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Туризм\Навчальні плани\Плани 2023\20.09.2023_правки Боровик\"/>
    </mc:Choice>
  </mc:AlternateContent>
  <xr:revisionPtr revIDLastSave="0" documentId="13_ncr:1_{DF6E36AA-0F6E-4FBA-8D9E-5A4552A43520}" xr6:coauthVersionLast="45" xr6:coauthVersionMax="47" xr10:uidLastSave="{00000000-0000-0000-0000-000000000000}"/>
  <bookViews>
    <workbookView xWindow="-110" yWindow="-110" windowWidth="19420" windowHeight="10420" tabRatio="592" firstSheet="3" activeTab="3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ДЕННА'!$B$11:$B$164</definedName>
    <definedName name="Disciplines" localSheetId="0">#REF!</definedName>
    <definedName name="Disciplines">'ПЛАН НАВЧАЛЬНОГО ПРОЦЕСУ ДЕННА'!$A$11:$BL$133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ДЕННА'!$A$2:$BJ$166</definedName>
    <definedName name="_xlnm.Print_Area" localSheetId="4">'ПЛАН НАВЧАЛЬНОГО ПРОЦЕСУ ЗАОЧНА'!$A$1:$BK$162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Y39" i="4" l="1"/>
  <c r="DZ39" i="4"/>
  <c r="EA39" i="4"/>
  <c r="EB39" i="4"/>
  <c r="EC39" i="4"/>
  <c r="ED39" i="4"/>
  <c r="EE39" i="4"/>
  <c r="EF39" i="4"/>
  <c r="C38" i="4"/>
  <c r="A39" i="4"/>
  <c r="B166" i="3" l="1"/>
  <c r="BH26" i="5" l="1"/>
  <c r="BG26" i="5"/>
  <c r="BF26" i="5"/>
  <c r="BE26" i="5"/>
  <c r="BD26" i="5"/>
  <c r="BC26" i="5"/>
  <c r="BB26" i="5"/>
  <c r="BI26" i="5" s="1"/>
  <c r="BI25" i="5"/>
  <c r="BH26" i="2"/>
  <c r="BG26" i="2"/>
  <c r="BF26" i="2"/>
  <c r="BE26" i="2"/>
  <c r="BD26" i="2"/>
  <c r="BC26" i="2"/>
  <c r="BB26" i="2"/>
  <c r="B20" i="4"/>
  <c r="B92" i="4" l="1"/>
  <c r="AF16" i="4" l="1"/>
  <c r="Z29" i="3" l="1"/>
  <c r="AA29" i="3"/>
  <c r="AB29" i="3"/>
  <c r="AC29" i="3"/>
  <c r="BL29" i="3"/>
  <c r="CI29" i="3"/>
  <c r="CJ29" i="3"/>
  <c r="CK29" i="3"/>
  <c r="CL29" i="3"/>
  <c r="CM29" i="3"/>
  <c r="CN29" i="3"/>
  <c r="CO29" i="3"/>
  <c r="CP29" i="3"/>
  <c r="CR29" i="3"/>
  <c r="CS29" i="3"/>
  <c r="CT29" i="3"/>
  <c r="CU29" i="3"/>
  <c r="CV29" i="3"/>
  <c r="CW29" i="3"/>
  <c r="CX29" i="3"/>
  <c r="CY29" i="3"/>
  <c r="DD29" i="3"/>
  <c r="BX29" i="3" s="1"/>
  <c r="AD29" i="3" l="1"/>
  <c r="BK29" i="3" s="1"/>
  <c r="CQ29" i="3"/>
  <c r="CZ29" i="3"/>
  <c r="CD29" i="3"/>
  <c r="BZ29" i="3"/>
  <c r="CE29" i="3"/>
  <c r="CA29" i="3"/>
  <c r="CC29" i="3"/>
  <c r="BY29" i="3"/>
  <c r="CB29" i="3"/>
  <c r="CG29" i="3" l="1"/>
  <c r="CF29" i="3"/>
  <c r="B143" i="3"/>
  <c r="B144" i="3"/>
  <c r="B145" i="3"/>
  <c r="B146" i="3"/>
  <c r="B102" i="3"/>
  <c r="BM29" i="3" l="1"/>
  <c r="BN29" i="3" s="1"/>
  <c r="BO29" i="3" s="1"/>
  <c r="BM85" i="3"/>
  <c r="AH85" i="3" s="1"/>
  <c r="BO85" i="3"/>
  <c r="AP85" i="3" s="1"/>
  <c r="BP85" i="3"/>
  <c r="AT85" i="3" s="1"/>
  <c r="BQ85" i="3"/>
  <c r="AX85" i="3" s="1"/>
  <c r="BR85" i="3"/>
  <c r="BB85" i="3" s="1"/>
  <c r="BS85" i="3"/>
  <c r="BF85" i="3" s="1"/>
  <c r="BT85" i="3"/>
  <c r="BJ85" i="3" s="1"/>
  <c r="BM86" i="3"/>
  <c r="AH86" i="3" s="1"/>
  <c r="BN86" i="3"/>
  <c r="AL86" i="3" s="1"/>
  <c r="BO86" i="3"/>
  <c r="BQ86" i="3"/>
  <c r="AX86" i="3" s="1"/>
  <c r="BR86" i="3"/>
  <c r="BB86" i="3" s="1"/>
  <c r="BS86" i="3"/>
  <c r="BF86" i="3" s="1"/>
  <c r="BT86" i="3"/>
  <c r="BJ86" i="3" s="1"/>
  <c r="BM87" i="3"/>
  <c r="AH87" i="3" s="1"/>
  <c r="BN87" i="3"/>
  <c r="BO87" i="3"/>
  <c r="AP87" i="3" s="1"/>
  <c r="BP87" i="3"/>
  <c r="AT87" i="3" s="1"/>
  <c r="BQ87" i="3"/>
  <c r="AX87" i="3" s="1"/>
  <c r="BB87" i="3"/>
  <c r="BS87" i="3"/>
  <c r="BF87" i="3" s="1"/>
  <c r="BT87" i="3"/>
  <c r="BJ87" i="3" s="1"/>
  <c r="AT86" i="3"/>
  <c r="AL85" i="3"/>
  <c r="AA85" i="3"/>
  <c r="AD85" i="3" s="1"/>
  <c r="AB85" i="3"/>
  <c r="AC85" i="3"/>
  <c r="AA86" i="3"/>
  <c r="AD86" i="3" s="1"/>
  <c r="AB86" i="3"/>
  <c r="AC86" i="3"/>
  <c r="AA87" i="3"/>
  <c r="AD87" i="3" s="1"/>
  <c r="AB87" i="3"/>
  <c r="AC87" i="3"/>
  <c r="AH40" i="3"/>
  <c r="AA40" i="3"/>
  <c r="AB40" i="3"/>
  <c r="AC40" i="3"/>
  <c r="AL40" i="3"/>
  <c r="Z40" i="3"/>
  <c r="AH28" i="3"/>
  <c r="AC28" i="3"/>
  <c r="AA28" i="3"/>
  <c r="Z28" i="3"/>
  <c r="AL29" i="3" l="1"/>
  <c r="AH29" i="3"/>
  <c r="BP29" i="3"/>
  <c r="AP29" i="3"/>
  <c r="AD40" i="3"/>
  <c r="BK40" i="3" s="1"/>
  <c r="BU87" i="3"/>
  <c r="BU86" i="3"/>
  <c r="AD28" i="3"/>
  <c r="BK28" i="3" s="1"/>
  <c r="AP86" i="3"/>
  <c r="BU85" i="3"/>
  <c r="AL87" i="3"/>
  <c r="AT29" i="3" l="1"/>
  <c r="BQ29" i="3"/>
  <c r="BR29" i="3" l="1"/>
  <c r="AX29" i="3"/>
  <c r="BT158" i="3"/>
  <c r="BS158" i="3"/>
  <c r="BR158" i="3"/>
  <c r="BQ158" i="3"/>
  <c r="BP158" i="3"/>
  <c r="BO158" i="3"/>
  <c r="BN158" i="3"/>
  <c r="BM158" i="3"/>
  <c r="DY66" i="4"/>
  <c r="DZ66" i="4"/>
  <c r="EA66" i="4"/>
  <c r="EB66" i="4"/>
  <c r="EC66" i="4"/>
  <c r="ED66" i="4"/>
  <c r="EE66" i="4"/>
  <c r="EF66" i="4"/>
  <c r="DY67" i="4"/>
  <c r="DZ67" i="4"/>
  <c r="EA67" i="4"/>
  <c r="EB67" i="4"/>
  <c r="EC67" i="4"/>
  <c r="ED67" i="4"/>
  <c r="EE67" i="4"/>
  <c r="EF67" i="4"/>
  <c r="DY68" i="4"/>
  <c r="DZ68" i="4"/>
  <c r="EA68" i="4"/>
  <c r="EB68" i="4"/>
  <c r="EC68" i="4"/>
  <c r="ED68" i="4"/>
  <c r="EE68" i="4"/>
  <c r="EF68" i="4"/>
  <c r="DY69" i="4"/>
  <c r="DZ69" i="4"/>
  <c r="EA69" i="4"/>
  <c r="EB69" i="4"/>
  <c r="EC69" i="4"/>
  <c r="ED69" i="4"/>
  <c r="EE69" i="4"/>
  <c r="EF69" i="4"/>
  <c r="BB29" i="3" l="1"/>
  <c r="BS29" i="3"/>
  <c r="BT29" i="3" l="1"/>
  <c r="BF29" i="3"/>
  <c r="AF19" i="4"/>
  <c r="AG119" i="4"/>
  <c r="R4" i="2"/>
  <c r="R4" i="5" s="1"/>
  <c r="BN166" i="3"/>
  <c r="BJ29" i="3" l="1"/>
  <c r="BU29" i="3"/>
  <c r="Z84" i="4"/>
  <c r="DF15" i="3"/>
  <c r="DF16" i="3" s="1"/>
  <c r="A16" i="3" l="1"/>
  <c r="A16" i="4" s="1"/>
  <c r="DF17" i="3"/>
  <c r="A15" i="3"/>
  <c r="A17" i="3" l="1"/>
  <c r="A17" i="4" s="1"/>
  <c r="DF18" i="3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07" i="4"/>
  <c r="L99" i="4"/>
  <c r="L100" i="4"/>
  <c r="L101" i="4"/>
  <c r="L102" i="4"/>
  <c r="L98" i="4"/>
  <c r="L92" i="4"/>
  <c r="L85" i="4"/>
  <c r="L86" i="4"/>
  <c r="L87" i="4"/>
  <c r="L88" i="4"/>
  <c r="L89" i="4"/>
  <c r="L84" i="4"/>
  <c r="L74" i="4"/>
  <c r="L75" i="4"/>
  <c r="L76" i="4"/>
  <c r="L77" i="4"/>
  <c r="L78" i="4"/>
  <c r="L79" i="4"/>
  <c r="L80" i="4"/>
  <c r="L73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15" i="4"/>
  <c r="A18" i="3" l="1"/>
  <c r="A18" i="4" s="1"/>
  <c r="DF19" i="3"/>
  <c r="Y158" i="4"/>
  <c r="R159" i="4"/>
  <c r="B158" i="4"/>
  <c r="A19" i="3" l="1"/>
  <c r="A19" i="4" s="1"/>
  <c r="DF20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11" i="3"/>
  <c r="Z103" i="3"/>
  <c r="Z104" i="3"/>
  <c r="Z105" i="3"/>
  <c r="Z106" i="3"/>
  <c r="Z102" i="3"/>
  <c r="Z96" i="3"/>
  <c r="Z89" i="3"/>
  <c r="Z90" i="3"/>
  <c r="Z91" i="3"/>
  <c r="Z92" i="3"/>
  <c r="Z16" i="3"/>
  <c r="Z17" i="3"/>
  <c r="Z18" i="3"/>
  <c r="Z19" i="3"/>
  <c r="Z20" i="3"/>
  <c r="Z21" i="3"/>
  <c r="Z22" i="3"/>
  <c r="Z23" i="3"/>
  <c r="Z24" i="3"/>
  <c r="Z25" i="3"/>
  <c r="Z26" i="3"/>
  <c r="Z27" i="3"/>
  <c r="Z30" i="3"/>
  <c r="Z31" i="3"/>
  <c r="Z32" i="3"/>
  <c r="Z33" i="3"/>
  <c r="Z34" i="3"/>
  <c r="Z35" i="3"/>
  <c r="Z36" i="3"/>
  <c r="Z37" i="3"/>
  <c r="Z38" i="3"/>
  <c r="Z39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15" i="3"/>
  <c r="Z93" i="3" l="1"/>
  <c r="Z71" i="3"/>
  <c r="DF21" i="3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S125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DF29" i="3" s="1"/>
  <c r="A26" i="3"/>
  <c r="A26" i="4" s="1"/>
  <c r="C157" i="4"/>
  <c r="C155" i="4"/>
  <c r="Z92" i="4"/>
  <c r="AH26" i="4"/>
  <c r="AH27" i="4"/>
  <c r="AH29" i="4"/>
  <c r="AH99" i="4"/>
  <c r="A27" i="3" l="1"/>
  <c r="A27" i="4" s="1"/>
  <c r="AF22" i="4"/>
  <c r="BH52" i="4"/>
  <c r="BJ65" i="4"/>
  <c r="BI65" i="4"/>
  <c r="BH65" i="4"/>
  <c r="BJ64" i="4"/>
  <c r="BI64" i="4"/>
  <c r="BH64" i="4"/>
  <c r="BJ63" i="4"/>
  <c r="BI63" i="4"/>
  <c r="BH63" i="4"/>
  <c r="BJ62" i="4"/>
  <c r="BI62" i="4"/>
  <c r="BH62" i="4"/>
  <c r="BJ61" i="4"/>
  <c r="BI61" i="4"/>
  <c r="BH61" i="4"/>
  <c r="BJ60" i="4"/>
  <c r="BI60" i="4"/>
  <c r="BH60" i="4"/>
  <c r="BJ59" i="4"/>
  <c r="BI59" i="4"/>
  <c r="BH59" i="4"/>
  <c r="BJ58" i="4"/>
  <c r="BI58" i="4"/>
  <c r="BH58" i="4"/>
  <c r="BJ57" i="4"/>
  <c r="BI57" i="4"/>
  <c r="BH57" i="4"/>
  <c r="BJ56" i="4"/>
  <c r="BI56" i="4"/>
  <c r="BH56" i="4"/>
  <c r="BJ55" i="4"/>
  <c r="BI55" i="4"/>
  <c r="BH55" i="4"/>
  <c r="BJ54" i="4"/>
  <c r="BI54" i="4"/>
  <c r="BH54" i="4"/>
  <c r="BJ53" i="4"/>
  <c r="BI53" i="4"/>
  <c r="BH53" i="4"/>
  <c r="BJ52" i="4"/>
  <c r="BI52" i="4"/>
  <c r="BJ51" i="4"/>
  <c r="BI51" i="4"/>
  <c r="BH51" i="4"/>
  <c r="BJ50" i="4"/>
  <c r="BI50" i="4"/>
  <c r="BH50" i="4"/>
  <c r="BI49" i="4"/>
  <c r="BJ48" i="4"/>
  <c r="BI48" i="4"/>
  <c r="BH48" i="4"/>
  <c r="BJ47" i="4"/>
  <c r="BI47" i="4"/>
  <c r="BH47" i="4"/>
  <c r="BJ46" i="4"/>
  <c r="BI46" i="4"/>
  <c r="BH46" i="4"/>
  <c r="BJ45" i="4"/>
  <c r="BI45" i="4"/>
  <c r="BH45" i="4"/>
  <c r="BJ44" i="4"/>
  <c r="BI44" i="4"/>
  <c r="BH44" i="4"/>
  <c r="BJ43" i="4"/>
  <c r="BI43" i="4"/>
  <c r="BH43" i="4"/>
  <c r="BJ42" i="4"/>
  <c r="BI42" i="4"/>
  <c r="BH42" i="4"/>
  <c r="BJ41" i="4"/>
  <c r="BI41" i="4"/>
  <c r="BH41" i="4"/>
  <c r="BJ40" i="4"/>
  <c r="BI40" i="4"/>
  <c r="BH40" i="4"/>
  <c r="BJ38" i="4"/>
  <c r="BI38" i="4"/>
  <c r="BH38" i="4"/>
  <c r="BJ37" i="4"/>
  <c r="BI37" i="4"/>
  <c r="BH37" i="4"/>
  <c r="BJ36" i="4"/>
  <c r="BI36" i="4"/>
  <c r="BH36" i="4"/>
  <c r="BJ35" i="4"/>
  <c r="BI35" i="4"/>
  <c r="BH35" i="4"/>
  <c r="BJ34" i="4"/>
  <c r="BI34" i="4"/>
  <c r="BH34" i="4"/>
  <c r="BJ33" i="4"/>
  <c r="BI33" i="4"/>
  <c r="BH33" i="4"/>
  <c r="BJ32" i="4"/>
  <c r="BI32" i="4"/>
  <c r="BH32" i="4"/>
  <c r="BJ31" i="4"/>
  <c r="BI31" i="4"/>
  <c r="BH31" i="4"/>
  <c r="BJ30" i="4"/>
  <c r="BI30" i="4"/>
  <c r="BH30" i="4"/>
  <c r="BJ29" i="4"/>
  <c r="BI29" i="4"/>
  <c r="BH29" i="4"/>
  <c r="BJ28" i="4"/>
  <c r="BI28" i="4"/>
  <c r="BH28" i="4"/>
  <c r="BJ27" i="4"/>
  <c r="BI27" i="4"/>
  <c r="BH27" i="4"/>
  <c r="BJ26" i="4"/>
  <c r="BI26" i="4"/>
  <c r="BH26" i="4"/>
  <c r="BJ25" i="4"/>
  <c r="BI25" i="4"/>
  <c r="BH25" i="4"/>
  <c r="BJ24" i="4"/>
  <c r="BI24" i="4"/>
  <c r="BH24" i="4"/>
  <c r="BJ23" i="4"/>
  <c r="BI23" i="4"/>
  <c r="BH23" i="4"/>
  <c r="BJ22" i="4"/>
  <c r="BI22" i="4"/>
  <c r="BH22" i="4"/>
  <c r="BJ21" i="4"/>
  <c r="BI21" i="4"/>
  <c r="BH21" i="4"/>
  <c r="BJ20" i="4"/>
  <c r="BI20" i="4"/>
  <c r="BH20" i="4"/>
  <c r="BJ19" i="4"/>
  <c r="BI19" i="4"/>
  <c r="BH19" i="4"/>
  <c r="BJ18" i="4"/>
  <c r="BI18" i="4"/>
  <c r="BH18" i="4"/>
  <c r="BJ17" i="4"/>
  <c r="BI17" i="4"/>
  <c r="BH17" i="4"/>
  <c r="BJ16" i="4"/>
  <c r="BI16" i="4"/>
  <c r="BH16" i="4"/>
  <c r="BJ15" i="4"/>
  <c r="BI15" i="4"/>
  <c r="BH15" i="4"/>
  <c r="BF65" i="4"/>
  <c r="BE65" i="4"/>
  <c r="BD65" i="4"/>
  <c r="BF64" i="4"/>
  <c r="BE64" i="4"/>
  <c r="BD64" i="4"/>
  <c r="BF63" i="4"/>
  <c r="BE63" i="4"/>
  <c r="BD63" i="4"/>
  <c r="BF62" i="4"/>
  <c r="BE62" i="4"/>
  <c r="BD62" i="4"/>
  <c r="BF61" i="4"/>
  <c r="BE61" i="4"/>
  <c r="BD61" i="4"/>
  <c r="BF60" i="4"/>
  <c r="BE60" i="4"/>
  <c r="BD60" i="4"/>
  <c r="BF59" i="4"/>
  <c r="BE59" i="4"/>
  <c r="BD59" i="4"/>
  <c r="BF58" i="4"/>
  <c r="BE58" i="4"/>
  <c r="BD58" i="4"/>
  <c r="BF57" i="4"/>
  <c r="BE57" i="4"/>
  <c r="BD57" i="4"/>
  <c r="BF56" i="4"/>
  <c r="BE56" i="4"/>
  <c r="BD56" i="4"/>
  <c r="BF55" i="4"/>
  <c r="BE55" i="4"/>
  <c r="BD55" i="4"/>
  <c r="BF54" i="4"/>
  <c r="BE54" i="4"/>
  <c r="BD54" i="4"/>
  <c r="BF53" i="4"/>
  <c r="BE53" i="4"/>
  <c r="BD53" i="4"/>
  <c r="BF52" i="4"/>
  <c r="BE52" i="4"/>
  <c r="BD52" i="4"/>
  <c r="BF51" i="4"/>
  <c r="BE51" i="4"/>
  <c r="BD51" i="4"/>
  <c r="BF50" i="4"/>
  <c r="BE50" i="4"/>
  <c r="BD50" i="4"/>
  <c r="BF49" i="4"/>
  <c r="BE49" i="4"/>
  <c r="BD49" i="4"/>
  <c r="BF48" i="4"/>
  <c r="BE48" i="4"/>
  <c r="BD48" i="4"/>
  <c r="BF47" i="4"/>
  <c r="BE47" i="4"/>
  <c r="BD47" i="4"/>
  <c r="BE46" i="4"/>
  <c r="BF45" i="4"/>
  <c r="BE45" i="4"/>
  <c r="BD45" i="4"/>
  <c r="BF44" i="4"/>
  <c r="BE44" i="4"/>
  <c r="BD44" i="4"/>
  <c r="BF43" i="4"/>
  <c r="BE43" i="4"/>
  <c r="BD43" i="4"/>
  <c r="BF42" i="4"/>
  <c r="BE42" i="4"/>
  <c r="BD42" i="4"/>
  <c r="BF41" i="4"/>
  <c r="BE41" i="4"/>
  <c r="BD41" i="4"/>
  <c r="BF40" i="4"/>
  <c r="BE40" i="4"/>
  <c r="BD40" i="4"/>
  <c r="BF38" i="4"/>
  <c r="BE38" i="4"/>
  <c r="BD38" i="4"/>
  <c r="BF37" i="4"/>
  <c r="BE37" i="4"/>
  <c r="BD37" i="4"/>
  <c r="BF36" i="4"/>
  <c r="BE36" i="4"/>
  <c r="BD36" i="4"/>
  <c r="BF35" i="4"/>
  <c r="BE35" i="4"/>
  <c r="BD35" i="4"/>
  <c r="BF34" i="4"/>
  <c r="BE34" i="4"/>
  <c r="BD34" i="4"/>
  <c r="BF33" i="4"/>
  <c r="BE33" i="4"/>
  <c r="BD33" i="4"/>
  <c r="BF32" i="4"/>
  <c r="BE32" i="4"/>
  <c r="BD32" i="4"/>
  <c r="BF31" i="4"/>
  <c r="BE31" i="4"/>
  <c r="BD31" i="4"/>
  <c r="BF30" i="4"/>
  <c r="BE30" i="4"/>
  <c r="BD30" i="4"/>
  <c r="BF29" i="4"/>
  <c r="BE29" i="4"/>
  <c r="BD29" i="4"/>
  <c r="BF28" i="4"/>
  <c r="BE28" i="4"/>
  <c r="BD28" i="4"/>
  <c r="BF27" i="4"/>
  <c r="BE27" i="4"/>
  <c r="BD27" i="4"/>
  <c r="BF26" i="4"/>
  <c r="BE26" i="4"/>
  <c r="BD26" i="4"/>
  <c r="BF25" i="4"/>
  <c r="BE25" i="4"/>
  <c r="BD25" i="4"/>
  <c r="BF24" i="4"/>
  <c r="BE24" i="4"/>
  <c r="BD24" i="4"/>
  <c r="BF23" i="4"/>
  <c r="BE23" i="4"/>
  <c r="BD23" i="4"/>
  <c r="BF22" i="4"/>
  <c r="BE22" i="4"/>
  <c r="BD22" i="4"/>
  <c r="BF21" i="4"/>
  <c r="BE21" i="4"/>
  <c r="BD21" i="4"/>
  <c r="BF20" i="4"/>
  <c r="BE20" i="4"/>
  <c r="BD20" i="4"/>
  <c r="BF19" i="4"/>
  <c r="BE19" i="4"/>
  <c r="BD19" i="4"/>
  <c r="BF18" i="4"/>
  <c r="BE18" i="4"/>
  <c r="BD18" i="4"/>
  <c r="BF17" i="4"/>
  <c r="BE17" i="4"/>
  <c r="BD17" i="4"/>
  <c r="BF16" i="4"/>
  <c r="BE16" i="4"/>
  <c r="BD16" i="4"/>
  <c r="BF15" i="4"/>
  <c r="BE15" i="4"/>
  <c r="BD15" i="4"/>
  <c r="BB65" i="4"/>
  <c r="BA65" i="4"/>
  <c r="AZ65" i="4"/>
  <c r="BB64" i="4"/>
  <c r="BA64" i="4"/>
  <c r="AZ64" i="4"/>
  <c r="BB63" i="4"/>
  <c r="BA63" i="4"/>
  <c r="AZ63" i="4"/>
  <c r="BB62" i="4"/>
  <c r="BA62" i="4"/>
  <c r="AZ62" i="4"/>
  <c r="BB61" i="4"/>
  <c r="BA61" i="4"/>
  <c r="AZ61" i="4"/>
  <c r="BB60" i="4"/>
  <c r="BA60" i="4"/>
  <c r="AZ60" i="4"/>
  <c r="BB59" i="4"/>
  <c r="BA59" i="4"/>
  <c r="AZ59" i="4"/>
  <c r="BB58" i="4"/>
  <c r="BA58" i="4"/>
  <c r="AZ58" i="4"/>
  <c r="BB57" i="4"/>
  <c r="BA57" i="4"/>
  <c r="AZ57" i="4"/>
  <c r="BB56" i="4"/>
  <c r="BA56" i="4"/>
  <c r="AZ56" i="4"/>
  <c r="BB55" i="4"/>
  <c r="BA55" i="4"/>
  <c r="AZ55" i="4"/>
  <c r="BB54" i="4"/>
  <c r="BA54" i="4"/>
  <c r="AZ54" i="4"/>
  <c r="BB53" i="4"/>
  <c r="BA53" i="4"/>
  <c r="AZ53" i="4"/>
  <c r="BB52" i="4"/>
  <c r="BA52" i="4"/>
  <c r="AZ52" i="4"/>
  <c r="BB51" i="4"/>
  <c r="BA51" i="4"/>
  <c r="AZ51" i="4"/>
  <c r="BB50" i="4"/>
  <c r="BA50" i="4"/>
  <c r="AZ50" i="4"/>
  <c r="BB49" i="4"/>
  <c r="BA49" i="4"/>
  <c r="AZ49" i="4"/>
  <c r="BB48" i="4"/>
  <c r="BA48" i="4"/>
  <c r="AZ48" i="4"/>
  <c r="BB47" i="4"/>
  <c r="BA47" i="4"/>
  <c r="AZ47" i="4"/>
  <c r="BB46" i="4"/>
  <c r="BA46" i="4"/>
  <c r="AZ46" i="4"/>
  <c r="BB45" i="4"/>
  <c r="BA45" i="4"/>
  <c r="AZ45" i="4"/>
  <c r="BB44" i="4"/>
  <c r="BA44" i="4"/>
  <c r="AZ44" i="4"/>
  <c r="BB43" i="4"/>
  <c r="BA43" i="4"/>
  <c r="AZ43" i="4"/>
  <c r="BB42" i="4"/>
  <c r="BA42" i="4"/>
  <c r="AZ42" i="4"/>
  <c r="BA41" i="4"/>
  <c r="BB40" i="4"/>
  <c r="BA40" i="4"/>
  <c r="AZ40" i="4"/>
  <c r="BB38" i="4"/>
  <c r="BA38" i="4"/>
  <c r="AZ38" i="4"/>
  <c r="BB37" i="4"/>
  <c r="BA37" i="4"/>
  <c r="AZ37" i="4"/>
  <c r="BB36" i="4"/>
  <c r="BA36" i="4"/>
  <c r="AZ36" i="4"/>
  <c r="BB35" i="4"/>
  <c r="BA35" i="4"/>
  <c r="AZ35" i="4"/>
  <c r="BA34" i="4"/>
  <c r="BB33" i="4"/>
  <c r="BA33" i="4"/>
  <c r="AZ33" i="4"/>
  <c r="BB32" i="4"/>
  <c r="BA32" i="4"/>
  <c r="AZ32" i="4"/>
  <c r="BB31" i="4"/>
  <c r="BA31" i="4"/>
  <c r="AZ31" i="4"/>
  <c r="BB30" i="4"/>
  <c r="BA30" i="4"/>
  <c r="AZ30" i="4"/>
  <c r="BB29" i="4"/>
  <c r="BA29" i="4"/>
  <c r="AZ29" i="4"/>
  <c r="BB28" i="4"/>
  <c r="BA28" i="4"/>
  <c r="AZ28" i="4"/>
  <c r="BB27" i="4"/>
  <c r="BA27" i="4"/>
  <c r="AZ27" i="4"/>
  <c r="BB26" i="4"/>
  <c r="BA26" i="4"/>
  <c r="AZ26" i="4"/>
  <c r="BB25" i="4"/>
  <c r="BA25" i="4"/>
  <c r="AZ25" i="4"/>
  <c r="BB24" i="4"/>
  <c r="BA24" i="4"/>
  <c r="AZ24" i="4"/>
  <c r="BB23" i="4"/>
  <c r="BA23" i="4"/>
  <c r="AZ23" i="4"/>
  <c r="BB22" i="4"/>
  <c r="BA22" i="4"/>
  <c r="AZ22" i="4"/>
  <c r="BB21" i="4"/>
  <c r="BA21" i="4"/>
  <c r="AZ21" i="4"/>
  <c r="BB20" i="4"/>
  <c r="BA20" i="4"/>
  <c r="AZ20" i="4"/>
  <c r="BB19" i="4"/>
  <c r="BA19" i="4"/>
  <c r="AZ19" i="4"/>
  <c r="BB18" i="4"/>
  <c r="BA18" i="4"/>
  <c r="AZ18" i="4"/>
  <c r="BB17" i="4"/>
  <c r="BA17" i="4"/>
  <c r="AZ17" i="4"/>
  <c r="BB16" i="4"/>
  <c r="BA16" i="4"/>
  <c r="AZ16" i="4"/>
  <c r="BB15" i="4"/>
  <c r="BA15" i="4"/>
  <c r="AZ15" i="4"/>
  <c r="AX65" i="4"/>
  <c r="AW65" i="4"/>
  <c r="AV65" i="4"/>
  <c r="AX64" i="4"/>
  <c r="AW64" i="4"/>
  <c r="AV64" i="4"/>
  <c r="AX63" i="4"/>
  <c r="AW63" i="4"/>
  <c r="AV63" i="4"/>
  <c r="AX62" i="4"/>
  <c r="AW62" i="4"/>
  <c r="AV62" i="4"/>
  <c r="AX61" i="4"/>
  <c r="AW61" i="4"/>
  <c r="AV61" i="4"/>
  <c r="AX60" i="4"/>
  <c r="AW60" i="4"/>
  <c r="AV60" i="4"/>
  <c r="AX59" i="4"/>
  <c r="AW59" i="4"/>
  <c r="AV59" i="4"/>
  <c r="AX58" i="4"/>
  <c r="AW58" i="4"/>
  <c r="AV58" i="4"/>
  <c r="AX57" i="4"/>
  <c r="AW57" i="4"/>
  <c r="AV57" i="4"/>
  <c r="AX56" i="4"/>
  <c r="AW56" i="4"/>
  <c r="AV56" i="4"/>
  <c r="AX55" i="4"/>
  <c r="AW55" i="4"/>
  <c r="AV55" i="4"/>
  <c r="AX54" i="4"/>
  <c r="AW54" i="4"/>
  <c r="AV54" i="4"/>
  <c r="AX53" i="4"/>
  <c r="AW53" i="4"/>
  <c r="AV53" i="4"/>
  <c r="AX52" i="4"/>
  <c r="AW52" i="4"/>
  <c r="AV52" i="4"/>
  <c r="AX51" i="4"/>
  <c r="AW51" i="4"/>
  <c r="AV51" i="4"/>
  <c r="AX50" i="4"/>
  <c r="AW50" i="4"/>
  <c r="AV50" i="4"/>
  <c r="AX49" i="4"/>
  <c r="AW49" i="4"/>
  <c r="AV49" i="4"/>
  <c r="AX48" i="4"/>
  <c r="AW48" i="4"/>
  <c r="AV48" i="4"/>
  <c r="AX47" i="4"/>
  <c r="AW47" i="4"/>
  <c r="AV47" i="4"/>
  <c r="AX46" i="4"/>
  <c r="AW46" i="4"/>
  <c r="AV46" i="4"/>
  <c r="AX45" i="4"/>
  <c r="AW45" i="4"/>
  <c r="AV45" i="4"/>
  <c r="AX44" i="4"/>
  <c r="AW44" i="4"/>
  <c r="AV44" i="4"/>
  <c r="AX43" i="4"/>
  <c r="AW43" i="4"/>
  <c r="AV43" i="4"/>
  <c r="AX42" i="4"/>
  <c r="AW42" i="4"/>
  <c r="AV42" i="4"/>
  <c r="AX41" i="4"/>
  <c r="AW41" i="4"/>
  <c r="AV41" i="4"/>
  <c r="AX40" i="4"/>
  <c r="AW40" i="4"/>
  <c r="AV40" i="4"/>
  <c r="AX38" i="4"/>
  <c r="AW38" i="4"/>
  <c r="AV38" i="4"/>
  <c r="AX37" i="4"/>
  <c r="AW37" i="4"/>
  <c r="AV37" i="4"/>
  <c r="AX36" i="4"/>
  <c r="AW36" i="4"/>
  <c r="AV36" i="4"/>
  <c r="AX35" i="4"/>
  <c r="AW35" i="4"/>
  <c r="AV35" i="4"/>
  <c r="AX34" i="4"/>
  <c r="AW34" i="4"/>
  <c r="AV34" i="4"/>
  <c r="AX33" i="4"/>
  <c r="AW33" i="4"/>
  <c r="AV33" i="4"/>
  <c r="AX32" i="4"/>
  <c r="AW32" i="4"/>
  <c r="AV32" i="4"/>
  <c r="AX31" i="4"/>
  <c r="AW31" i="4"/>
  <c r="AV31" i="4"/>
  <c r="AX30" i="4"/>
  <c r="AW30" i="4"/>
  <c r="AV30" i="4"/>
  <c r="AX29" i="4"/>
  <c r="AW29" i="4"/>
  <c r="AV29" i="4"/>
  <c r="AX28" i="4"/>
  <c r="AW28" i="4"/>
  <c r="AV28" i="4"/>
  <c r="AX27" i="4"/>
  <c r="AW27" i="4"/>
  <c r="AV27" i="4"/>
  <c r="AX26" i="4"/>
  <c r="AW26" i="4"/>
  <c r="AV26" i="4"/>
  <c r="AX25" i="4"/>
  <c r="AW25" i="4"/>
  <c r="AV25" i="4"/>
  <c r="AX24" i="4"/>
  <c r="AW24" i="4"/>
  <c r="AV24" i="4"/>
  <c r="AX23" i="4"/>
  <c r="AW23" i="4"/>
  <c r="AV23" i="4"/>
  <c r="AX22" i="4"/>
  <c r="AW22" i="4"/>
  <c r="AV22" i="4"/>
  <c r="AX21" i="4"/>
  <c r="AW21" i="4"/>
  <c r="AV21" i="4"/>
  <c r="AX20" i="4"/>
  <c r="AW20" i="4"/>
  <c r="AV20" i="4"/>
  <c r="AX19" i="4"/>
  <c r="AW19" i="4"/>
  <c r="AV19" i="4"/>
  <c r="AX18" i="4"/>
  <c r="AW18" i="4"/>
  <c r="AV18" i="4"/>
  <c r="AX17" i="4"/>
  <c r="AW17" i="4"/>
  <c r="AV17" i="4"/>
  <c r="AX16" i="4"/>
  <c r="AW16" i="4"/>
  <c r="AV16" i="4"/>
  <c r="AX15" i="4"/>
  <c r="AW15" i="4"/>
  <c r="AV15" i="4"/>
  <c r="AT65" i="4"/>
  <c r="AS65" i="4"/>
  <c r="AR65" i="4"/>
  <c r="AT64" i="4"/>
  <c r="AS64" i="4"/>
  <c r="AR64" i="4"/>
  <c r="AT63" i="4"/>
  <c r="AS63" i="4"/>
  <c r="AR63" i="4"/>
  <c r="AT62" i="4"/>
  <c r="AS62" i="4"/>
  <c r="AR62" i="4"/>
  <c r="AT61" i="4"/>
  <c r="AS61" i="4"/>
  <c r="AR61" i="4"/>
  <c r="AT60" i="4"/>
  <c r="AS60" i="4"/>
  <c r="AR60" i="4"/>
  <c r="AT59" i="4"/>
  <c r="AS59" i="4"/>
  <c r="AR59" i="4"/>
  <c r="AT58" i="4"/>
  <c r="AS58" i="4"/>
  <c r="AR58" i="4"/>
  <c r="AT57" i="4"/>
  <c r="AS57" i="4"/>
  <c r="AR57" i="4"/>
  <c r="AT56" i="4"/>
  <c r="AS56" i="4"/>
  <c r="AR56" i="4"/>
  <c r="AT55" i="4"/>
  <c r="AS55" i="4"/>
  <c r="AR55" i="4"/>
  <c r="AT54" i="4"/>
  <c r="AS54" i="4"/>
  <c r="AR54" i="4"/>
  <c r="AT53" i="4"/>
  <c r="AS53" i="4"/>
  <c r="AR53" i="4"/>
  <c r="AT52" i="4"/>
  <c r="AS52" i="4"/>
  <c r="AR52" i="4"/>
  <c r="AT51" i="4"/>
  <c r="AS51" i="4"/>
  <c r="AR51" i="4"/>
  <c r="AT50" i="4"/>
  <c r="AS50" i="4"/>
  <c r="AR50" i="4"/>
  <c r="AT49" i="4"/>
  <c r="AS49" i="4"/>
  <c r="AR49" i="4"/>
  <c r="AT48" i="4"/>
  <c r="AS48" i="4"/>
  <c r="AR48" i="4"/>
  <c r="AT47" i="4"/>
  <c r="AS47" i="4"/>
  <c r="AR47" i="4"/>
  <c r="AT46" i="4"/>
  <c r="AS46" i="4"/>
  <c r="AR46" i="4"/>
  <c r="AT45" i="4"/>
  <c r="AS45" i="4"/>
  <c r="AR45" i="4"/>
  <c r="AT44" i="4"/>
  <c r="AS44" i="4"/>
  <c r="AR44" i="4"/>
  <c r="AT43" i="4"/>
  <c r="AS43" i="4"/>
  <c r="AR43" i="4"/>
  <c r="AT42" i="4"/>
  <c r="AS42" i="4"/>
  <c r="AR42" i="4"/>
  <c r="AT41" i="4"/>
  <c r="AS41" i="4"/>
  <c r="AR41" i="4"/>
  <c r="AT40" i="4"/>
  <c r="AS40" i="4"/>
  <c r="AR40" i="4"/>
  <c r="AT38" i="4"/>
  <c r="AS38" i="4"/>
  <c r="AR38" i="4"/>
  <c r="AT37" i="4"/>
  <c r="AS37" i="4"/>
  <c r="AR37" i="4"/>
  <c r="AT36" i="4"/>
  <c r="AS36" i="4"/>
  <c r="AR36" i="4"/>
  <c r="AT35" i="4"/>
  <c r="AS35" i="4"/>
  <c r="AR35" i="4"/>
  <c r="AT34" i="4"/>
  <c r="AS34" i="4"/>
  <c r="AR34" i="4"/>
  <c r="AT33" i="4"/>
  <c r="AS33" i="4"/>
  <c r="AR33" i="4"/>
  <c r="AT32" i="4"/>
  <c r="AS32" i="4"/>
  <c r="AR32" i="4"/>
  <c r="AT31" i="4"/>
  <c r="AS31" i="4"/>
  <c r="AR31" i="4"/>
  <c r="AT30" i="4"/>
  <c r="AS30" i="4"/>
  <c r="AR30" i="4"/>
  <c r="AT29" i="4"/>
  <c r="AS29" i="4"/>
  <c r="AR29" i="4"/>
  <c r="AT28" i="4"/>
  <c r="AS28" i="4"/>
  <c r="AR28" i="4"/>
  <c r="AT27" i="4"/>
  <c r="AS27" i="4"/>
  <c r="AR27" i="4"/>
  <c r="AT26" i="4"/>
  <c r="AS26" i="4"/>
  <c r="AR26" i="4"/>
  <c r="AT25" i="4"/>
  <c r="AS25" i="4"/>
  <c r="AR25" i="4"/>
  <c r="AT24" i="4"/>
  <c r="AS24" i="4"/>
  <c r="AR24" i="4"/>
  <c r="AT23" i="4"/>
  <c r="AS23" i="4"/>
  <c r="AR23" i="4"/>
  <c r="AT22" i="4"/>
  <c r="AS22" i="4"/>
  <c r="AR22" i="4"/>
  <c r="AT21" i="4"/>
  <c r="AS21" i="4"/>
  <c r="AR21" i="4"/>
  <c r="AT20" i="4"/>
  <c r="AS20" i="4"/>
  <c r="AR20" i="4"/>
  <c r="AT19" i="4"/>
  <c r="AS19" i="4"/>
  <c r="AR19" i="4"/>
  <c r="AT18" i="4"/>
  <c r="AS18" i="4"/>
  <c r="AR18" i="4"/>
  <c r="AT17" i="4"/>
  <c r="AS17" i="4"/>
  <c r="AR17" i="4"/>
  <c r="AT16" i="4"/>
  <c r="AS16" i="4"/>
  <c r="AR16" i="4"/>
  <c r="AT15" i="4"/>
  <c r="AS15" i="4"/>
  <c r="AR15" i="4"/>
  <c r="AP65" i="4"/>
  <c r="AO65" i="4"/>
  <c r="AN65" i="4"/>
  <c r="AP64" i="4"/>
  <c r="AO64" i="4"/>
  <c r="AN64" i="4"/>
  <c r="AP63" i="4"/>
  <c r="AO63" i="4"/>
  <c r="AN63" i="4"/>
  <c r="AP62" i="4"/>
  <c r="AO62" i="4"/>
  <c r="AN62" i="4"/>
  <c r="AP61" i="4"/>
  <c r="AO61" i="4"/>
  <c r="AN61" i="4"/>
  <c r="AP60" i="4"/>
  <c r="AO60" i="4"/>
  <c r="AN60" i="4"/>
  <c r="AP59" i="4"/>
  <c r="AO59" i="4"/>
  <c r="AN59" i="4"/>
  <c r="AP58" i="4"/>
  <c r="AO58" i="4"/>
  <c r="AN58" i="4"/>
  <c r="AP57" i="4"/>
  <c r="AO57" i="4"/>
  <c r="AN57" i="4"/>
  <c r="AP56" i="4"/>
  <c r="AO56" i="4"/>
  <c r="AN56" i="4"/>
  <c r="AP55" i="4"/>
  <c r="AO55" i="4"/>
  <c r="AN55" i="4"/>
  <c r="AP54" i="4"/>
  <c r="AO54" i="4"/>
  <c r="AN54" i="4"/>
  <c r="AP53" i="4"/>
  <c r="AO53" i="4"/>
  <c r="AN53" i="4"/>
  <c r="AP52" i="4"/>
  <c r="AO52" i="4"/>
  <c r="AN52" i="4"/>
  <c r="AP51" i="4"/>
  <c r="AO51" i="4"/>
  <c r="AN51" i="4"/>
  <c r="AP50" i="4"/>
  <c r="AO50" i="4"/>
  <c r="AN50" i="4"/>
  <c r="AP49" i="4"/>
  <c r="AO49" i="4"/>
  <c r="AN49" i="4"/>
  <c r="AP48" i="4"/>
  <c r="AO48" i="4"/>
  <c r="AN48" i="4"/>
  <c r="AP47" i="4"/>
  <c r="AO47" i="4"/>
  <c r="AN47" i="4"/>
  <c r="AP46" i="4"/>
  <c r="AO46" i="4"/>
  <c r="AN46" i="4"/>
  <c r="AP45" i="4"/>
  <c r="AO45" i="4"/>
  <c r="AN45" i="4"/>
  <c r="AP44" i="4"/>
  <c r="AO44" i="4"/>
  <c r="AN44" i="4"/>
  <c r="AP43" i="4"/>
  <c r="AO43" i="4"/>
  <c r="AN43" i="4"/>
  <c r="AP42" i="4"/>
  <c r="AO42" i="4"/>
  <c r="AN42" i="4"/>
  <c r="AP41" i="4"/>
  <c r="AO41" i="4"/>
  <c r="AN41" i="4"/>
  <c r="AP40" i="4"/>
  <c r="AO40" i="4"/>
  <c r="AN40" i="4"/>
  <c r="AP38" i="4"/>
  <c r="AO38" i="4"/>
  <c r="AN38" i="4"/>
  <c r="AP37" i="4"/>
  <c r="AO37" i="4"/>
  <c r="AN37" i="4"/>
  <c r="AP36" i="4"/>
  <c r="AO36" i="4"/>
  <c r="AN36" i="4"/>
  <c r="AP35" i="4"/>
  <c r="AO35" i="4"/>
  <c r="AN35" i="4"/>
  <c r="AP34" i="4"/>
  <c r="AO34" i="4"/>
  <c r="AN34" i="4"/>
  <c r="AP33" i="4"/>
  <c r="AO33" i="4"/>
  <c r="AN33" i="4"/>
  <c r="AP32" i="4"/>
  <c r="AO32" i="4"/>
  <c r="AN32" i="4"/>
  <c r="AP31" i="4"/>
  <c r="AO31" i="4"/>
  <c r="AN31" i="4"/>
  <c r="AP30" i="4"/>
  <c r="AO30" i="4"/>
  <c r="AN30" i="4"/>
  <c r="AP29" i="4"/>
  <c r="AO29" i="4"/>
  <c r="AN29" i="4"/>
  <c r="AP28" i="4"/>
  <c r="AO28" i="4"/>
  <c r="AN28" i="4"/>
  <c r="AP27" i="4"/>
  <c r="AO27" i="4"/>
  <c r="AN27" i="4"/>
  <c r="AP26" i="4"/>
  <c r="AO26" i="4"/>
  <c r="AN26" i="4"/>
  <c r="AP25" i="4"/>
  <c r="AO25" i="4"/>
  <c r="AN25" i="4"/>
  <c r="AP24" i="4"/>
  <c r="AO24" i="4"/>
  <c r="AN24" i="4"/>
  <c r="AP23" i="4"/>
  <c r="AO23" i="4"/>
  <c r="AN23" i="4"/>
  <c r="AP22" i="4"/>
  <c r="AO22" i="4"/>
  <c r="AN22" i="4"/>
  <c r="AP21" i="4"/>
  <c r="AO21" i="4"/>
  <c r="AN21" i="4"/>
  <c r="AP20" i="4"/>
  <c r="AO20" i="4"/>
  <c r="AN20" i="4"/>
  <c r="AP19" i="4"/>
  <c r="AO19" i="4"/>
  <c r="AN19" i="4"/>
  <c r="AP18" i="4"/>
  <c r="AO18" i="4"/>
  <c r="AN18" i="4"/>
  <c r="AP17" i="4"/>
  <c r="AO17" i="4"/>
  <c r="AN17" i="4"/>
  <c r="AP16" i="4"/>
  <c r="AO16" i="4"/>
  <c r="AN16" i="4"/>
  <c r="AP15" i="4"/>
  <c r="AO15" i="4"/>
  <c r="AN15" i="4"/>
  <c r="AL65" i="4"/>
  <c r="AK65" i="4"/>
  <c r="AJ65" i="4"/>
  <c r="AL64" i="4"/>
  <c r="AK64" i="4"/>
  <c r="AJ64" i="4"/>
  <c r="AL63" i="4"/>
  <c r="AK63" i="4"/>
  <c r="AJ63" i="4"/>
  <c r="AL62" i="4"/>
  <c r="AK62" i="4"/>
  <c r="AJ62" i="4"/>
  <c r="AL61" i="4"/>
  <c r="AK61" i="4"/>
  <c r="AJ61" i="4"/>
  <c r="AL60" i="4"/>
  <c r="AK60" i="4"/>
  <c r="AJ60" i="4"/>
  <c r="AL59" i="4"/>
  <c r="AK59" i="4"/>
  <c r="AJ59" i="4"/>
  <c r="AL58" i="4"/>
  <c r="AK58" i="4"/>
  <c r="AJ58" i="4"/>
  <c r="AL57" i="4"/>
  <c r="AK57" i="4"/>
  <c r="AJ57" i="4"/>
  <c r="AL56" i="4"/>
  <c r="AK56" i="4"/>
  <c r="AJ56" i="4"/>
  <c r="AL55" i="4"/>
  <c r="AK55" i="4"/>
  <c r="AJ55" i="4"/>
  <c r="AL54" i="4"/>
  <c r="AK54" i="4"/>
  <c r="AJ54" i="4"/>
  <c r="AL53" i="4"/>
  <c r="AK53" i="4"/>
  <c r="AJ53" i="4"/>
  <c r="AL52" i="4"/>
  <c r="AK52" i="4"/>
  <c r="AJ52" i="4"/>
  <c r="AL51" i="4"/>
  <c r="AK51" i="4"/>
  <c r="AJ51" i="4"/>
  <c r="AL50" i="4"/>
  <c r="AK50" i="4"/>
  <c r="AJ50" i="4"/>
  <c r="AL49" i="4"/>
  <c r="AK49" i="4"/>
  <c r="AJ49" i="4"/>
  <c r="AL48" i="4"/>
  <c r="AK48" i="4"/>
  <c r="AJ48" i="4"/>
  <c r="AL47" i="4"/>
  <c r="AK47" i="4"/>
  <c r="AJ47" i="4"/>
  <c r="AL46" i="4"/>
  <c r="AK46" i="4"/>
  <c r="AJ46" i="4"/>
  <c r="AL45" i="4"/>
  <c r="AK45" i="4"/>
  <c r="AJ45" i="4"/>
  <c r="AL44" i="4"/>
  <c r="AK44" i="4"/>
  <c r="AJ44" i="4"/>
  <c r="AL43" i="4"/>
  <c r="AK43" i="4"/>
  <c r="AJ43" i="4"/>
  <c r="AL42" i="4"/>
  <c r="AK42" i="4"/>
  <c r="AJ42" i="4"/>
  <c r="AL41" i="4"/>
  <c r="AK41" i="4"/>
  <c r="AJ41" i="4"/>
  <c r="AL40" i="4"/>
  <c r="AK40" i="4"/>
  <c r="AJ40" i="4"/>
  <c r="AL38" i="4"/>
  <c r="AK38" i="4"/>
  <c r="AJ38" i="4"/>
  <c r="AL37" i="4"/>
  <c r="AK37" i="4"/>
  <c r="AJ37" i="4"/>
  <c r="AL36" i="4"/>
  <c r="AK36" i="4"/>
  <c r="AJ36" i="4"/>
  <c r="AK35" i="4"/>
  <c r="AL34" i="4"/>
  <c r="AK34" i="4"/>
  <c r="AJ34" i="4"/>
  <c r="AL33" i="4"/>
  <c r="AK33" i="4"/>
  <c r="AJ33" i="4"/>
  <c r="AL32" i="4"/>
  <c r="AK32" i="4"/>
  <c r="AJ32" i="4"/>
  <c r="AL31" i="4"/>
  <c r="AK31" i="4"/>
  <c r="AJ31" i="4"/>
  <c r="AL30" i="4"/>
  <c r="AK30" i="4"/>
  <c r="AJ30" i="4"/>
  <c r="AL29" i="4"/>
  <c r="AK29" i="4"/>
  <c r="AJ29" i="4"/>
  <c r="AL28" i="4"/>
  <c r="AK28" i="4"/>
  <c r="AJ28" i="4"/>
  <c r="AL27" i="4"/>
  <c r="AK27" i="4"/>
  <c r="AJ27" i="4"/>
  <c r="AL26" i="4"/>
  <c r="AK26" i="4"/>
  <c r="AJ26" i="4"/>
  <c r="AL25" i="4"/>
  <c r="AK25" i="4"/>
  <c r="AJ25" i="4"/>
  <c r="AL24" i="4"/>
  <c r="AK24" i="4"/>
  <c r="AJ24" i="4"/>
  <c r="AL23" i="4"/>
  <c r="AK23" i="4"/>
  <c r="AJ23" i="4"/>
  <c r="AL22" i="4"/>
  <c r="AK22" i="4"/>
  <c r="AJ22" i="4"/>
  <c r="AL21" i="4"/>
  <c r="AK21" i="4"/>
  <c r="AJ21" i="4"/>
  <c r="AL20" i="4"/>
  <c r="AK20" i="4"/>
  <c r="AJ20" i="4"/>
  <c r="AL19" i="4"/>
  <c r="AK19" i="4"/>
  <c r="AJ19" i="4"/>
  <c r="AL18" i="4"/>
  <c r="AK18" i="4"/>
  <c r="AJ18" i="4"/>
  <c r="AL17" i="4"/>
  <c r="AK17" i="4"/>
  <c r="AJ17" i="4"/>
  <c r="AL16" i="4"/>
  <c r="AK16" i="4"/>
  <c r="AJ16" i="4"/>
  <c r="AL15" i="4"/>
  <c r="AK15" i="4"/>
  <c r="AJ15" i="4"/>
  <c r="AG16" i="4"/>
  <c r="AH16" i="4"/>
  <c r="AF17" i="4"/>
  <c r="AG17" i="4"/>
  <c r="AH17" i="4"/>
  <c r="AF18" i="4"/>
  <c r="AG18" i="4"/>
  <c r="AH18" i="4"/>
  <c r="AG19" i="4"/>
  <c r="AH19" i="4"/>
  <c r="AF20" i="4"/>
  <c r="AG20" i="4"/>
  <c r="AH20" i="4"/>
  <c r="AF21" i="4"/>
  <c r="AG21" i="4"/>
  <c r="AH21" i="4"/>
  <c r="AG22" i="4"/>
  <c r="AH22" i="4"/>
  <c r="AF23" i="4"/>
  <c r="AG23" i="4"/>
  <c r="AH23" i="4"/>
  <c r="AF24" i="4"/>
  <c r="AG24" i="4"/>
  <c r="AH24" i="4"/>
  <c r="AF25" i="4"/>
  <c r="AG25" i="4"/>
  <c r="AH25" i="4"/>
  <c r="AF26" i="4"/>
  <c r="AG26" i="4"/>
  <c r="AF27" i="4"/>
  <c r="AG27" i="4"/>
  <c r="AG28" i="4"/>
  <c r="AF29" i="4"/>
  <c r="AG29" i="4"/>
  <c r="AF30" i="4"/>
  <c r="AG30" i="4"/>
  <c r="AH30" i="4"/>
  <c r="AF31" i="4"/>
  <c r="AG31" i="4"/>
  <c r="AH31" i="4"/>
  <c r="AF32" i="4"/>
  <c r="AG32" i="4"/>
  <c r="AH32" i="4"/>
  <c r="AF33" i="4"/>
  <c r="AG33" i="4"/>
  <c r="AH33" i="4"/>
  <c r="AF34" i="4"/>
  <c r="AG34" i="4"/>
  <c r="AH34" i="4"/>
  <c r="AF35" i="4"/>
  <c r="AG35" i="4"/>
  <c r="AH35" i="4"/>
  <c r="AF36" i="4"/>
  <c r="AG36" i="4"/>
  <c r="AH36" i="4"/>
  <c r="AF37" i="4"/>
  <c r="AG37" i="4"/>
  <c r="AH37" i="4"/>
  <c r="AF38" i="4"/>
  <c r="AG38" i="4"/>
  <c r="AH38" i="4"/>
  <c r="AF40" i="4"/>
  <c r="AG40" i="4"/>
  <c r="AH40" i="4"/>
  <c r="AF41" i="4"/>
  <c r="AG41" i="4"/>
  <c r="AH41" i="4"/>
  <c r="AF42" i="4"/>
  <c r="AG42" i="4"/>
  <c r="AH42" i="4"/>
  <c r="AF43" i="4"/>
  <c r="AG43" i="4"/>
  <c r="AH43" i="4"/>
  <c r="AF44" i="4"/>
  <c r="AG44" i="4"/>
  <c r="AH44" i="4"/>
  <c r="AF45" i="4"/>
  <c r="AG45" i="4"/>
  <c r="AH45" i="4"/>
  <c r="AF46" i="4"/>
  <c r="AG46" i="4"/>
  <c r="AH46" i="4"/>
  <c r="AF47" i="4"/>
  <c r="AG47" i="4"/>
  <c r="AH47" i="4"/>
  <c r="AF48" i="4"/>
  <c r="AG48" i="4"/>
  <c r="AH48" i="4"/>
  <c r="AF49" i="4"/>
  <c r="AG49" i="4"/>
  <c r="AH49" i="4"/>
  <c r="AF50" i="4"/>
  <c r="AG50" i="4"/>
  <c r="AH50" i="4"/>
  <c r="AF51" i="4"/>
  <c r="AG51" i="4"/>
  <c r="AH51" i="4"/>
  <c r="AF52" i="4"/>
  <c r="AG52" i="4"/>
  <c r="AH52" i="4"/>
  <c r="AF53" i="4"/>
  <c r="AG53" i="4"/>
  <c r="AH53" i="4"/>
  <c r="AF54" i="4"/>
  <c r="AG54" i="4"/>
  <c r="AH54" i="4"/>
  <c r="AF55" i="4"/>
  <c r="AG55" i="4"/>
  <c r="AH55" i="4"/>
  <c r="AF56" i="4"/>
  <c r="AG56" i="4"/>
  <c r="AH56" i="4"/>
  <c r="AF57" i="4"/>
  <c r="AG57" i="4"/>
  <c r="AH57" i="4"/>
  <c r="AF58" i="4"/>
  <c r="AG58" i="4"/>
  <c r="AH58" i="4"/>
  <c r="AF59" i="4"/>
  <c r="AG59" i="4"/>
  <c r="AH59" i="4"/>
  <c r="AF60" i="4"/>
  <c r="AG60" i="4"/>
  <c r="AH60" i="4"/>
  <c r="AF61" i="4"/>
  <c r="AG61" i="4"/>
  <c r="AH61" i="4"/>
  <c r="AF62" i="4"/>
  <c r="AG62" i="4"/>
  <c r="AH62" i="4"/>
  <c r="AF63" i="4"/>
  <c r="AG63" i="4"/>
  <c r="AH63" i="4"/>
  <c r="AF64" i="4"/>
  <c r="AG64" i="4"/>
  <c r="AH64" i="4"/>
  <c r="AG65" i="4"/>
  <c r="AH65" i="4"/>
  <c r="AG15" i="4"/>
  <c r="AH15" i="4"/>
  <c r="AF15" i="4"/>
  <c r="B23" i="4"/>
  <c r="B24" i="4"/>
  <c r="B25" i="4"/>
  <c r="B26" i="4"/>
  <c r="B27" i="4"/>
  <c r="B29" i="4"/>
  <c r="B30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DF30" i="3" l="1"/>
  <c r="R92" i="4"/>
  <c r="S92" i="4"/>
  <c r="T92" i="4"/>
  <c r="U92" i="4"/>
  <c r="V92" i="4"/>
  <c r="W92" i="4"/>
  <c r="Y92" i="4"/>
  <c r="E92" i="4"/>
  <c r="F92" i="4"/>
  <c r="G92" i="4"/>
  <c r="H92" i="4"/>
  <c r="I92" i="4"/>
  <c r="J92" i="4"/>
  <c r="K92" i="4"/>
  <c r="M92" i="4"/>
  <c r="N92" i="4"/>
  <c r="O92" i="4"/>
  <c r="D96" i="3"/>
  <c r="D92" i="4" s="1"/>
  <c r="J157" i="4"/>
  <c r="J156" i="4"/>
  <c r="B156" i="4"/>
  <c r="DF31" i="3" l="1"/>
  <c r="A29" i="4"/>
  <c r="J155" i="4"/>
  <c r="C153" i="4"/>
  <c r="C152" i="4"/>
  <c r="C151" i="4"/>
  <c r="C150" i="4"/>
  <c r="B152" i="4"/>
  <c r="B150" i="4"/>
  <c r="DF32" i="3" l="1"/>
  <c r="A30" i="4"/>
  <c r="CY96" i="3"/>
  <c r="DF33" i="3" l="1"/>
  <c r="A32" i="3"/>
  <c r="A31" i="4" s="1"/>
  <c r="A106" i="3"/>
  <c r="A105" i="3"/>
  <c r="A104" i="3"/>
  <c r="A103" i="3"/>
  <c r="A102" i="3"/>
  <c r="A101" i="3"/>
  <c r="AJ92" i="4"/>
  <c r="AK92" i="4"/>
  <c r="AL92" i="4"/>
  <c r="AN92" i="4"/>
  <c r="AO92" i="4"/>
  <c r="AP92" i="4"/>
  <c r="AR92" i="4"/>
  <c r="AS92" i="4"/>
  <c r="AT92" i="4"/>
  <c r="AV92" i="4"/>
  <c r="AW92" i="4"/>
  <c r="AX92" i="4"/>
  <c r="AZ92" i="4"/>
  <c r="BA92" i="4"/>
  <c r="BB92" i="4"/>
  <c r="BD92" i="4"/>
  <c r="BE92" i="4"/>
  <c r="BF92" i="4"/>
  <c r="BH92" i="4"/>
  <c r="BI92" i="4"/>
  <c r="BJ92" i="4"/>
  <c r="AG92" i="4"/>
  <c r="AH92" i="4"/>
  <c r="AF92" i="4"/>
  <c r="Z99" i="4"/>
  <c r="Z100" i="4"/>
  <c r="Z101" i="4"/>
  <c r="Z102" i="4"/>
  <c r="Z98" i="4"/>
  <c r="AA92" i="4"/>
  <c r="Q92" i="4"/>
  <c r="P92" i="4"/>
  <c r="C92" i="4"/>
  <c r="A92" i="4"/>
  <c r="B91" i="4"/>
  <c r="A91" i="4"/>
  <c r="CH92" i="4"/>
  <c r="CX96" i="3"/>
  <c r="CW96" i="3"/>
  <c r="CV96" i="3"/>
  <c r="CU96" i="3"/>
  <c r="CT96" i="3"/>
  <c r="CS96" i="3"/>
  <c r="CR96" i="3"/>
  <c r="CG96" i="3"/>
  <c r="BS96" i="3"/>
  <c r="BR96" i="3"/>
  <c r="BQ96" i="3"/>
  <c r="BP96" i="3"/>
  <c r="BO96" i="3"/>
  <c r="BN96" i="3"/>
  <c r="BM96" i="3"/>
  <c r="AC96" i="3"/>
  <c r="AB96" i="3"/>
  <c r="AA96" i="3"/>
  <c r="AD96" i="3" s="1"/>
  <c r="BK96" i="3" s="1"/>
  <c r="BJ96" i="3"/>
  <c r="C102" i="4"/>
  <c r="C101" i="4"/>
  <c r="C100" i="4"/>
  <c r="C99" i="4"/>
  <c r="C98" i="4"/>
  <c r="C88" i="4"/>
  <c r="C84" i="4"/>
  <c r="B89" i="4"/>
  <c r="B134" i="3"/>
  <c r="DF34" i="3" l="1"/>
  <c r="A33" i="3"/>
  <c r="A32" i="4" s="1"/>
  <c r="AL96" i="3"/>
  <c r="BB96" i="3"/>
  <c r="AP96" i="3"/>
  <c r="BF96" i="3"/>
  <c r="AT96" i="3"/>
  <c r="AH96" i="3"/>
  <c r="AX96" i="3"/>
  <c r="BH147" i="4"/>
  <c r="BS92" i="4"/>
  <c r="BC92" i="4" s="1"/>
  <c r="BO92" i="4"/>
  <c r="AM92" i="4" s="1"/>
  <c r="BR92" i="4"/>
  <c r="AY92" i="4" s="1"/>
  <c r="BN92" i="4"/>
  <c r="BQ92" i="4"/>
  <c r="AU92" i="4" s="1"/>
  <c r="BT92" i="4"/>
  <c r="BG92" i="4" s="1"/>
  <c r="BP92" i="4"/>
  <c r="AQ92" i="4" s="1"/>
  <c r="CY92" i="4"/>
  <c r="CU92" i="4"/>
  <c r="CX92" i="4"/>
  <c r="CT92" i="4"/>
  <c r="CW92" i="4"/>
  <c r="CS92" i="4"/>
  <c r="CZ92" i="4"/>
  <c r="CV92" i="4"/>
  <c r="AC92" i="4"/>
  <c r="BG151" i="3"/>
  <c r="AD92" i="4"/>
  <c r="AB92" i="4"/>
  <c r="CZ96" i="3"/>
  <c r="DA96" i="3" s="1"/>
  <c r="BT96" i="3" s="1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Y119" i="4"/>
  <c r="Z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Y120" i="4"/>
  <c r="Z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Y121" i="4"/>
  <c r="Z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Y122" i="4"/>
  <c r="Z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Y123" i="4"/>
  <c r="Z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Y124" i="4"/>
  <c r="Z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Y125" i="4"/>
  <c r="Z125" i="4"/>
  <c r="D126" i="4"/>
  <c r="E126" i="4"/>
  <c r="F126" i="4"/>
  <c r="G126" i="4"/>
  <c r="H126" i="4"/>
  <c r="I126" i="4"/>
  <c r="J126" i="4"/>
  <c r="K126" i="4"/>
  <c r="M126" i="4"/>
  <c r="N126" i="4"/>
  <c r="O126" i="4"/>
  <c r="P126" i="4"/>
  <c r="Q126" i="4"/>
  <c r="R126" i="4"/>
  <c r="S126" i="4"/>
  <c r="T126" i="4"/>
  <c r="U126" i="4"/>
  <c r="V126" i="4"/>
  <c r="W126" i="4"/>
  <c r="Y126" i="4"/>
  <c r="Z126" i="4"/>
  <c r="DF35" i="3" l="1"/>
  <c r="A34" i="3"/>
  <c r="A33" i="4" s="1"/>
  <c r="AE92" i="4"/>
  <c r="DA92" i="4"/>
  <c r="DB92" i="4" s="1"/>
  <c r="BU92" i="4" s="1"/>
  <c r="AI92" i="4"/>
  <c r="BU96" i="3"/>
  <c r="AI18" i="5"/>
  <c r="AX1" i="5"/>
  <c r="DF36" i="3" l="1"/>
  <c r="A35" i="3"/>
  <c r="A34" i="4" s="1"/>
  <c r="BV92" i="4"/>
  <c r="BK92" i="4"/>
  <c r="BL92" i="4"/>
  <c r="DW70" i="4"/>
  <c r="DV70" i="4"/>
  <c r="DU70" i="4"/>
  <c r="DT70" i="4"/>
  <c r="DS70" i="4"/>
  <c r="DR70" i="4"/>
  <c r="DQ70" i="4"/>
  <c r="DP70" i="4"/>
  <c r="DO70" i="4"/>
  <c r="DN70" i="4"/>
  <c r="DM70" i="4"/>
  <c r="DL70" i="4"/>
  <c r="DK70" i="4"/>
  <c r="DJ70" i="4"/>
  <c r="DI70" i="4"/>
  <c r="DH70" i="4"/>
  <c r="DG70" i="4"/>
  <c r="DF70" i="4"/>
  <c r="Y131" i="3"/>
  <c r="DD111" i="3"/>
  <c r="CE111" i="3" s="1"/>
  <c r="CY111" i="3"/>
  <c r="CX111" i="3"/>
  <c r="CW111" i="3"/>
  <c r="CV111" i="3"/>
  <c r="CU111" i="3"/>
  <c r="CT111" i="3"/>
  <c r="CS111" i="3"/>
  <c r="CR111" i="3"/>
  <c r="CP111" i="3"/>
  <c r="CO111" i="3"/>
  <c r="CN111" i="3"/>
  <c r="CM111" i="3"/>
  <c r="CL111" i="3"/>
  <c r="CK111" i="3"/>
  <c r="CJ111" i="3"/>
  <c r="CI111" i="3"/>
  <c r="BL111" i="3"/>
  <c r="BJ111" i="3"/>
  <c r="BT111" i="3" s="1"/>
  <c r="BF111" i="3"/>
  <c r="BB111" i="3"/>
  <c r="BR111" i="3" s="1"/>
  <c r="AX111" i="3"/>
  <c r="AT111" i="3"/>
  <c r="BP111" i="3" s="1"/>
  <c r="AL111" i="3"/>
  <c r="BN111" i="3" s="1"/>
  <c r="AH111" i="3"/>
  <c r="BK111" i="3"/>
  <c r="AP111" i="3"/>
  <c r="BO111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CG106" i="3"/>
  <c r="BT106" i="3"/>
  <c r="BJ106" i="3" s="1"/>
  <c r="BK102" i="4" s="1"/>
  <c r="BS106" i="3"/>
  <c r="BF106" i="3" s="1"/>
  <c r="BG102" i="4" s="1"/>
  <c r="BR106" i="3"/>
  <c r="BB106" i="3" s="1"/>
  <c r="BC102" i="4" s="1"/>
  <c r="BQ106" i="3"/>
  <c r="AX106" i="3" s="1"/>
  <c r="AY102" i="4" s="1"/>
  <c r="BP106" i="3"/>
  <c r="AT106" i="3" s="1"/>
  <c r="AU102" i="4" s="1"/>
  <c r="BO106" i="3"/>
  <c r="AP106" i="3" s="1"/>
  <c r="AQ102" i="4" s="1"/>
  <c r="BN106" i="3"/>
  <c r="AL106" i="3" s="1"/>
  <c r="AM102" i="4" s="1"/>
  <c r="BM106" i="3"/>
  <c r="AH106" i="3" s="1"/>
  <c r="AI102" i="4" s="1"/>
  <c r="AC106" i="3"/>
  <c r="AB106" i="3"/>
  <c r="AA106" i="3"/>
  <c r="AD106" i="3" s="1"/>
  <c r="BK106" i="3" s="1"/>
  <c r="CY105" i="3"/>
  <c r="CX105" i="3"/>
  <c r="CW105" i="3"/>
  <c r="CV105" i="3"/>
  <c r="CU105" i="3"/>
  <c r="CT105" i="3"/>
  <c r="CS105" i="3"/>
  <c r="CR105" i="3"/>
  <c r="CP105" i="3"/>
  <c r="CO105" i="3"/>
  <c r="CN105" i="3"/>
  <c r="CM105" i="3"/>
  <c r="CL105" i="3"/>
  <c r="CK105" i="3"/>
  <c r="CJ105" i="3"/>
  <c r="CI105" i="3"/>
  <c r="CG105" i="3"/>
  <c r="BT105" i="3"/>
  <c r="BJ105" i="3" s="1"/>
  <c r="BK101" i="4" s="1"/>
  <c r="BS105" i="3"/>
  <c r="BF105" i="3" s="1"/>
  <c r="BG101" i="4" s="1"/>
  <c r="BR105" i="3"/>
  <c r="BB105" i="3" s="1"/>
  <c r="BC101" i="4" s="1"/>
  <c r="BQ105" i="3"/>
  <c r="AX105" i="3" s="1"/>
  <c r="AY101" i="4" s="1"/>
  <c r="BP105" i="3"/>
  <c r="AT105" i="3" s="1"/>
  <c r="AU101" i="4" s="1"/>
  <c r="BO105" i="3"/>
  <c r="AP105" i="3" s="1"/>
  <c r="AQ101" i="4" s="1"/>
  <c r="BN105" i="3"/>
  <c r="AL105" i="3" s="1"/>
  <c r="AM101" i="4" s="1"/>
  <c r="BM105" i="3"/>
  <c r="AH105" i="3" s="1"/>
  <c r="AI101" i="4" s="1"/>
  <c r="AC105" i="3"/>
  <c r="AB105" i="3"/>
  <c r="AA105" i="3"/>
  <c r="AD105" i="3" s="1"/>
  <c r="BK105" i="3" s="1"/>
  <c r="CY104" i="3"/>
  <c r="CX104" i="3"/>
  <c r="CW104" i="3"/>
  <c r="CV104" i="3"/>
  <c r="CU104" i="3"/>
  <c r="CT104" i="3"/>
  <c r="CS104" i="3"/>
  <c r="CR104" i="3"/>
  <c r="CP104" i="3"/>
  <c r="CO104" i="3"/>
  <c r="CN104" i="3"/>
  <c r="CM104" i="3"/>
  <c r="CL104" i="3"/>
  <c r="CK104" i="3"/>
  <c r="CJ104" i="3"/>
  <c r="CI104" i="3"/>
  <c r="CG104" i="3"/>
  <c r="BT104" i="3"/>
  <c r="BJ104" i="3" s="1"/>
  <c r="BK100" i="4" s="1"/>
  <c r="BS104" i="3"/>
  <c r="BF104" i="3" s="1"/>
  <c r="BG100" i="4" s="1"/>
  <c r="BR104" i="3"/>
  <c r="BB104" i="3" s="1"/>
  <c r="BC100" i="4" s="1"/>
  <c r="BQ104" i="3"/>
  <c r="AX104" i="3" s="1"/>
  <c r="AY100" i="4" s="1"/>
  <c r="BP104" i="3"/>
  <c r="AT104" i="3" s="1"/>
  <c r="AU100" i="4" s="1"/>
  <c r="BO104" i="3"/>
  <c r="AP104" i="3" s="1"/>
  <c r="AQ100" i="4" s="1"/>
  <c r="BN104" i="3"/>
  <c r="AL104" i="3" s="1"/>
  <c r="AM100" i="4" s="1"/>
  <c r="BM104" i="3"/>
  <c r="AH104" i="3" s="1"/>
  <c r="AI100" i="4" s="1"/>
  <c r="AC104" i="3"/>
  <c r="AB104" i="3"/>
  <c r="AA104" i="3"/>
  <c r="AD104" i="3" s="1"/>
  <c r="BK104" i="3" s="1"/>
  <c r="CY103" i="3"/>
  <c r="CX103" i="3"/>
  <c r="CW103" i="3"/>
  <c r="CV103" i="3"/>
  <c r="CU103" i="3"/>
  <c r="CT103" i="3"/>
  <c r="CS103" i="3"/>
  <c r="CR103" i="3"/>
  <c r="CP103" i="3"/>
  <c r="CO103" i="3"/>
  <c r="CN103" i="3"/>
  <c r="CM103" i="3"/>
  <c r="CL103" i="3"/>
  <c r="CK103" i="3"/>
  <c r="CJ103" i="3"/>
  <c r="CI103" i="3"/>
  <c r="CG103" i="3"/>
  <c r="BS103" i="3"/>
  <c r="BF103" i="3" s="1"/>
  <c r="BG99" i="4" s="1"/>
  <c r="BR103" i="3"/>
  <c r="BB103" i="3" s="1"/>
  <c r="BC99" i="4" s="1"/>
  <c r="BQ103" i="3"/>
  <c r="AX103" i="3" s="1"/>
  <c r="AY99" i="4" s="1"/>
  <c r="BP103" i="3"/>
  <c r="AT103" i="3" s="1"/>
  <c r="AU99" i="4" s="1"/>
  <c r="BO103" i="3"/>
  <c r="AP103" i="3" s="1"/>
  <c r="AQ99" i="4" s="1"/>
  <c r="BN103" i="3"/>
  <c r="AL103" i="3" s="1"/>
  <c r="AM99" i="4" s="1"/>
  <c r="BM103" i="3"/>
  <c r="AH103" i="3" s="1"/>
  <c r="AI99" i="4" s="1"/>
  <c r="AC103" i="3"/>
  <c r="AB103" i="3"/>
  <c r="AA103" i="3"/>
  <c r="AD103" i="3" s="1"/>
  <c r="BK103" i="3" s="1"/>
  <c r="CY102" i="3"/>
  <c r="CX102" i="3"/>
  <c r="CW102" i="3"/>
  <c r="CV102" i="3"/>
  <c r="CU102" i="3"/>
  <c r="CT102" i="3"/>
  <c r="CS102" i="3"/>
  <c r="CR102" i="3"/>
  <c r="CP102" i="3"/>
  <c r="CO102" i="3"/>
  <c r="CN102" i="3"/>
  <c r="CM102" i="3"/>
  <c r="CL102" i="3"/>
  <c r="CK102" i="3"/>
  <c r="CJ102" i="3"/>
  <c r="CI102" i="3"/>
  <c r="CG102" i="3"/>
  <c r="BS102" i="3"/>
  <c r="BF102" i="3" s="1"/>
  <c r="BG98" i="4" s="1"/>
  <c r="BR102" i="3"/>
  <c r="BB102" i="3" s="1"/>
  <c r="BC98" i="4" s="1"/>
  <c r="BQ102" i="3"/>
  <c r="AX102" i="3" s="1"/>
  <c r="AY98" i="4" s="1"/>
  <c r="BP102" i="3"/>
  <c r="AT102" i="3" s="1"/>
  <c r="AU98" i="4" s="1"/>
  <c r="BO102" i="3"/>
  <c r="AP102" i="3" s="1"/>
  <c r="AQ98" i="4" s="1"/>
  <c r="BN102" i="3"/>
  <c r="AL102" i="3" s="1"/>
  <c r="AM98" i="4" s="1"/>
  <c r="AC102" i="3"/>
  <c r="AB102" i="3"/>
  <c r="AA102" i="3"/>
  <c r="CG93" i="3"/>
  <c r="BI93" i="3"/>
  <c r="BH93" i="3"/>
  <c r="BG93" i="3"/>
  <c r="BE93" i="3"/>
  <c r="BD93" i="3"/>
  <c r="BC93" i="3"/>
  <c r="BA93" i="3"/>
  <c r="AZ93" i="3"/>
  <c r="AY93" i="3"/>
  <c r="AW93" i="3"/>
  <c r="AV93" i="3"/>
  <c r="AU93" i="3"/>
  <c r="AS93" i="3"/>
  <c r="AR93" i="3"/>
  <c r="AQ93" i="3"/>
  <c r="AO93" i="3"/>
  <c r="AN93" i="3"/>
  <c r="AM93" i="3"/>
  <c r="AK93" i="3"/>
  <c r="AJ93" i="3"/>
  <c r="AI93" i="3"/>
  <c r="AG93" i="3"/>
  <c r="AF93" i="3"/>
  <c r="AE93" i="3"/>
  <c r="CY92" i="3"/>
  <c r="CX92" i="3"/>
  <c r="CW92" i="3"/>
  <c r="CV92" i="3"/>
  <c r="CU92" i="3"/>
  <c r="CT92" i="3"/>
  <c r="CS92" i="3"/>
  <c r="CR92" i="3"/>
  <c r="CG92" i="3"/>
  <c r="BT92" i="3"/>
  <c r="BJ92" i="3" s="1"/>
  <c r="BK88" i="4" s="1"/>
  <c r="BS92" i="3"/>
  <c r="BF92" i="3" s="1"/>
  <c r="BG88" i="4" s="1"/>
  <c r="BR92" i="3"/>
  <c r="BQ92" i="3"/>
  <c r="AX92" i="3" s="1"/>
  <c r="AY88" i="4" s="1"/>
  <c r="BP92" i="3"/>
  <c r="AT92" i="3" s="1"/>
  <c r="AU88" i="4" s="1"/>
  <c r="BO92" i="3"/>
  <c r="AP92" i="3" s="1"/>
  <c r="AQ88" i="4" s="1"/>
  <c r="BN92" i="3"/>
  <c r="AL92" i="3" s="1"/>
  <c r="AM88" i="4" s="1"/>
  <c r="BM92" i="3"/>
  <c r="AH92" i="3" s="1"/>
  <c r="AI88" i="4" s="1"/>
  <c r="AC92" i="3"/>
  <c r="AB92" i="3"/>
  <c r="AA92" i="3"/>
  <c r="AD92" i="3" s="1"/>
  <c r="BK92" i="3" s="1"/>
  <c r="CY91" i="3"/>
  <c r="CX91" i="3"/>
  <c r="CW91" i="3"/>
  <c r="CV91" i="3"/>
  <c r="CU91" i="3"/>
  <c r="CT91" i="3"/>
  <c r="CS91" i="3"/>
  <c r="CR91" i="3"/>
  <c r="CG91" i="3"/>
  <c r="BT91" i="3"/>
  <c r="BJ91" i="3" s="1"/>
  <c r="BS91" i="3"/>
  <c r="BF91" i="3" s="1"/>
  <c r="BG87" i="4" s="1"/>
  <c r="BR91" i="3"/>
  <c r="BQ91" i="3"/>
  <c r="AX91" i="3" s="1"/>
  <c r="AY87" i="4" s="1"/>
  <c r="BP91" i="3"/>
  <c r="AT91" i="3" s="1"/>
  <c r="AU87" i="4" s="1"/>
  <c r="BO91" i="3"/>
  <c r="AP91" i="3" s="1"/>
  <c r="AQ87" i="4" s="1"/>
  <c r="BN91" i="3"/>
  <c r="AL91" i="3" s="1"/>
  <c r="AM87" i="4" s="1"/>
  <c r="BM91" i="3"/>
  <c r="AH91" i="3" s="1"/>
  <c r="AI87" i="4" s="1"/>
  <c r="AC91" i="3"/>
  <c r="AB91" i="3"/>
  <c r="AA91" i="3"/>
  <c r="AD91" i="3" s="1"/>
  <c r="BK91" i="3" s="1"/>
  <c r="CY90" i="3"/>
  <c r="CX90" i="3"/>
  <c r="CW90" i="3"/>
  <c r="CV90" i="3"/>
  <c r="CU90" i="3"/>
  <c r="CT90" i="3"/>
  <c r="CS90" i="3"/>
  <c r="CR90" i="3"/>
  <c r="CG90" i="3"/>
  <c r="BT90" i="3"/>
  <c r="BJ90" i="3" s="1"/>
  <c r="BK86" i="4" s="1"/>
  <c r="BS90" i="3"/>
  <c r="BF90" i="3" s="1"/>
  <c r="BG86" i="4" s="1"/>
  <c r="BR90" i="3"/>
  <c r="BQ90" i="3"/>
  <c r="AX90" i="3" s="1"/>
  <c r="AY86" i="4" s="1"/>
  <c r="BP90" i="3"/>
  <c r="AT90" i="3" s="1"/>
  <c r="AU86" i="4" s="1"/>
  <c r="BO90" i="3"/>
  <c r="AP90" i="3" s="1"/>
  <c r="AQ86" i="4" s="1"/>
  <c r="BN90" i="3"/>
  <c r="AL90" i="3" s="1"/>
  <c r="AM86" i="4" s="1"/>
  <c r="BM90" i="3"/>
  <c r="AH90" i="3" s="1"/>
  <c r="AI86" i="4" s="1"/>
  <c r="AC90" i="3"/>
  <c r="AB90" i="3"/>
  <c r="AA90" i="3"/>
  <c r="AD90" i="3" s="1"/>
  <c r="BK90" i="3" s="1"/>
  <c r="CY89" i="3"/>
  <c r="CX89" i="3"/>
  <c r="CW89" i="3"/>
  <c r="CV89" i="3"/>
  <c r="CU89" i="3"/>
  <c r="CT89" i="3"/>
  <c r="CS89" i="3"/>
  <c r="CR89" i="3"/>
  <c r="CG89" i="3"/>
  <c r="BS89" i="3"/>
  <c r="BF89" i="3" s="1"/>
  <c r="BG85" i="4" s="1"/>
  <c r="BQ89" i="3"/>
  <c r="AX89" i="3" s="1"/>
  <c r="AY85" i="4" s="1"/>
  <c r="BP89" i="3"/>
  <c r="AT89" i="3" s="1"/>
  <c r="BO89" i="3"/>
  <c r="AP89" i="3" s="1"/>
  <c r="AQ85" i="4" s="1"/>
  <c r="BN89" i="3"/>
  <c r="AL89" i="3" s="1"/>
  <c r="AM85" i="4" s="1"/>
  <c r="BM89" i="3"/>
  <c r="AC89" i="3"/>
  <c r="AB89" i="3"/>
  <c r="AA89" i="3"/>
  <c r="AD89" i="3" s="1"/>
  <c r="BK89" i="3" s="1"/>
  <c r="CY88" i="3"/>
  <c r="CX88" i="3"/>
  <c r="CW88" i="3"/>
  <c r="CV88" i="3"/>
  <c r="CU88" i="3"/>
  <c r="CT88" i="3"/>
  <c r="CS88" i="3"/>
  <c r="CR88" i="3"/>
  <c r="CG88" i="3"/>
  <c r="AC88" i="3"/>
  <c r="AB88" i="3"/>
  <c r="AA88" i="3"/>
  <c r="AD88" i="3" s="1"/>
  <c r="DU81" i="3"/>
  <c r="DT81" i="3"/>
  <c r="DS81" i="3"/>
  <c r="DR81" i="3"/>
  <c r="DQ81" i="3"/>
  <c r="DP81" i="3"/>
  <c r="DO81" i="3"/>
  <c r="DN81" i="3"/>
  <c r="DL81" i="3"/>
  <c r="BJ81" i="3" s="1"/>
  <c r="BK80" i="4" s="1"/>
  <c r="DK81" i="3"/>
  <c r="DJ81" i="3"/>
  <c r="DI81" i="3"/>
  <c r="DH81" i="3"/>
  <c r="DG81" i="3"/>
  <c r="DF81" i="3"/>
  <c r="AL81" i="3" s="1"/>
  <c r="AM80" i="4" s="1"/>
  <c r="DE81" i="3"/>
  <c r="AH81" i="3" s="1"/>
  <c r="AI80" i="4" s="1"/>
  <c r="DD81" i="3"/>
  <c r="BT81" i="3"/>
  <c r="BS81" i="3"/>
  <c r="BR81" i="3"/>
  <c r="BQ81" i="3"/>
  <c r="BP81" i="3"/>
  <c r="BO81" i="3"/>
  <c r="BN81" i="3"/>
  <c r="BM81" i="3"/>
  <c r="BL81" i="3"/>
  <c r="BB81" i="3"/>
  <c r="BC80" i="4" s="1"/>
  <c r="AX81" i="3"/>
  <c r="AY80" i="4" s="1"/>
  <c r="AT81" i="3"/>
  <c r="AU80" i="4" s="1"/>
  <c r="AC81" i="3"/>
  <c r="AB81" i="3"/>
  <c r="AA81" i="3"/>
  <c r="DU80" i="3"/>
  <c r="DT80" i="3"/>
  <c r="DS80" i="3"/>
  <c r="DR80" i="3"/>
  <c r="DQ80" i="3"/>
  <c r="DP80" i="3"/>
  <c r="DO80" i="3"/>
  <c r="DN80" i="3"/>
  <c r="DL80" i="3"/>
  <c r="BJ80" i="3" s="1"/>
  <c r="BK79" i="4" s="1"/>
  <c r="DK80" i="3"/>
  <c r="DJ80" i="3"/>
  <c r="DI80" i="3"/>
  <c r="DH80" i="3"/>
  <c r="AT80" i="3" s="1"/>
  <c r="AU79" i="4" s="1"/>
  <c r="DG80" i="3"/>
  <c r="DF80" i="3"/>
  <c r="AL80" i="3" s="1"/>
  <c r="AM79" i="4" s="1"/>
  <c r="DE80" i="3"/>
  <c r="AH80" i="3" s="1"/>
  <c r="AI79" i="4" s="1"/>
  <c r="DD80" i="3"/>
  <c r="BT80" i="3"/>
  <c r="BS80" i="3"/>
  <c r="BR80" i="3"/>
  <c r="BQ80" i="3"/>
  <c r="BP80" i="3"/>
  <c r="BO80" i="3"/>
  <c r="BN80" i="3"/>
  <c r="BM80" i="3"/>
  <c r="BL80" i="3"/>
  <c r="BB80" i="3"/>
  <c r="BC79" i="4" s="1"/>
  <c r="AX80" i="3"/>
  <c r="AY79" i="4" s="1"/>
  <c r="AC80" i="3"/>
  <c r="AB80" i="3"/>
  <c r="AA80" i="3"/>
  <c r="DU79" i="3"/>
  <c r="DT79" i="3"/>
  <c r="DS79" i="3"/>
  <c r="DR79" i="3"/>
  <c r="DQ79" i="3"/>
  <c r="DP79" i="3"/>
  <c r="DO79" i="3"/>
  <c r="DN79" i="3"/>
  <c r="DL79" i="3"/>
  <c r="BJ79" i="3" s="1"/>
  <c r="BK78" i="4" s="1"/>
  <c r="DK79" i="3"/>
  <c r="DJ79" i="3"/>
  <c r="BB79" i="3" s="1"/>
  <c r="BC78" i="4" s="1"/>
  <c r="DI79" i="3"/>
  <c r="AX79" i="3" s="1"/>
  <c r="AY78" i="4" s="1"/>
  <c r="DH79" i="3"/>
  <c r="AT79" i="3" s="1"/>
  <c r="AU78" i="4" s="1"/>
  <c r="DG79" i="3"/>
  <c r="DF79" i="3"/>
  <c r="DE79" i="3"/>
  <c r="DD79" i="3"/>
  <c r="BT79" i="3"/>
  <c r="BS79" i="3"/>
  <c r="BR79" i="3"/>
  <c r="BQ79" i="3"/>
  <c r="BP79" i="3"/>
  <c r="BO79" i="3"/>
  <c r="BN79" i="3"/>
  <c r="BM79" i="3"/>
  <c r="BL79" i="3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K77" i="4" s="1"/>
  <c r="DK78" i="3"/>
  <c r="DJ78" i="3"/>
  <c r="DI78" i="3"/>
  <c r="DH78" i="3"/>
  <c r="AT78" i="3" s="1"/>
  <c r="AU77" i="4" s="1"/>
  <c r="DG78" i="3"/>
  <c r="DF78" i="3"/>
  <c r="AL78" i="3" s="1"/>
  <c r="AM77" i="4" s="1"/>
  <c r="DE78" i="3"/>
  <c r="AH78" i="3" s="1"/>
  <c r="AI77" i="4" s="1"/>
  <c r="DD78" i="3"/>
  <c r="BT78" i="3"/>
  <c r="BS78" i="3"/>
  <c r="BR78" i="3"/>
  <c r="BQ78" i="3"/>
  <c r="BP78" i="3"/>
  <c r="BO78" i="3"/>
  <c r="BN78" i="3"/>
  <c r="BM78" i="3"/>
  <c r="BL78" i="3"/>
  <c r="BB78" i="3"/>
  <c r="BC77" i="4" s="1"/>
  <c r="AX78" i="3"/>
  <c r="AY77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K76" i="4" s="1"/>
  <c r="DK77" i="3"/>
  <c r="DJ77" i="3"/>
  <c r="DI77" i="3"/>
  <c r="AX77" i="3" s="1"/>
  <c r="AY76" i="4" s="1"/>
  <c r="DH77" i="3"/>
  <c r="AT77" i="3" s="1"/>
  <c r="AU76" i="4" s="1"/>
  <c r="DG77" i="3"/>
  <c r="DF77" i="3"/>
  <c r="AL77" i="3" s="1"/>
  <c r="AM76" i="4" s="1"/>
  <c r="DE77" i="3"/>
  <c r="AH77" i="3" s="1"/>
  <c r="AI76" i="4" s="1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K75" i="4" s="1"/>
  <c r="DK76" i="3"/>
  <c r="DJ76" i="3"/>
  <c r="DI76" i="3"/>
  <c r="DH76" i="3"/>
  <c r="AT76" i="3" s="1"/>
  <c r="AU75" i="4" s="1"/>
  <c r="DG76" i="3"/>
  <c r="DF76" i="3"/>
  <c r="DE76" i="3"/>
  <c r="AH76" i="3" s="1"/>
  <c r="AI75" i="4" s="1"/>
  <c r="DD76" i="3"/>
  <c r="BT76" i="3"/>
  <c r="BS76" i="3"/>
  <c r="BR76" i="3"/>
  <c r="BQ76" i="3"/>
  <c r="BP76" i="3"/>
  <c r="BO76" i="3"/>
  <c r="BN76" i="3"/>
  <c r="BM76" i="3"/>
  <c r="BL76" i="3"/>
  <c r="BB76" i="3"/>
  <c r="BC75" i="4" s="1"/>
  <c r="AX76" i="3"/>
  <c r="AY75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DK75" i="3"/>
  <c r="DJ75" i="3"/>
  <c r="BB75" i="3" s="1"/>
  <c r="BC74" i="4" s="1"/>
  <c r="DI75" i="3"/>
  <c r="AX75" i="3" s="1"/>
  <c r="AY74" i="4" s="1"/>
  <c r="DH75" i="3"/>
  <c r="AT75" i="3" s="1"/>
  <c r="AU74" i="4" s="1"/>
  <c r="DG75" i="3"/>
  <c r="DF75" i="3"/>
  <c r="DE75" i="3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DK74" i="3"/>
  <c r="DJ74" i="3"/>
  <c r="DI74" i="3"/>
  <c r="DH74" i="3"/>
  <c r="DG74" i="3"/>
  <c r="DF74" i="3"/>
  <c r="DE74" i="3"/>
  <c r="DD74" i="3"/>
  <c r="BT74" i="3"/>
  <c r="BS74" i="3"/>
  <c r="BR74" i="3"/>
  <c r="BQ74" i="3"/>
  <c r="BP74" i="3"/>
  <c r="BO74" i="3"/>
  <c r="BN74" i="3"/>
  <c r="BM74" i="3"/>
  <c r="BL74" i="3"/>
  <c r="BB74" i="3"/>
  <c r="BC73" i="4" s="1"/>
  <c r="AX74" i="3"/>
  <c r="AY73" i="4" s="1"/>
  <c r="AC74" i="3"/>
  <c r="AB74" i="3"/>
  <c r="AA74" i="3"/>
  <c r="AP112" i="3"/>
  <c r="BO112" i="3" s="1"/>
  <c r="AH112" i="3"/>
  <c r="BM112" i="3" s="1"/>
  <c r="AL112" i="3"/>
  <c r="BN112" i="3" s="1"/>
  <c r="AT112" i="3"/>
  <c r="BP112" i="3" s="1"/>
  <c r="AX112" i="3"/>
  <c r="BQ112" i="3" s="1"/>
  <c r="BB112" i="3"/>
  <c r="BR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BX112" i="3" s="1"/>
  <c r="AT113" i="3"/>
  <c r="BP113" i="3" s="1"/>
  <c r="BK113" i="3"/>
  <c r="AH113" i="3"/>
  <c r="BM113" i="3" s="1"/>
  <c r="AL113" i="3"/>
  <c r="BN113" i="3" s="1"/>
  <c r="AP113" i="3"/>
  <c r="BO113" i="3" s="1"/>
  <c r="AX113" i="3"/>
  <c r="BQ113" i="3" s="1"/>
  <c r="BB113" i="3"/>
  <c r="BR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CB113" i="3" s="1"/>
  <c r="AT114" i="3"/>
  <c r="BP114" i="3" s="1"/>
  <c r="BK114" i="3"/>
  <c r="AH114" i="3"/>
  <c r="BM114" i="3" s="1"/>
  <c r="AL114" i="3"/>
  <c r="BN114" i="3" s="1"/>
  <c r="AP114" i="3"/>
  <c r="BO114" i="3" s="1"/>
  <c r="AX114" i="3"/>
  <c r="BQ114" i="3" s="1"/>
  <c r="BB114" i="3"/>
  <c r="BR114" i="3" s="1"/>
  <c r="BF114" i="3"/>
  <c r="BS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X114" i="3" s="1"/>
  <c r="AX115" i="3"/>
  <c r="BQ115" i="3" s="1"/>
  <c r="BK115" i="3"/>
  <c r="AH115" i="3"/>
  <c r="BM115" i="3" s="1"/>
  <c r="AL115" i="3"/>
  <c r="BN115" i="3" s="1"/>
  <c r="AP115" i="3"/>
  <c r="BO115" i="3" s="1"/>
  <c r="AT115" i="3"/>
  <c r="BP115" i="3" s="1"/>
  <c r="BB115" i="3"/>
  <c r="BR115" i="3" s="1"/>
  <c r="BF115" i="3"/>
  <c r="BS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B115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J116" i="3"/>
  <c r="BT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BX116" i="3" s="1"/>
  <c r="BB117" i="3"/>
  <c r="BK117" i="3"/>
  <c r="AH117" i="3"/>
  <c r="BM117" i="3" s="1"/>
  <c r="AL117" i="3"/>
  <c r="BN117" i="3" s="1"/>
  <c r="AP117" i="3"/>
  <c r="BO117" i="3" s="1"/>
  <c r="AT117" i="3"/>
  <c r="BP117" i="3" s="1"/>
  <c r="AX117" i="3"/>
  <c r="BQ117" i="3" s="1"/>
  <c r="BF117" i="3"/>
  <c r="BS117" i="3" s="1"/>
  <c r="BJ117" i="3"/>
  <c r="BT117" i="3" s="1"/>
  <c r="BL117" i="3"/>
  <c r="CI117" i="3"/>
  <c r="CJ117" i="3"/>
  <c r="CK117" i="3"/>
  <c r="CL117" i="3"/>
  <c r="CM117" i="3"/>
  <c r="CN117" i="3"/>
  <c r="CO117" i="3"/>
  <c r="CP117" i="3"/>
  <c r="CR117" i="3"/>
  <c r="CS117" i="3"/>
  <c r="CT117" i="3"/>
  <c r="CU117" i="3"/>
  <c r="CV117" i="3"/>
  <c r="CW117" i="3"/>
  <c r="CX117" i="3"/>
  <c r="CY117" i="3"/>
  <c r="DD117" i="3"/>
  <c r="CB117" i="3" s="1"/>
  <c r="BB118" i="3"/>
  <c r="BR118" i="3" s="1"/>
  <c r="BK118" i="3"/>
  <c r="AH118" i="3"/>
  <c r="BM118" i="3" s="1"/>
  <c r="AL118" i="3"/>
  <c r="BN118" i="3" s="1"/>
  <c r="AP118" i="3"/>
  <c r="BO118" i="3" s="1"/>
  <c r="AT118" i="3"/>
  <c r="BP118" i="3" s="1"/>
  <c r="AX118" i="3"/>
  <c r="BQ118" i="3" s="1"/>
  <c r="BF118" i="3"/>
  <c r="BS118" i="3" s="1"/>
  <c r="BJ118" i="3"/>
  <c r="BT118" i="3" s="1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Z118" i="3" s="1"/>
  <c r="BF119" i="3"/>
  <c r="BS119" i="3" s="1"/>
  <c r="BK119" i="3"/>
  <c r="AH119" i="3"/>
  <c r="BM119" i="3" s="1"/>
  <c r="AL119" i="3"/>
  <c r="BN119" i="3" s="1"/>
  <c r="AP119" i="3"/>
  <c r="BO119" i="3" s="1"/>
  <c r="AT119" i="3"/>
  <c r="BP119" i="3" s="1"/>
  <c r="AX119" i="3"/>
  <c r="BQ119" i="3" s="1"/>
  <c r="BB119" i="3"/>
  <c r="BR119" i="3" s="1"/>
  <c r="BJ119" i="3"/>
  <c r="BT119" i="3" s="1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Z119" i="3" s="1"/>
  <c r="BF120" i="3"/>
  <c r="BK120" i="3"/>
  <c r="AH120" i="3"/>
  <c r="BM120" i="3" s="1"/>
  <c r="AL120" i="3"/>
  <c r="BN120" i="3" s="1"/>
  <c r="AP120" i="3"/>
  <c r="BO120" i="3" s="1"/>
  <c r="AT120" i="3"/>
  <c r="BP120" i="3" s="1"/>
  <c r="AX120" i="3"/>
  <c r="BQ120" i="3" s="1"/>
  <c r="BB120" i="3"/>
  <c r="BR120" i="3" s="1"/>
  <c r="BJ120" i="3"/>
  <c r="BT120" i="3" s="1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A120" i="3" s="1"/>
  <c r="BJ121" i="3"/>
  <c r="BT121" i="3" s="1"/>
  <c r="BK121" i="3"/>
  <c r="AH121" i="3"/>
  <c r="BM121" i="3" s="1"/>
  <c r="AL121" i="3"/>
  <c r="BN121" i="3" s="1"/>
  <c r="AP121" i="3"/>
  <c r="BO121" i="3" s="1"/>
  <c r="AT121" i="3"/>
  <c r="BP121" i="3" s="1"/>
  <c r="AX121" i="3"/>
  <c r="BQ121" i="3" s="1"/>
  <c r="BB121" i="3"/>
  <c r="BR121" i="3" s="1"/>
  <c r="BF121" i="3"/>
  <c r="BS121" i="3" s="1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CA121" i="3" s="1"/>
  <c r="H122" i="3"/>
  <c r="AL122" i="3" s="1"/>
  <c r="BN122" i="3" s="1"/>
  <c r="BK122" i="3"/>
  <c r="BL122" i="3"/>
  <c r="CI122" i="3"/>
  <c r="CJ122" i="3"/>
  <c r="CK122" i="3"/>
  <c r="CL122" i="3"/>
  <c r="CM122" i="3"/>
  <c r="CN122" i="3"/>
  <c r="CO122" i="3"/>
  <c r="CP122" i="3"/>
  <c r="DD122" i="3"/>
  <c r="BZ122" i="3" s="1"/>
  <c r="AA123" i="3"/>
  <c r="AD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S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P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CC125" i="3" s="1"/>
  <c r="AA126" i="3"/>
  <c r="AD126" i="3" s="1"/>
  <c r="BK126" i="3" s="1"/>
  <c r="AB126" i="3"/>
  <c r="AC126" i="3"/>
  <c r="AH126" i="3"/>
  <c r="AL126" i="3"/>
  <c r="BN126" i="3" s="1"/>
  <c r="AP126" i="3"/>
  <c r="AT126" i="3"/>
  <c r="AX126" i="3"/>
  <c r="BB126" i="3"/>
  <c r="BF126" i="3"/>
  <c r="BJ126" i="3"/>
  <c r="BL126" i="3"/>
  <c r="CI126" i="3"/>
  <c r="CJ126" i="3"/>
  <c r="CK126" i="3"/>
  <c r="CL126" i="3"/>
  <c r="CM126" i="3"/>
  <c r="CN126" i="3"/>
  <c r="CO126" i="3"/>
  <c r="CP126" i="3"/>
  <c r="CR126" i="3"/>
  <c r="CS126" i="3"/>
  <c r="CT126" i="3"/>
  <c r="CU126" i="3"/>
  <c r="CV126" i="3"/>
  <c r="CW126" i="3"/>
  <c r="CX126" i="3"/>
  <c r="CY126" i="3"/>
  <c r="DD126" i="3"/>
  <c r="BT126" i="3" s="1"/>
  <c r="AA127" i="3"/>
  <c r="AD127" i="3" s="1"/>
  <c r="BK127" i="3" s="1"/>
  <c r="AB127" i="3"/>
  <c r="AC127" i="3"/>
  <c r="AH127" i="3"/>
  <c r="AL127" i="3"/>
  <c r="BN127" i="3" s="1"/>
  <c r="AP127" i="3"/>
  <c r="AT127" i="3"/>
  <c r="AX127" i="3"/>
  <c r="BB127" i="3"/>
  <c r="BF127" i="3"/>
  <c r="BJ127" i="3"/>
  <c r="BL127" i="3"/>
  <c r="CI127" i="3"/>
  <c r="CJ127" i="3"/>
  <c r="CK127" i="3"/>
  <c r="CL127" i="3"/>
  <c r="CM127" i="3"/>
  <c r="CN127" i="3"/>
  <c r="CO127" i="3"/>
  <c r="CP127" i="3"/>
  <c r="CR127" i="3"/>
  <c r="CS127" i="3"/>
  <c r="CT127" i="3"/>
  <c r="CU127" i="3"/>
  <c r="CV127" i="3"/>
  <c r="CW127" i="3"/>
  <c r="CX127" i="3"/>
  <c r="CY127" i="3"/>
  <c r="DD127" i="3"/>
  <c r="BR127" i="3" s="1"/>
  <c r="AA128" i="3"/>
  <c r="AD128" i="3" s="1"/>
  <c r="BK128" i="3" s="1"/>
  <c r="AB128" i="3"/>
  <c r="AC128" i="3"/>
  <c r="AH128" i="3"/>
  <c r="AL128" i="3"/>
  <c r="BN128" i="3" s="1"/>
  <c r="AP128" i="3"/>
  <c r="AT128" i="3"/>
  <c r="AX128" i="3"/>
  <c r="BB128" i="3"/>
  <c r="BF128" i="3"/>
  <c r="BJ128" i="3"/>
  <c r="BL128" i="3"/>
  <c r="CI128" i="3"/>
  <c r="CJ128" i="3"/>
  <c r="CK128" i="3"/>
  <c r="CL128" i="3"/>
  <c r="CM128" i="3"/>
  <c r="CN128" i="3"/>
  <c r="CO128" i="3"/>
  <c r="CP128" i="3"/>
  <c r="CR128" i="3"/>
  <c r="CS128" i="3"/>
  <c r="CT128" i="3"/>
  <c r="CU128" i="3"/>
  <c r="CV128" i="3"/>
  <c r="CW128" i="3"/>
  <c r="CX128" i="3"/>
  <c r="CY128" i="3"/>
  <c r="DD128" i="3"/>
  <c r="BM128" i="3" s="1"/>
  <c r="AA129" i="3"/>
  <c r="AD129" i="3" s="1"/>
  <c r="BK129" i="3" s="1"/>
  <c r="AB129" i="3"/>
  <c r="AC129" i="3"/>
  <c r="AH129" i="3"/>
  <c r="AL129" i="3"/>
  <c r="BN129" i="3" s="1"/>
  <c r="AP129" i="3"/>
  <c r="AT129" i="3"/>
  <c r="AX129" i="3"/>
  <c r="BB129" i="3"/>
  <c r="BF129" i="3"/>
  <c r="BJ129" i="3"/>
  <c r="BL129" i="3"/>
  <c r="CI129" i="3"/>
  <c r="CJ129" i="3"/>
  <c r="CK129" i="3"/>
  <c r="CL129" i="3"/>
  <c r="CM129" i="3"/>
  <c r="CN129" i="3"/>
  <c r="CO129" i="3"/>
  <c r="CP129" i="3"/>
  <c r="CR129" i="3"/>
  <c r="CS129" i="3"/>
  <c r="CT129" i="3"/>
  <c r="CU129" i="3"/>
  <c r="CV129" i="3"/>
  <c r="CW129" i="3"/>
  <c r="CX129" i="3"/>
  <c r="CY129" i="3"/>
  <c r="DD129" i="3"/>
  <c r="BR129" i="3" s="1"/>
  <c r="AA130" i="3"/>
  <c r="AD130" i="3" s="1"/>
  <c r="BK130" i="3" s="1"/>
  <c r="AB130" i="3"/>
  <c r="AC130" i="3"/>
  <c r="AH130" i="3"/>
  <c r="AL130" i="3"/>
  <c r="BN130" i="3" s="1"/>
  <c r="AP130" i="3"/>
  <c r="AT130" i="3"/>
  <c r="AX130" i="3"/>
  <c r="BB130" i="3"/>
  <c r="BF130" i="3"/>
  <c r="BJ130" i="3"/>
  <c r="BL130" i="3"/>
  <c r="CI130" i="3"/>
  <c r="CJ130" i="3"/>
  <c r="CK130" i="3"/>
  <c r="CL130" i="3"/>
  <c r="CM130" i="3"/>
  <c r="CN130" i="3"/>
  <c r="CO130" i="3"/>
  <c r="CP130" i="3"/>
  <c r="CR130" i="3"/>
  <c r="CS130" i="3"/>
  <c r="CT130" i="3"/>
  <c r="CU130" i="3"/>
  <c r="CV130" i="3"/>
  <c r="CW130" i="3"/>
  <c r="CX130" i="3"/>
  <c r="CY130" i="3"/>
  <c r="DD130" i="3"/>
  <c r="BO130" i="3" s="1"/>
  <c r="BJ75" i="3" l="1"/>
  <c r="BK74" i="4" s="1"/>
  <c r="BB90" i="3"/>
  <c r="BB91" i="3"/>
  <c r="BC87" i="4" s="1"/>
  <c r="BB92" i="3"/>
  <c r="BC88" i="4" s="1"/>
  <c r="AH75" i="3"/>
  <c r="AI74" i="4" s="1"/>
  <c r="AL79" i="3"/>
  <c r="AM78" i="4" s="1"/>
  <c r="BB77" i="3"/>
  <c r="BC76" i="4" s="1"/>
  <c r="AH79" i="3"/>
  <c r="AI78" i="4" s="1"/>
  <c r="DF37" i="3"/>
  <c r="A36" i="3"/>
  <c r="A35" i="4" s="1"/>
  <c r="AL76" i="3"/>
  <c r="AM75" i="4" s="1"/>
  <c r="CB111" i="3"/>
  <c r="BX111" i="3"/>
  <c r="AL75" i="3"/>
  <c r="AM74" i="4" s="1"/>
  <c r="CY122" i="3"/>
  <c r="CY131" i="3" s="1"/>
  <c r="BY111" i="3"/>
  <c r="CC111" i="3"/>
  <c r="BZ111" i="3"/>
  <c r="CD111" i="3"/>
  <c r="BY118" i="3"/>
  <c r="BZ112" i="3"/>
  <c r="CA111" i="3"/>
  <c r="AX122" i="3"/>
  <c r="BQ122" i="3" s="1"/>
  <c r="CV93" i="3"/>
  <c r="CU122" i="3"/>
  <c r="CU131" i="3" s="1"/>
  <c r="AT122" i="3"/>
  <c r="BP122" i="3" s="1"/>
  <c r="CA114" i="3"/>
  <c r="CE112" i="3"/>
  <c r="CV122" i="3"/>
  <c r="CV131" i="3" s="1"/>
  <c r="CR93" i="3"/>
  <c r="CR122" i="3"/>
  <c r="CR131" i="3" s="1"/>
  <c r="AH122" i="3"/>
  <c r="BM122" i="3" s="1"/>
  <c r="BJ122" i="3"/>
  <c r="BT122" i="3" s="1"/>
  <c r="CD112" i="3"/>
  <c r="BX118" i="3"/>
  <c r="CW93" i="3"/>
  <c r="CX122" i="3"/>
  <c r="CX131" i="3" s="1"/>
  <c r="CT122" i="3"/>
  <c r="CT131" i="3" s="1"/>
  <c r="BF122" i="3"/>
  <c r="BS122" i="3" s="1"/>
  <c r="AP122" i="3"/>
  <c r="BO122" i="3" s="1"/>
  <c r="CE118" i="3"/>
  <c r="CD113" i="3"/>
  <c r="BY112" i="3"/>
  <c r="CQ106" i="3"/>
  <c r="CZ106" i="3"/>
  <c r="CS93" i="3"/>
  <c r="CW122" i="3"/>
  <c r="CS122" i="3"/>
  <c r="CS131" i="3" s="1"/>
  <c r="BB122" i="3"/>
  <c r="BR122" i="3" s="1"/>
  <c r="CD118" i="3"/>
  <c r="CD124" i="3"/>
  <c r="BP129" i="3"/>
  <c r="BM125" i="3"/>
  <c r="BT124" i="3"/>
  <c r="CA125" i="3"/>
  <c r="CZ124" i="3"/>
  <c r="CD129" i="3"/>
  <c r="BO127" i="3"/>
  <c r="DK82" i="3"/>
  <c r="BS147" i="3" s="1"/>
  <c r="BZ130" i="3"/>
  <c r="CZ129" i="3"/>
  <c r="BZ129" i="3"/>
  <c r="CZ120" i="3"/>
  <c r="BU114" i="3"/>
  <c r="CP131" i="3"/>
  <c r="CQ104" i="3"/>
  <c r="CQ127" i="3"/>
  <c r="CZ125" i="3"/>
  <c r="CE116" i="3"/>
  <c r="BY114" i="3"/>
  <c r="CK131" i="3"/>
  <c r="BY129" i="3"/>
  <c r="CQ126" i="3"/>
  <c r="BQ124" i="3"/>
  <c r="CB120" i="3"/>
  <c r="CQ119" i="3"/>
  <c r="CB119" i="3"/>
  <c r="CQ118" i="3"/>
  <c r="CC118" i="3"/>
  <c r="CD116" i="3"/>
  <c r="BY116" i="3"/>
  <c r="CO131" i="3"/>
  <c r="CL131" i="3"/>
  <c r="CE114" i="3"/>
  <c r="CC112" i="3"/>
  <c r="DJ82" i="3"/>
  <c r="BR147" i="3" s="1"/>
  <c r="DO82" i="3"/>
  <c r="BN150" i="3" s="1"/>
  <c r="DS82" i="3"/>
  <c r="BR150" i="3" s="1"/>
  <c r="BU78" i="3"/>
  <c r="CU93" i="3"/>
  <c r="CY93" i="3"/>
  <c r="CZ103" i="3"/>
  <c r="CQ111" i="3"/>
  <c r="BX120" i="3"/>
  <c r="BX119" i="3"/>
  <c r="CA116" i="3"/>
  <c r="CQ130" i="3"/>
  <c r="CZ128" i="3"/>
  <c r="CC120" i="3"/>
  <c r="CC119" i="3"/>
  <c r="BZ116" i="3"/>
  <c r="BU76" i="3"/>
  <c r="CZ91" i="3"/>
  <c r="DA91" i="3" s="1"/>
  <c r="CD130" i="3"/>
  <c r="CE129" i="3"/>
  <c r="BQ129" i="3"/>
  <c r="CA127" i="3"/>
  <c r="CA118" i="3"/>
  <c r="CC116" i="3"/>
  <c r="CC114" i="3"/>
  <c r="CA112" i="3"/>
  <c r="BU80" i="3"/>
  <c r="CZ90" i="3"/>
  <c r="DA90" i="3" s="1"/>
  <c r="CZ92" i="3"/>
  <c r="DA92" i="3" s="1"/>
  <c r="CQ102" i="3"/>
  <c r="CQ103" i="3"/>
  <c r="CZ104" i="3"/>
  <c r="CZ105" i="3"/>
  <c r="CJ131" i="3"/>
  <c r="DF82" i="3"/>
  <c r="BN147" i="3" s="1"/>
  <c r="AL74" i="3"/>
  <c r="CZ130" i="3"/>
  <c r="CZ123" i="3"/>
  <c r="CQ115" i="3"/>
  <c r="CI131" i="3"/>
  <c r="AB82" i="3"/>
  <c r="DV76" i="3"/>
  <c r="DM76" i="3" s="1"/>
  <c r="AP77" i="3"/>
  <c r="AQ76" i="4" s="1"/>
  <c r="BF77" i="3"/>
  <c r="BG76" i="4" s="1"/>
  <c r="BT130" i="3"/>
  <c r="CQ129" i="3"/>
  <c r="CC129" i="3"/>
  <c r="BT129" i="3"/>
  <c r="BO129" i="3"/>
  <c r="CE127" i="3"/>
  <c r="BS127" i="3"/>
  <c r="BM127" i="3"/>
  <c r="BR125" i="3"/>
  <c r="BO125" i="3"/>
  <c r="BY125" i="3"/>
  <c r="CD125" i="3"/>
  <c r="BP125" i="3"/>
  <c r="BZ125" i="3"/>
  <c r="CE125" i="3"/>
  <c r="CQ125" i="3"/>
  <c r="BT125" i="3"/>
  <c r="CQ122" i="3"/>
  <c r="BU121" i="3"/>
  <c r="CQ117" i="3"/>
  <c r="BU112" i="3"/>
  <c r="BK112" i="3"/>
  <c r="AC82" i="3"/>
  <c r="BF79" i="3"/>
  <c r="BG78" i="4" s="1"/>
  <c r="AA93" i="3"/>
  <c r="BO126" i="3"/>
  <c r="BZ126" i="3"/>
  <c r="CD126" i="3"/>
  <c r="CN131" i="3"/>
  <c r="BF81" i="3"/>
  <c r="BG80" i="4" s="1"/>
  <c r="BY127" i="3"/>
  <c r="CM131" i="3"/>
  <c r="DG82" i="3"/>
  <c r="BO147" i="3" s="1"/>
  <c r="BP130" i="3"/>
  <c r="CA129" i="3"/>
  <c r="BS129" i="3"/>
  <c r="BM129" i="3"/>
  <c r="CQ128" i="3"/>
  <c r="CZ127" i="3"/>
  <c r="CC127" i="3"/>
  <c r="BQ127" i="3"/>
  <c r="CZ126" i="3"/>
  <c r="BP126" i="3"/>
  <c r="BS125" i="3"/>
  <c r="CZ118" i="3"/>
  <c r="AX82" i="3"/>
  <c r="DE82" i="3"/>
  <c r="BM147" i="3" s="1"/>
  <c r="AH74" i="3"/>
  <c r="DI82" i="3"/>
  <c r="BQ147" i="3" s="1"/>
  <c r="DN82" i="3"/>
  <c r="BM150" i="3" s="1"/>
  <c r="DR82" i="3"/>
  <c r="BQ150" i="3" s="1"/>
  <c r="AP75" i="3"/>
  <c r="AQ74" i="4" s="1"/>
  <c r="BF75" i="3"/>
  <c r="BG74" i="4" s="1"/>
  <c r="CA124" i="3"/>
  <c r="CQ121" i="3"/>
  <c r="AP78" i="3"/>
  <c r="AQ77" i="4" s="1"/>
  <c r="BF78" i="3"/>
  <c r="BG77" i="4" s="1"/>
  <c r="AC93" i="3"/>
  <c r="BN131" i="3"/>
  <c r="Z131" i="3"/>
  <c r="CQ124" i="3"/>
  <c r="BX124" i="3"/>
  <c r="CZ121" i="3"/>
  <c r="CZ112" i="3"/>
  <c r="AA82" i="3"/>
  <c r="BU74" i="3"/>
  <c r="DH82" i="3"/>
  <c r="BP147" i="3" s="1"/>
  <c r="DL82" i="3"/>
  <c r="BT147" i="3" s="1"/>
  <c r="DQ82" i="3"/>
  <c r="BP150" i="3" s="1"/>
  <c r="DU82" i="3"/>
  <c r="BT150" i="3" s="1"/>
  <c r="AP76" i="3"/>
  <c r="AQ75" i="4" s="1"/>
  <c r="BF76" i="3"/>
  <c r="BG75" i="4" s="1"/>
  <c r="DV77" i="3"/>
  <c r="DM77" i="3" s="1"/>
  <c r="BU79" i="3"/>
  <c r="BF80" i="3"/>
  <c r="BG79" i="4" s="1"/>
  <c r="BU81" i="3"/>
  <c r="BS111" i="3"/>
  <c r="CZ111" i="3"/>
  <c r="AL131" i="3"/>
  <c r="CZ88" i="3"/>
  <c r="BJ74" i="3"/>
  <c r="DV75" i="3"/>
  <c r="DM75" i="3" s="1"/>
  <c r="AP81" i="3"/>
  <c r="AQ80" i="4" s="1"/>
  <c r="DV81" i="3"/>
  <c r="DM81" i="3" s="1"/>
  <c r="AT74" i="3"/>
  <c r="AP74" i="3"/>
  <c r="AQ73" i="4" s="1"/>
  <c r="DP82" i="3"/>
  <c r="BO150" i="3" s="1"/>
  <c r="BF74" i="3"/>
  <c r="BG73" i="4" s="1"/>
  <c r="DT82" i="3"/>
  <c r="BS150" i="3" s="1"/>
  <c r="BU77" i="3"/>
  <c r="AB93" i="3"/>
  <c r="BU92" i="3"/>
  <c r="CZ102" i="3"/>
  <c r="BU105" i="3"/>
  <c r="CQ105" i="3"/>
  <c r="AP79" i="3"/>
  <c r="AQ78" i="4" s="1"/>
  <c r="DV79" i="3"/>
  <c r="DM79" i="3" s="1"/>
  <c r="AD93" i="3"/>
  <c r="BK88" i="3"/>
  <c r="BU90" i="3"/>
  <c r="BU91" i="3"/>
  <c r="BU104" i="3"/>
  <c r="BU106" i="3"/>
  <c r="BU75" i="3"/>
  <c r="DV78" i="3"/>
  <c r="DM78" i="3" s="1"/>
  <c r="AP80" i="3"/>
  <c r="AQ79" i="4" s="1"/>
  <c r="DV80" i="3"/>
  <c r="DM80" i="3" s="1"/>
  <c r="AH89" i="3"/>
  <c r="AI85" i="4" s="1"/>
  <c r="CZ89" i="3"/>
  <c r="DA89" i="3" s="1"/>
  <c r="CT93" i="3"/>
  <c r="CX93" i="3"/>
  <c r="DV74" i="3"/>
  <c r="BM111" i="3"/>
  <c r="BQ111" i="3"/>
  <c r="BU116" i="3"/>
  <c r="BS120" i="3"/>
  <c r="BU120" i="3" s="1"/>
  <c r="BK123" i="3"/>
  <c r="BR117" i="3"/>
  <c r="BU117" i="3" s="1"/>
  <c r="CB130" i="3"/>
  <c r="BX130" i="3"/>
  <c r="BR130" i="3"/>
  <c r="CD128" i="3"/>
  <c r="BZ128" i="3"/>
  <c r="BT128" i="3"/>
  <c r="BP128" i="3"/>
  <c r="CB126" i="3"/>
  <c r="BX126" i="3"/>
  <c r="BR126" i="3"/>
  <c r="CB123" i="3"/>
  <c r="BO123" i="3"/>
  <c r="CB122" i="3"/>
  <c r="CB121" i="3"/>
  <c r="CZ119" i="3"/>
  <c r="CZ116" i="3"/>
  <c r="CA115" i="3"/>
  <c r="CE115" i="3"/>
  <c r="BY115" i="3"/>
  <c r="CC115" i="3"/>
  <c r="CD115" i="3"/>
  <c r="BX115" i="3"/>
  <c r="CQ114" i="3"/>
  <c r="CZ113" i="3"/>
  <c r="CE130" i="3"/>
  <c r="CA130" i="3"/>
  <c r="BQ130" i="3"/>
  <c r="BM130" i="3"/>
  <c r="CB129" i="3"/>
  <c r="BX129" i="3"/>
  <c r="CC128" i="3"/>
  <c r="BY128" i="3"/>
  <c r="BS128" i="3"/>
  <c r="BO128" i="3"/>
  <c r="CD127" i="3"/>
  <c r="BZ127" i="3"/>
  <c r="BT127" i="3"/>
  <c r="BP127" i="3"/>
  <c r="CE126" i="3"/>
  <c r="CA126" i="3"/>
  <c r="BQ126" i="3"/>
  <c r="BM126" i="3"/>
  <c r="CB125" i="3"/>
  <c r="BX125" i="3"/>
  <c r="BQ125" i="3"/>
  <c r="CB124" i="3"/>
  <c r="CA123" i="3"/>
  <c r="BZ120" i="3"/>
  <c r="CD120" i="3"/>
  <c r="CQ120" i="3"/>
  <c r="CE120" i="3"/>
  <c r="BY120" i="3"/>
  <c r="CA119" i="3"/>
  <c r="CE119" i="3"/>
  <c r="CD119" i="3"/>
  <c r="BY119" i="3"/>
  <c r="BU119" i="3"/>
  <c r="BU118" i="3"/>
  <c r="BY113" i="3"/>
  <c r="CC113" i="3"/>
  <c r="CA113" i="3"/>
  <c r="CE113" i="3"/>
  <c r="BX113" i="3"/>
  <c r="BZ113" i="3"/>
  <c r="CB128" i="3"/>
  <c r="BX128" i="3"/>
  <c r="BR128" i="3"/>
  <c r="BP123" i="3"/>
  <c r="BT123" i="3"/>
  <c r="BZ123" i="3"/>
  <c r="CD123" i="3"/>
  <c r="CQ123" i="3"/>
  <c r="CE123" i="3"/>
  <c r="BY123" i="3"/>
  <c r="BR123" i="3"/>
  <c r="BM123" i="3"/>
  <c r="CA122" i="3"/>
  <c r="CE122" i="3"/>
  <c r="CD122" i="3"/>
  <c r="BY122" i="3"/>
  <c r="BY121" i="3"/>
  <c r="CC121" i="3"/>
  <c r="CE121" i="3"/>
  <c r="BZ121" i="3"/>
  <c r="BY117" i="3"/>
  <c r="CC117" i="3"/>
  <c r="CA117" i="3"/>
  <c r="CE117" i="3"/>
  <c r="CD117" i="3"/>
  <c r="BZ117" i="3"/>
  <c r="CC130" i="3"/>
  <c r="BY130" i="3"/>
  <c r="BS130" i="3"/>
  <c r="CE128" i="3"/>
  <c r="CA128" i="3"/>
  <c r="BQ128" i="3"/>
  <c r="CB127" i="3"/>
  <c r="BX127" i="3"/>
  <c r="CC126" i="3"/>
  <c r="BY126" i="3"/>
  <c r="BS126" i="3"/>
  <c r="BO124" i="3"/>
  <c r="BS124" i="3"/>
  <c r="BY124" i="3"/>
  <c r="CC124" i="3"/>
  <c r="CE124" i="3"/>
  <c r="BZ124" i="3"/>
  <c r="BR124" i="3"/>
  <c r="BM124" i="3"/>
  <c r="CC123" i="3"/>
  <c r="BX123" i="3"/>
  <c r="BQ123" i="3"/>
  <c r="CC122" i="3"/>
  <c r="BX122" i="3"/>
  <c r="CD121" i="3"/>
  <c r="BX121" i="3"/>
  <c r="BX117" i="3"/>
  <c r="CZ115" i="3"/>
  <c r="BZ115" i="3"/>
  <c r="CZ114" i="3"/>
  <c r="CQ113" i="3"/>
  <c r="CQ112" i="3"/>
  <c r="CB118" i="3"/>
  <c r="CZ117" i="3"/>
  <c r="CQ116" i="3"/>
  <c r="BU115" i="3"/>
  <c r="BU113" i="3"/>
  <c r="CB116" i="3"/>
  <c r="CD114" i="3"/>
  <c r="BZ114" i="3"/>
  <c r="CB112" i="3"/>
  <c r="CB114" i="3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BK108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BK109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BK110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BK111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BK112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BK113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BK114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BK115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BK116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G117" i="4"/>
  <c r="BH117" i="4"/>
  <c r="BI117" i="4"/>
  <c r="BJ117" i="4"/>
  <c r="BK117" i="4"/>
  <c r="AF118" i="4"/>
  <c r="AG118" i="4"/>
  <c r="AH118" i="4"/>
  <c r="AJ118" i="4"/>
  <c r="AK118" i="4"/>
  <c r="AL118" i="4"/>
  <c r="AM118" i="4"/>
  <c r="AN118" i="4"/>
  <c r="AO118" i="4"/>
  <c r="AP118" i="4"/>
  <c r="AR118" i="4"/>
  <c r="AS118" i="4"/>
  <c r="AT118" i="4"/>
  <c r="AV118" i="4"/>
  <c r="AW118" i="4"/>
  <c r="AX118" i="4"/>
  <c r="AZ118" i="4"/>
  <c r="BA118" i="4"/>
  <c r="BB118" i="4"/>
  <c r="BD118" i="4"/>
  <c r="BE118" i="4"/>
  <c r="BF118" i="4"/>
  <c r="BH118" i="4"/>
  <c r="BI118" i="4"/>
  <c r="BJ118" i="4"/>
  <c r="AF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BK119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BK120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BK121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BK122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BK123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BK124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BK125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AZ126" i="4"/>
  <c r="BA126" i="4"/>
  <c r="BB126" i="4"/>
  <c r="BC126" i="4"/>
  <c r="BD126" i="4"/>
  <c r="BE126" i="4"/>
  <c r="BF126" i="4"/>
  <c r="BG126" i="4"/>
  <c r="BH126" i="4"/>
  <c r="BI126" i="4"/>
  <c r="BJ126" i="4"/>
  <c r="BK126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B119" i="4"/>
  <c r="B120" i="4"/>
  <c r="B121" i="4"/>
  <c r="B122" i="4"/>
  <c r="B123" i="4"/>
  <c r="B124" i="4"/>
  <c r="B125" i="4"/>
  <c r="B126" i="4"/>
  <c r="A74" i="4"/>
  <c r="A75" i="4"/>
  <c r="A76" i="4"/>
  <c r="A77" i="4"/>
  <c r="A78" i="4"/>
  <c r="A79" i="4"/>
  <c r="A80" i="4"/>
  <c r="DD136" i="3"/>
  <c r="BB82" i="3" l="1"/>
  <c r="DF38" i="3"/>
  <c r="A37" i="3"/>
  <c r="A36" i="4" s="1"/>
  <c r="AH82" i="3"/>
  <c r="AI73" i="4"/>
  <c r="AL82" i="3"/>
  <c r="AM73" i="4"/>
  <c r="DA103" i="3"/>
  <c r="BT103" i="3" s="1"/>
  <c r="AT82" i="3"/>
  <c r="AU73" i="4"/>
  <c r="BJ82" i="3"/>
  <c r="BK73" i="4"/>
  <c r="CG111" i="3"/>
  <c r="DA105" i="3"/>
  <c r="BG118" i="4"/>
  <c r="AU118" i="4"/>
  <c r="AT131" i="3"/>
  <c r="CF111" i="3"/>
  <c r="BT89" i="3"/>
  <c r="BJ89" i="3" s="1"/>
  <c r="BK85" i="4" s="1"/>
  <c r="BR89" i="3"/>
  <c r="Y93" i="3"/>
  <c r="BK93" i="3" s="1"/>
  <c r="AQ118" i="4"/>
  <c r="BP118" i="4" s="1"/>
  <c r="DA102" i="3"/>
  <c r="BJ131" i="3"/>
  <c r="BK118" i="4"/>
  <c r="AH131" i="3"/>
  <c r="AI118" i="4"/>
  <c r="BN118" i="4" s="1"/>
  <c r="BB131" i="3"/>
  <c r="AX131" i="3"/>
  <c r="BK131" i="3"/>
  <c r="CZ122" i="3"/>
  <c r="CZ131" i="3" s="1"/>
  <c r="BU122" i="3"/>
  <c r="BC118" i="4"/>
  <c r="AY118" i="4"/>
  <c r="CW131" i="3"/>
  <c r="BF131" i="3"/>
  <c r="AP131" i="3"/>
  <c r="DA106" i="3"/>
  <c r="CG112" i="3"/>
  <c r="BU129" i="3"/>
  <c r="BO131" i="3"/>
  <c r="CF114" i="3"/>
  <c r="Z78" i="3"/>
  <c r="Y78" i="3" s="1"/>
  <c r="AD78" i="3" s="1"/>
  <c r="BK78" i="3" s="1"/>
  <c r="DD82" i="3"/>
  <c r="Z75" i="3"/>
  <c r="Y75" i="3" s="1"/>
  <c r="AD75" i="3" s="1"/>
  <c r="BK75" i="3" s="1"/>
  <c r="DM82" i="3"/>
  <c r="CG116" i="3"/>
  <c r="CD131" i="3"/>
  <c r="BT131" i="3"/>
  <c r="Z81" i="3"/>
  <c r="Y81" i="3" s="1"/>
  <c r="AD81" i="3" s="1"/>
  <c r="BK81" i="3" s="1"/>
  <c r="Z76" i="3"/>
  <c r="Y76" i="3" s="1"/>
  <c r="AD76" i="3" s="1"/>
  <c r="BK76" i="3" s="1"/>
  <c r="CG118" i="3"/>
  <c r="BP131" i="3"/>
  <c r="BZ131" i="3"/>
  <c r="Z80" i="3"/>
  <c r="Y80" i="3" s="1"/>
  <c r="AD80" i="3" s="1"/>
  <c r="BK80" i="3" s="1"/>
  <c r="DA104" i="3"/>
  <c r="CQ131" i="3"/>
  <c r="CG119" i="3"/>
  <c r="BU127" i="3"/>
  <c r="Z77" i="3"/>
  <c r="Y77" i="3" s="1"/>
  <c r="AD77" i="3" s="1"/>
  <c r="BK77" i="3" s="1"/>
  <c r="CF112" i="3"/>
  <c r="CG124" i="3"/>
  <c r="CF119" i="3"/>
  <c r="CG120" i="3"/>
  <c r="BU125" i="3"/>
  <c r="BX131" i="3"/>
  <c r="CE131" i="3"/>
  <c r="BU128" i="3"/>
  <c r="BM131" i="3"/>
  <c r="Z79" i="3"/>
  <c r="Y79" i="3" s="1"/>
  <c r="AD79" i="3" s="1"/>
  <c r="BK79" i="3" s="1"/>
  <c r="BF82" i="3"/>
  <c r="BY131" i="3"/>
  <c r="CA131" i="3"/>
  <c r="CC131" i="3"/>
  <c r="CB131" i="3"/>
  <c r="BS131" i="3"/>
  <c r="BR131" i="3"/>
  <c r="BQ131" i="3"/>
  <c r="AP82" i="3"/>
  <c r="Z74" i="3"/>
  <c r="BU111" i="3"/>
  <c r="DV82" i="3"/>
  <c r="DM74" i="3"/>
  <c r="CZ93" i="3"/>
  <c r="DA88" i="3"/>
  <c r="CF116" i="3"/>
  <c r="CG121" i="3"/>
  <c r="CF121" i="3"/>
  <c r="BU124" i="3"/>
  <c r="CG114" i="3"/>
  <c r="BU126" i="3"/>
  <c r="CF129" i="3"/>
  <c r="CG129" i="3"/>
  <c r="CF118" i="3"/>
  <c r="CF124" i="3"/>
  <c r="BU123" i="3"/>
  <c r="CG115" i="3"/>
  <c r="CF115" i="3"/>
  <c r="CG130" i="3"/>
  <c r="CF130" i="3"/>
  <c r="CF123" i="3"/>
  <c r="CG123" i="3"/>
  <c r="CF125" i="3"/>
  <c r="CG125" i="3"/>
  <c r="BU130" i="3"/>
  <c r="CG126" i="3"/>
  <c r="CF126" i="3"/>
  <c r="CG117" i="3"/>
  <c r="CF117" i="3"/>
  <c r="CF122" i="3"/>
  <c r="CG122" i="3"/>
  <c r="CF127" i="3"/>
  <c r="CG127" i="3"/>
  <c r="CF128" i="3"/>
  <c r="CG128" i="3"/>
  <c r="CG113" i="3"/>
  <c r="CF113" i="3"/>
  <c r="CF120" i="3"/>
  <c r="BU116" i="4"/>
  <c r="BU115" i="4"/>
  <c r="BU114" i="4"/>
  <c r="BU113" i="4"/>
  <c r="BU112" i="4"/>
  <c r="BU111" i="4"/>
  <c r="BU110" i="4"/>
  <c r="BU109" i="4"/>
  <c r="BU108" i="4"/>
  <c r="BT114" i="4"/>
  <c r="BT113" i="4"/>
  <c r="BT112" i="4"/>
  <c r="BT111" i="4"/>
  <c r="BT110" i="4"/>
  <c r="BT109" i="4"/>
  <c r="BT108" i="4"/>
  <c r="BS116" i="4"/>
  <c r="BS115" i="4"/>
  <c r="BS112" i="4"/>
  <c r="BS111" i="4"/>
  <c r="BS110" i="4"/>
  <c r="BS109" i="4"/>
  <c r="BS108" i="4"/>
  <c r="BR116" i="4"/>
  <c r="BR115" i="4"/>
  <c r="BR114" i="4"/>
  <c r="BR113" i="4"/>
  <c r="BR110" i="4"/>
  <c r="BR109" i="4"/>
  <c r="BR108" i="4"/>
  <c r="BQ116" i="4"/>
  <c r="BQ115" i="4"/>
  <c r="BQ114" i="4"/>
  <c r="BQ113" i="4"/>
  <c r="BQ112" i="4"/>
  <c r="BQ111" i="4"/>
  <c r="BQ108" i="4"/>
  <c r="BP117" i="4"/>
  <c r="BP116" i="4"/>
  <c r="BP115" i="4"/>
  <c r="BP114" i="4"/>
  <c r="BP113" i="4"/>
  <c r="BP112" i="4"/>
  <c r="BP110" i="4"/>
  <c r="BP109" i="4"/>
  <c r="AQ107" i="4"/>
  <c r="BO117" i="4"/>
  <c r="BO116" i="4"/>
  <c r="BO115" i="4"/>
  <c r="BO114" i="4"/>
  <c r="BO113" i="4"/>
  <c r="BO112" i="4"/>
  <c r="BO111" i="4"/>
  <c r="BO108" i="4"/>
  <c r="BN109" i="4"/>
  <c r="BN110" i="4"/>
  <c r="BN111" i="4"/>
  <c r="BN112" i="4"/>
  <c r="BN113" i="4"/>
  <c r="BN114" i="4"/>
  <c r="BN115" i="4"/>
  <c r="BN116" i="4"/>
  <c r="BN117" i="4"/>
  <c r="BJ103" i="3" l="1"/>
  <c r="BK99" i="4" s="1"/>
  <c r="BU103" i="3"/>
  <c r="BB89" i="3"/>
  <c r="BC85" i="4" s="1"/>
  <c r="DF39" i="3"/>
  <c r="A38" i="3"/>
  <c r="A37" i="4" s="1"/>
  <c r="BS88" i="3"/>
  <c r="BF88" i="3" s="1"/>
  <c r="BT88" i="3"/>
  <c r="BJ88" i="3" s="1"/>
  <c r="BQ88" i="3"/>
  <c r="AX88" i="3" s="1"/>
  <c r="BR88" i="3"/>
  <c r="BB88" i="3" s="1"/>
  <c r="BN88" i="3"/>
  <c r="AL88" i="3" s="1"/>
  <c r="BO88" i="3"/>
  <c r="BP88" i="3"/>
  <c r="BM88" i="3"/>
  <c r="BM102" i="3"/>
  <c r="AH102" i="3" s="1"/>
  <c r="AI98" i="4" s="1"/>
  <c r="BT102" i="3"/>
  <c r="BJ102" i="3" s="1"/>
  <c r="BK98" i="4" s="1"/>
  <c r="BU89" i="3"/>
  <c r="AQ127" i="4"/>
  <c r="AN145" i="4" s="1"/>
  <c r="BU131" i="3"/>
  <c r="CF131" i="3"/>
  <c r="Y74" i="3"/>
  <c r="Z82" i="3"/>
  <c r="AE162" i="4"/>
  <c r="B162" i="4"/>
  <c r="B161" i="4"/>
  <c r="AF156" i="4"/>
  <c r="AF154" i="4"/>
  <c r="B154" i="4"/>
  <c r="J154" i="4"/>
  <c r="CE155" i="4"/>
  <c r="CD155" i="4"/>
  <c r="CB155" i="4"/>
  <c r="CC155" i="4"/>
  <c r="BY155" i="4"/>
  <c r="BZ155" i="4"/>
  <c r="CA155" i="4"/>
  <c r="CF155" i="4"/>
  <c r="DF41" i="3" l="1"/>
  <c r="A39" i="3"/>
  <c r="A38" i="4" s="1"/>
  <c r="BC84" i="4"/>
  <c r="AX93" i="3"/>
  <c r="AY84" i="4"/>
  <c r="BJ93" i="3"/>
  <c r="BF93" i="3"/>
  <c r="BG84" i="4"/>
  <c r="BT93" i="3"/>
  <c r="BR93" i="3"/>
  <c r="BS93" i="3"/>
  <c r="BQ93" i="3"/>
  <c r="BU88" i="3"/>
  <c r="BU93" i="3" s="1"/>
  <c r="BN93" i="3"/>
  <c r="AP88" i="3"/>
  <c r="BO93" i="3"/>
  <c r="BP93" i="3"/>
  <c r="AT88" i="3"/>
  <c r="AH88" i="3"/>
  <c r="BM93" i="3"/>
  <c r="BU102" i="3"/>
  <c r="Y82" i="3"/>
  <c r="AD74" i="3"/>
  <c r="C136" i="4"/>
  <c r="B144" i="4"/>
  <c r="B139" i="4"/>
  <c r="A140" i="4"/>
  <c r="A141" i="4"/>
  <c r="A142" i="4"/>
  <c r="A143" i="4"/>
  <c r="Q138" i="4"/>
  <c r="M138" i="4"/>
  <c r="D138" i="4"/>
  <c r="B138" i="4"/>
  <c r="A139" i="4"/>
  <c r="A138" i="4"/>
  <c r="B137" i="4"/>
  <c r="B98" i="4"/>
  <c r="Y102" i="4"/>
  <c r="W102" i="4"/>
  <c r="V102" i="4"/>
  <c r="U102" i="4"/>
  <c r="T102" i="4"/>
  <c r="S102" i="4"/>
  <c r="R102" i="4"/>
  <c r="Q102" i="4"/>
  <c r="P102" i="4"/>
  <c r="O102" i="4"/>
  <c r="N102" i="4"/>
  <c r="M102" i="4"/>
  <c r="K102" i="4"/>
  <c r="J102" i="4"/>
  <c r="I102" i="4"/>
  <c r="H102" i="4"/>
  <c r="G102" i="4"/>
  <c r="F102" i="4"/>
  <c r="E102" i="4"/>
  <c r="D102" i="4"/>
  <c r="B102" i="4"/>
  <c r="A102" i="4"/>
  <c r="Y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Y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Y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Y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A98" i="4"/>
  <c r="B97" i="4"/>
  <c r="A97" i="4"/>
  <c r="A85" i="4"/>
  <c r="D85" i="4"/>
  <c r="E85" i="4"/>
  <c r="F85" i="4"/>
  <c r="G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Y85" i="4"/>
  <c r="A86" i="4"/>
  <c r="D86" i="4"/>
  <c r="E86" i="4"/>
  <c r="F86" i="4"/>
  <c r="G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Y86" i="4"/>
  <c r="A87" i="4"/>
  <c r="D87" i="4"/>
  <c r="E87" i="4"/>
  <c r="F87" i="4"/>
  <c r="G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Y87" i="4"/>
  <c r="A88" i="4"/>
  <c r="B88" i="4"/>
  <c r="D88" i="4"/>
  <c r="E88" i="4"/>
  <c r="F88" i="4"/>
  <c r="G88" i="4"/>
  <c r="H88" i="4"/>
  <c r="I88" i="4"/>
  <c r="J88" i="4"/>
  <c r="K88" i="4"/>
  <c r="M88" i="4"/>
  <c r="N88" i="4"/>
  <c r="O88" i="4"/>
  <c r="P88" i="4"/>
  <c r="Q88" i="4"/>
  <c r="R88" i="4"/>
  <c r="S88" i="4"/>
  <c r="T88" i="4"/>
  <c r="U88" i="4"/>
  <c r="V88" i="4"/>
  <c r="W88" i="4"/>
  <c r="Y88" i="4"/>
  <c r="Z88" i="4"/>
  <c r="Y84" i="4"/>
  <c r="W84" i="4"/>
  <c r="V84" i="4"/>
  <c r="U84" i="4"/>
  <c r="T84" i="4"/>
  <c r="S84" i="4"/>
  <c r="R84" i="4"/>
  <c r="Q84" i="4"/>
  <c r="P84" i="4"/>
  <c r="O84" i="4"/>
  <c r="N84" i="4"/>
  <c r="M84" i="4"/>
  <c r="K84" i="4"/>
  <c r="J84" i="4"/>
  <c r="I84" i="4"/>
  <c r="G84" i="4"/>
  <c r="F84" i="4"/>
  <c r="E84" i="4"/>
  <c r="D84" i="4"/>
  <c r="A84" i="4"/>
  <c r="B83" i="4"/>
  <c r="A83" i="4"/>
  <c r="B81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R74" i="4"/>
  <c r="S74" i="4"/>
  <c r="T74" i="4"/>
  <c r="U74" i="4"/>
  <c r="V74" i="4"/>
  <c r="W74" i="4"/>
  <c r="Y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Y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Y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Y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Y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Y79" i="4"/>
  <c r="B80" i="4"/>
  <c r="C80" i="4"/>
  <c r="D80" i="4"/>
  <c r="E80" i="4"/>
  <c r="F80" i="4"/>
  <c r="G80" i="4"/>
  <c r="H80" i="4"/>
  <c r="I80" i="4"/>
  <c r="J80" i="4"/>
  <c r="K80" i="4"/>
  <c r="M80" i="4"/>
  <c r="N80" i="4"/>
  <c r="O80" i="4"/>
  <c r="P80" i="4"/>
  <c r="Q80" i="4"/>
  <c r="R80" i="4"/>
  <c r="S80" i="4"/>
  <c r="T80" i="4"/>
  <c r="U80" i="4"/>
  <c r="V80" i="4"/>
  <c r="W80" i="4"/>
  <c r="Y80" i="4"/>
  <c r="C73" i="4"/>
  <c r="Y73" i="4"/>
  <c r="W73" i="4"/>
  <c r="V73" i="4"/>
  <c r="U73" i="4"/>
  <c r="T73" i="4"/>
  <c r="S73" i="4"/>
  <c r="R73" i="4"/>
  <c r="Q73" i="4"/>
  <c r="P73" i="4"/>
  <c r="O73" i="4"/>
  <c r="N73" i="4"/>
  <c r="M73" i="4"/>
  <c r="K73" i="4"/>
  <c r="J73" i="4"/>
  <c r="I73" i="4"/>
  <c r="H73" i="4"/>
  <c r="G73" i="4"/>
  <c r="F73" i="4"/>
  <c r="E73" i="4"/>
  <c r="D73" i="4"/>
  <c r="B73" i="4"/>
  <c r="A73" i="4"/>
  <c r="B12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Y108" i="4"/>
  <c r="Z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Y109" i="4"/>
  <c r="Z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Y110" i="4"/>
  <c r="Z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Y111" i="4"/>
  <c r="Z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Y112" i="4"/>
  <c r="Z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Y113" i="4"/>
  <c r="Z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Y114" i="4"/>
  <c r="Z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Y115" i="4"/>
  <c r="Z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Y116" i="4"/>
  <c r="Z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Y117" i="4"/>
  <c r="Z117" i="4"/>
  <c r="B118" i="4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Y118" i="4"/>
  <c r="Z118" i="4"/>
  <c r="Z107" i="4"/>
  <c r="Y107" i="4"/>
  <c r="W107" i="4"/>
  <c r="V107" i="4"/>
  <c r="U107" i="4"/>
  <c r="T107" i="4"/>
  <c r="S107" i="4"/>
  <c r="R107" i="4"/>
  <c r="Q107" i="4"/>
  <c r="P107" i="4"/>
  <c r="O107" i="4"/>
  <c r="N107" i="4"/>
  <c r="M107" i="4"/>
  <c r="K107" i="4"/>
  <c r="J107" i="4"/>
  <c r="I107" i="4"/>
  <c r="H107" i="4"/>
  <c r="G107" i="4"/>
  <c r="F107" i="4"/>
  <c r="E107" i="4"/>
  <c r="D107" i="4"/>
  <c r="B107" i="4"/>
  <c r="A107" i="4"/>
  <c r="AH102" i="4"/>
  <c r="AG102" i="4"/>
  <c r="AF102" i="4"/>
  <c r="AH101" i="4"/>
  <c r="AG101" i="4"/>
  <c r="AF101" i="4"/>
  <c r="AH100" i="4"/>
  <c r="AG100" i="4"/>
  <c r="AF100" i="4"/>
  <c r="AG99" i="4"/>
  <c r="AF99" i="4"/>
  <c r="AH98" i="4"/>
  <c r="AG98" i="4"/>
  <c r="AF98" i="4"/>
  <c r="AL102" i="4"/>
  <c r="AK102" i="4"/>
  <c r="AJ102" i="4"/>
  <c r="AL101" i="4"/>
  <c r="AK101" i="4"/>
  <c r="AJ101" i="4"/>
  <c r="AL100" i="4"/>
  <c r="AK100" i="4"/>
  <c r="AJ100" i="4"/>
  <c r="AL99" i="4"/>
  <c r="AK99" i="4"/>
  <c r="AJ99" i="4"/>
  <c r="AL98" i="4"/>
  <c r="AK98" i="4"/>
  <c r="AJ98" i="4"/>
  <c r="AP102" i="4"/>
  <c r="AO102" i="4"/>
  <c r="AN102" i="4"/>
  <c r="AP101" i="4"/>
  <c r="AO101" i="4"/>
  <c r="AN101" i="4"/>
  <c r="AP100" i="4"/>
  <c r="AO100" i="4"/>
  <c r="AN100" i="4"/>
  <c r="AP99" i="4"/>
  <c r="AO99" i="4"/>
  <c r="AN99" i="4"/>
  <c r="AP98" i="4"/>
  <c r="AO98" i="4"/>
  <c r="AN98" i="4"/>
  <c r="AT102" i="4"/>
  <c r="AS102" i="4"/>
  <c r="AR102" i="4"/>
  <c r="AT101" i="4"/>
  <c r="AS101" i="4"/>
  <c r="AR101" i="4"/>
  <c r="AT100" i="4"/>
  <c r="AS100" i="4"/>
  <c r="AR100" i="4"/>
  <c r="AT99" i="4"/>
  <c r="AS99" i="4"/>
  <c r="AR99" i="4"/>
  <c r="AT98" i="4"/>
  <c r="AS98" i="4"/>
  <c r="AR98" i="4"/>
  <c r="AX102" i="4"/>
  <c r="AW102" i="4"/>
  <c r="AV102" i="4"/>
  <c r="AX101" i="4"/>
  <c r="AW101" i="4"/>
  <c r="AV101" i="4"/>
  <c r="AX100" i="4"/>
  <c r="AW100" i="4"/>
  <c r="AV100" i="4"/>
  <c r="AX99" i="4"/>
  <c r="AW99" i="4"/>
  <c r="AV99" i="4"/>
  <c r="AX98" i="4"/>
  <c r="AW98" i="4"/>
  <c r="AV98" i="4"/>
  <c r="BB102" i="4"/>
  <c r="BA102" i="4"/>
  <c r="AZ102" i="4"/>
  <c r="BB101" i="4"/>
  <c r="BA101" i="4"/>
  <c r="AZ101" i="4"/>
  <c r="BB100" i="4"/>
  <c r="BA100" i="4"/>
  <c r="AZ100" i="4"/>
  <c r="BB99" i="4"/>
  <c r="BA99" i="4"/>
  <c r="AZ99" i="4"/>
  <c r="BB98" i="4"/>
  <c r="BA98" i="4"/>
  <c r="AZ98" i="4"/>
  <c r="BF102" i="4"/>
  <c r="BE102" i="4"/>
  <c r="BD102" i="4"/>
  <c r="BF101" i="4"/>
  <c r="BE101" i="4"/>
  <c r="BD101" i="4"/>
  <c r="BF100" i="4"/>
  <c r="BE100" i="4"/>
  <c r="BD100" i="4"/>
  <c r="BF99" i="4"/>
  <c r="BE99" i="4"/>
  <c r="BD99" i="4"/>
  <c r="BF98" i="4"/>
  <c r="BE98" i="4"/>
  <c r="BD98" i="4"/>
  <c r="BH99" i="4"/>
  <c r="BI99" i="4"/>
  <c r="BJ99" i="4"/>
  <c r="BH100" i="4"/>
  <c r="BI100" i="4"/>
  <c r="BJ100" i="4"/>
  <c r="BH101" i="4"/>
  <c r="BI101" i="4"/>
  <c r="BJ101" i="4"/>
  <c r="BH102" i="4"/>
  <c r="BI102" i="4"/>
  <c r="BJ102" i="4"/>
  <c r="BJ98" i="4"/>
  <c r="BI98" i="4"/>
  <c r="BH98" i="4"/>
  <c r="BJ88" i="4"/>
  <c r="BI88" i="4"/>
  <c r="BH88" i="4"/>
  <c r="BJ87" i="4"/>
  <c r="BI87" i="4"/>
  <c r="BH87" i="4"/>
  <c r="BJ86" i="4"/>
  <c r="BI86" i="4"/>
  <c r="BH86" i="4"/>
  <c r="BJ85" i="4"/>
  <c r="BI85" i="4"/>
  <c r="BH85" i="4"/>
  <c r="BJ84" i="4"/>
  <c r="BI84" i="4"/>
  <c r="BH84" i="4"/>
  <c r="BF88" i="4"/>
  <c r="BE88" i="4"/>
  <c r="BD88" i="4"/>
  <c r="BF87" i="4"/>
  <c r="BE87" i="4"/>
  <c r="BD87" i="4"/>
  <c r="BF86" i="4"/>
  <c r="BE86" i="4"/>
  <c r="BD86" i="4"/>
  <c r="BF85" i="4"/>
  <c r="BE85" i="4"/>
  <c r="BD85" i="4"/>
  <c r="BF84" i="4"/>
  <c r="BE84" i="4"/>
  <c r="BD84" i="4"/>
  <c r="BB88" i="4"/>
  <c r="BA88" i="4"/>
  <c r="AZ88" i="4"/>
  <c r="BB87" i="4"/>
  <c r="BA87" i="4"/>
  <c r="AZ87" i="4"/>
  <c r="BB86" i="4"/>
  <c r="BA86" i="4"/>
  <c r="AZ86" i="4"/>
  <c r="BB85" i="4"/>
  <c r="BA85" i="4"/>
  <c r="AZ85" i="4"/>
  <c r="BB84" i="4"/>
  <c r="BA84" i="4"/>
  <c r="AZ84" i="4"/>
  <c r="AX88" i="4"/>
  <c r="AW88" i="4"/>
  <c r="AV88" i="4"/>
  <c r="AX87" i="4"/>
  <c r="AW87" i="4"/>
  <c r="AV87" i="4"/>
  <c r="AX86" i="4"/>
  <c r="AW86" i="4"/>
  <c r="AV86" i="4"/>
  <c r="AX85" i="4"/>
  <c r="AW85" i="4"/>
  <c r="AV85" i="4"/>
  <c r="AX84" i="4"/>
  <c r="AW84" i="4"/>
  <c r="AV84" i="4"/>
  <c r="AT88" i="4"/>
  <c r="AS88" i="4"/>
  <c r="AR88" i="4"/>
  <c r="AT87" i="4"/>
  <c r="AS87" i="4"/>
  <c r="AR87" i="4"/>
  <c r="AT86" i="4"/>
  <c r="AS86" i="4"/>
  <c r="AR86" i="4"/>
  <c r="AT85" i="4"/>
  <c r="AS85" i="4"/>
  <c r="AR85" i="4"/>
  <c r="AT84" i="4"/>
  <c r="AS84" i="4"/>
  <c r="AR84" i="4"/>
  <c r="AP88" i="4"/>
  <c r="AO88" i="4"/>
  <c r="AN88" i="4"/>
  <c r="AP87" i="4"/>
  <c r="AO87" i="4"/>
  <c r="AN87" i="4"/>
  <c r="AP86" i="4"/>
  <c r="AO86" i="4"/>
  <c r="AN86" i="4"/>
  <c r="AP85" i="4"/>
  <c r="AO85" i="4"/>
  <c r="AN85" i="4"/>
  <c r="AP84" i="4"/>
  <c r="AO84" i="4"/>
  <c r="AN84" i="4"/>
  <c r="AL88" i="4"/>
  <c r="AK88" i="4"/>
  <c r="AJ88" i="4"/>
  <c r="AL87" i="4"/>
  <c r="AK87" i="4"/>
  <c r="AJ87" i="4"/>
  <c r="AL86" i="4"/>
  <c r="AK86" i="4"/>
  <c r="AJ86" i="4"/>
  <c r="AL85" i="4"/>
  <c r="AK85" i="4"/>
  <c r="AJ85" i="4"/>
  <c r="AL84" i="4"/>
  <c r="AK84" i="4"/>
  <c r="AJ84" i="4"/>
  <c r="AF85" i="4"/>
  <c r="AG85" i="4"/>
  <c r="AH85" i="4"/>
  <c r="AF86" i="4"/>
  <c r="AG86" i="4"/>
  <c r="AH86" i="4"/>
  <c r="AF87" i="4"/>
  <c r="AG87" i="4"/>
  <c r="AH87" i="4"/>
  <c r="AF88" i="4"/>
  <c r="AG88" i="4"/>
  <c r="AH88" i="4"/>
  <c r="AH84" i="4"/>
  <c r="AG84" i="4"/>
  <c r="AF84" i="4"/>
  <c r="AH80" i="4"/>
  <c r="AG80" i="4"/>
  <c r="AF80" i="4"/>
  <c r="AH79" i="4"/>
  <c r="AG79" i="4"/>
  <c r="AF79" i="4"/>
  <c r="AH78" i="4"/>
  <c r="AG78" i="4"/>
  <c r="AF78" i="4"/>
  <c r="AH77" i="4"/>
  <c r="AG77" i="4"/>
  <c r="AF77" i="4"/>
  <c r="AH76" i="4"/>
  <c r="AG76" i="4"/>
  <c r="AF76" i="4"/>
  <c r="AH75" i="4"/>
  <c r="AG75" i="4"/>
  <c r="AF75" i="4"/>
  <c r="AH74" i="4"/>
  <c r="AG74" i="4"/>
  <c r="AF74" i="4"/>
  <c r="AH73" i="4"/>
  <c r="AG73" i="4"/>
  <c r="AF73" i="4"/>
  <c r="AL80" i="4"/>
  <c r="AK80" i="4"/>
  <c r="AJ80" i="4"/>
  <c r="AL79" i="4"/>
  <c r="AK79" i="4"/>
  <c r="AJ79" i="4"/>
  <c r="AL78" i="4"/>
  <c r="AK78" i="4"/>
  <c r="AJ78" i="4"/>
  <c r="AL77" i="4"/>
  <c r="AK77" i="4"/>
  <c r="AJ77" i="4"/>
  <c r="AL76" i="4"/>
  <c r="AK76" i="4"/>
  <c r="AJ76" i="4"/>
  <c r="AL75" i="4"/>
  <c r="AK75" i="4"/>
  <c r="AJ75" i="4"/>
  <c r="AL74" i="4"/>
  <c r="AK74" i="4"/>
  <c r="AJ74" i="4"/>
  <c r="AL73" i="4"/>
  <c r="AK73" i="4"/>
  <c r="AJ73" i="4"/>
  <c r="AP80" i="4"/>
  <c r="AO80" i="4"/>
  <c r="AN80" i="4"/>
  <c r="AP79" i="4"/>
  <c r="AO79" i="4"/>
  <c r="AN79" i="4"/>
  <c r="AP78" i="4"/>
  <c r="AO78" i="4"/>
  <c r="AN78" i="4"/>
  <c r="AP77" i="4"/>
  <c r="AO77" i="4"/>
  <c r="AN77" i="4"/>
  <c r="AP76" i="4"/>
  <c r="AO76" i="4"/>
  <c r="AN76" i="4"/>
  <c r="AP75" i="4"/>
  <c r="AO75" i="4"/>
  <c r="AN75" i="4"/>
  <c r="AP74" i="4"/>
  <c r="AO74" i="4"/>
  <c r="AN74" i="4"/>
  <c r="AP73" i="4"/>
  <c r="AO73" i="4"/>
  <c r="AN73" i="4"/>
  <c r="AT80" i="4"/>
  <c r="AS80" i="4"/>
  <c r="AR80" i="4"/>
  <c r="AT79" i="4"/>
  <c r="AS79" i="4"/>
  <c r="AR79" i="4"/>
  <c r="AT78" i="4"/>
  <c r="AS78" i="4"/>
  <c r="AR78" i="4"/>
  <c r="AT77" i="4"/>
  <c r="AS77" i="4"/>
  <c r="AR77" i="4"/>
  <c r="AT76" i="4"/>
  <c r="AS76" i="4"/>
  <c r="AR76" i="4"/>
  <c r="AT75" i="4"/>
  <c r="AS75" i="4"/>
  <c r="AR75" i="4"/>
  <c r="AT74" i="4"/>
  <c r="AS74" i="4"/>
  <c r="AR74" i="4"/>
  <c r="AT73" i="4"/>
  <c r="AS73" i="4"/>
  <c r="AR73" i="4"/>
  <c r="AX80" i="4"/>
  <c r="AW80" i="4"/>
  <c r="AV80" i="4"/>
  <c r="AX79" i="4"/>
  <c r="AW79" i="4"/>
  <c r="AV79" i="4"/>
  <c r="AX78" i="4"/>
  <c r="AW78" i="4"/>
  <c r="AV78" i="4"/>
  <c r="AX77" i="4"/>
  <c r="AW77" i="4"/>
  <c r="AV77" i="4"/>
  <c r="AX76" i="4"/>
  <c r="AW76" i="4"/>
  <c r="AV76" i="4"/>
  <c r="AX75" i="4"/>
  <c r="AW75" i="4"/>
  <c r="AV75" i="4"/>
  <c r="AX74" i="4"/>
  <c r="AW74" i="4"/>
  <c r="AV74" i="4"/>
  <c r="AX73" i="4"/>
  <c r="AW73" i="4"/>
  <c r="AV73" i="4"/>
  <c r="BB80" i="4"/>
  <c r="BA80" i="4"/>
  <c r="AZ80" i="4"/>
  <c r="BB79" i="4"/>
  <c r="BA79" i="4"/>
  <c r="AZ79" i="4"/>
  <c r="BB78" i="4"/>
  <c r="BA78" i="4"/>
  <c r="AZ78" i="4"/>
  <c r="BB77" i="4"/>
  <c r="BA77" i="4"/>
  <c r="AZ77" i="4"/>
  <c r="BB76" i="4"/>
  <c r="BA76" i="4"/>
  <c r="AZ76" i="4"/>
  <c r="BB75" i="4"/>
  <c r="BA75" i="4"/>
  <c r="AZ75" i="4"/>
  <c r="BB74" i="4"/>
  <c r="BA74" i="4"/>
  <c r="AZ74" i="4"/>
  <c r="BB73" i="4"/>
  <c r="BA73" i="4"/>
  <c r="AZ73" i="4"/>
  <c r="BF80" i="4"/>
  <c r="BE80" i="4"/>
  <c r="BD80" i="4"/>
  <c r="BF79" i="4"/>
  <c r="BE79" i="4"/>
  <c r="BD79" i="4"/>
  <c r="BF78" i="4"/>
  <c r="BE78" i="4"/>
  <c r="BD78" i="4"/>
  <c r="BF77" i="4"/>
  <c r="BE77" i="4"/>
  <c r="BD77" i="4"/>
  <c r="BF76" i="4"/>
  <c r="BE76" i="4"/>
  <c r="BD76" i="4"/>
  <c r="BF75" i="4"/>
  <c r="BE75" i="4"/>
  <c r="BD75" i="4"/>
  <c r="BF74" i="4"/>
  <c r="BE74" i="4"/>
  <c r="BD74" i="4"/>
  <c r="BF73" i="4"/>
  <c r="BE73" i="4"/>
  <c r="BD73" i="4"/>
  <c r="BH74" i="4"/>
  <c r="BI74" i="4"/>
  <c r="BJ74" i="4"/>
  <c r="BH75" i="4"/>
  <c r="BI75" i="4"/>
  <c r="BJ75" i="4"/>
  <c r="BH76" i="4"/>
  <c r="BI76" i="4"/>
  <c r="BJ76" i="4"/>
  <c r="BH77" i="4"/>
  <c r="BI77" i="4"/>
  <c r="BJ77" i="4"/>
  <c r="BH78" i="4"/>
  <c r="BI78" i="4"/>
  <c r="BJ78" i="4"/>
  <c r="BH79" i="4"/>
  <c r="BI79" i="4"/>
  <c r="BJ79" i="4"/>
  <c r="BH80" i="4"/>
  <c r="BI80" i="4"/>
  <c r="BJ80" i="4"/>
  <c r="BJ73" i="4"/>
  <c r="BI73" i="4"/>
  <c r="BH73" i="4"/>
  <c r="BJ107" i="4"/>
  <c r="BI107" i="4"/>
  <c r="BH107" i="4"/>
  <c r="BF107" i="4"/>
  <c r="BE107" i="4"/>
  <c r="BD107" i="4"/>
  <c r="BB107" i="4"/>
  <c r="BA107" i="4"/>
  <c r="AZ107" i="4"/>
  <c r="AX107" i="4"/>
  <c r="AW107" i="4"/>
  <c r="AV107" i="4"/>
  <c r="AT107" i="4"/>
  <c r="AS107" i="4"/>
  <c r="AR107" i="4"/>
  <c r="AP107" i="4"/>
  <c r="AO107" i="4"/>
  <c r="AN107" i="4"/>
  <c r="AL107" i="4"/>
  <c r="AK107" i="4"/>
  <c r="AJ107" i="4"/>
  <c r="AH107" i="4"/>
  <c r="AG107" i="4"/>
  <c r="AF107" i="4"/>
  <c r="DF42" i="3" l="1"/>
  <c r="A40" i="4"/>
  <c r="AH93" i="3"/>
  <c r="AI84" i="4"/>
  <c r="AU84" i="4"/>
  <c r="AP93" i="3"/>
  <c r="AQ84" i="4"/>
  <c r="AG70" i="4"/>
  <c r="AK70" i="4"/>
  <c r="AS70" i="4"/>
  <c r="BA70" i="4"/>
  <c r="BI70" i="4"/>
  <c r="AN70" i="4"/>
  <c r="AT70" i="4"/>
  <c r="BJ70" i="4"/>
  <c r="AO70" i="4"/>
  <c r="AW70" i="4"/>
  <c r="BE70" i="4"/>
  <c r="AL70" i="4"/>
  <c r="AV70" i="4"/>
  <c r="BB70" i="4"/>
  <c r="BD70" i="4"/>
  <c r="AH70" i="4"/>
  <c r="AJ70" i="4"/>
  <c r="AP70" i="4"/>
  <c r="AR70" i="4"/>
  <c r="AX70" i="4"/>
  <c r="AZ70" i="4"/>
  <c r="BF70" i="4"/>
  <c r="BH70" i="4"/>
  <c r="BK74" i="3"/>
  <c r="AD82" i="3"/>
  <c r="Z127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15" i="4"/>
  <c r="Q15" i="4"/>
  <c r="Z16" i="4"/>
  <c r="AA16" i="4" s="1"/>
  <c r="Z17" i="4"/>
  <c r="AA17" i="4" s="1"/>
  <c r="Z18" i="4"/>
  <c r="AA18" i="4" s="1"/>
  <c r="Z19" i="4"/>
  <c r="AA19" i="4" s="1"/>
  <c r="Z20" i="4"/>
  <c r="AA20" i="4" s="1"/>
  <c r="Z21" i="4"/>
  <c r="AA21" i="4" s="1"/>
  <c r="Z22" i="4"/>
  <c r="AA22" i="4" s="1"/>
  <c r="Z23" i="4"/>
  <c r="AA23" i="4" s="1"/>
  <c r="Z24" i="4"/>
  <c r="AA24" i="4" s="1"/>
  <c r="Z25" i="4"/>
  <c r="AA25" i="4" s="1"/>
  <c r="Z26" i="4"/>
  <c r="AA26" i="4" s="1"/>
  <c r="Z27" i="4"/>
  <c r="AA27" i="4" s="1"/>
  <c r="AA28" i="4"/>
  <c r="Z29" i="4"/>
  <c r="AA29" i="4" s="1"/>
  <c r="Z30" i="4"/>
  <c r="AA30" i="4" s="1"/>
  <c r="Z31" i="4"/>
  <c r="AA31" i="4" s="1"/>
  <c r="Z32" i="4"/>
  <c r="AA32" i="4" s="1"/>
  <c r="Z33" i="4"/>
  <c r="AA33" i="4" s="1"/>
  <c r="Z34" i="4"/>
  <c r="AA34" i="4" s="1"/>
  <c r="Z35" i="4"/>
  <c r="AA35" i="4" s="1"/>
  <c r="Z36" i="4"/>
  <c r="AA36" i="4" s="1"/>
  <c r="Z37" i="4"/>
  <c r="AA37" i="4" s="1"/>
  <c r="Z38" i="4"/>
  <c r="AA38" i="4" s="1"/>
  <c r="Z40" i="4"/>
  <c r="AA40" i="4" s="1"/>
  <c r="Z41" i="4"/>
  <c r="AA41" i="4" s="1"/>
  <c r="Z42" i="4"/>
  <c r="AA42" i="4" s="1"/>
  <c r="Z43" i="4"/>
  <c r="AA43" i="4" s="1"/>
  <c r="Z44" i="4"/>
  <c r="AA44" i="4" s="1"/>
  <c r="Z45" i="4"/>
  <c r="AA45" i="4" s="1"/>
  <c r="Z46" i="4"/>
  <c r="AA46" i="4" s="1"/>
  <c r="Z47" i="4"/>
  <c r="AA47" i="4" s="1"/>
  <c r="Z48" i="4"/>
  <c r="AA48" i="4" s="1"/>
  <c r="Z49" i="4"/>
  <c r="AA49" i="4" s="1"/>
  <c r="Z50" i="4"/>
  <c r="AA50" i="4" s="1"/>
  <c r="Z51" i="4"/>
  <c r="AA51" i="4" s="1"/>
  <c r="Z52" i="4"/>
  <c r="AA52" i="4" s="1"/>
  <c r="Z53" i="4"/>
  <c r="AA53" i="4" s="1"/>
  <c r="Z54" i="4"/>
  <c r="AA54" i="4" s="1"/>
  <c r="Z55" i="4"/>
  <c r="AA55" i="4" s="1"/>
  <c r="Z56" i="4"/>
  <c r="AA56" i="4" s="1"/>
  <c r="Z57" i="4"/>
  <c r="AA57" i="4" s="1"/>
  <c r="Z58" i="4"/>
  <c r="AA58" i="4" s="1"/>
  <c r="Z59" i="4"/>
  <c r="AA59" i="4" s="1"/>
  <c r="Z60" i="4"/>
  <c r="AA60" i="4" s="1"/>
  <c r="Z61" i="4"/>
  <c r="AA61" i="4" s="1"/>
  <c r="Z62" i="4"/>
  <c r="AA62" i="4" s="1"/>
  <c r="Z63" i="4"/>
  <c r="AA63" i="4" s="1"/>
  <c r="Z64" i="4"/>
  <c r="AA64" i="4" s="1"/>
  <c r="Z65" i="4"/>
  <c r="AA65" i="4" s="1"/>
  <c r="Z15" i="4"/>
  <c r="AA15" i="4" s="1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H65" i="4"/>
  <c r="I65" i="4"/>
  <c r="J65" i="4"/>
  <c r="K65" i="4"/>
  <c r="M65" i="4"/>
  <c r="N65" i="4"/>
  <c r="O65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65" i="4"/>
  <c r="E65" i="4"/>
  <c r="F65" i="4"/>
  <c r="G65" i="4"/>
  <c r="D16" i="4"/>
  <c r="E16" i="4"/>
  <c r="F16" i="4"/>
  <c r="G16" i="4"/>
  <c r="E15" i="4"/>
  <c r="F15" i="4"/>
  <c r="G15" i="4"/>
  <c r="D15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A15" i="4"/>
  <c r="BI24" i="5"/>
  <c r="BI23" i="5"/>
  <c r="BI22" i="5"/>
  <c r="DE119" i="4"/>
  <c r="DE120" i="4"/>
  <c r="DE121" i="4"/>
  <c r="DE122" i="4"/>
  <c r="DE124" i="4"/>
  <c r="DE126" i="4"/>
  <c r="AC101" i="4"/>
  <c r="AC99" i="4"/>
  <c r="AD102" i="4"/>
  <c r="AF89" i="4"/>
  <c r="AG89" i="4"/>
  <c r="AJ89" i="4"/>
  <c r="AK89" i="4"/>
  <c r="AN89" i="4"/>
  <c r="AO89" i="4"/>
  <c r="AD88" i="4"/>
  <c r="AR89" i="4"/>
  <c r="AS89" i="4"/>
  <c r="AV89" i="4"/>
  <c r="AW89" i="4"/>
  <c r="AD86" i="4"/>
  <c r="AZ89" i="4"/>
  <c r="BA89" i="4"/>
  <c r="AC87" i="4"/>
  <c r="BE89" i="4"/>
  <c r="BF89" i="4"/>
  <c r="AB88" i="4"/>
  <c r="AE88" i="4" s="1"/>
  <c r="BL88" i="4" s="1"/>
  <c r="BH89" i="4"/>
  <c r="BI89" i="4"/>
  <c r="AD87" i="4"/>
  <c r="BJ89" i="4"/>
  <c r="BD89" i="4"/>
  <c r="AX89" i="4"/>
  <c r="AB75" i="4"/>
  <c r="AD17" i="4"/>
  <c r="AC20" i="4"/>
  <c r="AD21" i="4"/>
  <c r="AB27" i="4"/>
  <c r="AC28" i="4"/>
  <c r="AD33" i="4"/>
  <c r="AC36" i="4"/>
  <c r="AD37" i="4"/>
  <c r="AB40" i="4"/>
  <c r="AC41" i="4"/>
  <c r="AD42" i="4"/>
  <c r="AD46" i="4"/>
  <c r="AC49" i="4"/>
  <c r="AB52" i="4"/>
  <c r="AD54" i="4"/>
  <c r="AC57" i="4"/>
  <c r="AD58" i="4"/>
  <c r="AB64" i="4"/>
  <c r="AB22" i="4"/>
  <c r="AB26" i="4"/>
  <c r="AB34" i="4"/>
  <c r="AD36" i="4"/>
  <c r="AB38" i="4"/>
  <c r="AC40" i="4"/>
  <c r="AB47" i="4"/>
  <c r="AC48" i="4"/>
  <c r="AD49" i="4"/>
  <c r="AC56" i="4"/>
  <c r="AD57" i="4"/>
  <c r="AC64" i="4"/>
  <c r="AD65" i="4"/>
  <c r="AD28" i="4"/>
  <c r="AD45" i="4"/>
  <c r="DE66" i="4"/>
  <c r="AC15" i="4"/>
  <c r="AD16" i="4"/>
  <c r="AD20" i="4"/>
  <c r="AF70" i="4"/>
  <c r="BL146" i="4"/>
  <c r="DM134" i="4"/>
  <c r="DL134" i="4"/>
  <c r="DK134" i="4"/>
  <c r="DJ134" i="4"/>
  <c r="DI134" i="4"/>
  <c r="DH134" i="4"/>
  <c r="DG134" i="4"/>
  <c r="DF134" i="4"/>
  <c r="DE134" i="4"/>
  <c r="DM133" i="4"/>
  <c r="DL133" i="4"/>
  <c r="DK133" i="4"/>
  <c r="DJ133" i="4"/>
  <c r="DI133" i="4"/>
  <c r="DH133" i="4"/>
  <c r="DG133" i="4"/>
  <c r="DF133" i="4"/>
  <c r="DE133" i="4"/>
  <c r="DM132" i="4"/>
  <c r="DL132" i="4"/>
  <c r="DK132" i="4"/>
  <c r="DJ132" i="4"/>
  <c r="DI132" i="4"/>
  <c r="DH132" i="4"/>
  <c r="DG132" i="4"/>
  <c r="DF132" i="4"/>
  <c r="DE132" i="4"/>
  <c r="B130" i="4"/>
  <c r="CZ102" i="4"/>
  <c r="CY102" i="4"/>
  <c r="CX102" i="4"/>
  <c r="CW102" i="4"/>
  <c r="CV102" i="4"/>
  <c r="CU102" i="4"/>
  <c r="CT102" i="4"/>
  <c r="CS102" i="4"/>
  <c r="CQ102" i="4"/>
  <c r="CP102" i="4"/>
  <c r="CO102" i="4"/>
  <c r="CN102" i="4"/>
  <c r="CM102" i="4"/>
  <c r="CL102" i="4"/>
  <c r="CK102" i="4"/>
  <c r="CJ102" i="4"/>
  <c r="CH102" i="4"/>
  <c r="BU102" i="4"/>
  <c r="BT102" i="4"/>
  <c r="BS102" i="4"/>
  <c r="BR102" i="4"/>
  <c r="BQ102" i="4"/>
  <c r="BP102" i="4"/>
  <c r="BO102" i="4"/>
  <c r="BN102" i="4"/>
  <c r="AC102" i="4"/>
  <c r="AA102" i="4"/>
  <c r="CZ101" i="4"/>
  <c r="CY101" i="4"/>
  <c r="CX101" i="4"/>
  <c r="CW101" i="4"/>
  <c r="CV101" i="4"/>
  <c r="CU101" i="4"/>
  <c r="CT101" i="4"/>
  <c r="CS101" i="4"/>
  <c r="CQ101" i="4"/>
  <c r="CP101" i="4"/>
  <c r="CO101" i="4"/>
  <c r="CN101" i="4"/>
  <c r="CM101" i="4"/>
  <c r="CL101" i="4"/>
  <c r="CK101" i="4"/>
  <c r="CJ101" i="4"/>
  <c r="CH101" i="4"/>
  <c r="BU101" i="4"/>
  <c r="BT101" i="4"/>
  <c r="BS101" i="4"/>
  <c r="BR101" i="4"/>
  <c r="BQ101" i="4"/>
  <c r="BP101" i="4"/>
  <c r="BO101" i="4"/>
  <c r="BN101" i="4"/>
  <c r="AB101" i="4"/>
  <c r="AE101" i="4" s="1"/>
  <c r="BL101" i="4" s="1"/>
  <c r="AA101" i="4"/>
  <c r="CZ100" i="4"/>
  <c r="CY100" i="4"/>
  <c r="CX100" i="4"/>
  <c r="CW100" i="4"/>
  <c r="CV100" i="4"/>
  <c r="CU100" i="4"/>
  <c r="CT100" i="4"/>
  <c r="CS100" i="4"/>
  <c r="CQ100" i="4"/>
  <c r="CP100" i="4"/>
  <c r="CO100" i="4"/>
  <c r="CN100" i="4"/>
  <c r="CM100" i="4"/>
  <c r="CL100" i="4"/>
  <c r="CK100" i="4"/>
  <c r="CJ100" i="4"/>
  <c r="CH100" i="4"/>
  <c r="BU100" i="4"/>
  <c r="BT100" i="4"/>
  <c r="BS100" i="4"/>
  <c r="BR100" i="4"/>
  <c r="BQ100" i="4"/>
  <c r="BP100" i="4"/>
  <c r="BO100" i="4"/>
  <c r="BN100" i="4"/>
  <c r="AA100" i="4"/>
  <c r="CZ99" i="4"/>
  <c r="CY99" i="4"/>
  <c r="CX99" i="4"/>
  <c r="CW99" i="4"/>
  <c r="CV99" i="4"/>
  <c r="CU99" i="4"/>
  <c r="CT99" i="4"/>
  <c r="CS99" i="4"/>
  <c r="CQ99" i="4"/>
  <c r="CP99" i="4"/>
  <c r="CO99" i="4"/>
  <c r="CN99" i="4"/>
  <c r="CM99" i="4"/>
  <c r="CL99" i="4"/>
  <c r="CK99" i="4"/>
  <c r="CJ99" i="4"/>
  <c r="CH99" i="4"/>
  <c r="BT99" i="4"/>
  <c r="BS99" i="4"/>
  <c r="BR99" i="4"/>
  <c r="BQ99" i="4"/>
  <c r="BP99" i="4"/>
  <c r="BO99" i="4"/>
  <c r="BN99" i="4"/>
  <c r="AD99" i="4"/>
  <c r="AA99" i="4"/>
  <c r="CZ98" i="4"/>
  <c r="CY98" i="4"/>
  <c r="CX98" i="4"/>
  <c r="CW98" i="4"/>
  <c r="CV98" i="4"/>
  <c r="CU98" i="4"/>
  <c r="CT98" i="4"/>
  <c r="CS98" i="4"/>
  <c r="CQ98" i="4"/>
  <c r="CP98" i="4"/>
  <c r="CO98" i="4"/>
  <c r="CN98" i="4"/>
  <c r="CM98" i="4"/>
  <c r="CL98" i="4"/>
  <c r="CK98" i="4"/>
  <c r="CJ98" i="4"/>
  <c r="CH98" i="4"/>
  <c r="BT98" i="4"/>
  <c r="BS98" i="4"/>
  <c r="BR98" i="4"/>
  <c r="BQ98" i="4"/>
  <c r="BP98" i="4"/>
  <c r="BO98" i="4"/>
  <c r="AB98" i="4"/>
  <c r="AE98" i="4" s="1"/>
  <c r="BL98" i="4" s="1"/>
  <c r="AA98" i="4"/>
  <c r="CH89" i="4"/>
  <c r="CZ88" i="4"/>
  <c r="CY88" i="4"/>
  <c r="CX88" i="4"/>
  <c r="CW88" i="4"/>
  <c r="CV88" i="4"/>
  <c r="CU88" i="4"/>
  <c r="CT88" i="4"/>
  <c r="CS88" i="4"/>
  <c r="CH88" i="4"/>
  <c r="BU88" i="4"/>
  <c r="BT88" i="4"/>
  <c r="BS88" i="4"/>
  <c r="BR88" i="4"/>
  <c r="BQ88" i="4"/>
  <c r="BP88" i="4"/>
  <c r="BO88" i="4"/>
  <c r="BN88" i="4"/>
  <c r="AC88" i="4"/>
  <c r="AA88" i="4"/>
  <c r="M143" i="4" s="1"/>
  <c r="CZ87" i="4"/>
  <c r="CY87" i="4"/>
  <c r="CX87" i="4"/>
  <c r="CW87" i="4"/>
  <c r="CV87" i="4"/>
  <c r="CU87" i="4"/>
  <c r="CT87" i="4"/>
  <c r="CS87" i="4"/>
  <c r="CH87" i="4"/>
  <c r="BT87" i="4"/>
  <c r="BS87" i="4"/>
  <c r="BR87" i="4"/>
  <c r="BQ87" i="4"/>
  <c r="BP87" i="4"/>
  <c r="BO87" i="4"/>
  <c r="BN87" i="4"/>
  <c r="AB87" i="4"/>
  <c r="AE87" i="4" s="1"/>
  <c r="BL87" i="4" s="1"/>
  <c r="AA87" i="4"/>
  <c r="CZ86" i="4"/>
  <c r="CY86" i="4"/>
  <c r="CX86" i="4"/>
  <c r="CW86" i="4"/>
  <c r="CV86" i="4"/>
  <c r="CU86" i="4"/>
  <c r="CT86" i="4"/>
  <c r="CS86" i="4"/>
  <c r="CH86" i="4"/>
  <c r="BU86" i="4"/>
  <c r="BT86" i="4"/>
  <c r="BR86" i="4"/>
  <c r="BQ86" i="4"/>
  <c r="BP86" i="4"/>
  <c r="BO86" i="4"/>
  <c r="BN86" i="4"/>
  <c r="AA86" i="4"/>
  <c r="CZ85" i="4"/>
  <c r="CY85" i="4"/>
  <c r="CX85" i="4"/>
  <c r="CW85" i="4"/>
  <c r="CV85" i="4"/>
  <c r="CU85" i="4"/>
  <c r="CT85" i="4"/>
  <c r="CS85" i="4"/>
  <c r="CH85" i="4"/>
  <c r="BT85" i="4"/>
  <c r="BR85" i="4"/>
  <c r="BP85" i="4"/>
  <c r="BO85" i="4"/>
  <c r="BN85" i="4"/>
  <c r="AD85" i="4"/>
  <c r="AA85" i="4"/>
  <c r="CZ84" i="4"/>
  <c r="CY84" i="4"/>
  <c r="CX84" i="4"/>
  <c r="CW84" i="4"/>
  <c r="CV84" i="4"/>
  <c r="CU84" i="4"/>
  <c r="CT84" i="4"/>
  <c r="CS84" i="4"/>
  <c r="CH84" i="4"/>
  <c r="AC84" i="4"/>
  <c r="AB84" i="4"/>
  <c r="AA84" i="4"/>
  <c r="M139" i="4" s="1"/>
  <c r="DV80" i="4"/>
  <c r="DU80" i="4"/>
  <c r="DT80" i="4"/>
  <c r="DS80" i="4"/>
  <c r="DR80" i="4"/>
  <c r="DQ80" i="4"/>
  <c r="DP80" i="4"/>
  <c r="DO80" i="4"/>
  <c r="DM80" i="4"/>
  <c r="DL80" i="4"/>
  <c r="DK80" i="4"/>
  <c r="DJ80" i="4"/>
  <c r="DI80" i="4"/>
  <c r="DH80" i="4"/>
  <c r="DG80" i="4"/>
  <c r="DF80" i="4"/>
  <c r="DE80" i="4"/>
  <c r="BU80" i="4"/>
  <c r="BT80" i="4"/>
  <c r="BS80" i="4"/>
  <c r="BR80" i="4"/>
  <c r="BQ80" i="4"/>
  <c r="BP80" i="4"/>
  <c r="BO80" i="4"/>
  <c r="BN80" i="4"/>
  <c r="BM80" i="4"/>
  <c r="AB80" i="4"/>
  <c r="DV79" i="4"/>
  <c r="DU79" i="4"/>
  <c r="DT79" i="4"/>
  <c r="DS79" i="4"/>
  <c r="DR79" i="4"/>
  <c r="DQ79" i="4"/>
  <c r="DP79" i="4"/>
  <c r="DO79" i="4"/>
  <c r="DM79" i="4"/>
  <c r="DL79" i="4"/>
  <c r="DK79" i="4"/>
  <c r="DJ79" i="4"/>
  <c r="DI79" i="4"/>
  <c r="DH79" i="4"/>
  <c r="DG79" i="4"/>
  <c r="DF79" i="4"/>
  <c r="BU79" i="4"/>
  <c r="BT79" i="4"/>
  <c r="BS79" i="4"/>
  <c r="BR79" i="4"/>
  <c r="BQ79" i="4"/>
  <c r="BP79" i="4"/>
  <c r="BO79" i="4"/>
  <c r="BN79" i="4"/>
  <c r="BM79" i="4"/>
  <c r="DV78" i="4"/>
  <c r="DU78" i="4"/>
  <c r="DT78" i="4"/>
  <c r="DS78" i="4"/>
  <c r="DR78" i="4"/>
  <c r="DQ78" i="4"/>
  <c r="DP78" i="4"/>
  <c r="DO78" i="4"/>
  <c r="DM78" i="4"/>
  <c r="DL78" i="4"/>
  <c r="DK78" i="4"/>
  <c r="DJ78" i="4"/>
  <c r="DI78" i="4"/>
  <c r="DH78" i="4"/>
  <c r="DG78" i="4"/>
  <c r="DF78" i="4"/>
  <c r="BU78" i="4"/>
  <c r="BT78" i="4"/>
  <c r="BS78" i="4"/>
  <c r="BR78" i="4"/>
  <c r="BQ78" i="4"/>
  <c r="BP78" i="4"/>
  <c r="BO78" i="4"/>
  <c r="BN78" i="4"/>
  <c r="BM78" i="4"/>
  <c r="AD78" i="4"/>
  <c r="DV77" i="4"/>
  <c r="DU77" i="4"/>
  <c r="DT77" i="4"/>
  <c r="DS77" i="4"/>
  <c r="DR77" i="4"/>
  <c r="DQ77" i="4"/>
  <c r="DP77" i="4"/>
  <c r="DO77" i="4"/>
  <c r="DM77" i="4"/>
  <c r="DL77" i="4"/>
  <c r="DK77" i="4"/>
  <c r="DJ77" i="4"/>
  <c r="DI77" i="4"/>
  <c r="DH77" i="4"/>
  <c r="DG77" i="4"/>
  <c r="DF77" i="4"/>
  <c r="BU77" i="4"/>
  <c r="BT77" i="4"/>
  <c r="BS77" i="4"/>
  <c r="BR77" i="4"/>
  <c r="BQ77" i="4"/>
  <c r="BP77" i="4"/>
  <c r="BO77" i="4"/>
  <c r="BN77" i="4"/>
  <c r="BM77" i="4"/>
  <c r="AC77" i="4"/>
  <c r="DV76" i="4"/>
  <c r="DU76" i="4"/>
  <c r="DT76" i="4"/>
  <c r="DS76" i="4"/>
  <c r="DR76" i="4"/>
  <c r="DQ76" i="4"/>
  <c r="DP76" i="4"/>
  <c r="DO76" i="4"/>
  <c r="DM76" i="4"/>
  <c r="DL76" i="4"/>
  <c r="DK76" i="4"/>
  <c r="DJ76" i="4"/>
  <c r="DI76" i="4"/>
  <c r="DH76" i="4"/>
  <c r="DG76" i="4"/>
  <c r="DF76" i="4"/>
  <c r="DE76" i="4"/>
  <c r="BU76" i="4"/>
  <c r="BT76" i="4"/>
  <c r="BS76" i="4"/>
  <c r="BR76" i="4"/>
  <c r="BQ76" i="4"/>
  <c r="BP76" i="4"/>
  <c r="BO76" i="4"/>
  <c r="BN76" i="4"/>
  <c r="BM76" i="4"/>
  <c r="AB76" i="4"/>
  <c r="DV75" i="4"/>
  <c r="DU75" i="4"/>
  <c r="DT75" i="4"/>
  <c r="DS75" i="4"/>
  <c r="DR75" i="4"/>
  <c r="DQ75" i="4"/>
  <c r="DP75" i="4"/>
  <c r="DO75" i="4"/>
  <c r="DM75" i="4"/>
  <c r="DL75" i="4"/>
  <c r="DK75" i="4"/>
  <c r="DJ75" i="4"/>
  <c r="DI75" i="4"/>
  <c r="DH75" i="4"/>
  <c r="DG75" i="4"/>
  <c r="DF75" i="4"/>
  <c r="BU75" i="4"/>
  <c r="BT75" i="4"/>
  <c r="BS75" i="4"/>
  <c r="BR75" i="4"/>
  <c r="BQ75" i="4"/>
  <c r="BP75" i="4"/>
  <c r="BO75" i="4"/>
  <c r="BN75" i="4"/>
  <c r="BM75" i="4"/>
  <c r="DV74" i="4"/>
  <c r="DU74" i="4"/>
  <c r="DT74" i="4"/>
  <c r="DS74" i="4"/>
  <c r="DR74" i="4"/>
  <c r="DQ74" i="4"/>
  <c r="DP74" i="4"/>
  <c r="DO74" i="4"/>
  <c r="DM74" i="4"/>
  <c r="DL74" i="4"/>
  <c r="DK74" i="4"/>
  <c r="DJ74" i="4"/>
  <c r="DI74" i="4"/>
  <c r="DH74" i="4"/>
  <c r="DG74" i="4"/>
  <c r="DF74" i="4"/>
  <c r="BU74" i="4"/>
  <c r="BT74" i="4"/>
  <c r="BS74" i="4"/>
  <c r="BR74" i="4"/>
  <c r="BQ74" i="4"/>
  <c r="BP74" i="4"/>
  <c r="BO74" i="4"/>
  <c r="BN74" i="4"/>
  <c r="BM74" i="4"/>
  <c r="AD74" i="4"/>
  <c r="DV73" i="4"/>
  <c r="DU73" i="4"/>
  <c r="DT73" i="4"/>
  <c r="DS73" i="4"/>
  <c r="DR73" i="4"/>
  <c r="DQ73" i="4"/>
  <c r="DP73" i="4"/>
  <c r="DO73" i="4"/>
  <c r="DM73" i="4"/>
  <c r="DL73" i="4"/>
  <c r="DK73" i="4"/>
  <c r="DJ73" i="4"/>
  <c r="DI73" i="4"/>
  <c r="DH73" i="4"/>
  <c r="DG73" i="4"/>
  <c r="DF73" i="4"/>
  <c r="BU73" i="4"/>
  <c r="BT73" i="4"/>
  <c r="BS73" i="4"/>
  <c r="BR73" i="4"/>
  <c r="BQ73" i="4"/>
  <c r="BP73" i="4"/>
  <c r="BO73" i="4"/>
  <c r="BN73" i="4"/>
  <c r="BM73" i="4"/>
  <c r="AC73" i="4"/>
  <c r="CZ126" i="4"/>
  <c r="CY126" i="4"/>
  <c r="CX126" i="4"/>
  <c r="CW126" i="4"/>
  <c r="CV126" i="4"/>
  <c r="CU126" i="4"/>
  <c r="CT126" i="4"/>
  <c r="CS126" i="4"/>
  <c r="CQ126" i="4"/>
  <c r="CP126" i="4"/>
  <c r="CO126" i="4"/>
  <c r="CN126" i="4"/>
  <c r="CM126" i="4"/>
  <c r="CL126" i="4"/>
  <c r="CK126" i="4"/>
  <c r="CJ126" i="4"/>
  <c r="BM126" i="4"/>
  <c r="AA126" i="4"/>
  <c r="CZ125" i="4"/>
  <c r="CY125" i="4"/>
  <c r="CX125" i="4"/>
  <c r="CW125" i="4"/>
  <c r="CV125" i="4"/>
  <c r="CU125" i="4"/>
  <c r="CT125" i="4"/>
  <c r="CS125" i="4"/>
  <c r="CQ125" i="4"/>
  <c r="CP125" i="4"/>
  <c r="CO125" i="4"/>
  <c r="CN125" i="4"/>
  <c r="CM125" i="4"/>
  <c r="CL125" i="4"/>
  <c r="CK125" i="4"/>
  <c r="CJ125" i="4"/>
  <c r="BM125" i="4"/>
  <c r="AA125" i="4"/>
  <c r="CZ124" i="4"/>
  <c r="CY124" i="4"/>
  <c r="CX124" i="4"/>
  <c r="CW124" i="4"/>
  <c r="CV124" i="4"/>
  <c r="CU124" i="4"/>
  <c r="CT124" i="4"/>
  <c r="CS124" i="4"/>
  <c r="CQ124" i="4"/>
  <c r="CP124" i="4"/>
  <c r="CO124" i="4"/>
  <c r="CN124" i="4"/>
  <c r="CM124" i="4"/>
  <c r="CL124" i="4"/>
  <c r="CK124" i="4"/>
  <c r="CJ124" i="4"/>
  <c r="BM124" i="4"/>
  <c r="AA124" i="4"/>
  <c r="CZ123" i="4"/>
  <c r="CY123" i="4"/>
  <c r="CX123" i="4"/>
  <c r="CW123" i="4"/>
  <c r="CV123" i="4"/>
  <c r="CU123" i="4"/>
  <c r="CT123" i="4"/>
  <c r="CS123" i="4"/>
  <c r="CQ123" i="4"/>
  <c r="CP123" i="4"/>
  <c r="CO123" i="4"/>
  <c r="CN123" i="4"/>
  <c r="CM123" i="4"/>
  <c r="CL123" i="4"/>
  <c r="CK123" i="4"/>
  <c r="CJ123" i="4"/>
  <c r="BM123" i="4"/>
  <c r="AA123" i="4"/>
  <c r="CZ122" i="4"/>
  <c r="CY122" i="4"/>
  <c r="CX122" i="4"/>
  <c r="CW122" i="4"/>
  <c r="CV122" i="4"/>
  <c r="CU122" i="4"/>
  <c r="CT122" i="4"/>
  <c r="CS122" i="4"/>
  <c r="CQ122" i="4"/>
  <c r="CP122" i="4"/>
  <c r="CO122" i="4"/>
  <c r="CN122" i="4"/>
  <c r="CM122" i="4"/>
  <c r="CL122" i="4"/>
  <c r="CK122" i="4"/>
  <c r="CJ122" i="4"/>
  <c r="BM122" i="4"/>
  <c r="AA122" i="4"/>
  <c r="CZ121" i="4"/>
  <c r="CY121" i="4"/>
  <c r="CX121" i="4"/>
  <c r="CW121" i="4"/>
  <c r="CV121" i="4"/>
  <c r="CU121" i="4"/>
  <c r="CT121" i="4"/>
  <c r="CS121" i="4"/>
  <c r="CQ121" i="4"/>
  <c r="CP121" i="4"/>
  <c r="CO121" i="4"/>
  <c r="CN121" i="4"/>
  <c r="CM121" i="4"/>
  <c r="CL121" i="4"/>
  <c r="CK121" i="4"/>
  <c r="CJ121" i="4"/>
  <c r="BM121" i="4"/>
  <c r="AA121" i="4"/>
  <c r="CZ120" i="4"/>
  <c r="CY120" i="4"/>
  <c r="CX120" i="4"/>
  <c r="CW120" i="4"/>
  <c r="CV120" i="4"/>
  <c r="CU120" i="4"/>
  <c r="CT120" i="4"/>
  <c r="CS120" i="4"/>
  <c r="CQ120" i="4"/>
  <c r="CP120" i="4"/>
  <c r="CO120" i="4"/>
  <c r="CN120" i="4"/>
  <c r="CM120" i="4"/>
  <c r="CL120" i="4"/>
  <c r="CK120" i="4"/>
  <c r="CJ120" i="4"/>
  <c r="BM120" i="4"/>
  <c r="AA120" i="4"/>
  <c r="CZ119" i="4"/>
  <c r="CY119" i="4"/>
  <c r="CX119" i="4"/>
  <c r="CW119" i="4"/>
  <c r="CV119" i="4"/>
  <c r="CU119" i="4"/>
  <c r="CT119" i="4"/>
  <c r="CS119" i="4"/>
  <c r="CQ119" i="4"/>
  <c r="CP119" i="4"/>
  <c r="CO119" i="4"/>
  <c r="CN119" i="4"/>
  <c r="CM119" i="4"/>
  <c r="CL119" i="4"/>
  <c r="CK119" i="4"/>
  <c r="CJ119" i="4"/>
  <c r="BM119" i="4"/>
  <c r="AA119" i="4"/>
  <c r="CZ118" i="4"/>
  <c r="CY118" i="4"/>
  <c r="CX118" i="4"/>
  <c r="CW118" i="4"/>
  <c r="CV118" i="4"/>
  <c r="CU118" i="4"/>
  <c r="CT118" i="4"/>
  <c r="CS118" i="4"/>
  <c r="CQ118" i="4"/>
  <c r="CP118" i="4"/>
  <c r="CO118" i="4"/>
  <c r="CN118" i="4"/>
  <c r="CM118" i="4"/>
  <c r="CL118" i="4"/>
  <c r="CK118" i="4"/>
  <c r="CJ118" i="4"/>
  <c r="BM118" i="4"/>
  <c r="AA118" i="4"/>
  <c r="CZ117" i="4"/>
  <c r="CY117" i="4"/>
  <c r="CX117" i="4"/>
  <c r="CW117" i="4"/>
  <c r="CV117" i="4"/>
  <c r="CU117" i="4"/>
  <c r="CT117" i="4"/>
  <c r="CS117" i="4"/>
  <c r="CQ117" i="4"/>
  <c r="CP117" i="4"/>
  <c r="CO117" i="4"/>
  <c r="CN117" i="4"/>
  <c r="CM117" i="4"/>
  <c r="CL117" i="4"/>
  <c r="CK117" i="4"/>
  <c r="CJ117" i="4"/>
  <c r="BM117" i="4"/>
  <c r="AA117" i="4"/>
  <c r="CZ116" i="4"/>
  <c r="CY116" i="4"/>
  <c r="CX116" i="4"/>
  <c r="CW116" i="4"/>
  <c r="CV116" i="4"/>
  <c r="CU116" i="4"/>
  <c r="CT116" i="4"/>
  <c r="CS116" i="4"/>
  <c r="CQ116" i="4"/>
  <c r="CP116" i="4"/>
  <c r="CO116" i="4"/>
  <c r="CN116" i="4"/>
  <c r="CM116" i="4"/>
  <c r="CL116" i="4"/>
  <c r="CK116" i="4"/>
  <c r="CJ116" i="4"/>
  <c r="BM116" i="4"/>
  <c r="AA116" i="4"/>
  <c r="BT116" i="4" s="1"/>
  <c r="BV116" i="4" s="1"/>
  <c r="CZ115" i="4"/>
  <c r="CY115" i="4"/>
  <c r="CX115" i="4"/>
  <c r="CW115" i="4"/>
  <c r="CV115" i="4"/>
  <c r="CU115" i="4"/>
  <c r="CT115" i="4"/>
  <c r="CS115" i="4"/>
  <c r="CQ115" i="4"/>
  <c r="CP115" i="4"/>
  <c r="CO115" i="4"/>
  <c r="CN115" i="4"/>
  <c r="CM115" i="4"/>
  <c r="CL115" i="4"/>
  <c r="CK115" i="4"/>
  <c r="CJ115" i="4"/>
  <c r="BM115" i="4"/>
  <c r="AA115" i="4"/>
  <c r="BT115" i="4" s="1"/>
  <c r="BV115" i="4" s="1"/>
  <c r="CZ114" i="4"/>
  <c r="CY114" i="4"/>
  <c r="CX114" i="4"/>
  <c r="CW114" i="4"/>
  <c r="CV114" i="4"/>
  <c r="CU114" i="4"/>
  <c r="CT114" i="4"/>
  <c r="CS114" i="4"/>
  <c r="CQ114" i="4"/>
  <c r="CP114" i="4"/>
  <c r="CO114" i="4"/>
  <c r="CN114" i="4"/>
  <c r="CM114" i="4"/>
  <c r="CL114" i="4"/>
  <c r="CK114" i="4"/>
  <c r="CJ114" i="4"/>
  <c r="BM114" i="4"/>
  <c r="AA114" i="4"/>
  <c r="BS114" i="4" s="1"/>
  <c r="BV114" i="4" s="1"/>
  <c r="CZ113" i="4"/>
  <c r="CY113" i="4"/>
  <c r="CX113" i="4"/>
  <c r="CW113" i="4"/>
  <c r="CV113" i="4"/>
  <c r="CU113" i="4"/>
  <c r="CT113" i="4"/>
  <c r="CS113" i="4"/>
  <c r="CQ113" i="4"/>
  <c r="CP113" i="4"/>
  <c r="CO113" i="4"/>
  <c r="CN113" i="4"/>
  <c r="CM113" i="4"/>
  <c r="CL113" i="4"/>
  <c r="CK113" i="4"/>
  <c r="CJ113" i="4"/>
  <c r="BM113" i="4"/>
  <c r="AA113" i="4"/>
  <c r="BS113" i="4" s="1"/>
  <c r="BV113" i="4" s="1"/>
  <c r="CZ112" i="4"/>
  <c r="CY112" i="4"/>
  <c r="CX112" i="4"/>
  <c r="CW112" i="4"/>
  <c r="CV112" i="4"/>
  <c r="CU112" i="4"/>
  <c r="CT112" i="4"/>
  <c r="CS112" i="4"/>
  <c r="CQ112" i="4"/>
  <c r="CP112" i="4"/>
  <c r="CO112" i="4"/>
  <c r="CN112" i="4"/>
  <c r="CM112" i="4"/>
  <c r="CL112" i="4"/>
  <c r="CK112" i="4"/>
  <c r="CJ112" i="4"/>
  <c r="BM112" i="4"/>
  <c r="AA112" i="4"/>
  <c r="BR112" i="4" s="1"/>
  <c r="BV112" i="4" s="1"/>
  <c r="CZ111" i="4"/>
  <c r="CY111" i="4"/>
  <c r="CX111" i="4"/>
  <c r="CW111" i="4"/>
  <c r="CV111" i="4"/>
  <c r="CU111" i="4"/>
  <c r="CT111" i="4"/>
  <c r="CS111" i="4"/>
  <c r="CQ111" i="4"/>
  <c r="CP111" i="4"/>
  <c r="CO111" i="4"/>
  <c r="CN111" i="4"/>
  <c r="CM111" i="4"/>
  <c r="CL111" i="4"/>
  <c r="CK111" i="4"/>
  <c r="CJ111" i="4"/>
  <c r="BM111" i="4"/>
  <c r="AA111" i="4"/>
  <c r="CZ110" i="4"/>
  <c r="CY110" i="4"/>
  <c r="CX110" i="4"/>
  <c r="CW110" i="4"/>
  <c r="CV110" i="4"/>
  <c r="CU110" i="4"/>
  <c r="CT110" i="4"/>
  <c r="CS110" i="4"/>
  <c r="CQ110" i="4"/>
  <c r="CP110" i="4"/>
  <c r="CO110" i="4"/>
  <c r="CN110" i="4"/>
  <c r="CM110" i="4"/>
  <c r="CL110" i="4"/>
  <c r="CK110" i="4"/>
  <c r="CJ110" i="4"/>
  <c r="BM110" i="4"/>
  <c r="AA110" i="4"/>
  <c r="CZ109" i="4"/>
  <c r="CY109" i="4"/>
  <c r="CX109" i="4"/>
  <c r="CW109" i="4"/>
  <c r="CV109" i="4"/>
  <c r="CU109" i="4"/>
  <c r="CT109" i="4"/>
  <c r="CS109" i="4"/>
  <c r="CQ109" i="4"/>
  <c r="CP109" i="4"/>
  <c r="CO109" i="4"/>
  <c r="CN109" i="4"/>
  <c r="CM109" i="4"/>
  <c r="CL109" i="4"/>
  <c r="CK109" i="4"/>
  <c r="CJ109" i="4"/>
  <c r="BM109" i="4"/>
  <c r="AA109" i="4"/>
  <c r="CZ108" i="4"/>
  <c r="CY108" i="4"/>
  <c r="CX108" i="4"/>
  <c r="CW108" i="4"/>
  <c r="CV108" i="4"/>
  <c r="CU108" i="4"/>
  <c r="CT108" i="4"/>
  <c r="CS108" i="4"/>
  <c r="CQ108" i="4"/>
  <c r="CP108" i="4"/>
  <c r="CO108" i="4"/>
  <c r="CN108" i="4"/>
  <c r="CM108" i="4"/>
  <c r="CL108" i="4"/>
  <c r="CK108" i="4"/>
  <c r="CJ108" i="4"/>
  <c r="BM108" i="4"/>
  <c r="AA108" i="4"/>
  <c r="CZ107" i="4"/>
  <c r="CY107" i="4"/>
  <c r="CX107" i="4"/>
  <c r="CW107" i="4"/>
  <c r="CV107" i="4"/>
  <c r="CU107" i="4"/>
  <c r="CT107" i="4"/>
  <c r="CS107" i="4"/>
  <c r="CQ107" i="4"/>
  <c r="CP107" i="4"/>
  <c r="CO107" i="4"/>
  <c r="CN107" i="4"/>
  <c r="CM107" i="4"/>
  <c r="CL107" i="4"/>
  <c r="CK107" i="4"/>
  <c r="CJ107" i="4"/>
  <c r="BM107" i="4"/>
  <c r="AA107" i="4"/>
  <c r="BP107" i="4" s="1"/>
  <c r="DE69" i="4"/>
  <c r="CH69" i="4"/>
  <c r="BM69" i="4"/>
  <c r="BL69" i="4"/>
  <c r="DE68" i="4"/>
  <c r="CH68" i="4"/>
  <c r="BM68" i="4"/>
  <c r="BL68" i="4"/>
  <c r="CH67" i="4"/>
  <c r="BM67" i="4"/>
  <c r="BL67" i="4"/>
  <c r="CH66" i="4"/>
  <c r="BM66" i="4"/>
  <c r="BL66" i="4"/>
  <c r="AC65" i="4"/>
  <c r="AD62" i="4"/>
  <c r="AD61" i="4"/>
  <c r="AC61" i="4"/>
  <c r="AC60" i="4"/>
  <c r="AB60" i="4"/>
  <c r="AB59" i="4"/>
  <c r="AB56" i="4"/>
  <c r="AC53" i="4"/>
  <c r="AD50" i="4"/>
  <c r="AB35" i="4"/>
  <c r="AC32" i="4"/>
  <c r="AC31" i="4"/>
  <c r="AB31" i="4"/>
  <c r="AD24" i="4"/>
  <c r="BM21" i="4"/>
  <c r="BM20" i="4"/>
  <c r="BM19" i="4"/>
  <c r="BM18" i="4"/>
  <c r="BM17" i="4"/>
  <c r="BM16" i="4"/>
  <c r="A4" i="4"/>
  <c r="BU154" i="4" l="1"/>
  <c r="BT154" i="4"/>
  <c r="BS154" i="4"/>
  <c r="BR154" i="4"/>
  <c r="BQ154" i="4"/>
  <c r="BP154" i="4"/>
  <c r="BO154" i="4"/>
  <c r="BN154" i="4"/>
  <c r="AR104" i="4"/>
  <c r="DY64" i="4"/>
  <c r="EC64" i="4"/>
  <c r="DZ64" i="4"/>
  <c r="ED64" i="4"/>
  <c r="EA64" i="4"/>
  <c r="EE64" i="4"/>
  <c r="EB64" i="4"/>
  <c r="EF64" i="4"/>
  <c r="DY60" i="4"/>
  <c r="EC60" i="4"/>
  <c r="DZ60" i="4"/>
  <c r="ED60" i="4"/>
  <c r="EA60" i="4"/>
  <c r="EE60" i="4"/>
  <c r="EB60" i="4"/>
  <c r="EF60" i="4"/>
  <c r="DY56" i="4"/>
  <c r="EC56" i="4"/>
  <c r="EB56" i="4"/>
  <c r="EF56" i="4"/>
  <c r="ED56" i="4"/>
  <c r="EE56" i="4"/>
  <c r="DZ56" i="4"/>
  <c r="EA56" i="4"/>
  <c r="DY52" i="4"/>
  <c r="EC52" i="4"/>
  <c r="EB52" i="4"/>
  <c r="EF52" i="4"/>
  <c r="ED52" i="4"/>
  <c r="EE52" i="4"/>
  <c r="DZ52" i="4"/>
  <c r="EA52" i="4"/>
  <c r="DY48" i="4"/>
  <c r="EC48" i="4"/>
  <c r="EB48" i="4"/>
  <c r="EF48" i="4"/>
  <c r="ED48" i="4"/>
  <c r="EE48" i="4"/>
  <c r="DZ48" i="4"/>
  <c r="EA48" i="4"/>
  <c r="DY44" i="4"/>
  <c r="EC44" i="4"/>
  <c r="EB44" i="4"/>
  <c r="EF44" i="4"/>
  <c r="ED44" i="4"/>
  <c r="EE44" i="4"/>
  <c r="DZ44" i="4"/>
  <c r="EA44" i="4"/>
  <c r="DY41" i="4"/>
  <c r="EC41" i="4"/>
  <c r="EB41" i="4"/>
  <c r="EF41" i="4"/>
  <c r="ED41" i="4"/>
  <c r="EE41" i="4"/>
  <c r="DZ41" i="4"/>
  <c r="EA41" i="4"/>
  <c r="DY36" i="4"/>
  <c r="EC36" i="4"/>
  <c r="EB36" i="4"/>
  <c r="EF36" i="4"/>
  <c r="ED36" i="4"/>
  <c r="EE36" i="4"/>
  <c r="DZ36" i="4"/>
  <c r="EA36" i="4"/>
  <c r="DY32" i="4"/>
  <c r="EC32" i="4"/>
  <c r="EB32" i="4"/>
  <c r="EF32" i="4"/>
  <c r="ED32" i="4"/>
  <c r="EE32" i="4"/>
  <c r="DZ32" i="4"/>
  <c r="EA32" i="4"/>
  <c r="DY28" i="4"/>
  <c r="EC28" i="4"/>
  <c r="EB28" i="4"/>
  <c r="EF28" i="4"/>
  <c r="ED28" i="4"/>
  <c r="EE28" i="4"/>
  <c r="DZ28" i="4"/>
  <c r="EA28" i="4"/>
  <c r="DY24" i="4"/>
  <c r="EC24" i="4"/>
  <c r="EB24" i="4"/>
  <c r="EF24" i="4"/>
  <c r="ED24" i="4"/>
  <c r="EE24" i="4"/>
  <c r="DZ24" i="4"/>
  <c r="EA24" i="4"/>
  <c r="DY20" i="4"/>
  <c r="EC20" i="4"/>
  <c r="EB20" i="4"/>
  <c r="EF20" i="4"/>
  <c r="ED20" i="4"/>
  <c r="EE20" i="4"/>
  <c r="DZ20" i="4"/>
  <c r="EA20" i="4"/>
  <c r="EF15" i="4"/>
  <c r="EB15" i="4"/>
  <c r="DY15" i="4"/>
  <c r="EE15" i="4"/>
  <c r="EA15" i="4"/>
  <c r="ED15" i="4"/>
  <c r="DZ15" i="4"/>
  <c r="EC15" i="4"/>
  <c r="DY65" i="4"/>
  <c r="EC65" i="4"/>
  <c r="DZ65" i="4"/>
  <c r="ED65" i="4"/>
  <c r="EA65" i="4"/>
  <c r="EE65" i="4"/>
  <c r="EB65" i="4"/>
  <c r="EF65" i="4"/>
  <c r="DY61" i="4"/>
  <c r="EC61" i="4"/>
  <c r="DZ61" i="4"/>
  <c r="ED61" i="4"/>
  <c r="EA61" i="4"/>
  <c r="EE61" i="4"/>
  <c r="EB61" i="4"/>
  <c r="EF61" i="4"/>
  <c r="DY57" i="4"/>
  <c r="EC57" i="4"/>
  <c r="EB57" i="4"/>
  <c r="EF57" i="4"/>
  <c r="ED57" i="4"/>
  <c r="EE57" i="4"/>
  <c r="DZ57" i="4"/>
  <c r="EA57" i="4"/>
  <c r="DY53" i="4"/>
  <c r="EC53" i="4"/>
  <c r="EB53" i="4"/>
  <c r="EF53" i="4"/>
  <c r="ED53" i="4"/>
  <c r="EE53" i="4"/>
  <c r="DZ53" i="4"/>
  <c r="EA53" i="4"/>
  <c r="DY49" i="4"/>
  <c r="EC49" i="4"/>
  <c r="EB49" i="4"/>
  <c r="EF49" i="4"/>
  <c r="ED49" i="4"/>
  <c r="EE49" i="4"/>
  <c r="DZ49" i="4"/>
  <c r="EA49" i="4"/>
  <c r="DY45" i="4"/>
  <c r="EC45" i="4"/>
  <c r="EB45" i="4"/>
  <c r="EF45" i="4"/>
  <c r="ED45" i="4"/>
  <c r="EE45" i="4"/>
  <c r="DZ45" i="4"/>
  <c r="EA45" i="4"/>
  <c r="DY37" i="4"/>
  <c r="EC37" i="4"/>
  <c r="EB37" i="4"/>
  <c r="EF37" i="4"/>
  <c r="ED37" i="4"/>
  <c r="EE37" i="4"/>
  <c r="DZ37" i="4"/>
  <c r="EA37" i="4"/>
  <c r="DY33" i="4"/>
  <c r="EC33" i="4"/>
  <c r="EB33" i="4"/>
  <c r="EF33" i="4"/>
  <c r="ED33" i="4"/>
  <c r="EE33" i="4"/>
  <c r="DZ33" i="4"/>
  <c r="EA33" i="4"/>
  <c r="DY29" i="4"/>
  <c r="EC29" i="4"/>
  <c r="EB29" i="4"/>
  <c r="EF29" i="4"/>
  <c r="ED29" i="4"/>
  <c r="EE29" i="4"/>
  <c r="DZ29" i="4"/>
  <c r="EA29" i="4"/>
  <c r="DY25" i="4"/>
  <c r="EC25" i="4"/>
  <c r="EB25" i="4"/>
  <c r="EF25" i="4"/>
  <c r="ED25" i="4"/>
  <c r="EE25" i="4"/>
  <c r="DZ25" i="4"/>
  <c r="EA25" i="4"/>
  <c r="DY21" i="4"/>
  <c r="EC21" i="4"/>
  <c r="EB21" i="4"/>
  <c r="EF21" i="4"/>
  <c r="ED21" i="4"/>
  <c r="EE21" i="4"/>
  <c r="DZ21" i="4"/>
  <c r="EA21" i="4"/>
  <c r="DY17" i="4"/>
  <c r="EC17" i="4"/>
  <c r="EB17" i="4"/>
  <c r="EF17" i="4"/>
  <c r="ED17" i="4"/>
  <c r="EE17" i="4"/>
  <c r="DZ17" i="4"/>
  <c r="EA17" i="4"/>
  <c r="DY62" i="4"/>
  <c r="EC62" i="4"/>
  <c r="DZ62" i="4"/>
  <c r="ED62" i="4"/>
  <c r="EA62" i="4"/>
  <c r="EE62" i="4"/>
  <c r="EB62" i="4"/>
  <c r="EF62" i="4"/>
  <c r="DY58" i="4"/>
  <c r="EC58" i="4"/>
  <c r="EB58" i="4"/>
  <c r="EF58" i="4"/>
  <c r="ED58" i="4"/>
  <c r="EE58" i="4"/>
  <c r="DZ58" i="4"/>
  <c r="EA58" i="4"/>
  <c r="DY54" i="4"/>
  <c r="EC54" i="4"/>
  <c r="EB54" i="4"/>
  <c r="EF54" i="4"/>
  <c r="ED54" i="4"/>
  <c r="EE54" i="4"/>
  <c r="DZ54" i="4"/>
  <c r="EA54" i="4"/>
  <c r="DY50" i="4"/>
  <c r="EC50" i="4"/>
  <c r="EB50" i="4"/>
  <c r="EF50" i="4"/>
  <c r="ED50" i="4"/>
  <c r="EE50" i="4"/>
  <c r="DZ50" i="4"/>
  <c r="EA50" i="4"/>
  <c r="DY46" i="4"/>
  <c r="EC46" i="4"/>
  <c r="EB46" i="4"/>
  <c r="EF46" i="4"/>
  <c r="ED46" i="4"/>
  <c r="EE46" i="4"/>
  <c r="DZ46" i="4"/>
  <c r="EA46" i="4"/>
  <c r="DY42" i="4"/>
  <c r="EC42" i="4"/>
  <c r="EB42" i="4"/>
  <c r="EF42" i="4"/>
  <c r="ED42" i="4"/>
  <c r="EE42" i="4"/>
  <c r="DZ42" i="4"/>
  <c r="EA42" i="4"/>
  <c r="DY38" i="4"/>
  <c r="EC38" i="4"/>
  <c r="EB38" i="4"/>
  <c r="EF38" i="4"/>
  <c r="ED38" i="4"/>
  <c r="EE38" i="4"/>
  <c r="DZ38" i="4"/>
  <c r="EA38" i="4"/>
  <c r="DY34" i="4"/>
  <c r="EC34" i="4"/>
  <c r="EB34" i="4"/>
  <c r="EF34" i="4"/>
  <c r="ED34" i="4"/>
  <c r="EE34" i="4"/>
  <c r="DZ34" i="4"/>
  <c r="EA34" i="4"/>
  <c r="DY30" i="4"/>
  <c r="EC30" i="4"/>
  <c r="EB30" i="4"/>
  <c r="EF30" i="4"/>
  <c r="ED30" i="4"/>
  <c r="EE30" i="4"/>
  <c r="DZ30" i="4"/>
  <c r="EA30" i="4"/>
  <c r="DY26" i="4"/>
  <c r="EC26" i="4"/>
  <c r="EB26" i="4"/>
  <c r="EF26" i="4"/>
  <c r="ED26" i="4"/>
  <c r="EE26" i="4"/>
  <c r="DZ26" i="4"/>
  <c r="EA26" i="4"/>
  <c r="DY22" i="4"/>
  <c r="EC22" i="4"/>
  <c r="EB22" i="4"/>
  <c r="EF22" i="4"/>
  <c r="ED22" i="4"/>
  <c r="EE22" i="4"/>
  <c r="DZ22" i="4"/>
  <c r="EA22" i="4"/>
  <c r="DY18" i="4"/>
  <c r="EC18" i="4"/>
  <c r="EB18" i="4"/>
  <c r="EF18" i="4"/>
  <c r="ED18" i="4"/>
  <c r="EE18" i="4"/>
  <c r="DZ18" i="4"/>
  <c r="EA18" i="4"/>
  <c r="DY63" i="4"/>
  <c r="EC63" i="4"/>
  <c r="DZ63" i="4"/>
  <c r="ED63" i="4"/>
  <c r="EA63" i="4"/>
  <c r="EE63" i="4"/>
  <c r="EB63" i="4"/>
  <c r="EF63" i="4"/>
  <c r="DY59" i="4"/>
  <c r="EB59" i="4"/>
  <c r="EC59" i="4"/>
  <c r="ED59" i="4"/>
  <c r="DZ59" i="4"/>
  <c r="EE59" i="4"/>
  <c r="EA59" i="4"/>
  <c r="EF59" i="4"/>
  <c r="DY55" i="4"/>
  <c r="EC55" i="4"/>
  <c r="EB55" i="4"/>
  <c r="EF55" i="4"/>
  <c r="ED55" i="4"/>
  <c r="EE55" i="4"/>
  <c r="DZ55" i="4"/>
  <c r="EA55" i="4"/>
  <c r="DY51" i="4"/>
  <c r="EC51" i="4"/>
  <c r="EB51" i="4"/>
  <c r="EF51" i="4"/>
  <c r="ED51" i="4"/>
  <c r="EE51" i="4"/>
  <c r="DZ51" i="4"/>
  <c r="EA51" i="4"/>
  <c r="DY47" i="4"/>
  <c r="EC47" i="4"/>
  <c r="EB47" i="4"/>
  <c r="EF47" i="4"/>
  <c r="ED47" i="4"/>
  <c r="EE47" i="4"/>
  <c r="DZ47" i="4"/>
  <c r="EA47" i="4"/>
  <c r="DY43" i="4"/>
  <c r="EC43" i="4"/>
  <c r="EB43" i="4"/>
  <c r="EF43" i="4"/>
  <c r="ED43" i="4"/>
  <c r="EE43" i="4"/>
  <c r="DZ43" i="4"/>
  <c r="EA43" i="4"/>
  <c r="DY40" i="4"/>
  <c r="EC40" i="4"/>
  <c r="EB40" i="4"/>
  <c r="EF40" i="4"/>
  <c r="ED40" i="4"/>
  <c r="EE40" i="4"/>
  <c r="DZ40" i="4"/>
  <c r="EA40" i="4"/>
  <c r="DY35" i="4"/>
  <c r="EC35" i="4"/>
  <c r="EB35" i="4"/>
  <c r="EF35" i="4"/>
  <c r="ED35" i="4"/>
  <c r="EE35" i="4"/>
  <c r="DZ35" i="4"/>
  <c r="EA35" i="4"/>
  <c r="DY31" i="4"/>
  <c r="EC31" i="4"/>
  <c r="EB31" i="4"/>
  <c r="EF31" i="4"/>
  <c r="ED31" i="4"/>
  <c r="EE31" i="4"/>
  <c r="DZ31" i="4"/>
  <c r="EA31" i="4"/>
  <c r="DY27" i="4"/>
  <c r="EC27" i="4"/>
  <c r="EB27" i="4"/>
  <c r="EF27" i="4"/>
  <c r="ED27" i="4"/>
  <c r="EE27" i="4"/>
  <c r="DZ27" i="4"/>
  <c r="EA27" i="4"/>
  <c r="DY23" i="4"/>
  <c r="EC23" i="4"/>
  <c r="EB23" i="4"/>
  <c r="EF23" i="4"/>
  <c r="ED23" i="4"/>
  <c r="EE23" i="4"/>
  <c r="DZ23" i="4"/>
  <c r="EA23" i="4"/>
  <c r="DY19" i="4"/>
  <c r="EC19" i="4"/>
  <c r="EB19" i="4"/>
  <c r="EF19" i="4"/>
  <c r="ED19" i="4"/>
  <c r="EE19" i="4"/>
  <c r="DZ19" i="4"/>
  <c r="EA19" i="4"/>
  <c r="DY16" i="4"/>
  <c r="EC16" i="4"/>
  <c r="DZ16" i="4"/>
  <c r="EA16" i="4"/>
  <c r="EB16" i="4"/>
  <c r="EF16" i="4"/>
  <c r="ED16" i="4"/>
  <c r="EE16" i="4"/>
  <c r="DF43" i="3"/>
  <c r="A41" i="4"/>
  <c r="AW104" i="4"/>
  <c r="AG104" i="4"/>
  <c r="AO104" i="4"/>
  <c r="CB132" i="4"/>
  <c r="BE104" i="4"/>
  <c r="AV104" i="4"/>
  <c r="BI104" i="4"/>
  <c r="BJ104" i="4"/>
  <c r="BA104" i="4"/>
  <c r="AX104" i="4"/>
  <c r="AK104" i="4"/>
  <c r="AJ104" i="4"/>
  <c r="BD104" i="4"/>
  <c r="BH104" i="4"/>
  <c r="BF104" i="4"/>
  <c r="AZ104" i="4"/>
  <c r="AS104" i="4"/>
  <c r="AN104" i="4"/>
  <c r="AF104" i="4"/>
  <c r="CE133" i="4"/>
  <c r="BP108" i="4"/>
  <c r="BN108" i="4"/>
  <c r="BQ110" i="4"/>
  <c r="BO110" i="4"/>
  <c r="BQ109" i="4"/>
  <c r="BO109" i="4"/>
  <c r="BR111" i="4"/>
  <c r="BP111" i="4"/>
  <c r="AA127" i="4"/>
  <c r="CA133" i="4"/>
  <c r="CF133" i="4"/>
  <c r="CB133" i="4"/>
  <c r="CC133" i="4"/>
  <c r="BY133" i="4"/>
  <c r="CR121" i="4"/>
  <c r="DA121" i="4"/>
  <c r="BT118" i="4"/>
  <c r="BU118" i="4"/>
  <c r="BT117" i="4"/>
  <c r="BU117" i="4"/>
  <c r="CR124" i="4"/>
  <c r="DA124" i="4"/>
  <c r="BR126" i="4"/>
  <c r="BU126" i="4"/>
  <c r="BQ126" i="4"/>
  <c r="BT126" i="4"/>
  <c r="BP126" i="4"/>
  <c r="BS126" i="4"/>
  <c r="BN126" i="4"/>
  <c r="BU122" i="4"/>
  <c r="BQ122" i="4"/>
  <c r="BT122" i="4"/>
  <c r="BP122" i="4"/>
  <c r="BS122" i="4"/>
  <c r="BN122" i="4"/>
  <c r="BR122" i="4"/>
  <c r="CF119" i="4"/>
  <c r="BR119" i="4"/>
  <c r="BU119" i="4"/>
  <c r="BQ119" i="4"/>
  <c r="BT119" i="4"/>
  <c r="BP119" i="4"/>
  <c r="BS119" i="4"/>
  <c r="BN119" i="4"/>
  <c r="BP124" i="4"/>
  <c r="BS124" i="4"/>
  <c r="BN124" i="4"/>
  <c r="BR124" i="4"/>
  <c r="BU124" i="4"/>
  <c r="BQ124" i="4"/>
  <c r="BT124" i="4"/>
  <c r="BP120" i="4"/>
  <c r="BS120" i="4"/>
  <c r="BN120" i="4"/>
  <c r="BR120" i="4"/>
  <c r="BU120" i="4"/>
  <c r="BQ120" i="4"/>
  <c r="BT120" i="4"/>
  <c r="BU121" i="4"/>
  <c r="BT121" i="4"/>
  <c r="BP121" i="4"/>
  <c r="BS121" i="4"/>
  <c r="BN121" i="4"/>
  <c r="BR121" i="4"/>
  <c r="BQ121" i="4"/>
  <c r="CO30" i="4"/>
  <c r="BL122" i="4"/>
  <c r="BL126" i="4"/>
  <c r="CK47" i="4"/>
  <c r="CU45" i="4"/>
  <c r="BL120" i="4"/>
  <c r="BL119" i="4"/>
  <c r="CA119" i="4"/>
  <c r="CN41" i="4"/>
  <c r="CJ26" i="4"/>
  <c r="CQ23" i="4"/>
  <c r="CU20" i="4"/>
  <c r="CY17" i="4"/>
  <c r="BL121" i="4"/>
  <c r="CO15" i="4"/>
  <c r="CK16" i="4"/>
  <c r="CQ65" i="4"/>
  <c r="CK61" i="4"/>
  <c r="CM58" i="4"/>
  <c r="CL57" i="4"/>
  <c r="CQ56" i="4"/>
  <c r="CJ51" i="4"/>
  <c r="CO49" i="4"/>
  <c r="CO48" i="4"/>
  <c r="CO41" i="4"/>
  <c r="CO40" i="4"/>
  <c r="CQ38" i="4"/>
  <c r="CQ37" i="4"/>
  <c r="CL33" i="4"/>
  <c r="CO32" i="4"/>
  <c r="CQ30" i="4"/>
  <c r="CP29" i="4"/>
  <c r="CN28" i="4"/>
  <c r="CQ27" i="4"/>
  <c r="CK26" i="4"/>
  <c r="CP25" i="4"/>
  <c r="CQ24" i="4"/>
  <c r="CK22" i="4"/>
  <c r="CJ21" i="4"/>
  <c r="CP20" i="4"/>
  <c r="CQ19" i="4"/>
  <c r="CK18" i="4"/>
  <c r="CQ17" i="4"/>
  <c r="CT65" i="4"/>
  <c r="CX61" i="4"/>
  <c r="CT59" i="4"/>
  <c r="CV54" i="4"/>
  <c r="CX52" i="4"/>
  <c r="CT47" i="4"/>
  <c r="CU43" i="4"/>
  <c r="CX42" i="4"/>
  <c r="CX37" i="4"/>
  <c r="CV34" i="4"/>
  <c r="CZ28" i="4"/>
  <c r="CU24" i="4"/>
  <c r="CS22" i="4"/>
  <c r="CS18" i="4"/>
  <c r="CU16" i="4"/>
  <c r="CK42" i="4"/>
  <c r="CJ24" i="4"/>
  <c r="CO21" i="4"/>
  <c r="CL18" i="4"/>
  <c r="CJ17" i="4"/>
  <c r="CU36" i="4"/>
  <c r="CY32" i="4"/>
  <c r="CZ57" i="4"/>
  <c r="CV48" i="4"/>
  <c r="CS40" i="4"/>
  <c r="CS29" i="4"/>
  <c r="CU23" i="4"/>
  <c r="CO16" i="4"/>
  <c r="CV60" i="4"/>
  <c r="CU53" i="4"/>
  <c r="CV44" i="4"/>
  <c r="CY35" i="4"/>
  <c r="CV27" i="4"/>
  <c r="CO25" i="4"/>
  <c r="CX31" i="4"/>
  <c r="CY19" i="4"/>
  <c r="CP18" i="4"/>
  <c r="CL40" i="4"/>
  <c r="DE125" i="4"/>
  <c r="BL125" i="4"/>
  <c r="CN17" i="4"/>
  <c r="CN19" i="4"/>
  <c r="CK38" i="4"/>
  <c r="CM65" i="4"/>
  <c r="CN60" i="4"/>
  <c r="CN59" i="4"/>
  <c r="CP58" i="4"/>
  <c r="CK57" i="4"/>
  <c r="CL56" i="4"/>
  <c r="CN52" i="4"/>
  <c r="CN50" i="4"/>
  <c r="CN49" i="4"/>
  <c r="CL48" i="4"/>
  <c r="CQ47" i="4"/>
  <c r="CQ46" i="4"/>
  <c r="CJ43" i="4"/>
  <c r="CP42" i="4"/>
  <c r="CK34" i="4"/>
  <c r="CJ33" i="4"/>
  <c r="CP32" i="4"/>
  <c r="CN26" i="4"/>
  <c r="CM23" i="4"/>
  <c r="CL22" i="4"/>
  <c r="CO20" i="4"/>
  <c r="CJ19" i="4"/>
  <c r="CQ18" i="4"/>
  <c r="CO17" i="4"/>
  <c r="CU55" i="4"/>
  <c r="CU51" i="4"/>
  <c r="CV30" i="4"/>
  <c r="CX25" i="4"/>
  <c r="CS21" i="4"/>
  <c r="CW56" i="4"/>
  <c r="CY49" i="4"/>
  <c r="CV41" i="4"/>
  <c r="CK17" i="4"/>
  <c r="CK19" i="4"/>
  <c r="CQ21" i="4"/>
  <c r="CL20" i="4"/>
  <c r="DE123" i="4"/>
  <c r="BL123" i="4"/>
  <c r="CC119" i="4"/>
  <c r="CE119" i="4"/>
  <c r="BY119" i="4"/>
  <c r="CV64" i="4"/>
  <c r="CU63" i="4"/>
  <c r="CV62" i="4"/>
  <c r="CW60" i="4"/>
  <c r="CV59" i="4"/>
  <c r="CS58" i="4"/>
  <c r="CX56" i="4"/>
  <c r="CW55" i="4"/>
  <c r="CW54" i="4"/>
  <c r="CY51" i="4"/>
  <c r="CU50" i="4"/>
  <c r="CZ48" i="4"/>
  <c r="CX47" i="4"/>
  <c r="CZ46" i="4"/>
  <c r="CW44" i="4"/>
  <c r="CW43" i="4"/>
  <c r="CW42" i="4"/>
  <c r="CX40" i="4"/>
  <c r="CZ38" i="4"/>
  <c r="CW37" i="4"/>
  <c r="CX35" i="4"/>
  <c r="CT34" i="4"/>
  <c r="CW33" i="4"/>
  <c r="CW31" i="4"/>
  <c r="CT30" i="4"/>
  <c r="CX29" i="4"/>
  <c r="CU27" i="4"/>
  <c r="CW26" i="4"/>
  <c r="CT25" i="4"/>
  <c r="CZ23" i="4"/>
  <c r="CY22" i="4"/>
  <c r="CX21" i="4"/>
  <c r="CV19" i="4"/>
  <c r="CX18" i="4"/>
  <c r="CV17" i="4"/>
  <c r="CN16" i="4"/>
  <c r="CV89" i="4"/>
  <c r="CZ89" i="4"/>
  <c r="CS89" i="4"/>
  <c r="DR81" i="4"/>
  <c r="DV81" i="4"/>
  <c r="CW65" i="4"/>
  <c r="CS65" i="4"/>
  <c r="CV65" i="4"/>
  <c r="CZ65" i="4"/>
  <c r="CU65" i="4"/>
  <c r="CW61" i="4"/>
  <c r="CS61" i="4"/>
  <c r="CV61" i="4"/>
  <c r="CZ61" i="4"/>
  <c r="CU61" i="4"/>
  <c r="CY57" i="4"/>
  <c r="CU57" i="4"/>
  <c r="CX57" i="4"/>
  <c r="CS57" i="4"/>
  <c r="CW57" i="4"/>
  <c r="CZ53" i="4"/>
  <c r="CV53" i="4"/>
  <c r="CY53" i="4"/>
  <c r="CT53" i="4"/>
  <c r="CX53" i="4"/>
  <c r="CS53" i="4"/>
  <c r="CW49" i="4"/>
  <c r="CS49" i="4"/>
  <c r="CV49" i="4"/>
  <c r="CZ49" i="4"/>
  <c r="CU49" i="4"/>
  <c r="CZ45" i="4"/>
  <c r="CV45" i="4"/>
  <c r="CY45" i="4"/>
  <c r="CT45" i="4"/>
  <c r="CX45" i="4"/>
  <c r="CS45" i="4"/>
  <c r="CY41" i="4"/>
  <c r="CU41" i="4"/>
  <c r="CX41" i="4"/>
  <c r="CS41" i="4"/>
  <c r="CW41" i="4"/>
  <c r="CX36" i="4"/>
  <c r="CT36" i="4"/>
  <c r="CW36" i="4"/>
  <c r="CV36" i="4"/>
  <c r="CX32" i="4"/>
  <c r="CT32" i="4"/>
  <c r="CW32" i="4"/>
  <c r="CV32" i="4"/>
  <c r="CX28" i="4"/>
  <c r="CT28" i="4"/>
  <c r="CW28" i="4"/>
  <c r="CV28" i="4"/>
  <c r="CZ24" i="4"/>
  <c r="CV24" i="4"/>
  <c r="CY24" i="4"/>
  <c r="CT24" i="4"/>
  <c r="CX24" i="4"/>
  <c r="CS24" i="4"/>
  <c r="CW20" i="4"/>
  <c r="CS20" i="4"/>
  <c r="CZ20" i="4"/>
  <c r="CV20" i="4"/>
  <c r="CW16" i="4"/>
  <c r="CS16" i="4"/>
  <c r="CZ16" i="4"/>
  <c r="CV16" i="4"/>
  <c r="CX16" i="4"/>
  <c r="CZ17" i="4"/>
  <c r="CT18" i="4"/>
  <c r="CZ19" i="4"/>
  <c r="CX20" i="4"/>
  <c r="CT21" i="4"/>
  <c r="CT22" i="4"/>
  <c r="CV23" i="4"/>
  <c r="CW24" i="4"/>
  <c r="CY25" i="4"/>
  <c r="CZ27" i="4"/>
  <c r="CS28" i="4"/>
  <c r="CW29" i="4"/>
  <c r="CZ30" i="4"/>
  <c r="CZ32" i="4"/>
  <c r="CZ34" i="4"/>
  <c r="CS35" i="4"/>
  <c r="CY36" i="4"/>
  <c r="CT38" i="4"/>
  <c r="CW40" i="4"/>
  <c r="CZ41" i="4"/>
  <c r="CW45" i="4"/>
  <c r="CU46" i="4"/>
  <c r="CW53" i="4"/>
  <c r="CY61" i="4"/>
  <c r="CX65" i="4"/>
  <c r="CY64" i="4"/>
  <c r="CS64" i="4"/>
  <c r="CX63" i="4"/>
  <c r="CS63" i="4"/>
  <c r="CX62" i="4"/>
  <c r="CT62" i="4"/>
  <c r="CZ62" i="4"/>
  <c r="CU62" i="4"/>
  <c r="CY62" i="4"/>
  <c r="CS62" i="4"/>
  <c r="CY60" i="4"/>
  <c r="CS60" i="4"/>
  <c r="CW59" i="4"/>
  <c r="CY58" i="4"/>
  <c r="CU58" i="4"/>
  <c r="CV58" i="4"/>
  <c r="CZ58" i="4"/>
  <c r="CT58" i="4"/>
  <c r="CZ56" i="4"/>
  <c r="CT56" i="4"/>
  <c r="CX55" i="4"/>
  <c r="CS55" i="4"/>
  <c r="CX54" i="4"/>
  <c r="CT54" i="4"/>
  <c r="CZ54" i="4"/>
  <c r="CU54" i="4"/>
  <c r="CY54" i="4"/>
  <c r="CS54" i="4"/>
  <c r="CZ52" i="4"/>
  <c r="CT52" i="4"/>
  <c r="CV51" i="4"/>
  <c r="CW50" i="4"/>
  <c r="CS50" i="4"/>
  <c r="CY50" i="4"/>
  <c r="CT50" i="4"/>
  <c r="CX50" i="4"/>
  <c r="CX48" i="4"/>
  <c r="CZ47" i="4"/>
  <c r="CU47" i="4"/>
  <c r="CY44" i="4"/>
  <c r="CX43" i="4"/>
  <c r="CZ40" i="4"/>
  <c r="CW38" i="4"/>
  <c r="CU35" i="4"/>
  <c r="CW34" i="4"/>
  <c r="CZ31" i="4"/>
  <c r="CW30" i="4"/>
  <c r="CX27" i="4"/>
  <c r="CX26" i="4"/>
  <c r="CX23" i="4"/>
  <c r="CZ22" i="4"/>
  <c r="CZ21" i="4"/>
  <c r="CW19" i="4"/>
  <c r="CY18" i="4"/>
  <c r="CX17" i="4"/>
  <c r="CY16" i="4"/>
  <c r="CU17" i="4"/>
  <c r="CW18" i="4"/>
  <c r="CU19" i="4"/>
  <c r="CY20" i="4"/>
  <c r="CW21" i="4"/>
  <c r="CX22" i="4"/>
  <c r="CS25" i="4"/>
  <c r="CU26" i="4"/>
  <c r="CU28" i="4"/>
  <c r="CS31" i="4"/>
  <c r="CS32" i="4"/>
  <c r="CV33" i="4"/>
  <c r="CT35" i="4"/>
  <c r="CZ36" i="4"/>
  <c r="CS37" i="4"/>
  <c r="CV38" i="4"/>
  <c r="CS42" i="4"/>
  <c r="CV46" i="4"/>
  <c r="CY47" i="4"/>
  <c r="CT49" i="4"/>
  <c r="CV50" i="4"/>
  <c r="CZ51" i="4"/>
  <c r="CS52" i="4"/>
  <c r="CT57" i="4"/>
  <c r="CW58" i="4"/>
  <c r="CZ59" i="4"/>
  <c r="CW62" i="4"/>
  <c r="CW63" i="4"/>
  <c r="CW64" i="4"/>
  <c r="CY65" i="4"/>
  <c r="CX19" i="4"/>
  <c r="CZ18" i="4"/>
  <c r="CT16" i="4"/>
  <c r="CT20" i="4"/>
  <c r="CY28" i="4"/>
  <c r="CU32" i="4"/>
  <c r="CS36" i="4"/>
  <c r="CT41" i="4"/>
  <c r="CU48" i="4"/>
  <c r="CX49" i="4"/>
  <c r="CZ50" i="4"/>
  <c r="CS51" i="4"/>
  <c r="CW52" i="4"/>
  <c r="CS56" i="4"/>
  <c r="CV57" i="4"/>
  <c r="CX58" i="4"/>
  <c r="CT61" i="4"/>
  <c r="CW46" i="4"/>
  <c r="CS46" i="4"/>
  <c r="CY42" i="4"/>
  <c r="CU42" i="4"/>
  <c r="CY37" i="4"/>
  <c r="CU37" i="4"/>
  <c r="CX33" i="4"/>
  <c r="CT33" i="4"/>
  <c r="CY29" i="4"/>
  <c r="CU29" i="4"/>
  <c r="CZ25" i="4"/>
  <c r="CV25" i="4"/>
  <c r="CS17" i="4"/>
  <c r="CW17" i="4"/>
  <c r="CU18" i="4"/>
  <c r="CS19" i="4"/>
  <c r="CU21" i="4"/>
  <c r="CY21" i="4"/>
  <c r="CU22" i="4"/>
  <c r="CU25" i="4"/>
  <c r="CS26" i="4"/>
  <c r="CT29" i="4"/>
  <c r="CZ29" i="4"/>
  <c r="CT31" i="4"/>
  <c r="CS33" i="4"/>
  <c r="CY33" i="4"/>
  <c r="CT37" i="4"/>
  <c r="CZ37" i="4"/>
  <c r="CT40" i="4"/>
  <c r="CT42" i="4"/>
  <c r="CZ42" i="4"/>
  <c r="CS43" i="4"/>
  <c r="CS44" i="4"/>
  <c r="CX46" i="4"/>
  <c r="CX64" i="4"/>
  <c r="CT64" i="4"/>
  <c r="CZ63" i="4"/>
  <c r="CV63" i="4"/>
  <c r="CX60" i="4"/>
  <c r="CT60" i="4"/>
  <c r="CY59" i="4"/>
  <c r="CU59" i="4"/>
  <c r="CY56" i="4"/>
  <c r="CU56" i="4"/>
  <c r="CZ55" i="4"/>
  <c r="CV55" i="4"/>
  <c r="CY52" i="4"/>
  <c r="CU52" i="4"/>
  <c r="CX51" i="4"/>
  <c r="CT51" i="4"/>
  <c r="CW48" i="4"/>
  <c r="CS48" i="4"/>
  <c r="CW47" i="4"/>
  <c r="CS47" i="4"/>
  <c r="CX44" i="4"/>
  <c r="CT44" i="4"/>
  <c r="CZ43" i="4"/>
  <c r="CV43" i="4"/>
  <c r="CY40" i="4"/>
  <c r="CU40" i="4"/>
  <c r="CY38" i="4"/>
  <c r="CU38" i="4"/>
  <c r="CZ35" i="4"/>
  <c r="CV35" i="4"/>
  <c r="CY34" i="4"/>
  <c r="CU34" i="4"/>
  <c r="CY31" i="4"/>
  <c r="CU31" i="4"/>
  <c r="CY30" i="4"/>
  <c r="CU30" i="4"/>
  <c r="CW27" i="4"/>
  <c r="CS27" i="4"/>
  <c r="CZ26" i="4"/>
  <c r="CV26" i="4"/>
  <c r="CW23" i="4"/>
  <c r="CS23" i="4"/>
  <c r="CW22" i="4"/>
  <c r="CT17" i="4"/>
  <c r="CV18" i="4"/>
  <c r="CT19" i="4"/>
  <c r="CV21" i="4"/>
  <c r="CV22" i="4"/>
  <c r="CT23" i="4"/>
  <c r="CY23" i="4"/>
  <c r="CW25" i="4"/>
  <c r="CT26" i="4"/>
  <c r="CY26" i="4"/>
  <c r="CT27" i="4"/>
  <c r="CY27" i="4"/>
  <c r="CV29" i="4"/>
  <c r="CS30" i="4"/>
  <c r="CX30" i="4"/>
  <c r="CV31" i="4"/>
  <c r="CU33" i="4"/>
  <c r="CZ33" i="4"/>
  <c r="CS34" i="4"/>
  <c r="CX34" i="4"/>
  <c r="CW35" i="4"/>
  <c r="CV37" i="4"/>
  <c r="CS38" i="4"/>
  <c r="CX38" i="4"/>
  <c r="CV40" i="4"/>
  <c r="CV42" i="4"/>
  <c r="CT43" i="4"/>
  <c r="CY43" i="4"/>
  <c r="CU44" i="4"/>
  <c r="CZ44" i="4"/>
  <c r="CT46" i="4"/>
  <c r="CY46" i="4"/>
  <c r="CV47" i="4"/>
  <c r="CT48" i="4"/>
  <c r="CY48" i="4"/>
  <c r="CW51" i="4"/>
  <c r="CV52" i="4"/>
  <c r="CT55" i="4"/>
  <c r="CY55" i="4"/>
  <c r="CV56" i="4"/>
  <c r="CS59" i="4"/>
  <c r="CX59" i="4"/>
  <c r="CU60" i="4"/>
  <c r="CZ60" i="4"/>
  <c r="CT63" i="4"/>
  <c r="CY63" i="4"/>
  <c r="CU64" i="4"/>
  <c r="CZ64" i="4"/>
  <c r="CW15" i="4"/>
  <c r="CY15" i="4"/>
  <c r="CZ15" i="4"/>
  <c r="CO65" i="4"/>
  <c r="CL65" i="4"/>
  <c r="CO64" i="4"/>
  <c r="CJ64" i="4"/>
  <c r="CN64" i="4"/>
  <c r="CL64" i="4"/>
  <c r="CP63" i="4"/>
  <c r="CN63" i="4"/>
  <c r="CM63" i="4"/>
  <c r="CJ62" i="4"/>
  <c r="CO62" i="4"/>
  <c r="CQ61" i="4"/>
  <c r="CJ61" i="4"/>
  <c r="CO61" i="4"/>
  <c r="CK60" i="4"/>
  <c r="CQ60" i="4"/>
  <c r="CK59" i="4"/>
  <c r="CQ59" i="4"/>
  <c r="CJ59" i="4"/>
  <c r="CL58" i="4"/>
  <c r="CQ58" i="4"/>
  <c r="CJ58" i="4"/>
  <c r="CP57" i="4"/>
  <c r="CJ57" i="4"/>
  <c r="CO57" i="4"/>
  <c r="CP56" i="4"/>
  <c r="CM56" i="4"/>
  <c r="CO55" i="4"/>
  <c r="CM55" i="4"/>
  <c r="CK54" i="4"/>
  <c r="CQ54" i="4"/>
  <c r="CO53" i="4"/>
  <c r="CM53" i="4"/>
  <c r="CL52" i="4"/>
  <c r="CJ52" i="4"/>
  <c r="CP51" i="4"/>
  <c r="CN51" i="4"/>
  <c r="CL50" i="4"/>
  <c r="CJ50" i="4"/>
  <c r="CK49" i="4"/>
  <c r="CQ49" i="4"/>
  <c r="CJ49" i="4"/>
  <c r="CQ48" i="4"/>
  <c r="CK48" i="4"/>
  <c r="CP48" i="4"/>
  <c r="CO47" i="4"/>
  <c r="CN47" i="4"/>
  <c r="CO46" i="4"/>
  <c r="CL46" i="4"/>
  <c r="CK45" i="4"/>
  <c r="CQ45" i="4"/>
  <c r="CJ45" i="4"/>
  <c r="CQ44" i="4"/>
  <c r="CK44" i="4"/>
  <c r="CP44" i="4"/>
  <c r="CO43" i="4"/>
  <c r="CN43" i="4"/>
  <c r="CO42" i="4"/>
  <c r="CL42" i="4"/>
  <c r="CK41" i="4"/>
  <c r="CQ41" i="4"/>
  <c r="CJ41" i="4"/>
  <c r="CO38" i="4"/>
  <c r="CN38" i="4"/>
  <c r="CO37" i="4"/>
  <c r="CL37" i="4"/>
  <c r="CK36" i="4"/>
  <c r="CQ36" i="4"/>
  <c r="CJ36" i="4"/>
  <c r="CQ35" i="4"/>
  <c r="CK35" i="4"/>
  <c r="CP35" i="4"/>
  <c r="CP34" i="4"/>
  <c r="CJ34" i="4"/>
  <c r="CO34" i="4"/>
  <c r="CP33" i="4"/>
  <c r="CM33" i="4"/>
  <c r="CL32" i="4"/>
  <c r="CK32" i="4"/>
  <c r="CM31" i="4"/>
  <c r="CK31" i="4"/>
  <c r="CN30" i="4"/>
  <c r="CK30" i="4"/>
  <c r="CL29" i="4"/>
  <c r="CQ29" i="4"/>
  <c r="CK29" i="4"/>
  <c r="CQ28" i="4"/>
  <c r="CJ28" i="4"/>
  <c r="CO28" i="4"/>
  <c r="CP27" i="4"/>
  <c r="CO27" i="4"/>
  <c r="CM25" i="4"/>
  <c r="CQ25" i="4"/>
  <c r="CK25" i="4"/>
  <c r="CM24" i="4"/>
  <c r="CO24" i="4"/>
  <c r="CN23" i="4"/>
  <c r="CP23" i="4"/>
  <c r="CN22" i="4"/>
  <c r="CJ22" i="4"/>
  <c r="CM22" i="4"/>
  <c r="CP21" i="4"/>
  <c r="CL21" i="4"/>
  <c r="CM21" i="4"/>
  <c r="CN20" i="4"/>
  <c r="CJ20" i="4"/>
  <c r="CM20" i="4"/>
  <c r="CP19" i="4"/>
  <c r="CL19" i="4"/>
  <c r="CM19" i="4"/>
  <c r="CN18" i="4"/>
  <c r="CJ18" i="4"/>
  <c r="CM18" i="4"/>
  <c r="CO18" i="4"/>
  <c r="CO19" i="4"/>
  <c r="CK20" i="4"/>
  <c r="CQ20" i="4"/>
  <c r="CK21" i="4"/>
  <c r="CO22" i="4"/>
  <c r="CJ23" i="4"/>
  <c r="CK24" i="4"/>
  <c r="CO26" i="4"/>
  <c r="CK27" i="4"/>
  <c r="CN31" i="4"/>
  <c r="CQ33" i="4"/>
  <c r="CL34" i="4"/>
  <c r="CL35" i="4"/>
  <c r="CN36" i="4"/>
  <c r="CK37" i="4"/>
  <c r="CQ42" i="4"/>
  <c r="CK43" i="4"/>
  <c r="CL44" i="4"/>
  <c r="CN45" i="4"/>
  <c r="CK46" i="4"/>
  <c r="CO50" i="4"/>
  <c r="CM51" i="4"/>
  <c r="CO52" i="4"/>
  <c r="CL53" i="4"/>
  <c r="CM54" i="4"/>
  <c r="CL55" i="4"/>
  <c r="CO59" i="4"/>
  <c r="CN61" i="4"/>
  <c r="CL62" i="4"/>
  <c r="CJ63" i="4"/>
  <c r="CQ40" i="4"/>
  <c r="CK40" i="4"/>
  <c r="CP40" i="4"/>
  <c r="CN21" i="4"/>
  <c r="CP22" i="4"/>
  <c r="CL23" i="4"/>
  <c r="CN24" i="4"/>
  <c r="CL25" i="4"/>
  <c r="CQ26" i="4"/>
  <c r="CL27" i="4"/>
  <c r="CK28" i="4"/>
  <c r="CO29" i="4"/>
  <c r="CJ30" i="4"/>
  <c r="CQ31" i="4"/>
  <c r="CJ32" i="4"/>
  <c r="CO35" i="4"/>
  <c r="CO36" i="4"/>
  <c r="CP37" i="4"/>
  <c r="CJ38" i="4"/>
  <c r="CQ43" i="4"/>
  <c r="CO44" i="4"/>
  <c r="CO45" i="4"/>
  <c r="CP46" i="4"/>
  <c r="CJ47" i="4"/>
  <c r="CQ53" i="4"/>
  <c r="CN54" i="4"/>
  <c r="CQ55" i="4"/>
  <c r="CJ56" i="4"/>
  <c r="CM60" i="4"/>
  <c r="CN62" i="4"/>
  <c r="CP17" i="4"/>
  <c r="CL17" i="4"/>
  <c r="CM17" i="4"/>
  <c r="CP65" i="4"/>
  <c r="CP64" i="4"/>
  <c r="CQ63" i="4"/>
  <c r="CP62" i="4"/>
  <c r="CM61" i="4"/>
  <c r="CO60" i="4"/>
  <c r="CM59" i="4"/>
  <c r="CN58" i="4"/>
  <c r="CN57" i="4"/>
  <c r="CN56" i="4"/>
  <c r="CP55" i="4"/>
  <c r="CO54" i="4"/>
  <c r="CP53" i="4"/>
  <c r="CP52" i="4"/>
  <c r="CQ51" i="4"/>
  <c r="CP50" i="4"/>
  <c r="CM49" i="4"/>
  <c r="CM48" i="4"/>
  <c r="CM47" i="4"/>
  <c r="CM46" i="4"/>
  <c r="CM45" i="4"/>
  <c r="CM44" i="4"/>
  <c r="CM43" i="4"/>
  <c r="CM42" i="4"/>
  <c r="CM41" i="4"/>
  <c r="CM40" i="4"/>
  <c r="CM38" i="4"/>
  <c r="CM37" i="4"/>
  <c r="CM36" i="4"/>
  <c r="CM35" i="4"/>
  <c r="CN34" i="4"/>
  <c r="CN33" i="4"/>
  <c r="CN32" i="4"/>
  <c r="CO31" i="4"/>
  <c r="CM30" i="4"/>
  <c r="CM29" i="4"/>
  <c r="CM28" i="4"/>
  <c r="CM27" i="4"/>
  <c r="CM26" i="4"/>
  <c r="CJ31" i="4"/>
  <c r="CK50" i="4"/>
  <c r="CL51" i="4"/>
  <c r="CK52" i="4"/>
  <c r="CK53" i="4"/>
  <c r="CJ54" i="4"/>
  <c r="CK55" i="4"/>
  <c r="CJ60" i="4"/>
  <c r="CK62" i="4"/>
  <c r="CL63" i="4"/>
  <c r="CK64" i="4"/>
  <c r="CK65" i="4"/>
  <c r="CN65" i="4"/>
  <c r="CJ65" i="4"/>
  <c r="CQ64" i="4"/>
  <c r="CM64" i="4"/>
  <c r="CO63" i="4"/>
  <c r="CK63" i="4"/>
  <c r="CQ62" i="4"/>
  <c r="CM62" i="4"/>
  <c r="CP61" i="4"/>
  <c r="CL61" i="4"/>
  <c r="CP60" i="4"/>
  <c r="CL60" i="4"/>
  <c r="CP59" i="4"/>
  <c r="CL59" i="4"/>
  <c r="CO58" i="4"/>
  <c r="CK58" i="4"/>
  <c r="CQ57" i="4"/>
  <c r="CM57" i="4"/>
  <c r="CO56" i="4"/>
  <c r="CK56" i="4"/>
  <c r="CN55" i="4"/>
  <c r="CJ55" i="4"/>
  <c r="CP54" i="4"/>
  <c r="CL54" i="4"/>
  <c r="CN53" i="4"/>
  <c r="CJ53" i="4"/>
  <c r="CQ52" i="4"/>
  <c r="CM52" i="4"/>
  <c r="CO51" i="4"/>
  <c r="CK51" i="4"/>
  <c r="CQ50" i="4"/>
  <c r="CM50" i="4"/>
  <c r="CP49" i="4"/>
  <c r="CL49" i="4"/>
  <c r="CN48" i="4"/>
  <c r="CJ48" i="4"/>
  <c r="CP47" i="4"/>
  <c r="CL47" i="4"/>
  <c r="CN46" i="4"/>
  <c r="CJ46" i="4"/>
  <c r="CP45" i="4"/>
  <c r="CL45" i="4"/>
  <c r="CN44" i="4"/>
  <c r="CJ44" i="4"/>
  <c r="CP43" i="4"/>
  <c r="CL43" i="4"/>
  <c r="CN42" i="4"/>
  <c r="CJ42" i="4"/>
  <c r="CP41" i="4"/>
  <c r="CL41" i="4"/>
  <c r="CN40" i="4"/>
  <c r="CJ40" i="4"/>
  <c r="CP38" i="4"/>
  <c r="CL38" i="4"/>
  <c r="CN37" i="4"/>
  <c r="CJ37" i="4"/>
  <c r="CP36" i="4"/>
  <c r="CL36" i="4"/>
  <c r="CN35" i="4"/>
  <c r="CJ35" i="4"/>
  <c r="CQ34" i="4"/>
  <c r="CM34" i="4"/>
  <c r="CO33" i="4"/>
  <c r="CK33" i="4"/>
  <c r="CQ32" i="4"/>
  <c r="CM32" i="4"/>
  <c r="CP31" i="4"/>
  <c r="CL31" i="4"/>
  <c r="CP30" i="4"/>
  <c r="CL30" i="4"/>
  <c r="CN29" i="4"/>
  <c r="CJ29" i="4"/>
  <c r="CP28" i="4"/>
  <c r="CL28" i="4"/>
  <c r="CN27" i="4"/>
  <c r="CJ27" i="4"/>
  <c r="CP26" i="4"/>
  <c r="CL26" i="4"/>
  <c r="CN25" i="4"/>
  <c r="CJ25" i="4"/>
  <c r="CP24" i="4"/>
  <c r="CL24" i="4"/>
  <c r="CO23" i="4"/>
  <c r="CK23" i="4"/>
  <c r="CQ22" i="4"/>
  <c r="CL16" i="4"/>
  <c r="CM16" i="4"/>
  <c r="CQ16" i="4"/>
  <c r="CP16" i="4"/>
  <c r="CJ16" i="4"/>
  <c r="CP15" i="4"/>
  <c r="CQ15" i="4"/>
  <c r="CN15" i="4"/>
  <c r="CT15" i="4"/>
  <c r="CX15" i="4"/>
  <c r="CK15" i="4"/>
  <c r="BM15" i="4"/>
  <c r="CL15" i="4"/>
  <c r="CU15" i="4"/>
  <c r="CM15" i="4"/>
  <c r="CV15" i="4"/>
  <c r="CJ15" i="4"/>
  <c r="CS15" i="4"/>
  <c r="CD120" i="4"/>
  <c r="CD121" i="4"/>
  <c r="CC124" i="4"/>
  <c r="CB124" i="4"/>
  <c r="BL124" i="4"/>
  <c r="DE115" i="4"/>
  <c r="CA115" i="4" s="1"/>
  <c r="DE111" i="4"/>
  <c r="CA111" i="4" s="1"/>
  <c r="DE117" i="4"/>
  <c r="DE114" i="4"/>
  <c r="CE114" i="4" s="1"/>
  <c r="DE113" i="4"/>
  <c r="CB113" i="4" s="1"/>
  <c r="DE110" i="4"/>
  <c r="CE110" i="4" s="1"/>
  <c r="DE109" i="4"/>
  <c r="CA109" i="4" s="1"/>
  <c r="DE116" i="4"/>
  <c r="CC116" i="4" s="1"/>
  <c r="DE118" i="4"/>
  <c r="CA118" i="4" s="1"/>
  <c r="DE107" i="4"/>
  <c r="BZ107" i="4" s="1"/>
  <c r="DE112" i="4"/>
  <c r="CE112" i="4" s="1"/>
  <c r="AB100" i="4"/>
  <c r="AE100" i="4" s="1"/>
  <c r="BL100" i="4" s="1"/>
  <c r="AD101" i="4"/>
  <c r="AB102" i="4"/>
  <c r="AE102" i="4" s="1"/>
  <c r="BL102" i="4" s="1"/>
  <c r="AD100" i="4"/>
  <c r="AC98" i="4"/>
  <c r="AD98" i="4"/>
  <c r="AB99" i="4"/>
  <c r="AE99" i="4" s="1"/>
  <c r="BL99" i="4" s="1"/>
  <c r="AC100" i="4"/>
  <c r="AH89" i="4"/>
  <c r="AH104" i="4" s="1"/>
  <c r="AL89" i="4"/>
  <c r="AL104" i="4" s="1"/>
  <c r="AP89" i="4"/>
  <c r="AP104" i="4" s="1"/>
  <c r="AT89" i="4"/>
  <c r="AT104" i="4" s="1"/>
  <c r="BB89" i="4"/>
  <c r="BB104" i="4" s="1"/>
  <c r="AB86" i="4"/>
  <c r="AE86" i="4" s="1"/>
  <c r="BL86" i="4" s="1"/>
  <c r="AC85" i="4"/>
  <c r="AB85" i="4"/>
  <c r="AE85" i="4" s="1"/>
  <c r="BL85" i="4" s="1"/>
  <c r="AC86" i="4"/>
  <c r="AD84" i="4"/>
  <c r="AD89" i="4" s="1"/>
  <c r="AC80" i="4"/>
  <c r="AD77" i="4"/>
  <c r="DE75" i="4"/>
  <c r="AB78" i="4"/>
  <c r="DE79" i="4"/>
  <c r="AC76" i="4"/>
  <c r="DE77" i="4"/>
  <c r="AD80" i="4"/>
  <c r="AC79" i="4"/>
  <c r="DE78" i="4"/>
  <c r="AD76" i="4"/>
  <c r="AC75" i="4"/>
  <c r="DE74" i="4"/>
  <c r="AD79" i="4"/>
  <c r="AC78" i="4"/>
  <c r="AB77" i="4"/>
  <c r="AD75" i="4"/>
  <c r="AC74" i="4"/>
  <c r="AB79" i="4"/>
  <c r="AB74" i="4"/>
  <c r="DE73" i="4"/>
  <c r="AD73" i="4"/>
  <c r="AB73" i="4"/>
  <c r="DE108" i="4"/>
  <c r="BY108" i="4" s="1"/>
  <c r="AB48" i="4"/>
  <c r="AC45" i="4"/>
  <c r="AB44" i="4"/>
  <c r="AD29" i="4"/>
  <c r="AD25" i="4"/>
  <c r="AC24" i="4"/>
  <c r="AB19" i="4"/>
  <c r="AB45" i="4"/>
  <c r="AD53" i="4"/>
  <c r="AC52" i="4"/>
  <c r="AB51" i="4"/>
  <c r="AB43" i="4"/>
  <c r="AD41" i="4"/>
  <c r="AD32" i="4"/>
  <c r="AB30" i="4"/>
  <c r="AB18" i="4"/>
  <c r="DE23" i="4"/>
  <c r="CC23" i="4" s="1"/>
  <c r="AC19" i="4"/>
  <c r="AB49" i="4"/>
  <c r="AE49" i="4" s="1"/>
  <c r="BL49" i="4" s="1"/>
  <c r="AD34" i="4"/>
  <c r="AC25" i="4"/>
  <c r="AD63" i="4"/>
  <c r="AC21" i="4"/>
  <c r="AD23" i="4"/>
  <c r="AC58" i="4"/>
  <c r="AB53" i="4"/>
  <c r="AC42" i="4"/>
  <c r="AD30" i="4"/>
  <c r="AC50" i="4"/>
  <c r="AC63" i="4"/>
  <c r="AC55" i="4"/>
  <c r="AD48" i="4"/>
  <c r="AB37" i="4"/>
  <c r="AC22" i="4"/>
  <c r="AB21" i="4"/>
  <c r="DE45" i="4"/>
  <c r="CF45" i="4" s="1"/>
  <c r="DE32" i="4"/>
  <c r="CB32" i="4" s="1"/>
  <c r="DE29" i="4"/>
  <c r="CE29" i="4" s="1"/>
  <c r="AC16" i="4"/>
  <c r="AB23" i="4"/>
  <c r="AD19" i="4"/>
  <c r="DE54" i="4"/>
  <c r="BY54" i="4" s="1"/>
  <c r="AC47" i="4"/>
  <c r="AD44" i="4"/>
  <c r="AC43" i="4"/>
  <c r="AB33" i="4"/>
  <c r="AB25" i="4"/>
  <c r="DE49" i="4"/>
  <c r="CA49" i="4" s="1"/>
  <c r="AC17" i="4"/>
  <c r="AC62" i="4"/>
  <c r="AD59" i="4"/>
  <c r="DE58" i="4"/>
  <c r="BY58" i="4" s="1"/>
  <c r="AB57" i="4"/>
  <c r="AE57" i="4" s="1"/>
  <c r="BL57" i="4" s="1"/>
  <c r="AD55" i="4"/>
  <c r="AC54" i="4"/>
  <c r="DE53" i="4"/>
  <c r="CE53" i="4" s="1"/>
  <c r="AD51" i="4"/>
  <c r="AD47" i="4"/>
  <c r="AC46" i="4"/>
  <c r="AD43" i="4"/>
  <c r="DE41" i="4"/>
  <c r="CE41" i="4" s="1"/>
  <c r="AD38" i="4"/>
  <c r="AC37" i="4"/>
  <c r="DE36" i="4"/>
  <c r="BY36" i="4" s="1"/>
  <c r="DE33" i="4"/>
  <c r="CA33" i="4" s="1"/>
  <c r="AB32" i="4"/>
  <c r="AC29" i="4"/>
  <c r="DE28" i="4"/>
  <c r="CB28" i="4" s="1"/>
  <c r="AD26" i="4"/>
  <c r="DE25" i="4"/>
  <c r="BY25" i="4" s="1"/>
  <c r="DE24" i="4"/>
  <c r="CC24" i="4" s="1"/>
  <c r="AB17" i="4"/>
  <c r="AD18" i="4"/>
  <c r="AD64" i="4"/>
  <c r="AE64" i="4" s="1"/>
  <c r="BL64" i="4" s="1"/>
  <c r="DE62" i="4"/>
  <c r="CC62" i="4" s="1"/>
  <c r="AD60" i="4"/>
  <c r="AE60" i="4" s="1"/>
  <c r="BL60" i="4" s="1"/>
  <c r="AC51" i="4"/>
  <c r="DE47" i="4"/>
  <c r="CC47" i="4" s="1"/>
  <c r="DE46" i="4"/>
  <c r="CC46" i="4" s="1"/>
  <c r="DE43" i="4"/>
  <c r="CA43" i="4" s="1"/>
  <c r="DE42" i="4"/>
  <c r="CC42" i="4" s="1"/>
  <c r="AD40" i="4"/>
  <c r="AE40" i="4" s="1"/>
  <c r="BL40" i="4" s="1"/>
  <c r="AC38" i="4"/>
  <c r="AD35" i="4"/>
  <c r="AC34" i="4"/>
  <c r="DE31" i="4"/>
  <c r="CF31" i="4" s="1"/>
  <c r="AC30" i="4"/>
  <c r="AD27" i="4"/>
  <c r="AC26" i="4"/>
  <c r="AD15" i="4"/>
  <c r="AB15" i="4"/>
  <c r="AB28" i="4"/>
  <c r="AE28" i="4" s="1"/>
  <c r="BL28" i="4" s="1"/>
  <c r="AB41" i="4"/>
  <c r="DE30" i="4"/>
  <c r="CC30" i="4" s="1"/>
  <c r="AD31" i="4"/>
  <c r="AE31" i="4" s="1"/>
  <c r="BL31" i="4" s="1"/>
  <c r="AC33" i="4"/>
  <c r="AB36" i="4"/>
  <c r="AE36" i="4" s="1"/>
  <c r="BL36" i="4" s="1"/>
  <c r="DE57" i="4"/>
  <c r="BY57" i="4" s="1"/>
  <c r="AB24" i="4"/>
  <c r="AB42" i="4"/>
  <c r="DE64" i="4"/>
  <c r="CC64" i="4" s="1"/>
  <c r="DE52" i="4"/>
  <c r="BZ52" i="4" s="1"/>
  <c r="AD52" i="4"/>
  <c r="DE50" i="4"/>
  <c r="BY50" i="4" s="1"/>
  <c r="AB50" i="4"/>
  <c r="DE26" i="4"/>
  <c r="CE26" i="4" s="1"/>
  <c r="AB54" i="4"/>
  <c r="DE60" i="4"/>
  <c r="CD60" i="4" s="1"/>
  <c r="DE67" i="4"/>
  <c r="DE63" i="4"/>
  <c r="CC63" i="4" s="1"/>
  <c r="DE55" i="4"/>
  <c r="CC55" i="4" s="1"/>
  <c r="DE44" i="4"/>
  <c r="BZ44" i="4" s="1"/>
  <c r="DE40" i="4"/>
  <c r="BZ40" i="4" s="1"/>
  <c r="DE38" i="4"/>
  <c r="CB38" i="4" s="1"/>
  <c r="DE35" i="4"/>
  <c r="BY35" i="4" s="1"/>
  <c r="DE27" i="4"/>
  <c r="CC27" i="4" s="1"/>
  <c r="AB29" i="4"/>
  <c r="DE34" i="4"/>
  <c r="CB34" i="4" s="1"/>
  <c r="DE51" i="4"/>
  <c r="CC51" i="4" s="1"/>
  <c r="AB58" i="4"/>
  <c r="AC59" i="4"/>
  <c r="DE59" i="4"/>
  <c r="BZ59" i="4" s="1"/>
  <c r="AD56" i="4"/>
  <c r="AE56" i="4" s="1"/>
  <c r="BL56" i="4" s="1"/>
  <c r="DE56" i="4"/>
  <c r="BZ56" i="4" s="1"/>
  <c r="DE48" i="4"/>
  <c r="BZ48" i="4" s="1"/>
  <c r="DE37" i="4"/>
  <c r="BZ37" i="4" s="1"/>
  <c r="AB46" i="4"/>
  <c r="AB62" i="4"/>
  <c r="DE65" i="4"/>
  <c r="CC65" i="4" s="1"/>
  <c r="AB65" i="4"/>
  <c r="AE65" i="4" s="1"/>
  <c r="BL65" i="4" s="1"/>
  <c r="DE61" i="4"/>
  <c r="CC61" i="4" s="1"/>
  <c r="AB61" i="4"/>
  <c r="AE61" i="4" s="1"/>
  <c r="BL61" i="4" s="1"/>
  <c r="AC27" i="4"/>
  <c r="AC35" i="4"/>
  <c r="AC44" i="4"/>
  <c r="AB55" i="4"/>
  <c r="AB63" i="4"/>
  <c r="DE21" i="4"/>
  <c r="CA21" i="4" s="1"/>
  <c r="AC23" i="4"/>
  <c r="DE22" i="4"/>
  <c r="CE22" i="4" s="1"/>
  <c r="DE18" i="4"/>
  <c r="BZ18" i="4" s="1"/>
  <c r="BZ122" i="4"/>
  <c r="CC122" i="4"/>
  <c r="BY122" i="4"/>
  <c r="CB120" i="4"/>
  <c r="BY121" i="4"/>
  <c r="CD124" i="4"/>
  <c r="BZ124" i="4"/>
  <c r="CF124" i="4"/>
  <c r="CA124" i="4"/>
  <c r="CE124" i="4"/>
  <c r="BY124" i="4"/>
  <c r="BY132" i="4"/>
  <c r="DJ81" i="4"/>
  <c r="CU89" i="4"/>
  <c r="CY89" i="4"/>
  <c r="CR115" i="4"/>
  <c r="DA115" i="4"/>
  <c r="CC120" i="4"/>
  <c r="BY120" i="4"/>
  <c r="CF120" i="4"/>
  <c r="CA120" i="4"/>
  <c r="CE120" i="4"/>
  <c r="BZ120" i="4"/>
  <c r="CF121" i="4"/>
  <c r="CE121" i="4"/>
  <c r="BZ121" i="4"/>
  <c r="CC121" i="4"/>
  <c r="CA121" i="4"/>
  <c r="DA87" i="4"/>
  <c r="DB87" i="4" s="1"/>
  <c r="BU87" i="4" s="1"/>
  <c r="BV87" i="4" s="1"/>
  <c r="CF132" i="4"/>
  <c r="BZ132" i="4"/>
  <c r="CD132" i="4"/>
  <c r="CC132" i="4"/>
  <c r="DA109" i="4"/>
  <c r="CR113" i="4"/>
  <c r="DA113" i="4"/>
  <c r="BV73" i="4"/>
  <c r="BV74" i="4"/>
  <c r="DW75" i="4"/>
  <c r="DN75" i="4" s="1"/>
  <c r="BV80" i="4"/>
  <c r="CW89" i="4"/>
  <c r="AA89" i="4"/>
  <c r="CR98" i="4"/>
  <c r="CR100" i="4"/>
  <c r="CR102" i="4"/>
  <c r="DA102" i="4"/>
  <c r="DN134" i="4"/>
  <c r="BU134" i="4" s="1"/>
  <c r="CR111" i="4"/>
  <c r="CR116" i="4"/>
  <c r="DA116" i="4"/>
  <c r="CR118" i="4"/>
  <c r="DA118" i="4"/>
  <c r="DA123" i="4"/>
  <c r="CR126" i="4"/>
  <c r="DA126" i="4"/>
  <c r="DF81" i="4"/>
  <c r="DW74" i="4"/>
  <c r="DN74" i="4" s="1"/>
  <c r="DW76" i="4"/>
  <c r="DN76" i="4" s="1"/>
  <c r="BV79" i="4"/>
  <c r="DA99" i="4"/>
  <c r="CP127" i="4"/>
  <c r="CR110" i="4"/>
  <c r="CR112" i="4"/>
  <c r="DA112" i="4"/>
  <c r="CR114" i="4"/>
  <c r="DA114" i="4"/>
  <c r="CR119" i="4"/>
  <c r="DA119" i="4"/>
  <c r="CQ127" i="4"/>
  <c r="DQ81" i="4"/>
  <c r="DU81" i="4"/>
  <c r="BV75" i="4"/>
  <c r="BV77" i="4"/>
  <c r="CR101" i="4"/>
  <c r="DA101" i="4"/>
  <c r="CA132" i="4"/>
  <c r="CE132" i="4"/>
  <c r="DE19" i="4"/>
  <c r="CB19" i="4" s="1"/>
  <c r="DE20" i="4"/>
  <c r="CD20" i="4" s="1"/>
  <c r="DE16" i="4"/>
  <c r="CD16" i="4" s="1"/>
  <c r="DE17" i="4"/>
  <c r="CF17" i="4" s="1"/>
  <c r="AB16" i="4"/>
  <c r="AB20" i="4"/>
  <c r="AE20" i="4" s="1"/>
  <c r="BL20" i="4" s="1"/>
  <c r="AD22" i="4"/>
  <c r="AC18" i="4"/>
  <c r="DE15" i="4"/>
  <c r="CB15" i="4" s="1"/>
  <c r="CF126" i="4"/>
  <c r="CB126" i="4"/>
  <c r="CE126" i="4"/>
  <c r="CA126" i="4"/>
  <c r="BZ126" i="4"/>
  <c r="BY126" i="4"/>
  <c r="CD126" i="4"/>
  <c r="CC126" i="4"/>
  <c r="CS127" i="4"/>
  <c r="DA107" i="4"/>
  <c r="CW127" i="4"/>
  <c r="BV76" i="4"/>
  <c r="DG81" i="4"/>
  <c r="CK127" i="4"/>
  <c r="CO127" i="4"/>
  <c r="DA110" i="4"/>
  <c r="CR120" i="4"/>
  <c r="AU81" i="4"/>
  <c r="DP81" i="4"/>
  <c r="DA98" i="4"/>
  <c r="CY127" i="4"/>
  <c r="CR125" i="4"/>
  <c r="DO81" i="4"/>
  <c r="DK81" i="4"/>
  <c r="DT81" i="4"/>
  <c r="CJ127" i="4"/>
  <c r="CN127" i="4"/>
  <c r="CR107" i="4"/>
  <c r="CV127" i="4"/>
  <c r="CZ127" i="4"/>
  <c r="CX127" i="4"/>
  <c r="CR109" i="4"/>
  <c r="DW79" i="4"/>
  <c r="DN79" i="4" s="1"/>
  <c r="CL127" i="4"/>
  <c r="CT127" i="4"/>
  <c r="DA111" i="4"/>
  <c r="DH81" i="4"/>
  <c r="DL81" i="4"/>
  <c r="CM127" i="4"/>
  <c r="CU127" i="4"/>
  <c r="CR108" i="4"/>
  <c r="DA108" i="4"/>
  <c r="CR117" i="4"/>
  <c r="DA120" i="4"/>
  <c r="AQ81" i="4"/>
  <c r="BV78" i="4"/>
  <c r="CD119" i="4"/>
  <c r="BZ119" i="4"/>
  <c r="CR122" i="4"/>
  <c r="DA122" i="4"/>
  <c r="CF122" i="4"/>
  <c r="CB122" i="4"/>
  <c r="CE122" i="4"/>
  <c r="CA122" i="4"/>
  <c r="DA125" i="4"/>
  <c r="DI81" i="4"/>
  <c r="DM81" i="4"/>
  <c r="DW77" i="4"/>
  <c r="DN77" i="4" s="1"/>
  <c r="DA84" i="4"/>
  <c r="DA86" i="4"/>
  <c r="DB86" i="4" s="1"/>
  <c r="BS86" i="4" s="1"/>
  <c r="BV86" i="4" s="1"/>
  <c r="DA88" i="4"/>
  <c r="DB88" i="4" s="1"/>
  <c r="DA100" i="4"/>
  <c r="CD134" i="4"/>
  <c r="BZ134" i="4"/>
  <c r="CC134" i="4"/>
  <c r="BY134" i="4"/>
  <c r="CE134" i="4"/>
  <c r="CB134" i="4"/>
  <c r="CF134" i="4"/>
  <c r="CA134" i="4"/>
  <c r="DA117" i="4"/>
  <c r="CB119" i="4"/>
  <c r="CD122" i="4"/>
  <c r="CR123" i="4"/>
  <c r="DW73" i="4"/>
  <c r="DS81" i="4"/>
  <c r="CB121" i="4"/>
  <c r="CT89" i="4"/>
  <c r="CX89" i="4"/>
  <c r="DA85" i="4"/>
  <c r="DB85" i="4" s="1"/>
  <c r="BQ85" i="4" s="1"/>
  <c r="CR99" i="4"/>
  <c r="DW78" i="4"/>
  <c r="DN78" i="4" s="1"/>
  <c r="DW80" i="4"/>
  <c r="DN80" i="4" s="1"/>
  <c r="BV88" i="4"/>
  <c r="DN133" i="4"/>
  <c r="BP133" i="4" s="1"/>
  <c r="AE84" i="4"/>
  <c r="BV100" i="4"/>
  <c r="BV101" i="4"/>
  <c r="BV102" i="4"/>
  <c r="DN132" i="4"/>
  <c r="CD133" i="4"/>
  <c r="BZ133" i="4"/>
  <c r="DY70" i="4" l="1"/>
  <c r="AF140" i="4" s="1"/>
  <c r="EC70" i="4"/>
  <c r="AV140" i="4" s="1"/>
  <c r="EE70" i="4"/>
  <c r="BD140" i="4" s="1"/>
  <c r="DZ70" i="4"/>
  <c r="AJ140" i="4" s="1"/>
  <c r="ED70" i="4"/>
  <c r="AZ140" i="4" s="1"/>
  <c r="EB70" i="4"/>
  <c r="AR140" i="4" s="1"/>
  <c r="EA70" i="4"/>
  <c r="AN140" i="4" s="1"/>
  <c r="EF70" i="4"/>
  <c r="BH140" i="4" s="1"/>
  <c r="DF44" i="3"/>
  <c r="A42" i="4"/>
  <c r="AR137" i="4"/>
  <c r="BD137" i="4"/>
  <c r="BH137" i="4"/>
  <c r="AF137" i="4"/>
  <c r="AN137" i="4"/>
  <c r="AZ137" i="4"/>
  <c r="AV137" i="4"/>
  <c r="AJ137" i="4"/>
  <c r="CB135" i="4"/>
  <c r="BG81" i="4"/>
  <c r="BS143" i="4"/>
  <c r="AZ138" i="4"/>
  <c r="BN143" i="4"/>
  <c r="AF138" i="4"/>
  <c r="BU143" i="4"/>
  <c r="BH138" i="4"/>
  <c r="BP143" i="4"/>
  <c r="AN138" i="4"/>
  <c r="BN146" i="4"/>
  <c r="AF139" i="4"/>
  <c r="BU146" i="4"/>
  <c r="BH139" i="4"/>
  <c r="BQ143" i="4"/>
  <c r="AR138" i="4"/>
  <c r="BS146" i="4"/>
  <c r="AZ139" i="4"/>
  <c r="BO146" i="4"/>
  <c r="AJ139" i="4"/>
  <c r="BO143" i="4"/>
  <c r="AJ138" i="4"/>
  <c r="BT146" i="4"/>
  <c r="BD139" i="4"/>
  <c r="BQ146" i="4"/>
  <c r="AR139" i="4"/>
  <c r="AF146" i="4"/>
  <c r="BP146" i="4"/>
  <c r="AN139" i="4"/>
  <c r="BR146" i="4"/>
  <c r="AV139" i="4"/>
  <c r="BT143" i="4"/>
  <c r="BD138" i="4"/>
  <c r="BR143" i="4"/>
  <c r="AV138" i="4"/>
  <c r="BU85" i="4"/>
  <c r="BS85" i="4"/>
  <c r="CH133" i="4"/>
  <c r="BY49" i="4"/>
  <c r="CJ70" i="4"/>
  <c r="BN141" i="4" s="1"/>
  <c r="AF141" i="4" s="1"/>
  <c r="CL70" i="4"/>
  <c r="BP141" i="4" s="1"/>
  <c r="AN141" i="4" s="1"/>
  <c r="CK70" i="4"/>
  <c r="BO141" i="4" s="1"/>
  <c r="AJ141" i="4" s="1"/>
  <c r="CX70" i="4"/>
  <c r="BS138" i="4" s="1"/>
  <c r="AZ142" i="4" s="1"/>
  <c r="CP70" i="4"/>
  <c r="BT141" i="4" s="1"/>
  <c r="BD141" i="4" s="1"/>
  <c r="CY70" i="4"/>
  <c r="BT138" i="4" s="1"/>
  <c r="BD142" i="4" s="1"/>
  <c r="CT70" i="4"/>
  <c r="BO138" i="4" s="1"/>
  <c r="AJ142" i="4" s="1"/>
  <c r="BV109" i="4"/>
  <c r="CM70" i="4"/>
  <c r="BQ141" i="4" s="1"/>
  <c r="AR141" i="4" s="1"/>
  <c r="CN70" i="4"/>
  <c r="BR141" i="4" s="1"/>
  <c r="AV141" i="4" s="1"/>
  <c r="CO70" i="4"/>
  <c r="BS141" i="4" s="1"/>
  <c r="AZ141" i="4" s="1"/>
  <c r="CV70" i="4"/>
  <c r="BQ138" i="4" s="1"/>
  <c r="AR142" i="4" s="1"/>
  <c r="CW70" i="4"/>
  <c r="BR138" i="4" s="1"/>
  <c r="AV142" i="4" s="1"/>
  <c r="BV110" i="4"/>
  <c r="CF41" i="4"/>
  <c r="AE17" i="4"/>
  <c r="BL17" i="4" s="1"/>
  <c r="AE48" i="4"/>
  <c r="BL48" i="4" s="1"/>
  <c r="AE45" i="4"/>
  <c r="BL45" i="4" s="1"/>
  <c r="CS70" i="4"/>
  <c r="BN138" i="4" s="1"/>
  <c r="AF142" i="4" s="1"/>
  <c r="CU70" i="4"/>
  <c r="BP138" i="4" s="1"/>
  <c r="AN142" i="4" s="1"/>
  <c r="CQ70" i="4"/>
  <c r="BU141" i="4" s="1"/>
  <c r="BH141" i="4" s="1"/>
  <c r="CZ70" i="4"/>
  <c r="BU138" i="4" s="1"/>
  <c r="BH142" i="4" s="1"/>
  <c r="Z89" i="4"/>
  <c r="BV111" i="4"/>
  <c r="BV108" i="4"/>
  <c r="BL114" i="4"/>
  <c r="CF115" i="4"/>
  <c r="CH132" i="4"/>
  <c r="BZ135" i="4"/>
  <c r="BO134" i="4"/>
  <c r="BP134" i="4"/>
  <c r="CG132" i="4"/>
  <c r="CA135" i="4"/>
  <c r="BS134" i="4"/>
  <c r="BT134" i="4"/>
  <c r="BQ134" i="4"/>
  <c r="BR134" i="4"/>
  <c r="BN134" i="4"/>
  <c r="BY135" i="4"/>
  <c r="BN155" i="4"/>
  <c r="BS155" i="4"/>
  <c r="BR155" i="4"/>
  <c r="BU155" i="4"/>
  <c r="BP155" i="4"/>
  <c r="BO155" i="4"/>
  <c r="BQ155" i="4"/>
  <c r="BT155" i="4"/>
  <c r="BR123" i="4"/>
  <c r="BU123" i="4"/>
  <c r="BQ123" i="4"/>
  <c r="BT123" i="4"/>
  <c r="BP123" i="4"/>
  <c r="BS123" i="4"/>
  <c r="BN123" i="4"/>
  <c r="BQ125" i="4"/>
  <c r="BT125" i="4"/>
  <c r="BP125" i="4"/>
  <c r="BS125" i="4"/>
  <c r="BN125" i="4"/>
  <c r="BR125" i="4"/>
  <c r="BU125" i="4"/>
  <c r="BY118" i="4"/>
  <c r="BK81" i="4"/>
  <c r="CD125" i="4"/>
  <c r="BZ125" i="4"/>
  <c r="CC125" i="4"/>
  <c r="CB125" i="4"/>
  <c r="CD62" i="4"/>
  <c r="CR18" i="4"/>
  <c r="CR49" i="4"/>
  <c r="BZ123" i="4"/>
  <c r="CR62" i="4"/>
  <c r="CR51" i="4"/>
  <c r="CR61" i="4"/>
  <c r="CR40" i="4"/>
  <c r="CR56" i="4"/>
  <c r="DA43" i="4"/>
  <c r="DA29" i="4"/>
  <c r="DA18" i="4"/>
  <c r="DA49" i="4"/>
  <c r="BL110" i="4"/>
  <c r="CR23" i="4"/>
  <c r="CR58" i="4"/>
  <c r="AA80" i="4"/>
  <c r="Z80" i="4" s="1"/>
  <c r="AE80" i="4" s="1"/>
  <c r="BL80" i="4" s="1"/>
  <c r="CR42" i="4"/>
  <c r="DA32" i="4"/>
  <c r="DA46" i="4"/>
  <c r="DA22" i="4"/>
  <c r="DA21" i="4"/>
  <c r="CA123" i="4"/>
  <c r="BL118" i="4"/>
  <c r="CE125" i="4"/>
  <c r="CF125" i="4"/>
  <c r="CR25" i="4"/>
  <c r="CR27" i="4"/>
  <c r="CR29" i="4"/>
  <c r="CR33" i="4"/>
  <c r="CR35" i="4"/>
  <c r="CR37" i="4"/>
  <c r="CR44" i="4"/>
  <c r="CR46" i="4"/>
  <c r="CR48" i="4"/>
  <c r="CR50" i="4"/>
  <c r="CR54" i="4"/>
  <c r="CR65" i="4"/>
  <c r="CR26" i="4"/>
  <c r="CR30" i="4"/>
  <c r="CR34" i="4"/>
  <c r="CR43" i="4"/>
  <c r="CR17" i="4"/>
  <c r="CR63" i="4"/>
  <c r="CR22" i="4"/>
  <c r="CR28" i="4"/>
  <c r="DA55" i="4"/>
  <c r="DA38" i="4"/>
  <c r="DA34" i="4"/>
  <c r="DA56" i="4"/>
  <c r="DA61" i="4"/>
  <c r="DA62" i="4"/>
  <c r="DA52" i="4"/>
  <c r="DA45" i="4"/>
  <c r="CR32" i="4"/>
  <c r="CR41" i="4"/>
  <c r="DA58" i="4"/>
  <c r="CG121" i="4"/>
  <c r="DB100" i="4"/>
  <c r="AA77" i="4"/>
  <c r="Z77" i="4" s="1"/>
  <c r="AE77" i="4" s="1"/>
  <c r="BL77" i="4" s="1"/>
  <c r="BY125" i="4"/>
  <c r="CA125" i="4"/>
  <c r="BL111" i="4"/>
  <c r="CR16" i="4"/>
  <c r="CF123" i="4"/>
  <c r="CB123" i="4"/>
  <c r="CD123" i="4"/>
  <c r="CE123" i="4"/>
  <c r="BL113" i="4"/>
  <c r="CR24" i="4"/>
  <c r="CR19" i="4"/>
  <c r="CR20" i="4"/>
  <c r="CR31" i="4"/>
  <c r="CR36" i="4"/>
  <c r="CR53" i="4"/>
  <c r="CR59" i="4"/>
  <c r="BL112" i="4"/>
  <c r="CR60" i="4"/>
  <c r="CR52" i="4"/>
  <c r="CR47" i="4"/>
  <c r="CR21" i="4"/>
  <c r="CR57" i="4"/>
  <c r="DA23" i="4"/>
  <c r="DA27" i="4"/>
  <c r="DA40" i="4"/>
  <c r="DA44" i="4"/>
  <c r="DA48" i="4"/>
  <c r="DA60" i="4"/>
  <c r="DA31" i="4"/>
  <c r="DA19" i="4"/>
  <c r="DA33" i="4"/>
  <c r="DA42" i="4"/>
  <c r="DA37" i="4"/>
  <c r="DA25" i="4"/>
  <c r="DA17" i="4"/>
  <c r="DA47" i="4"/>
  <c r="DA50" i="4"/>
  <c r="DA20" i="4"/>
  <c r="DA36" i="4"/>
  <c r="DA41" i="4"/>
  <c r="DA57" i="4"/>
  <c r="AA74" i="4"/>
  <c r="Z74" i="4" s="1"/>
  <c r="AE74" i="4" s="1"/>
  <c r="BL74" i="4" s="1"/>
  <c r="CF117" i="4"/>
  <c r="CC123" i="4"/>
  <c r="BY123" i="4"/>
  <c r="CD117" i="4"/>
  <c r="BL115" i="4"/>
  <c r="BL109" i="4"/>
  <c r="BL117" i="4"/>
  <c r="BL116" i="4"/>
  <c r="CR55" i="4"/>
  <c r="CR38" i="4"/>
  <c r="DA30" i="4"/>
  <c r="DA26" i="4"/>
  <c r="DA51" i="4"/>
  <c r="DA54" i="4"/>
  <c r="DA28" i="4"/>
  <c r="DA16" i="4"/>
  <c r="DA24" i="4"/>
  <c r="DA53" i="4"/>
  <c r="DA65" i="4"/>
  <c r="BL108" i="4"/>
  <c r="DB102" i="4"/>
  <c r="DB99" i="4"/>
  <c r="BU99" i="4" s="1"/>
  <c r="BV99" i="4" s="1"/>
  <c r="AM81" i="4"/>
  <c r="AA79" i="4"/>
  <c r="Z79" i="4" s="1"/>
  <c r="AE79" i="4" s="1"/>
  <c r="BL79" i="4" s="1"/>
  <c r="BC81" i="4"/>
  <c r="CD113" i="4"/>
  <c r="BZ111" i="4"/>
  <c r="CB46" i="4"/>
  <c r="BY29" i="4"/>
  <c r="CF49" i="4"/>
  <c r="CA41" i="4"/>
  <c r="CA50" i="4"/>
  <c r="BZ27" i="4"/>
  <c r="CC54" i="4"/>
  <c r="CE28" i="4"/>
  <c r="AE41" i="4"/>
  <c r="BL41" i="4" s="1"/>
  <c r="CE46" i="4"/>
  <c r="CD23" i="4"/>
  <c r="BY46" i="4"/>
  <c r="CA23" i="4"/>
  <c r="CA62" i="4"/>
  <c r="CE58" i="4"/>
  <c r="CA54" i="4"/>
  <c r="CF23" i="4"/>
  <c r="CB53" i="4"/>
  <c r="BZ58" i="4"/>
  <c r="CF62" i="4"/>
  <c r="CB58" i="4"/>
  <c r="BY23" i="4"/>
  <c r="BZ53" i="4"/>
  <c r="CA64" i="4"/>
  <c r="CC53" i="4"/>
  <c r="CC49" i="4"/>
  <c r="CC58" i="4"/>
  <c r="CD36" i="4"/>
  <c r="AE32" i="4"/>
  <c r="BL32" i="4" s="1"/>
  <c r="DA64" i="4"/>
  <c r="DA59" i="4"/>
  <c r="DA35" i="4"/>
  <c r="DA63" i="4"/>
  <c r="CR45" i="4"/>
  <c r="CR64" i="4"/>
  <c r="DA15" i="4"/>
  <c r="CR15" i="4"/>
  <c r="CD115" i="4"/>
  <c r="BZ110" i="4"/>
  <c r="CC118" i="4"/>
  <c r="BZ109" i="4"/>
  <c r="CA114" i="4"/>
  <c r="CB115" i="4"/>
  <c r="BZ115" i="4"/>
  <c r="CC110" i="4"/>
  <c r="CF113" i="4"/>
  <c r="CE116" i="4"/>
  <c r="CB114" i="4"/>
  <c r="BZ113" i="4"/>
  <c r="CC114" i="4"/>
  <c r="CC111" i="4"/>
  <c r="BZ114" i="4"/>
  <c r="CE115" i="4"/>
  <c r="CC115" i="4"/>
  <c r="CD114" i="4"/>
  <c r="CF111" i="4"/>
  <c r="BY115" i="4"/>
  <c r="CD111" i="4"/>
  <c r="BY114" i="4"/>
  <c r="CE111" i="4"/>
  <c r="CB111" i="4"/>
  <c r="CG124" i="4"/>
  <c r="BY110" i="4"/>
  <c r="CD118" i="4"/>
  <c r="CE109" i="4"/>
  <c r="CD110" i="4"/>
  <c r="CH124" i="4"/>
  <c r="CH119" i="4"/>
  <c r="CF108" i="4"/>
  <c r="CA113" i="4"/>
  <c r="CE118" i="4"/>
  <c r="CB109" i="4"/>
  <c r="CC113" i="4"/>
  <c r="CF110" i="4"/>
  <c r="CA117" i="4"/>
  <c r="BZ117" i="4"/>
  <c r="CH121" i="4"/>
  <c r="BY117" i="4"/>
  <c r="CC117" i="4"/>
  <c r="BY113" i="4"/>
  <c r="CB110" i="4"/>
  <c r="CB117" i="4"/>
  <c r="BY111" i="4"/>
  <c r="CE113" i="4"/>
  <c r="BY109" i="4"/>
  <c r="CF114" i="4"/>
  <c r="CA110" i="4"/>
  <c r="CC108" i="4"/>
  <c r="CE117" i="4"/>
  <c r="CF116" i="4"/>
  <c r="CC112" i="4"/>
  <c r="BZ112" i="4"/>
  <c r="CA116" i="4"/>
  <c r="CB112" i="4"/>
  <c r="CF112" i="4"/>
  <c r="CB116" i="4"/>
  <c r="CD112" i="4"/>
  <c r="CB118" i="4"/>
  <c r="CC109" i="4"/>
  <c r="CD109" i="4"/>
  <c r="BY116" i="4"/>
  <c r="BZ118" i="4"/>
  <c r="CF118" i="4"/>
  <c r="BY112" i="4"/>
  <c r="CF109" i="4"/>
  <c r="BZ116" i="4"/>
  <c r="CD116" i="4"/>
  <c r="CA107" i="4"/>
  <c r="CC107" i="4"/>
  <c r="CB108" i="4"/>
  <c r="BZ108" i="4"/>
  <c r="CF107" i="4"/>
  <c r="CE107" i="4"/>
  <c r="CB107" i="4"/>
  <c r="CD107" i="4"/>
  <c r="BY107" i="4"/>
  <c r="CA112" i="4"/>
  <c r="CD108" i="4"/>
  <c r="AC89" i="4"/>
  <c r="AB89" i="4"/>
  <c r="AD81" i="4"/>
  <c r="AC81" i="4"/>
  <c r="AB81" i="4"/>
  <c r="CA108" i="4"/>
  <c r="CE108" i="4"/>
  <c r="AE24" i="4"/>
  <c r="BL24" i="4" s="1"/>
  <c r="AE25" i="4"/>
  <c r="BL25" i="4" s="1"/>
  <c r="CB26" i="4"/>
  <c r="BY32" i="4"/>
  <c r="AE47" i="4"/>
  <c r="BL47" i="4" s="1"/>
  <c r="CB23" i="4"/>
  <c r="BY60" i="4"/>
  <c r="CC44" i="4"/>
  <c r="AE52" i="4"/>
  <c r="BL52" i="4" s="1"/>
  <c r="CE45" i="4"/>
  <c r="AE44" i="4"/>
  <c r="BL44" i="4" s="1"/>
  <c r="CF33" i="4"/>
  <c r="CE23" i="4"/>
  <c r="BZ23" i="4"/>
  <c r="BY22" i="4"/>
  <c r="BZ43" i="4"/>
  <c r="CC22" i="4"/>
  <c r="BZ41" i="4"/>
  <c r="CC28" i="4"/>
  <c r="AE46" i="4"/>
  <c r="BL46" i="4" s="1"/>
  <c r="AE43" i="4"/>
  <c r="BL43" i="4" s="1"/>
  <c r="AE19" i="4"/>
  <c r="BL19" i="4" s="1"/>
  <c r="AE53" i="4"/>
  <c r="BL53" i="4" s="1"/>
  <c r="CE55" i="4"/>
  <c r="CE43" i="4"/>
  <c r="BZ32" i="4"/>
  <c r="CD33" i="4"/>
  <c r="CC33" i="4"/>
  <c r="CC32" i="4"/>
  <c r="CE32" i="4"/>
  <c r="CD58" i="4"/>
  <c r="BZ28" i="4"/>
  <c r="CE62" i="4"/>
  <c r="CF58" i="4"/>
  <c r="CF46" i="4"/>
  <c r="BZ62" i="4"/>
  <c r="BZ46" i="4"/>
  <c r="CA45" i="4"/>
  <c r="CF28" i="4"/>
  <c r="CD45" i="4"/>
  <c r="BY28" i="4"/>
  <c r="AE27" i="4"/>
  <c r="BL27" i="4" s="1"/>
  <c r="CD53" i="4"/>
  <c r="CF32" i="4"/>
  <c r="CA32" i="4"/>
  <c r="CA36" i="4"/>
  <c r="BZ33" i="4"/>
  <c r="CE49" i="4"/>
  <c r="CD32" i="4"/>
  <c r="CF53" i="4"/>
  <c r="BY45" i="4"/>
  <c r="CF36" i="4"/>
  <c r="AE37" i="4"/>
  <c r="BL37" i="4" s="1"/>
  <c r="CC45" i="4"/>
  <c r="CD46" i="4"/>
  <c r="CB33" i="4"/>
  <c r="CB62" i="4"/>
  <c r="CA58" i="4"/>
  <c r="CA46" i="4"/>
  <c r="CB43" i="4"/>
  <c r="BZ49" i="4"/>
  <c r="BY62" i="4"/>
  <c r="CB45" i="4"/>
  <c r="CA28" i="4"/>
  <c r="BZ45" i="4"/>
  <c r="CB41" i="4"/>
  <c r="CB49" i="4"/>
  <c r="CE36" i="4"/>
  <c r="CD49" i="4"/>
  <c r="CA53" i="4"/>
  <c r="AE42" i="4"/>
  <c r="BL42" i="4" s="1"/>
  <c r="CB36" i="4"/>
  <c r="AE26" i="4"/>
  <c r="BL26" i="4" s="1"/>
  <c r="AE34" i="4"/>
  <c r="BL34" i="4" s="1"/>
  <c r="AE51" i="4"/>
  <c r="BL51" i="4" s="1"/>
  <c r="AE38" i="4"/>
  <c r="BL38" i="4" s="1"/>
  <c r="AE21" i="4"/>
  <c r="BL21" i="4" s="1"/>
  <c r="AE30" i="4"/>
  <c r="BL30" i="4" s="1"/>
  <c r="AE50" i="4"/>
  <c r="BL50" i="4" s="1"/>
  <c r="AE58" i="4"/>
  <c r="BL58" i="4" s="1"/>
  <c r="CF24" i="4"/>
  <c r="BZ25" i="4"/>
  <c r="CD28" i="4"/>
  <c r="AE63" i="4"/>
  <c r="BL63" i="4" s="1"/>
  <c r="BZ54" i="4"/>
  <c r="CE31" i="4"/>
  <c r="AE23" i="4"/>
  <c r="BL23" i="4" s="1"/>
  <c r="AE16" i="4"/>
  <c r="BL16" i="4" s="1"/>
  <c r="AE59" i="4"/>
  <c r="BL59" i="4" s="1"/>
  <c r="CE24" i="4"/>
  <c r="AE33" i="4"/>
  <c r="BL33" i="4" s="1"/>
  <c r="BZ24" i="4"/>
  <c r="CE54" i="4"/>
  <c r="CF50" i="4"/>
  <c r="CA37" i="4"/>
  <c r="CD29" i="4"/>
  <c r="CD27" i="4"/>
  <c r="CE47" i="4"/>
  <c r="CC50" i="4"/>
  <c r="BZ36" i="4"/>
  <c r="BY53" i="4"/>
  <c r="CB47" i="4"/>
  <c r="CB42" i="4"/>
  <c r="CF61" i="4"/>
  <c r="CA31" i="4"/>
  <c r="CD24" i="4"/>
  <c r="CD54" i="4"/>
  <c r="CD31" i="4"/>
  <c r="CB54" i="4"/>
  <c r="CB29" i="4"/>
  <c r="CF47" i="4"/>
  <c r="CD47" i="4"/>
  <c r="CA65" i="4"/>
  <c r="CD30" i="4"/>
  <c r="AE29" i="4"/>
  <c r="BL29" i="4" s="1"/>
  <c r="CB31" i="4"/>
  <c r="BY24" i="4"/>
  <c r="CC36" i="4"/>
  <c r="BZ31" i="4"/>
  <c r="BZ47" i="4"/>
  <c r="BY31" i="4"/>
  <c r="CC31" i="4"/>
  <c r="CB24" i="4"/>
  <c r="BZ64" i="4"/>
  <c r="CF54" i="4"/>
  <c r="CC29" i="4"/>
  <c r="CF29" i="4"/>
  <c r="BY47" i="4"/>
  <c r="CA47" i="4"/>
  <c r="BY65" i="4"/>
  <c r="CA29" i="4"/>
  <c r="BZ29" i="4"/>
  <c r="CA24" i="4"/>
  <c r="AE54" i="4"/>
  <c r="BL54" i="4" s="1"/>
  <c r="CB25" i="4"/>
  <c r="AE15" i="4"/>
  <c r="CF42" i="4"/>
  <c r="BY59" i="4"/>
  <c r="AE18" i="4"/>
  <c r="BL18" i="4" s="1"/>
  <c r="CA25" i="4"/>
  <c r="AE55" i="4"/>
  <c r="BL55" i="4" s="1"/>
  <c r="CD25" i="4"/>
  <c r="CA42" i="4"/>
  <c r="CC43" i="4"/>
  <c r="CB63" i="4"/>
  <c r="CA22" i="4"/>
  <c r="CF43" i="4"/>
  <c r="CD43" i="4"/>
  <c r="CA57" i="4"/>
  <c r="BZ42" i="4"/>
  <c r="CD41" i="4"/>
  <c r="BY33" i="4"/>
  <c r="CC25" i="4"/>
  <c r="CE25" i="4"/>
  <c r="BY42" i="4"/>
  <c r="CC41" i="4"/>
  <c r="BY41" i="4"/>
  <c r="CD42" i="4"/>
  <c r="CF25" i="4"/>
  <c r="CE42" i="4"/>
  <c r="CA30" i="4"/>
  <c r="CD38" i="4"/>
  <c r="CB22" i="4"/>
  <c r="BY43" i="4"/>
  <c r="CD61" i="4"/>
  <c r="AE35" i="4"/>
  <c r="BL35" i="4" s="1"/>
  <c r="AE62" i="4"/>
  <c r="BL62" i="4" s="1"/>
  <c r="CE33" i="4"/>
  <c r="BZ30" i="4"/>
  <c r="CE64" i="4"/>
  <c r="CB30" i="4"/>
  <c r="CE30" i="4"/>
  <c r="CE57" i="4"/>
  <c r="CD37" i="4"/>
  <c r="CB64" i="4"/>
  <c r="CF34" i="4"/>
  <c r="BY26" i="4"/>
  <c r="BZ63" i="4"/>
  <c r="CC34" i="4"/>
  <c r="CD59" i="4"/>
  <c r="CD65" i="4"/>
  <c r="BY64" i="4"/>
  <c r="BY30" i="4"/>
  <c r="BZ57" i="4"/>
  <c r="CF57" i="4"/>
  <c r="CC57" i="4"/>
  <c r="CD64" i="4"/>
  <c r="CF64" i="4"/>
  <c r="CF30" i="4"/>
  <c r="BZ35" i="4"/>
  <c r="CC59" i="4"/>
  <c r="BZ38" i="4"/>
  <c r="CE34" i="4"/>
  <c r="CA51" i="4"/>
  <c r="CA59" i="4"/>
  <c r="CF65" i="4"/>
  <c r="CB57" i="4"/>
  <c r="CD57" i="4"/>
  <c r="CD35" i="4"/>
  <c r="CB55" i="4"/>
  <c r="CE38" i="4"/>
  <c r="CA63" i="4"/>
  <c r="BY51" i="4"/>
  <c r="CD26" i="4"/>
  <c r="CA26" i="4"/>
  <c r="CF59" i="4"/>
  <c r="CE59" i="4"/>
  <c r="BZ65" i="4"/>
  <c r="CB35" i="4"/>
  <c r="CF37" i="4"/>
  <c r="CF51" i="4"/>
  <c r="BZ55" i="4"/>
  <c r="CF63" i="4"/>
  <c r="CE63" i="4"/>
  <c r="CD51" i="4"/>
  <c r="CB59" i="4"/>
  <c r="CB65" i="4"/>
  <c r="BZ61" i="4"/>
  <c r="CC37" i="4"/>
  <c r="BY37" i="4"/>
  <c r="CF35" i="4"/>
  <c r="CA35" i="4"/>
  <c r="BZ60" i="4"/>
  <c r="CE50" i="4"/>
  <c r="CE37" i="4"/>
  <c r="CF55" i="4"/>
  <c r="CD55" i="4"/>
  <c r="CA27" i="4"/>
  <c r="CB51" i="4"/>
  <c r="CE51" i="4"/>
  <c r="CE60" i="4"/>
  <c r="CC56" i="4"/>
  <c r="CE61" i="4"/>
  <c r="CE35" i="4"/>
  <c r="CF27" i="4"/>
  <c r="CA61" i="4"/>
  <c r="CC35" i="4"/>
  <c r="CD48" i="4"/>
  <c r="CF48" i="4"/>
  <c r="CA48" i="4"/>
  <c r="CC48" i="4"/>
  <c r="BY48" i="4"/>
  <c r="CB48" i="4"/>
  <c r="CE48" i="4"/>
  <c r="CD34" i="4"/>
  <c r="BZ34" i="4"/>
  <c r="BY34" i="4"/>
  <c r="CF38" i="4"/>
  <c r="CC38" i="4"/>
  <c r="CC26" i="4"/>
  <c r="BZ26" i="4"/>
  <c r="CD50" i="4"/>
  <c r="CB50" i="4"/>
  <c r="CB37" i="4"/>
  <c r="BY55" i="4"/>
  <c r="CA55" i="4"/>
  <c r="BY38" i="4"/>
  <c r="CA38" i="4"/>
  <c r="CE27" i="4"/>
  <c r="BY63" i="4"/>
  <c r="CD63" i="4"/>
  <c r="CA34" i="4"/>
  <c r="BZ51" i="4"/>
  <c r="CF26" i="4"/>
  <c r="CE65" i="4"/>
  <c r="BY61" i="4"/>
  <c r="CB61" i="4"/>
  <c r="BZ50" i="4"/>
  <c r="CD40" i="4"/>
  <c r="CB40" i="4"/>
  <c r="CC40" i="4"/>
  <c r="CF40" i="4"/>
  <c r="CE40" i="4"/>
  <c r="CA40" i="4"/>
  <c r="BY40" i="4"/>
  <c r="CD52" i="4"/>
  <c r="CC52" i="4"/>
  <c r="CB52" i="4"/>
  <c r="BY52" i="4"/>
  <c r="CE52" i="4"/>
  <c r="CF52" i="4"/>
  <c r="CA52" i="4"/>
  <c r="CD56" i="4"/>
  <c r="CB56" i="4"/>
  <c r="CA56" i="4"/>
  <c r="BY56" i="4"/>
  <c r="CF56" i="4"/>
  <c r="CE56" i="4"/>
  <c r="CB27" i="4"/>
  <c r="BY27" i="4"/>
  <c r="CD44" i="4"/>
  <c r="CA44" i="4"/>
  <c r="CF44" i="4"/>
  <c r="CB44" i="4"/>
  <c r="CE44" i="4"/>
  <c r="BY44" i="4"/>
  <c r="CF60" i="4"/>
  <c r="CC60" i="4"/>
  <c r="CA60" i="4"/>
  <c r="CB60" i="4"/>
  <c r="CF19" i="4"/>
  <c r="CC19" i="4"/>
  <c r="CD19" i="4"/>
  <c r="CF21" i="4"/>
  <c r="CD21" i="4"/>
  <c r="CA19" i="4"/>
  <c r="CB21" i="4"/>
  <c r="CE20" i="4"/>
  <c r="BY21" i="4"/>
  <c r="CE19" i="4"/>
  <c r="BY19" i="4"/>
  <c r="CE21" i="4"/>
  <c r="CF20" i="4"/>
  <c r="BZ20" i="4"/>
  <c r="BY20" i="4"/>
  <c r="BZ19" i="4"/>
  <c r="CA18" i="4"/>
  <c r="CC21" i="4"/>
  <c r="BZ21" i="4"/>
  <c r="CE18" i="4"/>
  <c r="CC18" i="4"/>
  <c r="CF22" i="4"/>
  <c r="CB18" i="4"/>
  <c r="BZ22" i="4"/>
  <c r="BY17" i="4"/>
  <c r="BY18" i="4"/>
  <c r="CD22" i="4"/>
  <c r="CD18" i="4"/>
  <c r="CF18" i="4"/>
  <c r="AY81" i="4"/>
  <c r="CG119" i="4"/>
  <c r="CG120" i="4"/>
  <c r="CH120" i="4"/>
  <c r="AA76" i="4"/>
  <c r="Z76" i="4" s="1"/>
  <c r="AE76" i="4" s="1"/>
  <c r="BL76" i="4" s="1"/>
  <c r="AA78" i="4"/>
  <c r="Z78" i="4" s="1"/>
  <c r="AE78" i="4" s="1"/>
  <c r="BL78" i="4" s="1"/>
  <c r="AA75" i="4"/>
  <c r="Z75" i="4" s="1"/>
  <c r="AE75" i="4" s="1"/>
  <c r="BL75" i="4" s="1"/>
  <c r="CH122" i="4"/>
  <c r="CF135" i="4"/>
  <c r="CE135" i="4"/>
  <c r="CC135" i="4"/>
  <c r="DB101" i="4"/>
  <c r="CF16" i="4"/>
  <c r="AE22" i="4"/>
  <c r="BL22" i="4" s="1"/>
  <c r="CC16" i="4"/>
  <c r="BY16" i="4"/>
  <c r="BZ16" i="4"/>
  <c r="CE16" i="4"/>
  <c r="CB16" i="4"/>
  <c r="CB20" i="4"/>
  <c r="CC20" i="4"/>
  <c r="CA16" i="4"/>
  <c r="CA20" i="4"/>
  <c r="CC17" i="4"/>
  <c r="CE17" i="4"/>
  <c r="CD17" i="4"/>
  <c r="BZ17" i="4"/>
  <c r="CA17" i="4"/>
  <c r="CB17" i="4"/>
  <c r="CA15" i="4"/>
  <c r="CF15" i="4"/>
  <c r="CE15" i="4"/>
  <c r="CD15" i="4"/>
  <c r="CC15" i="4"/>
  <c r="BZ15" i="4"/>
  <c r="BY15" i="4"/>
  <c r="BL84" i="4"/>
  <c r="AE89" i="4"/>
  <c r="AI81" i="4"/>
  <c r="AA73" i="4"/>
  <c r="Z73" i="4" s="1"/>
  <c r="DB84" i="4"/>
  <c r="DA89" i="4"/>
  <c r="CG122" i="4"/>
  <c r="CR127" i="4"/>
  <c r="BL107" i="4"/>
  <c r="DA127" i="4"/>
  <c r="CD135" i="4"/>
  <c r="CG133" i="4"/>
  <c r="BR132" i="4"/>
  <c r="BN132" i="4"/>
  <c r="BU132" i="4"/>
  <c r="BQ132" i="4"/>
  <c r="BS132" i="4"/>
  <c r="BP132" i="4"/>
  <c r="BO132" i="4"/>
  <c r="BT132" i="4"/>
  <c r="DE81" i="4"/>
  <c r="AE138" i="4" s="1"/>
  <c r="DN81" i="4"/>
  <c r="AE139" i="4" s="1"/>
  <c r="DB98" i="4"/>
  <c r="DN73" i="4"/>
  <c r="DW81" i="4"/>
  <c r="BU133" i="4"/>
  <c r="BQ133" i="4"/>
  <c r="BO133" i="4"/>
  <c r="BN133" i="4"/>
  <c r="BS133" i="4"/>
  <c r="BR133" i="4"/>
  <c r="BT133" i="4"/>
  <c r="CH134" i="4"/>
  <c r="CG134" i="4"/>
  <c r="CH126" i="4"/>
  <c r="CG126" i="4"/>
  <c r="BI23" i="2"/>
  <c r="BI24" i="2"/>
  <c r="BI25" i="2"/>
  <c r="BI22" i="2"/>
  <c r="AE140" i="4" l="1"/>
  <c r="DF45" i="3"/>
  <c r="A43" i="4"/>
  <c r="BT84" i="4"/>
  <c r="BG89" i="4" s="1"/>
  <c r="BU84" i="4"/>
  <c r="BK89" i="4" s="1"/>
  <c r="BR84" i="4"/>
  <c r="AY89" i="4" s="1"/>
  <c r="BS84" i="4"/>
  <c r="BN84" i="4"/>
  <c r="BN89" i="4" s="1"/>
  <c r="BO84" i="4"/>
  <c r="BN98" i="4"/>
  <c r="BU98" i="4"/>
  <c r="BV85" i="4"/>
  <c r="AE141" i="4"/>
  <c r="AE142" i="4"/>
  <c r="BV143" i="4"/>
  <c r="BV146" i="4"/>
  <c r="BL89" i="4"/>
  <c r="BV134" i="4"/>
  <c r="BZ70" i="4"/>
  <c r="CF70" i="4"/>
  <c r="CB70" i="4"/>
  <c r="BL15" i="4"/>
  <c r="CC70" i="4"/>
  <c r="CA70" i="4"/>
  <c r="CR70" i="4"/>
  <c r="CD70" i="4"/>
  <c r="BY70" i="4"/>
  <c r="CE70" i="4"/>
  <c r="DA70" i="4"/>
  <c r="BP135" i="4"/>
  <c r="CG135" i="4"/>
  <c r="BP127" i="4"/>
  <c r="BQ84" i="4"/>
  <c r="AU89" i="4" s="1"/>
  <c r="BP84" i="4"/>
  <c r="CH123" i="4"/>
  <c r="CH125" i="4"/>
  <c r="CG125" i="4"/>
  <c r="CG123" i="4"/>
  <c r="CG111" i="4"/>
  <c r="CH58" i="4"/>
  <c r="CH36" i="4"/>
  <c r="CG58" i="4"/>
  <c r="CG45" i="4"/>
  <c r="CG46" i="4"/>
  <c r="CH23" i="4"/>
  <c r="CH115" i="4"/>
  <c r="CH110" i="4"/>
  <c r="CG115" i="4"/>
  <c r="CH118" i="4"/>
  <c r="CH111" i="4"/>
  <c r="CH113" i="4"/>
  <c r="CG117" i="4"/>
  <c r="CH114" i="4"/>
  <c r="CG113" i="4"/>
  <c r="BZ127" i="4"/>
  <c r="CH109" i="4"/>
  <c r="CH117" i="4"/>
  <c r="CG118" i="4"/>
  <c r="CG114" i="4"/>
  <c r="CG112" i="4"/>
  <c r="CG109" i="4"/>
  <c r="CG110" i="4"/>
  <c r="CH112" i="4"/>
  <c r="BY127" i="4"/>
  <c r="CG116" i="4"/>
  <c r="CH116" i="4"/>
  <c r="CE127" i="4"/>
  <c r="CC127" i="4"/>
  <c r="CD127" i="4"/>
  <c r="CB127" i="4"/>
  <c r="CF127" i="4"/>
  <c r="CA127" i="4"/>
  <c r="CG107" i="4"/>
  <c r="CH107" i="4"/>
  <c r="CH108" i="4"/>
  <c r="CG108" i="4"/>
  <c r="CH45" i="4"/>
  <c r="CH49" i="4"/>
  <c r="CG32" i="4"/>
  <c r="CH62" i="4"/>
  <c r="CG28" i="4"/>
  <c r="CG62" i="4"/>
  <c r="CG49" i="4"/>
  <c r="CH46" i="4"/>
  <c r="CG23" i="4"/>
  <c r="CH28" i="4"/>
  <c r="CG36" i="4"/>
  <c r="CH32" i="4"/>
  <c r="CG53" i="4"/>
  <c r="CG54" i="4"/>
  <c r="CH53" i="4"/>
  <c r="CH59" i="4"/>
  <c r="CH43" i="4"/>
  <c r="CH42" i="4"/>
  <c r="CH24" i="4"/>
  <c r="CH29" i="4"/>
  <c r="CH47" i="4"/>
  <c r="CH65" i="4"/>
  <c r="CG24" i="4"/>
  <c r="CH31" i="4"/>
  <c r="CH54" i="4"/>
  <c r="CH33" i="4"/>
  <c r="CG29" i="4"/>
  <c r="CG31" i="4"/>
  <c r="CG21" i="4"/>
  <c r="CH37" i="4"/>
  <c r="CG42" i="4"/>
  <c r="CG25" i="4"/>
  <c r="CG47" i="4"/>
  <c r="CG41" i="4"/>
  <c r="CG57" i="4"/>
  <c r="CG64" i="4"/>
  <c r="CH61" i="4"/>
  <c r="CG33" i="4"/>
  <c r="CG43" i="4"/>
  <c r="CH63" i="4"/>
  <c r="CG59" i="4"/>
  <c r="CH51" i="4"/>
  <c r="CH30" i="4"/>
  <c r="CG26" i="4"/>
  <c r="CH64" i="4"/>
  <c r="CH25" i="4"/>
  <c r="CG19" i="4"/>
  <c r="CH44" i="4"/>
  <c r="CG27" i="4"/>
  <c r="CG56" i="4"/>
  <c r="CG52" i="4"/>
  <c r="CH40" i="4"/>
  <c r="CH50" i="4"/>
  <c r="CG34" i="4"/>
  <c r="CH26" i="4"/>
  <c r="CH55" i="4"/>
  <c r="CH35" i="4"/>
  <c r="CH41" i="4"/>
  <c r="CG63" i="4"/>
  <c r="CH57" i="4"/>
  <c r="CG30" i="4"/>
  <c r="CG37" i="4"/>
  <c r="CG35" i="4"/>
  <c r="CG51" i="4"/>
  <c r="CG50" i="4"/>
  <c r="CG44" i="4"/>
  <c r="CH34" i="4"/>
  <c r="CH27" i="4"/>
  <c r="CH38" i="4"/>
  <c r="CG65" i="4"/>
  <c r="CG48" i="4"/>
  <c r="CH60" i="4"/>
  <c r="CG40" i="4"/>
  <c r="CH48" i="4"/>
  <c r="CH52" i="4"/>
  <c r="CG60" i="4"/>
  <c r="CG38" i="4"/>
  <c r="CG55" i="4"/>
  <c r="CH56" i="4"/>
  <c r="CG61" i="4"/>
  <c r="CH22" i="4"/>
  <c r="CH21" i="4"/>
  <c r="CH19" i="4"/>
  <c r="CG20" i="4"/>
  <c r="CG22" i="4"/>
  <c r="CG18" i="4"/>
  <c r="CH18" i="4"/>
  <c r="CH20" i="4"/>
  <c r="BU135" i="4"/>
  <c r="BV141" i="4"/>
  <c r="CH16" i="4"/>
  <c r="BS135" i="4"/>
  <c r="CH17" i="4"/>
  <c r="CG16" i="4"/>
  <c r="CG17" i="4"/>
  <c r="CG15" i="4"/>
  <c r="CH15" i="4"/>
  <c r="BR135" i="4"/>
  <c r="BV138" i="4"/>
  <c r="BT135" i="4"/>
  <c r="BQ135" i="4"/>
  <c r="AA81" i="4"/>
  <c r="BV132" i="4"/>
  <c r="BN135" i="4"/>
  <c r="BV133" i="4"/>
  <c r="BO135" i="4"/>
  <c r="BI26" i="2"/>
  <c r="DF46" i="3" l="1"/>
  <c r="A44" i="4"/>
  <c r="BU89" i="4"/>
  <c r="BT89" i="4"/>
  <c r="BR89" i="4"/>
  <c r="BS89" i="4"/>
  <c r="BC89" i="4"/>
  <c r="AI89" i="4"/>
  <c r="AM89" i="4"/>
  <c r="BO89" i="4"/>
  <c r="BV98" i="4"/>
  <c r="CG70" i="4"/>
  <c r="BL127" i="4"/>
  <c r="BV135" i="4"/>
  <c r="BQ89" i="4"/>
  <c r="BV84" i="4"/>
  <c r="BV89" i="4" s="1"/>
  <c r="AQ89" i="4"/>
  <c r="BP89" i="4"/>
  <c r="BN20" i="4"/>
  <c r="BO20" i="4" s="1"/>
  <c r="CF130" i="4"/>
  <c r="BN15" i="4"/>
  <c r="BZ130" i="4"/>
  <c r="CD130" i="4"/>
  <c r="CB130" i="4"/>
  <c r="BY130" i="4"/>
  <c r="CE130" i="4"/>
  <c r="CC130" i="4"/>
  <c r="CA130" i="4"/>
  <c r="CG127" i="4"/>
  <c r="BN19" i="4"/>
  <c r="BN21" i="4"/>
  <c r="BO21" i="4" s="1"/>
  <c r="BN18" i="4"/>
  <c r="BO18" i="4" s="1"/>
  <c r="BN16" i="4"/>
  <c r="BN17" i="4"/>
  <c r="BO17" i="4" s="1"/>
  <c r="AE73" i="4"/>
  <c r="Z81" i="4"/>
  <c r="DD68" i="3"/>
  <c r="DD67" i="3"/>
  <c r="DD66" i="3"/>
  <c r="CC66" i="3" s="1"/>
  <c r="DD65" i="3"/>
  <c r="CD65" i="3" s="1"/>
  <c r="DD64" i="3"/>
  <c r="CD64" i="3" s="1"/>
  <c r="DD63" i="3"/>
  <c r="CD63" i="3" s="1"/>
  <c r="DD62" i="3"/>
  <c r="BY62" i="3" s="1"/>
  <c r="DD61" i="3"/>
  <c r="CD61" i="3" s="1"/>
  <c r="DD60" i="3"/>
  <c r="BY60" i="3" s="1"/>
  <c r="DD59" i="3"/>
  <c r="CD59" i="3" s="1"/>
  <c r="DD58" i="3"/>
  <c r="CC58" i="3" s="1"/>
  <c r="DD57" i="3"/>
  <c r="CD57" i="3" s="1"/>
  <c r="DD56" i="3"/>
  <c r="CD56" i="3" s="1"/>
  <c r="DD55" i="3"/>
  <c r="CD55" i="3" s="1"/>
  <c r="DD54" i="3"/>
  <c r="BY54" i="3" s="1"/>
  <c r="DD53" i="3"/>
  <c r="CD53" i="3" s="1"/>
  <c r="DD52" i="3"/>
  <c r="BY52" i="3" s="1"/>
  <c r="DD51" i="3"/>
  <c r="CD51" i="3" s="1"/>
  <c r="DD50" i="3"/>
  <c r="CC50" i="3" s="1"/>
  <c r="DD49" i="3"/>
  <c r="CD49" i="3" s="1"/>
  <c r="DD48" i="3"/>
  <c r="CD48" i="3" s="1"/>
  <c r="DD47" i="3"/>
  <c r="CD47" i="3" s="1"/>
  <c r="DD46" i="3"/>
  <c r="BY46" i="3" s="1"/>
  <c r="DD45" i="3"/>
  <c r="CD45" i="3" s="1"/>
  <c r="DD44" i="3"/>
  <c r="BY44" i="3" s="1"/>
  <c r="DD43" i="3"/>
  <c r="CD43" i="3" s="1"/>
  <c r="DD42" i="3"/>
  <c r="CC42" i="3" s="1"/>
  <c r="DD41" i="3"/>
  <c r="CD41" i="3" s="1"/>
  <c r="DD39" i="3"/>
  <c r="CD39" i="3" s="1"/>
  <c r="DD38" i="3"/>
  <c r="CD38" i="3" s="1"/>
  <c r="DD37" i="3"/>
  <c r="BY37" i="3" s="1"/>
  <c r="DD36" i="3"/>
  <c r="CD36" i="3" s="1"/>
  <c r="DD35" i="3"/>
  <c r="BY35" i="3" s="1"/>
  <c r="DD34" i="3"/>
  <c r="CD34" i="3" s="1"/>
  <c r="DD33" i="3"/>
  <c r="CC33" i="3" s="1"/>
  <c r="DD32" i="3"/>
  <c r="CD32" i="3" s="1"/>
  <c r="DD31" i="3"/>
  <c r="CD31" i="3" s="1"/>
  <c r="DD30" i="3"/>
  <c r="CD30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39" i="3"/>
  <c r="AC38" i="3"/>
  <c r="AC37" i="3"/>
  <c r="AC36" i="3"/>
  <c r="AC35" i="3"/>
  <c r="AC34" i="3"/>
  <c r="AC33" i="3"/>
  <c r="AC32" i="3"/>
  <c r="AC31" i="3"/>
  <c r="AC30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39" i="3"/>
  <c r="AB38" i="3"/>
  <c r="AB37" i="3"/>
  <c r="AB36" i="3"/>
  <c r="AB35" i="3"/>
  <c r="AB34" i="3"/>
  <c r="AB33" i="3"/>
  <c r="AB32" i="3"/>
  <c r="AB31" i="3"/>
  <c r="AB30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71" i="3"/>
  <c r="BI108" i="3" s="1"/>
  <c r="BH71" i="3"/>
  <c r="BH108" i="3" s="1"/>
  <c r="BE71" i="3"/>
  <c r="BE108" i="3" s="1"/>
  <c r="BD71" i="3"/>
  <c r="BD108" i="3" s="1"/>
  <c r="BA71" i="3"/>
  <c r="BA108" i="3" s="1"/>
  <c r="AZ71" i="3"/>
  <c r="AZ108" i="3" s="1"/>
  <c r="AW71" i="3"/>
  <c r="AW108" i="3" s="1"/>
  <c r="AV71" i="3"/>
  <c r="AV108" i="3" s="1"/>
  <c r="AS71" i="3"/>
  <c r="AS108" i="3" s="1"/>
  <c r="AR71" i="3"/>
  <c r="AR108" i="3" s="1"/>
  <c r="AO71" i="3"/>
  <c r="AO108" i="3" s="1"/>
  <c r="AN71" i="3"/>
  <c r="AN108" i="3" s="1"/>
  <c r="AK71" i="3"/>
  <c r="AK108" i="3" s="1"/>
  <c r="AJ71" i="3"/>
  <c r="AJ108" i="3" s="1"/>
  <c r="AG71" i="3"/>
  <c r="AF71" i="3"/>
  <c r="DF47" i="3" l="1"/>
  <c r="A45" i="4"/>
  <c r="BP20" i="4"/>
  <c r="BQ20" i="4" s="1"/>
  <c r="AF108" i="3"/>
  <c r="AG108" i="3"/>
  <c r="BZ58" i="3"/>
  <c r="BO15" i="4"/>
  <c r="CD52" i="3"/>
  <c r="CA35" i="3"/>
  <c r="CB44" i="3"/>
  <c r="CA60" i="3"/>
  <c r="BZ52" i="3"/>
  <c r="CC44" i="3"/>
  <c r="BX35" i="3"/>
  <c r="CE35" i="3"/>
  <c r="CD44" i="3"/>
  <c r="CB52" i="3"/>
  <c r="BX60" i="3"/>
  <c r="CE60" i="3"/>
  <c r="CB35" i="3"/>
  <c r="CA52" i="3"/>
  <c r="CD60" i="3"/>
  <c r="BZ35" i="3"/>
  <c r="BX44" i="3"/>
  <c r="CE44" i="3"/>
  <c r="CC52" i="3"/>
  <c r="BZ60" i="3"/>
  <c r="CD33" i="3"/>
  <c r="BZ50" i="3"/>
  <c r="BZ64" i="3"/>
  <c r="BZ42" i="3"/>
  <c r="CD50" i="3"/>
  <c r="CD58" i="3"/>
  <c r="BZ66" i="3"/>
  <c r="BZ33" i="3"/>
  <c r="CD42" i="3"/>
  <c r="BX52" i="3"/>
  <c r="CA59" i="3"/>
  <c r="CD66" i="3"/>
  <c r="CA43" i="3"/>
  <c r="BZ48" i="3"/>
  <c r="BY25" i="3"/>
  <c r="CC25" i="3"/>
  <c r="BZ31" i="3"/>
  <c r="CC35" i="3"/>
  <c r="BZ44" i="3"/>
  <c r="CE52" i="3"/>
  <c r="CB60" i="3"/>
  <c r="CD35" i="3"/>
  <c r="CA44" i="3"/>
  <c r="CA51" i="3"/>
  <c r="BZ56" i="3"/>
  <c r="CC60" i="3"/>
  <c r="CA34" i="3"/>
  <c r="BZ39" i="3"/>
  <c r="CA25" i="3"/>
  <c r="CE33" i="3"/>
  <c r="CE42" i="3"/>
  <c r="CE50" i="3"/>
  <c r="CE58" i="3"/>
  <c r="CE66" i="3"/>
  <c r="CE25" i="3"/>
  <c r="BY31" i="3"/>
  <c r="CE34" i="3"/>
  <c r="BY39" i="3"/>
  <c r="CE43" i="3"/>
  <c r="BY48" i="3"/>
  <c r="CE51" i="3"/>
  <c r="BY56" i="3"/>
  <c r="CE59" i="3"/>
  <c r="BY64" i="3"/>
  <c r="CB31" i="3"/>
  <c r="CB39" i="3"/>
  <c r="CB48" i="3"/>
  <c r="CB56" i="3"/>
  <c r="CB64" i="3"/>
  <c r="BY33" i="3"/>
  <c r="BY42" i="3"/>
  <c r="BY50" i="3"/>
  <c r="BY58" i="3"/>
  <c r="BY66" i="3"/>
  <c r="CA31" i="3"/>
  <c r="CA39" i="3"/>
  <c r="CA48" i="3"/>
  <c r="CA56" i="3"/>
  <c r="CA64" i="3"/>
  <c r="CE56" i="3"/>
  <c r="CE64" i="3"/>
  <c r="CA27" i="3"/>
  <c r="CA53" i="3"/>
  <c r="CE31" i="3"/>
  <c r="CE48" i="3"/>
  <c r="CA32" i="3"/>
  <c r="CA36" i="3"/>
  <c r="CA41" i="3"/>
  <c r="CA45" i="3"/>
  <c r="CA49" i="3"/>
  <c r="CA57" i="3"/>
  <c r="CA61" i="3"/>
  <c r="CA65" i="3"/>
  <c r="CE32" i="3"/>
  <c r="BZ37" i="3"/>
  <c r="CE41" i="3"/>
  <c r="BZ46" i="3"/>
  <c r="CE49" i="3"/>
  <c r="BZ54" i="3"/>
  <c r="CE57" i="3"/>
  <c r="BZ62" i="3"/>
  <c r="CE65" i="3"/>
  <c r="CE39" i="3"/>
  <c r="BX31" i="3"/>
  <c r="BX39" i="3"/>
  <c r="BX48" i="3"/>
  <c r="BX56" i="3"/>
  <c r="BX64" i="3"/>
  <c r="CA37" i="3"/>
  <c r="CA46" i="3"/>
  <c r="CA54" i="3"/>
  <c r="CA62" i="3"/>
  <c r="BX33" i="3"/>
  <c r="CB37" i="3"/>
  <c r="BX42" i="3"/>
  <c r="CB46" i="3"/>
  <c r="BX50" i="3"/>
  <c r="CB54" i="3"/>
  <c r="BX58" i="3"/>
  <c r="CB62" i="3"/>
  <c r="BX66" i="3"/>
  <c r="CC46" i="3"/>
  <c r="CD46" i="3"/>
  <c r="CD54" i="3"/>
  <c r="CE27" i="3"/>
  <c r="CC31" i="3"/>
  <c r="CA33" i="3"/>
  <c r="CE36" i="3"/>
  <c r="CE37" i="3"/>
  <c r="CC39" i="3"/>
  <c r="CA42" i="3"/>
  <c r="CE45" i="3"/>
  <c r="CE46" i="3"/>
  <c r="CC48" i="3"/>
  <c r="CA50" i="3"/>
  <c r="CE53" i="3"/>
  <c r="CE54" i="3"/>
  <c r="CC56" i="3"/>
  <c r="CA58" i="3"/>
  <c r="CE61" i="3"/>
  <c r="CE62" i="3"/>
  <c r="CC64" i="3"/>
  <c r="CA66" i="3"/>
  <c r="CC54" i="3"/>
  <c r="CC62" i="3"/>
  <c r="CD37" i="3"/>
  <c r="CD62" i="3"/>
  <c r="CA30" i="3"/>
  <c r="CB33" i="3"/>
  <c r="BX37" i="3"/>
  <c r="CA38" i="3"/>
  <c r="CB42" i="3"/>
  <c r="BX46" i="3"/>
  <c r="CA47" i="3"/>
  <c r="CB50" i="3"/>
  <c r="BX54" i="3"/>
  <c r="CA55" i="3"/>
  <c r="CB58" i="3"/>
  <c r="BX62" i="3"/>
  <c r="CA63" i="3"/>
  <c r="CB66" i="3"/>
  <c r="CC37" i="3"/>
  <c r="CE30" i="3"/>
  <c r="CE38" i="3"/>
  <c r="CE47" i="3"/>
  <c r="CE55" i="3"/>
  <c r="CE63" i="3"/>
  <c r="CG130" i="4"/>
  <c r="BO19" i="4"/>
  <c r="BO16" i="4"/>
  <c r="BP18" i="4"/>
  <c r="AE81" i="4"/>
  <c r="BL73" i="4"/>
  <c r="BP21" i="4"/>
  <c r="BP17" i="4"/>
  <c r="BX25" i="3"/>
  <c r="CB25" i="3"/>
  <c r="BY27" i="3"/>
  <c r="BY30" i="3"/>
  <c r="BY32" i="3"/>
  <c r="BY34" i="3"/>
  <c r="BY36" i="3"/>
  <c r="BY38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Y65" i="3"/>
  <c r="BZ25" i="3"/>
  <c r="CC27" i="3"/>
  <c r="CC30" i="3"/>
  <c r="CC32" i="3"/>
  <c r="CC34" i="3"/>
  <c r="CC36" i="3"/>
  <c r="CC38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CC65" i="3"/>
  <c r="BX27" i="3"/>
  <c r="CB27" i="3"/>
  <c r="BX30" i="3"/>
  <c r="CB30" i="3"/>
  <c r="BX32" i="3"/>
  <c r="CB32" i="3"/>
  <c r="BX34" i="3"/>
  <c r="CB34" i="3"/>
  <c r="BX36" i="3"/>
  <c r="CB36" i="3"/>
  <c r="BX38" i="3"/>
  <c r="CB38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X65" i="3"/>
  <c r="CB65" i="3"/>
  <c r="BZ27" i="3"/>
  <c r="BZ30" i="3"/>
  <c r="BZ32" i="3"/>
  <c r="BZ34" i="3"/>
  <c r="BZ36" i="3"/>
  <c r="BZ38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BZ65" i="3"/>
  <c r="DF48" i="3" l="1"/>
  <c r="A46" i="4"/>
  <c r="BM22" i="4"/>
  <c r="BN22" i="4" s="1"/>
  <c r="BP16" i="4"/>
  <c r="BP15" i="4"/>
  <c r="BP19" i="4"/>
  <c r="BQ17" i="4"/>
  <c r="BQ21" i="4"/>
  <c r="BQ18" i="4"/>
  <c r="BR20" i="4"/>
  <c r="BG71" i="3"/>
  <c r="BG108" i="3" s="1"/>
  <c r="BG141" i="3" s="1"/>
  <c r="BC71" i="3"/>
  <c r="BC108" i="3" s="1"/>
  <c r="BC141" i="3" s="1"/>
  <c r="AY71" i="3"/>
  <c r="AY108" i="3" s="1"/>
  <c r="AY141" i="3" s="1"/>
  <c r="AU71" i="3"/>
  <c r="AU108" i="3" s="1"/>
  <c r="AU141" i="3" s="1"/>
  <c r="AQ71" i="3"/>
  <c r="AQ108" i="3" s="1"/>
  <c r="AQ141" i="3" s="1"/>
  <c r="AM71" i="3"/>
  <c r="AM108" i="3" s="1"/>
  <c r="AM141" i="3" s="1"/>
  <c r="AI71" i="3"/>
  <c r="AI108" i="3" s="1"/>
  <c r="AI141" i="3" s="1"/>
  <c r="AE71" i="3"/>
  <c r="DF49" i="3" l="1"/>
  <c r="A47" i="4"/>
  <c r="BO22" i="4"/>
  <c r="BM24" i="4"/>
  <c r="BN24" i="4" s="1"/>
  <c r="BO24" i="4" s="1"/>
  <c r="BP24" i="4" s="1"/>
  <c r="BQ24" i="4" s="1"/>
  <c r="BR24" i="4" s="1"/>
  <c r="BQ16" i="4"/>
  <c r="BQ15" i="4"/>
  <c r="AE108" i="3"/>
  <c r="AE141" i="3" s="1"/>
  <c r="BQ19" i="4"/>
  <c r="BR21" i="4"/>
  <c r="BS20" i="4"/>
  <c r="BR18" i="4"/>
  <c r="BR17" i="4"/>
  <c r="CY66" i="3"/>
  <c r="CX66" i="3"/>
  <c r="CW66" i="3"/>
  <c r="CV66" i="3"/>
  <c r="CU66" i="3"/>
  <c r="CT66" i="3"/>
  <c r="CS66" i="3"/>
  <c r="CR66" i="3"/>
  <c r="CP66" i="3"/>
  <c r="CO66" i="3"/>
  <c r="CN66" i="3"/>
  <c r="CM66" i="3"/>
  <c r="CL66" i="3"/>
  <c r="CK66" i="3"/>
  <c r="CJ66" i="3"/>
  <c r="CI66" i="3"/>
  <c r="CG66" i="3"/>
  <c r="AA66" i="3"/>
  <c r="CY65" i="3"/>
  <c r="CX65" i="3"/>
  <c r="CW65" i="3"/>
  <c r="CV65" i="3"/>
  <c r="CU65" i="3"/>
  <c r="CT65" i="3"/>
  <c r="CS65" i="3"/>
  <c r="CR65" i="3"/>
  <c r="CP65" i="3"/>
  <c r="CO65" i="3"/>
  <c r="CN65" i="3"/>
  <c r="CM65" i="3"/>
  <c r="CL65" i="3"/>
  <c r="CK65" i="3"/>
  <c r="CJ65" i="3"/>
  <c r="CI65" i="3"/>
  <c r="CG65" i="3"/>
  <c r="AA65" i="3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BK67" i="3"/>
  <c r="BL67" i="3"/>
  <c r="CG67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DF50" i="3" l="1"/>
  <c r="A48" i="4"/>
  <c r="BM23" i="4"/>
  <c r="BN23" i="4" s="1"/>
  <c r="BP22" i="4"/>
  <c r="BR16" i="4"/>
  <c r="BR15" i="4"/>
  <c r="BR19" i="4"/>
  <c r="BS24" i="4"/>
  <c r="BS18" i="4"/>
  <c r="BS17" i="4"/>
  <c r="BT20" i="4"/>
  <c r="BS21" i="4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Z60" i="3"/>
  <c r="CQ61" i="3"/>
  <c r="CZ61" i="3"/>
  <c r="CQ62" i="3"/>
  <c r="CQ63" i="3"/>
  <c r="CZ63" i="3"/>
  <c r="CQ64" i="3"/>
  <c r="CZ64" i="3"/>
  <c r="CQ65" i="3"/>
  <c r="CZ65" i="3"/>
  <c r="CZ53" i="3"/>
  <c r="CZ62" i="3"/>
  <c r="CQ41" i="3"/>
  <c r="CQ45" i="3"/>
  <c r="CZ45" i="3"/>
  <c r="CQ46" i="3"/>
  <c r="CQ47" i="3"/>
  <c r="CZ47" i="3"/>
  <c r="CQ48" i="3"/>
  <c r="CZ48" i="3"/>
  <c r="CQ49" i="3"/>
  <c r="CZ49" i="3"/>
  <c r="CQ50" i="3"/>
  <c r="CZ50" i="3"/>
  <c r="CQ52" i="3"/>
  <c r="CZ52" i="3"/>
  <c r="CQ53" i="3"/>
  <c r="CQ66" i="3"/>
  <c r="CZ66" i="3"/>
  <c r="CZ41" i="3"/>
  <c r="CQ42" i="3"/>
  <c r="CZ42" i="3"/>
  <c r="CQ43" i="3"/>
  <c r="CZ43" i="3"/>
  <c r="CQ44" i="3"/>
  <c r="CZ44" i="3"/>
  <c r="CZ46" i="3"/>
  <c r="CQ51" i="3"/>
  <c r="CZ51" i="3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AD65" i="3"/>
  <c r="BK65" i="3" s="1"/>
  <c r="AD66" i="3"/>
  <c r="BK66" i="3" s="1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DF51" i="3" l="1"/>
  <c r="A49" i="4"/>
  <c r="BO23" i="4"/>
  <c r="BQ22" i="4"/>
  <c r="BS16" i="4"/>
  <c r="BT16" i="4" s="1"/>
  <c r="BS15" i="4"/>
  <c r="BS19" i="4"/>
  <c r="BT24" i="4"/>
  <c r="BT18" i="4"/>
  <c r="BT17" i="4"/>
  <c r="BT21" i="4"/>
  <c r="BU20" i="4"/>
  <c r="AA39" i="3"/>
  <c r="AD39" i="3" s="1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2" i="3" l="1"/>
  <c r="A50" i="4"/>
  <c r="BP23" i="4"/>
  <c r="BR22" i="4"/>
  <c r="BM26" i="4"/>
  <c r="BN26" i="4" s="1"/>
  <c r="BO26" i="4" s="1"/>
  <c r="BP26" i="4" s="1"/>
  <c r="BQ26" i="4" s="1"/>
  <c r="BR26" i="4" s="1"/>
  <c r="BS26" i="4" s="1"/>
  <c r="BT26" i="4" s="1"/>
  <c r="BU26" i="4" s="1"/>
  <c r="BM25" i="4"/>
  <c r="BN25" i="4" s="1"/>
  <c r="BT15" i="4"/>
  <c r="BT19" i="4"/>
  <c r="BU24" i="4"/>
  <c r="BU16" i="4"/>
  <c r="BU21" i="4"/>
  <c r="BU18" i="4"/>
  <c r="BV20" i="4"/>
  <c r="BU17" i="4"/>
  <c r="AD15" i="3"/>
  <c r="DF53" i="3" l="1"/>
  <c r="A51" i="4"/>
  <c r="BS22" i="4"/>
  <c r="BM28" i="4"/>
  <c r="BN28" i="4" s="1"/>
  <c r="BO28" i="4" s="1"/>
  <c r="BP28" i="4" s="1"/>
  <c r="BQ28" i="4" s="1"/>
  <c r="BR28" i="4" s="1"/>
  <c r="BS28" i="4" s="1"/>
  <c r="BT28" i="4" s="1"/>
  <c r="BU28" i="4" s="1"/>
  <c r="BV26" i="4"/>
  <c r="BO25" i="4"/>
  <c r="BQ23" i="4"/>
  <c r="BU15" i="4"/>
  <c r="BV15" i="4" s="1"/>
  <c r="BU19" i="4"/>
  <c r="BV24" i="4"/>
  <c r="BV17" i="4"/>
  <c r="BV16" i="4"/>
  <c r="BV21" i="4"/>
  <c r="BV18" i="4"/>
  <c r="BL70" i="3"/>
  <c r="BL69" i="3"/>
  <c r="BL6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4" i="3" l="1"/>
  <c r="A52" i="4"/>
  <c r="BM27" i="4"/>
  <c r="BN27" i="4" s="1"/>
  <c r="BT22" i="4"/>
  <c r="BP25" i="4"/>
  <c r="BR23" i="4"/>
  <c r="BV28" i="4"/>
  <c r="BV19" i="4"/>
  <c r="DD70" i="3"/>
  <c r="DD69" i="3"/>
  <c r="DU71" i="3"/>
  <c r="DS71" i="3"/>
  <c r="DQ71" i="3"/>
  <c r="DO71" i="3"/>
  <c r="DL71" i="3"/>
  <c r="DJ71" i="3"/>
  <c r="DH71" i="3"/>
  <c r="DF55" i="3" l="1"/>
  <c r="A53" i="4"/>
  <c r="BQ25" i="4"/>
  <c r="BL30" i="3"/>
  <c r="BU22" i="4"/>
  <c r="BS23" i="4"/>
  <c r="BO27" i="4"/>
  <c r="DE71" i="3"/>
  <c r="DG71" i="3"/>
  <c r="DI71" i="3"/>
  <c r="DK71" i="3"/>
  <c r="DN71" i="3"/>
  <c r="DP71" i="3"/>
  <c r="DR71" i="3"/>
  <c r="DT71" i="3"/>
  <c r="DF56" i="3" l="1"/>
  <c r="A54" i="4"/>
  <c r="BP27" i="4"/>
  <c r="BM30" i="4"/>
  <c r="BN30" i="4" s="1"/>
  <c r="BL31" i="3"/>
  <c r="BT23" i="4"/>
  <c r="BM29" i="4"/>
  <c r="BN29" i="4" s="1"/>
  <c r="BV22" i="4"/>
  <c r="BR25" i="4"/>
  <c r="DV71" i="3"/>
  <c r="DM71" i="3"/>
  <c r="DF57" i="3" l="1"/>
  <c r="A55" i="4"/>
  <c r="BU23" i="4"/>
  <c r="BV23" i="4" s="1"/>
  <c r="BS25" i="4"/>
  <c r="BO29" i="4"/>
  <c r="BO30" i="4"/>
  <c r="BP30" i="4" s="1"/>
  <c r="BQ30" i="4" s="1"/>
  <c r="BR30" i="4" s="1"/>
  <c r="BS30" i="4" s="1"/>
  <c r="BT30" i="4" s="1"/>
  <c r="BU30" i="4" s="1"/>
  <c r="BM31" i="4"/>
  <c r="BN31" i="4" s="1"/>
  <c r="BL32" i="3"/>
  <c r="BQ27" i="4"/>
  <c r="AQ142" i="3"/>
  <c r="BG142" i="3"/>
  <c r="AQ143" i="3"/>
  <c r="BG143" i="3"/>
  <c r="AI142" i="3"/>
  <c r="AY142" i="3"/>
  <c r="AI143" i="3"/>
  <c r="AY143" i="3"/>
  <c r="AE142" i="3"/>
  <c r="AM142" i="3"/>
  <c r="AU142" i="3"/>
  <c r="BC142" i="3"/>
  <c r="AE143" i="3"/>
  <c r="AM143" i="3"/>
  <c r="AU143" i="3"/>
  <c r="BC143" i="3"/>
  <c r="DF58" i="3" l="1"/>
  <c r="A56" i="4"/>
  <c r="BO31" i="4"/>
  <c r="BP31" i="4" s="1"/>
  <c r="BQ31" i="4" s="1"/>
  <c r="BR31" i="4" s="1"/>
  <c r="BS31" i="4" s="1"/>
  <c r="BT31" i="4" s="1"/>
  <c r="BU31" i="4" s="1"/>
  <c r="BT25" i="4"/>
  <c r="BR27" i="4"/>
  <c r="BV30" i="4"/>
  <c r="BP29" i="4"/>
  <c r="BM32" i="4"/>
  <c r="BN32" i="4" s="1"/>
  <c r="BL33" i="3"/>
  <c r="CE24" i="3"/>
  <c r="CD24" i="3"/>
  <c r="CC24" i="3"/>
  <c r="CB24" i="3"/>
  <c r="CA24" i="3"/>
  <c r="BZ24" i="3"/>
  <c r="BY24" i="3"/>
  <c r="BX24" i="3"/>
  <c r="AD142" i="3"/>
  <c r="AD143" i="3"/>
  <c r="DF59" i="3" l="1"/>
  <c r="A57" i="4"/>
  <c r="BV31" i="4"/>
  <c r="BM33" i="4"/>
  <c r="BN33" i="4" s="1"/>
  <c r="BL34" i="3"/>
  <c r="BQ29" i="4"/>
  <c r="BU25" i="4"/>
  <c r="BS27" i="4"/>
  <c r="BO32" i="4"/>
  <c r="BP32" i="4" s="1"/>
  <c r="BQ32" i="4" s="1"/>
  <c r="BR32" i="4" s="1"/>
  <c r="BS32" i="4" s="1"/>
  <c r="BT32" i="4" s="1"/>
  <c r="BU32" i="4" s="1"/>
  <c r="BK68" i="3"/>
  <c r="BK69" i="3"/>
  <c r="BK70" i="3"/>
  <c r="DF60" i="3" l="1"/>
  <c r="A58" i="4"/>
  <c r="BV32" i="4"/>
  <c r="BV25" i="4"/>
  <c r="BM34" i="4"/>
  <c r="BN34" i="4" s="1"/>
  <c r="BL35" i="3"/>
  <c r="BR29" i="4"/>
  <c r="BT27" i="4"/>
  <c r="BO33" i="4"/>
  <c r="BP33" i="4" s="1"/>
  <c r="BQ33" i="4" s="1"/>
  <c r="BR33" i="4" s="1"/>
  <c r="BS33" i="4" s="1"/>
  <c r="BT33" i="4" s="1"/>
  <c r="BU33" i="4" s="1"/>
  <c r="BT157" i="3"/>
  <c r="BS157" i="3"/>
  <c r="BR157" i="3"/>
  <c r="BQ157" i="3"/>
  <c r="BP157" i="3"/>
  <c r="BO157" i="3"/>
  <c r="BN157" i="3"/>
  <c r="BM157" i="3"/>
  <c r="BT156" i="3"/>
  <c r="BS156" i="3"/>
  <c r="BR156" i="3"/>
  <c r="BQ156" i="3"/>
  <c r="BP156" i="3"/>
  <c r="BO156" i="3"/>
  <c r="BN156" i="3"/>
  <c r="BM156" i="3"/>
  <c r="BT155" i="3"/>
  <c r="BS155" i="3"/>
  <c r="BR155" i="3"/>
  <c r="BQ155" i="3"/>
  <c r="BP155" i="3"/>
  <c r="BO155" i="3"/>
  <c r="BN155" i="3"/>
  <c r="BM155" i="3"/>
  <c r="BK150" i="3"/>
  <c r="BL15" i="3"/>
  <c r="CY38" i="3"/>
  <c r="CX38" i="3"/>
  <c r="CW38" i="3"/>
  <c r="CV38" i="3"/>
  <c r="CU38" i="3"/>
  <c r="CT38" i="3"/>
  <c r="CS38" i="3"/>
  <c r="CR38" i="3"/>
  <c r="CP38" i="3"/>
  <c r="CO38" i="3"/>
  <c r="CN38" i="3"/>
  <c r="CM38" i="3"/>
  <c r="CL38" i="3"/>
  <c r="CK38" i="3"/>
  <c r="CJ38" i="3"/>
  <c r="CI38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BT154" i="3"/>
  <c r="BS154" i="3"/>
  <c r="BR154" i="3"/>
  <c r="BQ154" i="3"/>
  <c r="BP154" i="3"/>
  <c r="BO154" i="3"/>
  <c r="BN154" i="3"/>
  <c r="BM154" i="3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CG68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39" i="3"/>
  <c r="CJ39" i="3"/>
  <c r="CK39" i="3"/>
  <c r="CL39" i="3"/>
  <c r="CM39" i="3"/>
  <c r="CN39" i="3"/>
  <c r="CO39" i="3"/>
  <c r="CP39" i="3"/>
  <c r="CR39" i="3"/>
  <c r="CS39" i="3"/>
  <c r="CT39" i="3"/>
  <c r="CU39" i="3"/>
  <c r="CV39" i="3"/>
  <c r="CW39" i="3"/>
  <c r="CX39" i="3"/>
  <c r="CY39" i="3"/>
  <c r="CG69" i="3"/>
  <c r="CG70" i="3"/>
  <c r="DE136" i="3"/>
  <c r="BX136" i="3" s="1"/>
  <c r="DF136" i="3"/>
  <c r="BY136" i="3" s="1"/>
  <c r="DG136" i="3"/>
  <c r="BZ136" i="3" s="1"/>
  <c r="DH136" i="3"/>
  <c r="CA136" i="3" s="1"/>
  <c r="DI136" i="3"/>
  <c r="CB136" i="3" s="1"/>
  <c r="DJ136" i="3"/>
  <c r="CC136" i="3" s="1"/>
  <c r="DK136" i="3"/>
  <c r="CD136" i="3" s="1"/>
  <c r="DL136" i="3"/>
  <c r="CE136" i="3" s="1"/>
  <c r="DD137" i="3"/>
  <c r="DE137" i="3"/>
  <c r="DF137" i="3"/>
  <c r="DG137" i="3"/>
  <c r="DH137" i="3"/>
  <c r="DI137" i="3"/>
  <c r="DJ137" i="3"/>
  <c r="DK137" i="3"/>
  <c r="DL137" i="3"/>
  <c r="DD138" i="3"/>
  <c r="DE138" i="3"/>
  <c r="DF138" i="3"/>
  <c r="DG138" i="3"/>
  <c r="DH138" i="3"/>
  <c r="DI138" i="3"/>
  <c r="DJ138" i="3"/>
  <c r="DK138" i="3"/>
  <c r="DL138" i="3"/>
  <c r="Q143" i="3"/>
  <c r="Q139" i="4" s="1"/>
  <c r="B140" i="4"/>
  <c r="Q140" i="4"/>
  <c r="B141" i="4"/>
  <c r="Q141" i="4"/>
  <c r="B142" i="4"/>
  <c r="Q142" i="4"/>
  <c r="B147" i="3"/>
  <c r="B143" i="4" s="1"/>
  <c r="M147" i="3"/>
  <c r="Q147" i="3"/>
  <c r="Q143" i="4" s="1"/>
  <c r="BK26" i="3"/>
  <c r="BK25" i="3"/>
  <c r="BK24" i="3"/>
  <c r="BK16" i="3"/>
  <c r="BK34" i="3"/>
  <c r="BK38" i="3"/>
  <c r="BK22" i="3"/>
  <c r="BK20" i="3"/>
  <c r="BK18" i="3"/>
  <c r="BX159" i="3"/>
  <c r="CE159" i="3"/>
  <c r="CC159" i="3"/>
  <c r="BZ159" i="3"/>
  <c r="CB159" i="3"/>
  <c r="CD159" i="3"/>
  <c r="CA159" i="3"/>
  <c r="CE138" i="3" l="1"/>
  <c r="DF61" i="3"/>
  <c r="A59" i="4"/>
  <c r="BV33" i="4"/>
  <c r="BS29" i="4"/>
  <c r="BM35" i="4"/>
  <c r="BN35" i="4" s="1"/>
  <c r="BL36" i="3"/>
  <c r="BO34" i="4"/>
  <c r="BP34" i="4" s="1"/>
  <c r="BQ34" i="4" s="1"/>
  <c r="BR34" i="4" s="1"/>
  <c r="BS34" i="4" s="1"/>
  <c r="BT34" i="4" s="1"/>
  <c r="BU34" i="4" s="1"/>
  <c r="BU27" i="4"/>
  <c r="CE137" i="3"/>
  <c r="CE139" i="3" s="1"/>
  <c r="D141" i="4"/>
  <c r="BY137" i="3"/>
  <c r="CF136" i="3"/>
  <c r="CG136" i="3"/>
  <c r="M144" i="4"/>
  <c r="D147" i="3"/>
  <c r="D143" i="4" s="1"/>
  <c r="Q144" i="4"/>
  <c r="CQ18" i="3"/>
  <c r="CZ19" i="3"/>
  <c r="CZ26" i="3"/>
  <c r="CQ16" i="3"/>
  <c r="CQ36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8" i="3"/>
  <c r="M148" i="3"/>
  <c r="BZ137" i="3"/>
  <c r="CC137" i="3"/>
  <c r="DM137" i="3"/>
  <c r="BN137" i="3" s="1"/>
  <c r="CD137" i="3"/>
  <c r="DM136" i="3"/>
  <c r="CA137" i="3"/>
  <c r="BY138" i="3"/>
  <c r="CQ26" i="3"/>
  <c r="CZ25" i="3"/>
  <c r="CQ24" i="3"/>
  <c r="CQ27" i="3"/>
  <c r="CU71" i="3"/>
  <c r="CZ31" i="3"/>
  <c r="CZ34" i="3"/>
  <c r="CQ39" i="3"/>
  <c r="CR71" i="3"/>
  <c r="CI71" i="3"/>
  <c r="CA138" i="3"/>
  <c r="CC138" i="3"/>
  <c r="CB137" i="3"/>
  <c r="BX137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2" i="4"/>
  <c r="D140" i="4"/>
  <c r="CQ15" i="3"/>
  <c r="DM138" i="3"/>
  <c r="BN138" i="3" s="1"/>
  <c r="CD138" i="3"/>
  <c r="BX138" i="3"/>
  <c r="BZ138" i="3"/>
  <c r="CB138" i="3"/>
  <c r="BK15" i="3"/>
  <c r="CP71" i="3"/>
  <c r="CL71" i="3"/>
  <c r="BP145" i="3" s="1"/>
  <c r="AQ145" i="3" s="1"/>
  <c r="CF39" i="3"/>
  <c r="CV71" i="3"/>
  <c r="CZ27" i="3"/>
  <c r="CZ33" i="3"/>
  <c r="CJ71" i="3"/>
  <c r="CZ39" i="3"/>
  <c r="BK39" i="3"/>
  <c r="CY71" i="3"/>
  <c r="CW71" i="3"/>
  <c r="CN71" i="3"/>
  <c r="CS71" i="3"/>
  <c r="CZ38" i="3"/>
  <c r="CZ22" i="3"/>
  <c r="CQ21" i="3"/>
  <c r="CO71" i="3"/>
  <c r="BK31" i="3"/>
  <c r="CQ32" i="3"/>
  <c r="CZ32" i="3"/>
  <c r="CQ33" i="3"/>
  <c r="CZ37" i="3"/>
  <c r="CQ17" i="3"/>
  <c r="BK30" i="3"/>
  <c r="CQ31" i="3"/>
  <c r="BK36" i="3"/>
  <c r="CZ18" i="3"/>
  <c r="CQ19" i="3"/>
  <c r="CZ16" i="3"/>
  <c r="CQ30" i="3"/>
  <c r="CZ30" i="3"/>
  <c r="CG30" i="3"/>
  <c r="BK32" i="3"/>
  <c r="BK33" i="3"/>
  <c r="CQ35" i="3"/>
  <c r="CZ35" i="3"/>
  <c r="CQ37" i="3"/>
  <c r="CZ20" i="3"/>
  <c r="CK71" i="3"/>
  <c r="CX71" i="3"/>
  <c r="CQ34" i="3"/>
  <c r="BK35" i="3"/>
  <c r="CZ36" i="3"/>
  <c r="BK37" i="3"/>
  <c r="CQ38" i="3"/>
  <c r="CF31" i="3"/>
  <c r="CF38" i="3"/>
  <c r="CF27" i="3"/>
  <c r="CG27" i="3"/>
  <c r="BK27" i="3"/>
  <c r="BM159" i="3"/>
  <c r="CT71" i="3"/>
  <c r="CM71" i="3"/>
  <c r="BK23" i="3"/>
  <c r="BK21" i="3"/>
  <c r="BK19" i="3"/>
  <c r="BO159" i="3"/>
  <c r="AM144" i="3" s="1"/>
  <c r="BQ159" i="3"/>
  <c r="AU144" i="3" s="1"/>
  <c r="BS159" i="3"/>
  <c r="BC144" i="3" s="1"/>
  <c r="BP159" i="3"/>
  <c r="AQ144" i="3" s="1"/>
  <c r="BR159" i="3"/>
  <c r="AY144" i="3" s="1"/>
  <c r="BT159" i="3"/>
  <c r="BG144" i="3" s="1"/>
  <c r="BY159" i="3"/>
  <c r="DF62" i="3" l="1"/>
  <c r="A60" i="4"/>
  <c r="BV34" i="4"/>
  <c r="BV27" i="4"/>
  <c r="BO35" i="4"/>
  <c r="BP35" i="4" s="1"/>
  <c r="BQ35" i="4" s="1"/>
  <c r="BR35" i="4" s="1"/>
  <c r="BS35" i="4" s="1"/>
  <c r="BT35" i="4" s="1"/>
  <c r="BU35" i="4" s="1"/>
  <c r="BM36" i="4"/>
  <c r="BN36" i="4" s="1"/>
  <c r="BL37" i="3"/>
  <c r="BT29" i="4"/>
  <c r="BY139" i="3"/>
  <c r="CB139" i="3"/>
  <c r="CA139" i="3"/>
  <c r="CG137" i="3"/>
  <c r="BM137" i="3" s="1"/>
  <c r="CC139" i="3"/>
  <c r="BM136" i="3"/>
  <c r="BQ136" i="3"/>
  <c r="BN136" i="3"/>
  <c r="BN139" i="3" s="1"/>
  <c r="BR136" i="3"/>
  <c r="BO136" i="3"/>
  <c r="BS136" i="3"/>
  <c r="BT136" i="3"/>
  <c r="BP136" i="3"/>
  <c r="BN159" i="3"/>
  <c r="AI144" i="3" s="1"/>
  <c r="BM145" i="3"/>
  <c r="AE145" i="3" s="1"/>
  <c r="BS145" i="3"/>
  <c r="BC145" i="3" s="1"/>
  <c r="CF26" i="3"/>
  <c r="CG17" i="3"/>
  <c r="BR142" i="3"/>
  <c r="AY146" i="3" s="1"/>
  <c r="BO142" i="3"/>
  <c r="AM146" i="3" s="1"/>
  <c r="BX139" i="3"/>
  <c r="CD139" i="3"/>
  <c r="CF137" i="3"/>
  <c r="BZ139" i="3"/>
  <c r="BT142" i="3"/>
  <c r="BG146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42" i="3"/>
  <c r="AI146" i="3" s="1"/>
  <c r="CG15" i="3"/>
  <c r="BO145" i="3"/>
  <c r="AM145" i="3" s="1"/>
  <c r="BM142" i="3"/>
  <c r="CG26" i="3"/>
  <c r="BQ145" i="3"/>
  <c r="AU145" i="3" s="1"/>
  <c r="CF35" i="3"/>
  <c r="BQ142" i="3"/>
  <c r="AU146" i="3" s="1"/>
  <c r="BT145" i="3"/>
  <c r="BG145" i="3" s="1"/>
  <c r="BP142" i="3"/>
  <c r="AQ146" i="3" s="1"/>
  <c r="CG138" i="3"/>
  <c r="BM138" i="3" s="1"/>
  <c r="CF138" i="3"/>
  <c r="BS142" i="3"/>
  <c r="BC146" i="3" s="1"/>
  <c r="BO137" i="3"/>
  <c r="BO138" i="3"/>
  <c r="BR145" i="3"/>
  <c r="AY145" i="3" s="1"/>
  <c r="CF32" i="3"/>
  <c r="CF23" i="3"/>
  <c r="CG39" i="3"/>
  <c r="CG36" i="3"/>
  <c r="CG32" i="3"/>
  <c r="D139" i="4"/>
  <c r="BN145" i="3"/>
  <c r="AI145" i="3" s="1"/>
  <c r="BO118" i="4"/>
  <c r="CQ71" i="3"/>
  <c r="CF30" i="3"/>
  <c r="BM30" i="3" s="1"/>
  <c r="CF36" i="3"/>
  <c r="CZ71" i="3"/>
  <c r="BX71" i="3"/>
  <c r="BX134" i="3" s="1"/>
  <c r="CF25" i="3"/>
  <c r="CG31" i="3"/>
  <c r="BM31" i="3" s="1"/>
  <c r="CG25" i="3"/>
  <c r="CG33" i="3"/>
  <c r="CF33" i="3"/>
  <c r="CG35" i="3"/>
  <c r="CG38" i="3"/>
  <c r="BK17" i="3"/>
  <c r="CF24" i="3"/>
  <c r="CG24" i="3"/>
  <c r="CF37" i="3"/>
  <c r="CG37" i="3"/>
  <c r="CG34" i="3"/>
  <c r="CF34" i="3"/>
  <c r="AE144" i="3"/>
  <c r="DF63" i="3" l="1"/>
  <c r="A61" i="4"/>
  <c r="BM37" i="4"/>
  <c r="BN37" i="4" s="1"/>
  <c r="BL38" i="3"/>
  <c r="BM38" i="3" s="1"/>
  <c r="BN38" i="3" s="1"/>
  <c r="BO38" i="3" s="1"/>
  <c r="BP38" i="3" s="1"/>
  <c r="BQ38" i="3" s="1"/>
  <c r="BR38" i="3" s="1"/>
  <c r="BS38" i="3" s="1"/>
  <c r="BT38" i="3" s="1"/>
  <c r="BJ38" i="3" s="1"/>
  <c r="BK37" i="4" s="1"/>
  <c r="BO36" i="4"/>
  <c r="BP36" i="4" s="1"/>
  <c r="BQ36" i="4" s="1"/>
  <c r="BR36" i="4" s="1"/>
  <c r="BS36" i="4" s="1"/>
  <c r="BT36" i="4" s="1"/>
  <c r="BU36" i="4" s="1"/>
  <c r="BV35" i="4"/>
  <c r="BU29" i="4"/>
  <c r="BV29" i="4" s="1"/>
  <c r="DF71" i="3"/>
  <c r="BM15" i="3"/>
  <c r="BN15" i="3" s="1"/>
  <c r="BO15" i="3" s="1"/>
  <c r="BP15" i="3" s="1"/>
  <c r="BQ15" i="3" s="1"/>
  <c r="BR15" i="3" s="1"/>
  <c r="BS15" i="3" s="1"/>
  <c r="BT15" i="3" s="1"/>
  <c r="AD144" i="3"/>
  <c r="BM139" i="3"/>
  <c r="BU136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I17" i="4" s="1"/>
  <c r="BM19" i="3"/>
  <c r="BN19" i="3" s="1"/>
  <c r="BO19" i="3" s="1"/>
  <c r="BP19" i="3" s="1"/>
  <c r="BQ19" i="3" s="1"/>
  <c r="BR19" i="3" s="1"/>
  <c r="BS19" i="3" s="1"/>
  <c r="BT19" i="3" s="1"/>
  <c r="AM107" i="4"/>
  <c r="AI107" i="4"/>
  <c r="AI127" i="4" s="1"/>
  <c r="BM21" i="3"/>
  <c r="AH21" i="3" s="1"/>
  <c r="AI21" i="4" s="1"/>
  <c r="BM35" i="3"/>
  <c r="AH35" i="3" s="1"/>
  <c r="AI34" i="4" s="1"/>
  <c r="BM32" i="3"/>
  <c r="AH32" i="3" s="1"/>
  <c r="AI31" i="4" s="1"/>
  <c r="AH27" i="3"/>
  <c r="AI27" i="4" s="1"/>
  <c r="CF139" i="3"/>
  <c r="BM23" i="3"/>
  <c r="AH23" i="3" s="1"/>
  <c r="AI23" i="4" s="1"/>
  <c r="BU145" i="3"/>
  <c r="BM18" i="3"/>
  <c r="BN18" i="3" s="1"/>
  <c r="BO18" i="3" s="1"/>
  <c r="BP18" i="3" s="1"/>
  <c r="BQ18" i="3" s="1"/>
  <c r="BR18" i="3" s="1"/>
  <c r="BS18" i="3" s="1"/>
  <c r="BT18" i="3" s="1"/>
  <c r="BM37" i="3"/>
  <c r="BM24" i="3"/>
  <c r="BN31" i="3"/>
  <c r="BO31" i="3" s="1"/>
  <c r="BP31" i="3" s="1"/>
  <c r="BQ31" i="3" s="1"/>
  <c r="BR31" i="3" s="1"/>
  <c r="AH31" i="3"/>
  <c r="AI30" i="4" s="1"/>
  <c r="AD145" i="3"/>
  <c r="BN30" i="3"/>
  <c r="BO30" i="3" s="1"/>
  <c r="BP30" i="3" s="1"/>
  <c r="BQ30" i="3" s="1"/>
  <c r="BR30" i="3" s="1"/>
  <c r="BS30" i="3" s="1"/>
  <c r="BT30" i="3" s="1"/>
  <c r="BJ30" i="3" s="1"/>
  <c r="BK29" i="4" s="1"/>
  <c r="AH30" i="3"/>
  <c r="AI29" i="4" s="1"/>
  <c r="BM34" i="3"/>
  <c r="AH34" i="3" s="1"/>
  <c r="AI33" i="4" s="1"/>
  <c r="BM33" i="3"/>
  <c r="AH33" i="3" s="1"/>
  <c r="AI32" i="4" s="1"/>
  <c r="BM25" i="3"/>
  <c r="BM36" i="3"/>
  <c r="CA71" i="3"/>
  <c r="CA134" i="3" s="1"/>
  <c r="CB71" i="3"/>
  <c r="CB134" i="3" s="1"/>
  <c r="BP137" i="3"/>
  <c r="BP138" i="3"/>
  <c r="BO139" i="3"/>
  <c r="AL27" i="3"/>
  <c r="AM27" i="4" s="1"/>
  <c r="AP27" i="3"/>
  <c r="AQ27" i="4" s="1"/>
  <c r="CE71" i="3"/>
  <c r="CE134" i="3" s="1"/>
  <c r="CD71" i="3"/>
  <c r="CD134" i="3" s="1"/>
  <c r="CC71" i="3"/>
  <c r="CC134" i="3" s="1"/>
  <c r="BZ71" i="3"/>
  <c r="BZ134" i="3" s="1"/>
  <c r="CG22" i="3"/>
  <c r="CF22" i="3"/>
  <c r="CG20" i="3"/>
  <c r="CF20" i="3"/>
  <c r="BU150" i="3"/>
  <c r="BU147" i="3"/>
  <c r="BU142" i="3"/>
  <c r="AE146" i="3"/>
  <c r="AD146" i="3" s="1"/>
  <c r="DF64" i="3" l="1"/>
  <c r="A62" i="4"/>
  <c r="AH38" i="3"/>
  <c r="AI37" i="4" s="1"/>
  <c r="BV36" i="4"/>
  <c r="BM38" i="4"/>
  <c r="BN38" i="4" s="1"/>
  <c r="BL39" i="3"/>
  <c r="BM39" i="3" s="1"/>
  <c r="BO37" i="4"/>
  <c r="BP37" i="4" s="1"/>
  <c r="BQ37" i="4" s="1"/>
  <c r="BR37" i="4" s="1"/>
  <c r="BS37" i="4" s="1"/>
  <c r="BT37" i="4" s="1"/>
  <c r="BU37" i="4" s="1"/>
  <c r="AF145" i="4"/>
  <c r="AH15" i="3"/>
  <c r="AI15" i="4" s="1"/>
  <c r="BO107" i="4"/>
  <c r="AM127" i="4"/>
  <c r="AH26" i="3"/>
  <c r="AI26" i="4" s="1"/>
  <c r="BN17" i="3"/>
  <c r="BO17" i="3" s="1"/>
  <c r="BP17" i="3" s="1"/>
  <c r="BQ17" i="3" s="1"/>
  <c r="BR17" i="3" s="1"/>
  <c r="BS17" i="3" s="1"/>
  <c r="BT17" i="3" s="1"/>
  <c r="BN32" i="3"/>
  <c r="AL32" i="3" s="1"/>
  <c r="AM31" i="4" s="1"/>
  <c r="AP26" i="3"/>
  <c r="AQ26" i="4" s="1"/>
  <c r="BN21" i="3"/>
  <c r="BO21" i="3" s="1"/>
  <c r="BP21" i="3" s="1"/>
  <c r="BQ21" i="3" s="1"/>
  <c r="BR21" i="3" s="1"/>
  <c r="BS21" i="3" s="1"/>
  <c r="BT21" i="3" s="1"/>
  <c r="AH19" i="3"/>
  <c r="AI19" i="4" s="1"/>
  <c r="BN107" i="4"/>
  <c r="BN23" i="3"/>
  <c r="BO23" i="3" s="1"/>
  <c r="BP23" i="3" s="1"/>
  <c r="BQ23" i="3" s="1"/>
  <c r="BR23" i="3" s="1"/>
  <c r="BS23" i="3" s="1"/>
  <c r="BT23" i="3" s="1"/>
  <c r="AP31" i="3"/>
  <c r="AQ30" i="4" s="1"/>
  <c r="AL30" i="3"/>
  <c r="AM29" i="4" s="1"/>
  <c r="BB38" i="3"/>
  <c r="BC37" i="4" s="1"/>
  <c r="AH18" i="3"/>
  <c r="AI18" i="4" s="1"/>
  <c r="AX31" i="3"/>
  <c r="AY30" i="4" s="1"/>
  <c r="BN35" i="3"/>
  <c r="BO35" i="3" s="1"/>
  <c r="AT31" i="3"/>
  <c r="AU30" i="4" s="1"/>
  <c r="AL26" i="3"/>
  <c r="AM26" i="4" s="1"/>
  <c r="AL38" i="3"/>
  <c r="AM37" i="4" s="1"/>
  <c r="BF38" i="3"/>
  <c r="BG37" i="4" s="1"/>
  <c r="BU38" i="3"/>
  <c r="AX38" i="3"/>
  <c r="AY37" i="4" s="1"/>
  <c r="AT38" i="3"/>
  <c r="AU37" i="4" s="1"/>
  <c r="AP30" i="3"/>
  <c r="AQ29" i="4" s="1"/>
  <c r="BB30" i="3"/>
  <c r="BC29" i="4" s="1"/>
  <c r="AP38" i="3"/>
  <c r="AQ37" i="4" s="1"/>
  <c r="AL19" i="3"/>
  <c r="AM19" i="4" s="1"/>
  <c r="AL18" i="3"/>
  <c r="AM18" i="4" s="1"/>
  <c r="AL15" i="3"/>
  <c r="AM15" i="4" s="1"/>
  <c r="AT30" i="3"/>
  <c r="AU29" i="4" s="1"/>
  <c r="AX30" i="3"/>
  <c r="AY29" i="4" s="1"/>
  <c r="BN25" i="3"/>
  <c r="AH25" i="3"/>
  <c r="AI25" i="4" s="1"/>
  <c r="BN36" i="3"/>
  <c r="BO36" i="3" s="1"/>
  <c r="AH36" i="3"/>
  <c r="AI35" i="4" s="1"/>
  <c r="BF30" i="3"/>
  <c r="BG29" i="4" s="1"/>
  <c r="AL31" i="3"/>
  <c r="AM30" i="4" s="1"/>
  <c r="BN24" i="3"/>
  <c r="BO24" i="3" s="1"/>
  <c r="BP24" i="3" s="1"/>
  <c r="BQ24" i="3" s="1"/>
  <c r="BR24" i="3" s="1"/>
  <c r="BS24" i="3" s="1"/>
  <c r="BT24" i="3" s="1"/>
  <c r="AH24" i="3"/>
  <c r="AI24" i="4" s="1"/>
  <c r="BN37" i="3"/>
  <c r="AH37" i="3"/>
  <c r="AI36" i="4" s="1"/>
  <c r="BM20" i="3"/>
  <c r="BM22" i="3"/>
  <c r="BS31" i="3"/>
  <c r="BB31" i="3"/>
  <c r="BC30" i="4" s="1"/>
  <c r="BN33" i="3"/>
  <c r="BN34" i="3"/>
  <c r="BQ137" i="3"/>
  <c r="AP19" i="3"/>
  <c r="AQ19" i="4" s="1"/>
  <c r="AP18" i="3"/>
  <c r="AQ18" i="4" s="1"/>
  <c r="BQ138" i="3"/>
  <c r="BP139" i="3"/>
  <c r="BQ118" i="4"/>
  <c r="AT27" i="3"/>
  <c r="AU27" i="4" s="1"/>
  <c r="AP15" i="3"/>
  <c r="AQ15" i="4" s="1"/>
  <c r="AT26" i="3"/>
  <c r="AU26" i="4" s="1"/>
  <c r="BU30" i="3"/>
  <c r="DF65" i="3" l="1"/>
  <c r="A63" i="4"/>
  <c r="BV37" i="4"/>
  <c r="BM40" i="4"/>
  <c r="BN40" i="4" s="1"/>
  <c r="BL41" i="3"/>
  <c r="BM41" i="3" s="1"/>
  <c r="BN39" i="3"/>
  <c r="AH39" i="3"/>
  <c r="AI38" i="4" s="1"/>
  <c r="BO38" i="4"/>
  <c r="BP38" i="4" s="1"/>
  <c r="BQ38" i="4" s="1"/>
  <c r="BR38" i="4" s="1"/>
  <c r="BS38" i="4" s="1"/>
  <c r="BT38" i="4" s="1"/>
  <c r="BU38" i="4" s="1"/>
  <c r="AJ145" i="4"/>
  <c r="BO32" i="3"/>
  <c r="AP32" i="3" s="1"/>
  <c r="AQ31" i="4" s="1"/>
  <c r="AP17" i="3"/>
  <c r="AQ17" i="4" s="1"/>
  <c r="AL17" i="3"/>
  <c r="AM17" i="4" s="1"/>
  <c r="AL23" i="3"/>
  <c r="AM23" i="4" s="1"/>
  <c r="AP21" i="3"/>
  <c r="AQ21" i="4" s="1"/>
  <c r="AL21" i="3"/>
  <c r="AM21" i="4" s="1"/>
  <c r="BN127" i="4"/>
  <c r="AP23" i="3"/>
  <c r="AQ23" i="4" s="1"/>
  <c r="AT23" i="3"/>
  <c r="AU23" i="4" s="1"/>
  <c r="BP35" i="3"/>
  <c r="AP35" i="3"/>
  <c r="AQ34" i="4" s="1"/>
  <c r="AL35" i="3"/>
  <c r="AM34" i="4" s="1"/>
  <c r="AP24" i="3"/>
  <c r="AQ24" i="4" s="1"/>
  <c r="BN20" i="3"/>
  <c r="BO20" i="3" s="1"/>
  <c r="BP20" i="3" s="1"/>
  <c r="BQ20" i="3" s="1"/>
  <c r="BR20" i="3" s="1"/>
  <c r="BS20" i="3" s="1"/>
  <c r="BT20" i="3" s="1"/>
  <c r="AH20" i="3"/>
  <c r="AI20" i="4" s="1"/>
  <c r="AL24" i="3"/>
  <c r="AM24" i="4" s="1"/>
  <c r="AL36" i="3"/>
  <c r="AM35" i="4" s="1"/>
  <c r="BO37" i="3"/>
  <c r="AL37" i="3"/>
  <c r="AM36" i="4" s="1"/>
  <c r="BO25" i="3"/>
  <c r="AL25" i="3"/>
  <c r="AM25" i="4" s="1"/>
  <c r="BN22" i="3"/>
  <c r="BO22" i="3" s="1"/>
  <c r="BP22" i="3" s="1"/>
  <c r="BQ22" i="3" s="1"/>
  <c r="BR22" i="3" s="1"/>
  <c r="BS22" i="3" s="1"/>
  <c r="BT22" i="3" s="1"/>
  <c r="AH22" i="3"/>
  <c r="AI22" i="4" s="1"/>
  <c r="BO34" i="3"/>
  <c r="AL34" i="3"/>
  <c r="AM33" i="4" s="1"/>
  <c r="BO33" i="3"/>
  <c r="AL33" i="3"/>
  <c r="AM32" i="4" s="1"/>
  <c r="BT31" i="3"/>
  <c r="BJ31" i="3" s="1"/>
  <c r="BK30" i="4" s="1"/>
  <c r="BF31" i="3"/>
  <c r="BG30" i="4" s="1"/>
  <c r="BP36" i="3"/>
  <c r="AP36" i="3"/>
  <c r="AQ35" i="4" s="1"/>
  <c r="BR137" i="3"/>
  <c r="AT19" i="3"/>
  <c r="AU19" i="4" s="1"/>
  <c r="AT18" i="3"/>
  <c r="AU18" i="4" s="1"/>
  <c r="BR138" i="3"/>
  <c r="BQ139" i="3"/>
  <c r="BR118" i="4"/>
  <c r="AU107" i="4"/>
  <c r="AX27" i="3"/>
  <c r="AY27" i="4" s="1"/>
  <c r="AT21" i="3"/>
  <c r="AU21" i="4" s="1"/>
  <c r="AT17" i="3"/>
  <c r="AU17" i="4" s="1"/>
  <c r="AT15" i="3"/>
  <c r="AU15" i="4" s="1"/>
  <c r="AX23" i="3"/>
  <c r="AY23" i="4" s="1"/>
  <c r="AX26" i="3"/>
  <c r="AY26" i="4" s="1"/>
  <c r="AT24" i="3"/>
  <c r="AU24" i="4" s="1"/>
  <c r="DF66" i="3" l="1"/>
  <c r="A65" i="4" s="1"/>
  <c r="A64" i="4"/>
  <c r="BM41" i="4"/>
  <c r="BN41" i="4" s="1"/>
  <c r="BL42" i="3"/>
  <c r="BM42" i="3" s="1"/>
  <c r="BO39" i="3"/>
  <c r="AL39" i="3"/>
  <c r="AM38" i="4" s="1"/>
  <c r="BN41" i="3"/>
  <c r="AH41" i="3"/>
  <c r="AI40" i="4" s="1"/>
  <c r="BV38" i="4"/>
  <c r="BO40" i="4"/>
  <c r="BP40" i="4" s="1"/>
  <c r="BQ40" i="4" s="1"/>
  <c r="BR40" i="4" s="1"/>
  <c r="BS40" i="4" s="1"/>
  <c r="BT40" i="4" s="1"/>
  <c r="BU40" i="4" s="1"/>
  <c r="BV40" i="4" s="1"/>
  <c r="BQ107" i="4"/>
  <c r="AU127" i="4"/>
  <c r="AE149" i="3"/>
  <c r="AL20" i="3"/>
  <c r="AM20" i="4" s="1"/>
  <c r="BP32" i="3"/>
  <c r="AT32" i="3" s="1"/>
  <c r="AU31" i="4" s="1"/>
  <c r="BQ35" i="3"/>
  <c r="AT35" i="3"/>
  <c r="AU34" i="4" s="1"/>
  <c r="BU31" i="3"/>
  <c r="AL22" i="3"/>
  <c r="AM22" i="4" s="1"/>
  <c r="BP37" i="3"/>
  <c r="AP37" i="3"/>
  <c r="AQ36" i="4" s="1"/>
  <c r="AM28" i="4"/>
  <c r="BP25" i="3"/>
  <c r="AP25" i="3"/>
  <c r="AQ25" i="4" s="1"/>
  <c r="BQ36" i="3"/>
  <c r="AT36" i="3"/>
  <c r="AU35" i="4" s="1"/>
  <c r="BP33" i="3"/>
  <c r="AP33" i="3"/>
  <c r="AQ32" i="4" s="1"/>
  <c r="BP34" i="3"/>
  <c r="AP34" i="3"/>
  <c r="AQ33" i="4" s="1"/>
  <c r="BS137" i="3"/>
  <c r="AX19" i="3"/>
  <c r="AY19" i="4" s="1"/>
  <c r="AX18" i="3"/>
  <c r="AY18" i="4" s="1"/>
  <c r="BS138" i="3"/>
  <c r="BR139" i="3"/>
  <c r="BS118" i="4"/>
  <c r="BV118" i="4" s="1"/>
  <c r="AY107" i="4"/>
  <c r="BB27" i="3"/>
  <c r="BC27" i="4" s="1"/>
  <c r="AX21" i="3"/>
  <c r="AY21" i="4" s="1"/>
  <c r="AX17" i="3"/>
  <c r="AY17" i="4" s="1"/>
  <c r="AX15" i="3"/>
  <c r="AY15" i="4" s="1"/>
  <c r="AP22" i="3"/>
  <c r="AQ22" i="4" s="1"/>
  <c r="BB23" i="3"/>
  <c r="BC23" i="4" s="1"/>
  <c r="BB26" i="3"/>
  <c r="BC26" i="4" s="1"/>
  <c r="AP20" i="3"/>
  <c r="AQ20" i="4" s="1"/>
  <c r="AX24" i="3"/>
  <c r="AY24" i="4" s="1"/>
  <c r="BO41" i="3" l="1"/>
  <c r="AL41" i="3"/>
  <c r="AM40" i="4" s="1"/>
  <c r="BM42" i="4"/>
  <c r="BN42" i="4" s="1"/>
  <c r="BL43" i="3"/>
  <c r="BM43" i="3" s="1"/>
  <c r="AH42" i="3"/>
  <c r="AI41" i="4" s="1"/>
  <c r="BN42" i="3"/>
  <c r="BP39" i="3"/>
  <c r="AP39" i="3"/>
  <c r="AQ38" i="4" s="1"/>
  <c r="BO41" i="4"/>
  <c r="BP41" i="4" s="1"/>
  <c r="BQ41" i="4" s="1"/>
  <c r="BR41" i="4" s="1"/>
  <c r="BS41" i="4" s="1"/>
  <c r="BT41" i="4" s="1"/>
  <c r="BU41" i="4" s="1"/>
  <c r="AR145" i="4"/>
  <c r="BR107" i="4"/>
  <c r="AY127" i="4"/>
  <c r="BQ32" i="3"/>
  <c r="BR32" i="3" s="1"/>
  <c r="BR35" i="3"/>
  <c r="AX35" i="3"/>
  <c r="AY34" i="4" s="1"/>
  <c r="BQ25" i="3"/>
  <c r="AT25" i="3"/>
  <c r="AU25" i="4" s="1"/>
  <c r="AQ28" i="4"/>
  <c r="BQ37" i="3"/>
  <c r="AT37" i="3"/>
  <c r="AU36" i="4" s="1"/>
  <c r="BQ34" i="3"/>
  <c r="AT34" i="3"/>
  <c r="AU33" i="4" s="1"/>
  <c r="BQ33" i="3"/>
  <c r="AT33" i="3"/>
  <c r="AU32" i="4" s="1"/>
  <c r="BR36" i="3"/>
  <c r="AX36" i="3"/>
  <c r="AY35" i="4" s="1"/>
  <c r="BT137" i="3"/>
  <c r="BB19" i="3"/>
  <c r="BC19" i="4" s="1"/>
  <c r="BB18" i="3"/>
  <c r="BC18" i="4" s="1"/>
  <c r="BT138" i="3"/>
  <c r="BU138" i="3" s="1"/>
  <c r="BS139" i="3"/>
  <c r="BQ117" i="4"/>
  <c r="BC107" i="4"/>
  <c r="BB21" i="3"/>
  <c r="BC21" i="4" s="1"/>
  <c r="BB17" i="3"/>
  <c r="BC17" i="4" s="1"/>
  <c r="BB15" i="3"/>
  <c r="BC15" i="4" s="1"/>
  <c r="AT22" i="3"/>
  <c r="AU22" i="4" s="1"/>
  <c r="BF23" i="3"/>
  <c r="BG23" i="4" s="1"/>
  <c r="BF26" i="3"/>
  <c r="BG26" i="4" s="1"/>
  <c r="AT20" i="3"/>
  <c r="AU20" i="4" s="1"/>
  <c r="BB24" i="3"/>
  <c r="BC24" i="4" s="1"/>
  <c r="BV41" i="4" l="1"/>
  <c r="BM43" i="4"/>
  <c r="BN43" i="4" s="1"/>
  <c r="BL44" i="3"/>
  <c r="BM44" i="3" s="1"/>
  <c r="AH43" i="3"/>
  <c r="AI42" i="4" s="1"/>
  <c r="BN43" i="3"/>
  <c r="BO42" i="4"/>
  <c r="BP42" i="4" s="1"/>
  <c r="BQ42" i="4" s="1"/>
  <c r="BR42" i="4" s="1"/>
  <c r="BS42" i="4" s="1"/>
  <c r="BT42" i="4" s="1"/>
  <c r="BU42" i="4" s="1"/>
  <c r="BQ39" i="3"/>
  <c r="AT39" i="3"/>
  <c r="AU38" i="4" s="1"/>
  <c r="BO42" i="3"/>
  <c r="AL42" i="3"/>
  <c r="AM41" i="4" s="1"/>
  <c r="BP41" i="3"/>
  <c r="AP41" i="3"/>
  <c r="AQ40" i="4" s="1"/>
  <c r="AV145" i="4"/>
  <c r="BS107" i="4"/>
  <c r="BC127" i="4"/>
  <c r="AX32" i="3"/>
  <c r="AY31" i="4" s="1"/>
  <c r="AM149" i="3"/>
  <c r="BQ127" i="4"/>
  <c r="BS35" i="3"/>
  <c r="BB35" i="3"/>
  <c r="BC34" i="4" s="1"/>
  <c r="BR37" i="3"/>
  <c r="AX37" i="3"/>
  <c r="AY36" i="4" s="1"/>
  <c r="BR25" i="3"/>
  <c r="AX25" i="3"/>
  <c r="AY25" i="4" s="1"/>
  <c r="AU28" i="4"/>
  <c r="BS36" i="3"/>
  <c r="BB36" i="3"/>
  <c r="BC35" i="4" s="1"/>
  <c r="BS32" i="3"/>
  <c r="BB32" i="3"/>
  <c r="BC31" i="4" s="1"/>
  <c r="BR33" i="3"/>
  <c r="AX33" i="3"/>
  <c r="AY32" i="4" s="1"/>
  <c r="BR34" i="3"/>
  <c r="AX34" i="3"/>
  <c r="AY33" i="4" s="1"/>
  <c r="BU137" i="3"/>
  <c r="BF19" i="3"/>
  <c r="BG19" i="4" s="1"/>
  <c r="BJ19" i="3"/>
  <c r="BK19" i="4" s="1"/>
  <c r="BU19" i="3"/>
  <c r="BF18" i="3"/>
  <c r="BG18" i="4" s="1"/>
  <c r="BT139" i="3"/>
  <c r="BR117" i="4"/>
  <c r="BR127" i="4" s="1"/>
  <c r="BG107" i="4"/>
  <c r="BG127" i="4" s="1"/>
  <c r="BF27" i="3"/>
  <c r="BG27" i="4" s="1"/>
  <c r="BJ27" i="3"/>
  <c r="BK27" i="4" s="1"/>
  <c r="BU27" i="3"/>
  <c r="BF21" i="3"/>
  <c r="BG21" i="4" s="1"/>
  <c r="BF17" i="3"/>
  <c r="BG17" i="4" s="1"/>
  <c r="BJ17" i="3"/>
  <c r="BK17" i="4" s="1"/>
  <c r="BU17" i="3"/>
  <c r="BF15" i="3"/>
  <c r="BG15" i="4" s="1"/>
  <c r="BJ15" i="3"/>
  <c r="BK15" i="4" s="1"/>
  <c r="AX22" i="3"/>
  <c r="AY22" i="4" s="1"/>
  <c r="BJ23" i="3"/>
  <c r="BK23" i="4" s="1"/>
  <c r="BJ26" i="3"/>
  <c r="BK26" i="4" s="1"/>
  <c r="AX20" i="3"/>
  <c r="AY20" i="4" s="1"/>
  <c r="BF24" i="3"/>
  <c r="BG24" i="4" s="1"/>
  <c r="BV42" i="4" l="1"/>
  <c r="BP42" i="3"/>
  <c r="AP42" i="3"/>
  <c r="AQ41" i="4" s="1"/>
  <c r="BM44" i="4"/>
  <c r="BN44" i="4" s="1"/>
  <c r="BL45" i="3"/>
  <c r="BM45" i="3" s="1"/>
  <c r="BO43" i="3"/>
  <c r="AL43" i="3"/>
  <c r="AM42" i="4" s="1"/>
  <c r="BQ41" i="3"/>
  <c r="AT41" i="3"/>
  <c r="AU40" i="4" s="1"/>
  <c r="BR39" i="3"/>
  <c r="AX39" i="3"/>
  <c r="AY38" i="4" s="1"/>
  <c r="BO43" i="4"/>
  <c r="BP43" i="4" s="1"/>
  <c r="BQ43" i="4" s="1"/>
  <c r="BR43" i="4" s="1"/>
  <c r="BS43" i="4" s="1"/>
  <c r="BT43" i="4" s="1"/>
  <c r="BU43" i="4" s="1"/>
  <c r="AH44" i="3"/>
  <c r="AI43" i="4" s="1"/>
  <c r="BN44" i="3"/>
  <c r="BD145" i="4"/>
  <c r="AZ145" i="4"/>
  <c r="AQ149" i="3"/>
  <c r="BT107" i="4"/>
  <c r="BT35" i="3"/>
  <c r="BJ35" i="3" s="1"/>
  <c r="BK34" i="4" s="1"/>
  <c r="BF35" i="3"/>
  <c r="BG34" i="4" s="1"/>
  <c r="AY28" i="4"/>
  <c r="BS25" i="3"/>
  <c r="BB25" i="3"/>
  <c r="BC25" i="4" s="1"/>
  <c r="BS37" i="3"/>
  <c r="BB37" i="3"/>
  <c r="BC36" i="4" s="1"/>
  <c r="BS34" i="3"/>
  <c r="BB34" i="3"/>
  <c r="BC33" i="4" s="1"/>
  <c r="BS33" i="3"/>
  <c r="BB33" i="3"/>
  <c r="BC32" i="4" s="1"/>
  <c r="BT32" i="3"/>
  <c r="BJ32" i="3" s="1"/>
  <c r="BK31" i="4" s="1"/>
  <c r="BF32" i="3"/>
  <c r="BG31" i="4" s="1"/>
  <c r="BT36" i="3"/>
  <c r="BJ36" i="3" s="1"/>
  <c r="BK35" i="4" s="1"/>
  <c r="BF36" i="3"/>
  <c r="BG35" i="4" s="1"/>
  <c r="BU139" i="3"/>
  <c r="BJ18" i="3"/>
  <c r="BK18" i="4" s="1"/>
  <c r="BU18" i="3"/>
  <c r="BS117" i="4"/>
  <c r="BS127" i="4" s="1"/>
  <c r="BK107" i="4"/>
  <c r="BK127" i="4" s="1"/>
  <c r="BJ21" i="3"/>
  <c r="BK21" i="4" s="1"/>
  <c r="BU15" i="3"/>
  <c r="BU23" i="3"/>
  <c r="BU26" i="3"/>
  <c r="BB22" i="3"/>
  <c r="BC22" i="4" s="1"/>
  <c r="BB20" i="3"/>
  <c r="BC20" i="4" s="1"/>
  <c r="BV43" i="4" l="1"/>
  <c r="BN45" i="3"/>
  <c r="AH45" i="3"/>
  <c r="AI44" i="4" s="1"/>
  <c r="BO44" i="4"/>
  <c r="BP44" i="4" s="1"/>
  <c r="BQ44" i="4" s="1"/>
  <c r="BR44" i="4" s="1"/>
  <c r="BS44" i="4" s="1"/>
  <c r="BT44" i="4" s="1"/>
  <c r="BU44" i="4" s="1"/>
  <c r="BV44" i="4" s="1"/>
  <c r="BO44" i="3"/>
  <c r="AL44" i="3"/>
  <c r="AM43" i="4" s="1"/>
  <c r="BR41" i="3"/>
  <c r="AX41" i="3"/>
  <c r="AY40" i="4" s="1"/>
  <c r="BS39" i="3"/>
  <c r="BB39" i="3"/>
  <c r="BC38" i="4" s="1"/>
  <c r="BP43" i="3"/>
  <c r="AP43" i="3"/>
  <c r="AQ42" i="4" s="1"/>
  <c r="BM45" i="4"/>
  <c r="BN45" i="4" s="1"/>
  <c r="BO45" i="4" s="1"/>
  <c r="BP45" i="4" s="1"/>
  <c r="BQ45" i="4" s="1"/>
  <c r="BR45" i="4" s="1"/>
  <c r="BS45" i="4" s="1"/>
  <c r="BT45" i="4" s="1"/>
  <c r="BU45" i="4" s="1"/>
  <c r="BV45" i="4" s="1"/>
  <c r="BL46" i="3"/>
  <c r="BM46" i="3" s="1"/>
  <c r="BQ42" i="3"/>
  <c r="AT42" i="3"/>
  <c r="AU41" i="4" s="1"/>
  <c r="BH145" i="4"/>
  <c r="AU149" i="3"/>
  <c r="BV117" i="4"/>
  <c r="BT127" i="4"/>
  <c r="BU107" i="4"/>
  <c r="BU127" i="4" s="1"/>
  <c r="BU35" i="3"/>
  <c r="BU32" i="3"/>
  <c r="BU36" i="3"/>
  <c r="BT37" i="3"/>
  <c r="BF37" i="3"/>
  <c r="BG36" i="4" s="1"/>
  <c r="BT25" i="3"/>
  <c r="BJ25" i="3" s="1"/>
  <c r="BK25" i="4" s="1"/>
  <c r="BF25" i="3"/>
  <c r="BG25" i="4" s="1"/>
  <c r="BK28" i="4"/>
  <c r="BC28" i="4"/>
  <c r="BT33" i="3"/>
  <c r="BF33" i="3"/>
  <c r="BG32" i="4" s="1"/>
  <c r="BT34" i="3"/>
  <c r="BJ34" i="3" s="1"/>
  <c r="BK33" i="4" s="1"/>
  <c r="BF34" i="3"/>
  <c r="BG33" i="4" s="1"/>
  <c r="BU24" i="3"/>
  <c r="BJ24" i="3"/>
  <c r="BK24" i="4" s="1"/>
  <c r="BU21" i="3"/>
  <c r="BF22" i="3"/>
  <c r="BG22" i="4" s="1"/>
  <c r="BJ20" i="3"/>
  <c r="BK20" i="4" s="1"/>
  <c r="BF20" i="3"/>
  <c r="BG20" i="4" s="1"/>
  <c r="BU20" i="3"/>
  <c r="BP44" i="3" l="1"/>
  <c r="AP44" i="3"/>
  <c r="AQ43" i="4" s="1"/>
  <c r="BQ43" i="3"/>
  <c r="AT43" i="3"/>
  <c r="AU42" i="4" s="1"/>
  <c r="BM46" i="4"/>
  <c r="BN46" i="4" s="1"/>
  <c r="BL47" i="3"/>
  <c r="BM47" i="3" s="1"/>
  <c r="BR42" i="3"/>
  <c r="AX42" i="3"/>
  <c r="AY41" i="4" s="1"/>
  <c r="BT39" i="3"/>
  <c r="BF39" i="3"/>
  <c r="BG38" i="4" s="1"/>
  <c r="AH46" i="3"/>
  <c r="AI45" i="4" s="1"/>
  <c r="BN46" i="3"/>
  <c r="BO45" i="3"/>
  <c r="AL45" i="3"/>
  <c r="AM44" i="4" s="1"/>
  <c r="BS41" i="3"/>
  <c r="BB41" i="3"/>
  <c r="BC40" i="4" s="1"/>
  <c r="AY149" i="3"/>
  <c r="BV107" i="4"/>
  <c r="BV127" i="4" s="1"/>
  <c r="BU25" i="3"/>
  <c r="BG28" i="4"/>
  <c r="BU34" i="3"/>
  <c r="BJ37" i="3"/>
  <c r="BK36" i="4" s="1"/>
  <c r="BU37" i="3"/>
  <c r="BJ33" i="3"/>
  <c r="BK32" i="4" s="1"/>
  <c r="BU33" i="3"/>
  <c r="BJ22" i="3"/>
  <c r="BK22" i="4" s="1"/>
  <c r="BJ39" i="3" l="1"/>
  <c r="BK38" i="4" s="1"/>
  <c r="BU39" i="3"/>
  <c r="BM47" i="4"/>
  <c r="BN47" i="4" s="1"/>
  <c r="BL48" i="3"/>
  <c r="BM48" i="3" s="1"/>
  <c r="BP45" i="3"/>
  <c r="AP45" i="3"/>
  <c r="AQ44" i="4" s="1"/>
  <c r="BS42" i="3"/>
  <c r="BB42" i="3"/>
  <c r="BC41" i="4" s="1"/>
  <c r="BR43" i="3"/>
  <c r="AX43" i="3"/>
  <c r="AY42" i="4" s="1"/>
  <c r="BO46" i="3"/>
  <c r="AL46" i="3"/>
  <c r="AM45" i="4" s="1"/>
  <c r="AH47" i="3"/>
  <c r="AI46" i="4" s="1"/>
  <c r="BN47" i="3"/>
  <c r="BQ44" i="3"/>
  <c r="AT44" i="3"/>
  <c r="AU43" i="4" s="1"/>
  <c r="BT41" i="3"/>
  <c r="BJ41" i="3" s="1"/>
  <c r="BK40" i="4" s="1"/>
  <c r="BF41" i="3"/>
  <c r="BG40" i="4" s="1"/>
  <c r="BO46" i="4"/>
  <c r="BP46" i="4" s="1"/>
  <c r="BQ46" i="4" s="1"/>
  <c r="BR46" i="4" s="1"/>
  <c r="BS46" i="4" s="1"/>
  <c r="BT46" i="4" s="1"/>
  <c r="BU46" i="4" s="1"/>
  <c r="BC149" i="3"/>
  <c r="BG149" i="3"/>
  <c r="BU22" i="3"/>
  <c r="BO47" i="4" l="1"/>
  <c r="BP47" i="4" s="1"/>
  <c r="BQ47" i="4" s="1"/>
  <c r="BR47" i="4" s="1"/>
  <c r="BS47" i="4" s="1"/>
  <c r="BT47" i="4" s="1"/>
  <c r="BU47" i="4" s="1"/>
  <c r="BP46" i="3"/>
  <c r="AP46" i="3"/>
  <c r="AQ45" i="4" s="1"/>
  <c r="BS43" i="3"/>
  <c r="BB43" i="3"/>
  <c r="BC42" i="4" s="1"/>
  <c r="BM48" i="4"/>
  <c r="BN48" i="4" s="1"/>
  <c r="BL49" i="3"/>
  <c r="BM49" i="3" s="1"/>
  <c r="BN48" i="3"/>
  <c r="AH48" i="3"/>
  <c r="AI47" i="4" s="1"/>
  <c r="BR44" i="3"/>
  <c r="AX44" i="3"/>
  <c r="AY43" i="4" s="1"/>
  <c r="BO47" i="3"/>
  <c r="AL47" i="3"/>
  <c r="AM46" i="4" s="1"/>
  <c r="BT42" i="3"/>
  <c r="BJ42" i="3" s="1"/>
  <c r="BK41" i="4" s="1"/>
  <c r="BF42" i="3"/>
  <c r="BG41" i="4" s="1"/>
  <c r="BV46" i="4"/>
  <c r="BQ45" i="3"/>
  <c r="AT45" i="3"/>
  <c r="AU44" i="4" s="1"/>
  <c r="BU41" i="3"/>
  <c r="AE150" i="3"/>
  <c r="BY71" i="3"/>
  <c r="BY134" i="3" s="1"/>
  <c r="CF16" i="3"/>
  <c r="CF71" i="3" s="1"/>
  <c r="CF134" i="3" s="1"/>
  <c r="CG16" i="3"/>
  <c r="BU42" i="3" l="1"/>
  <c r="BO48" i="3"/>
  <c r="AL48" i="3"/>
  <c r="AM47" i="4" s="1"/>
  <c r="BM49" i="4"/>
  <c r="BN49" i="4" s="1"/>
  <c r="BL50" i="3"/>
  <c r="BM50" i="3" s="1"/>
  <c r="BQ46" i="3"/>
  <c r="AT46" i="3"/>
  <c r="AU45" i="4" s="1"/>
  <c r="BP47" i="3"/>
  <c r="AP47" i="3"/>
  <c r="AQ46" i="4" s="1"/>
  <c r="BV47" i="4"/>
  <c r="BT43" i="3"/>
  <c r="BF43" i="3"/>
  <c r="BG42" i="4" s="1"/>
  <c r="BO48" i="4"/>
  <c r="BP48" i="4" s="1"/>
  <c r="BQ48" i="4" s="1"/>
  <c r="BR48" i="4" s="1"/>
  <c r="BS48" i="4" s="1"/>
  <c r="BT48" i="4" s="1"/>
  <c r="BU48" i="4" s="1"/>
  <c r="BN49" i="3"/>
  <c r="AH49" i="3"/>
  <c r="AI48" i="4" s="1"/>
  <c r="BR45" i="3"/>
  <c r="AX45" i="3"/>
  <c r="AY44" i="4" s="1"/>
  <c r="BS44" i="3"/>
  <c r="BB44" i="3"/>
  <c r="BC43" i="4" s="1"/>
  <c r="BM16" i="3"/>
  <c r="AH16" i="3" s="1"/>
  <c r="BQ47" i="3" l="1"/>
  <c r="AT47" i="3"/>
  <c r="AU46" i="4" s="1"/>
  <c r="BO49" i="4"/>
  <c r="BP49" i="4" s="1"/>
  <c r="BQ49" i="4" s="1"/>
  <c r="BR49" i="4" s="1"/>
  <c r="BS49" i="4" s="1"/>
  <c r="BT49" i="4" s="1"/>
  <c r="BU49" i="4" s="1"/>
  <c r="BV48" i="4"/>
  <c r="BT44" i="3"/>
  <c r="BJ44" i="3" s="1"/>
  <c r="BK43" i="4" s="1"/>
  <c r="BF44" i="3"/>
  <c r="BG43" i="4" s="1"/>
  <c r="BR46" i="3"/>
  <c r="AX46" i="3"/>
  <c r="AY45" i="4" s="1"/>
  <c r="BJ43" i="3"/>
  <c r="BK42" i="4" s="1"/>
  <c r="BU43" i="3"/>
  <c r="BM50" i="4"/>
  <c r="BN50" i="4" s="1"/>
  <c r="BL51" i="3"/>
  <c r="BM51" i="3" s="1"/>
  <c r="BP48" i="3"/>
  <c r="AP48" i="3"/>
  <c r="AQ47" i="4" s="1"/>
  <c r="BN50" i="3"/>
  <c r="AH50" i="3"/>
  <c r="AI49" i="4" s="1"/>
  <c r="BS45" i="3"/>
  <c r="BB45" i="3"/>
  <c r="BC44" i="4" s="1"/>
  <c r="BO49" i="3"/>
  <c r="AL49" i="3"/>
  <c r="AM48" i="4" s="1"/>
  <c r="AI16" i="4"/>
  <c r="BN16" i="3"/>
  <c r="AL16" i="3" s="1"/>
  <c r="BU44" i="3" l="1"/>
  <c r="BO50" i="4"/>
  <c r="BP50" i="4" s="1"/>
  <c r="BQ50" i="4" s="1"/>
  <c r="BR50" i="4" s="1"/>
  <c r="BS50" i="4" s="1"/>
  <c r="BT50" i="4" s="1"/>
  <c r="BU50" i="4" s="1"/>
  <c r="AH51" i="3"/>
  <c r="AI50" i="4" s="1"/>
  <c r="BN51" i="3"/>
  <c r="BV49" i="4"/>
  <c r="BP49" i="3"/>
  <c r="AP49" i="3"/>
  <c r="AQ48" i="4" s="1"/>
  <c r="BQ48" i="3"/>
  <c r="AT48" i="3"/>
  <c r="AU47" i="4" s="1"/>
  <c r="BT45" i="3"/>
  <c r="BF45" i="3"/>
  <c r="BG44" i="4" s="1"/>
  <c r="BO50" i="3"/>
  <c r="AL50" i="3"/>
  <c r="AM49" i="4" s="1"/>
  <c r="BM51" i="4"/>
  <c r="BN51" i="4" s="1"/>
  <c r="BL52" i="3"/>
  <c r="BM52" i="3" s="1"/>
  <c r="BS46" i="3"/>
  <c r="BB46" i="3"/>
  <c r="BC45" i="4" s="1"/>
  <c r="BR47" i="3"/>
  <c r="AX47" i="3"/>
  <c r="AY46" i="4" s="1"/>
  <c r="AM16" i="4"/>
  <c r="BO16" i="3"/>
  <c r="BP16" i="3" s="1"/>
  <c r="BT46" i="3" l="1"/>
  <c r="BJ46" i="3" s="1"/>
  <c r="BK45" i="4" s="1"/>
  <c r="BF46" i="3"/>
  <c r="BG45" i="4" s="1"/>
  <c r="BJ45" i="3"/>
  <c r="BK44" i="4" s="1"/>
  <c r="BU45" i="3"/>
  <c r="BO51" i="4"/>
  <c r="BP51" i="4" s="1"/>
  <c r="BQ51" i="4" s="1"/>
  <c r="BR51" i="4" s="1"/>
  <c r="BS51" i="4" s="1"/>
  <c r="BT51" i="4" s="1"/>
  <c r="BU51" i="4" s="1"/>
  <c r="BR48" i="3"/>
  <c r="AX48" i="3"/>
  <c r="AY47" i="4" s="1"/>
  <c r="BO51" i="3"/>
  <c r="AL51" i="3"/>
  <c r="BM52" i="4"/>
  <c r="BN52" i="4" s="1"/>
  <c r="BL53" i="3"/>
  <c r="BM53" i="3" s="1"/>
  <c r="BQ49" i="3"/>
  <c r="AT49" i="3"/>
  <c r="AU48" i="4" s="1"/>
  <c r="BV50" i="4"/>
  <c r="AH52" i="3"/>
  <c r="BN52" i="3"/>
  <c r="BP50" i="3"/>
  <c r="AP50" i="3"/>
  <c r="AQ49" i="4" s="1"/>
  <c r="BS47" i="3"/>
  <c r="BB47" i="3"/>
  <c r="BC46" i="4" s="1"/>
  <c r="AP16" i="3"/>
  <c r="BQ16" i="3"/>
  <c r="AT16" i="3"/>
  <c r="BU46" i="3" l="1"/>
  <c r="BS48" i="3"/>
  <c r="BB48" i="3"/>
  <c r="BC47" i="4" s="1"/>
  <c r="BR49" i="3"/>
  <c r="AX49" i="3"/>
  <c r="AY48" i="4" s="1"/>
  <c r="BV51" i="4"/>
  <c r="AH53" i="3"/>
  <c r="AI52" i="4" s="1"/>
  <c r="BN53" i="3"/>
  <c r="BM53" i="4"/>
  <c r="BN53" i="4" s="1"/>
  <c r="BL54" i="3"/>
  <c r="BM54" i="3" s="1"/>
  <c r="AM50" i="4"/>
  <c r="BO52" i="4"/>
  <c r="BP52" i="4" s="1"/>
  <c r="BQ52" i="4" s="1"/>
  <c r="BR52" i="4" s="1"/>
  <c r="BS52" i="4" s="1"/>
  <c r="BT52" i="4" s="1"/>
  <c r="BU52" i="4" s="1"/>
  <c r="BP51" i="3"/>
  <c r="AP51" i="3"/>
  <c r="AQ50" i="4" s="1"/>
  <c r="AI51" i="4"/>
  <c r="AT50" i="3"/>
  <c r="AU49" i="4" s="1"/>
  <c r="BQ50" i="3"/>
  <c r="BO52" i="3"/>
  <c r="AL52" i="3"/>
  <c r="AM51" i="4" s="1"/>
  <c r="BT47" i="3"/>
  <c r="BF47" i="3"/>
  <c r="BG46" i="4" s="1"/>
  <c r="AU16" i="4"/>
  <c r="AQ16" i="4"/>
  <c r="BR16" i="3"/>
  <c r="AX16" i="3"/>
  <c r="BN54" i="3" l="1"/>
  <c r="AH54" i="3"/>
  <c r="AP52" i="3"/>
  <c r="BP52" i="3"/>
  <c r="BM54" i="4"/>
  <c r="BN54" i="4" s="1"/>
  <c r="BL55" i="3"/>
  <c r="BM55" i="3" s="1"/>
  <c r="BQ51" i="3"/>
  <c r="AT51" i="3"/>
  <c r="BT48" i="3"/>
  <c r="BF48" i="3"/>
  <c r="BG47" i="4" s="1"/>
  <c r="BR50" i="3"/>
  <c r="AX50" i="3"/>
  <c r="AY49" i="4" s="1"/>
  <c r="BV52" i="4"/>
  <c r="BO53" i="3"/>
  <c r="AL53" i="3"/>
  <c r="BO53" i="4"/>
  <c r="BP53" i="4" s="1"/>
  <c r="BQ53" i="4" s="1"/>
  <c r="BR53" i="4" s="1"/>
  <c r="BS53" i="4" s="1"/>
  <c r="BT53" i="4" s="1"/>
  <c r="BU53" i="4" s="1"/>
  <c r="BS49" i="3"/>
  <c r="BB49" i="3"/>
  <c r="BC48" i="4" s="1"/>
  <c r="BJ47" i="3"/>
  <c r="BK46" i="4" s="1"/>
  <c r="BU47" i="3"/>
  <c r="AY16" i="4"/>
  <c r="BS16" i="3"/>
  <c r="BB16" i="3"/>
  <c r="AU50" i="4" l="1"/>
  <c r="BM55" i="4"/>
  <c r="BN55" i="4" s="1"/>
  <c r="BL56" i="3"/>
  <c r="BM56" i="3" s="1"/>
  <c r="AP53" i="3"/>
  <c r="AQ52" i="4" s="1"/>
  <c r="BP53" i="3"/>
  <c r="AQ51" i="4"/>
  <c r="BJ48" i="3"/>
  <c r="BK47" i="4" s="1"/>
  <c r="BU48" i="3"/>
  <c r="AM52" i="4"/>
  <c r="BR51" i="3"/>
  <c r="AX51" i="3"/>
  <c r="AY50" i="4" s="1"/>
  <c r="BQ52" i="3"/>
  <c r="AT52" i="3"/>
  <c r="AU51" i="4" s="1"/>
  <c r="BT49" i="3"/>
  <c r="BJ49" i="3" s="1"/>
  <c r="BK48" i="4" s="1"/>
  <c r="BF49" i="3"/>
  <c r="BG48" i="4" s="1"/>
  <c r="BS50" i="3"/>
  <c r="BB50" i="3"/>
  <c r="BC49" i="4" s="1"/>
  <c r="AH55" i="3"/>
  <c r="AI54" i="4" s="1"/>
  <c r="BN55" i="3"/>
  <c r="AI53" i="4"/>
  <c r="BV53" i="4"/>
  <c r="BO54" i="4"/>
  <c r="BP54" i="4" s="1"/>
  <c r="BQ54" i="4" s="1"/>
  <c r="BR54" i="4" s="1"/>
  <c r="BS54" i="4" s="1"/>
  <c r="BT54" i="4" s="1"/>
  <c r="BU54" i="4" s="1"/>
  <c r="BO54" i="3"/>
  <c r="AL54" i="3"/>
  <c r="AM53" i="4" s="1"/>
  <c r="BC16" i="4"/>
  <c r="BT16" i="3"/>
  <c r="BU16" i="3" s="1"/>
  <c r="BF16" i="3"/>
  <c r="BU49" i="3" l="1"/>
  <c r="AL55" i="3"/>
  <c r="AM54" i="4" s="1"/>
  <c r="BO55" i="3"/>
  <c r="BQ53" i="3"/>
  <c r="AT53" i="3"/>
  <c r="AU52" i="4" s="1"/>
  <c r="AX52" i="3"/>
  <c r="AY51" i="4" s="1"/>
  <c r="BR52" i="3"/>
  <c r="BN56" i="3"/>
  <c r="AH56" i="3"/>
  <c r="AI55" i="4" s="1"/>
  <c r="BO55" i="4"/>
  <c r="BP55" i="4" s="1"/>
  <c r="BQ55" i="4" s="1"/>
  <c r="BR55" i="4" s="1"/>
  <c r="BS55" i="4" s="1"/>
  <c r="BT55" i="4" s="1"/>
  <c r="BU55" i="4" s="1"/>
  <c r="AP54" i="3"/>
  <c r="AQ53" i="4" s="1"/>
  <c r="BP54" i="3"/>
  <c r="BV54" i="4"/>
  <c r="BT50" i="3"/>
  <c r="BF50" i="3"/>
  <c r="BG49" i="4" s="1"/>
  <c r="BS51" i="3"/>
  <c r="BB51" i="3"/>
  <c r="BC50" i="4" s="1"/>
  <c r="BM56" i="4"/>
  <c r="BN56" i="4" s="1"/>
  <c r="BL57" i="3"/>
  <c r="BM57" i="3" s="1"/>
  <c r="BG16" i="4"/>
  <c r="BJ16" i="3"/>
  <c r="BS52" i="3" l="1"/>
  <c r="BB52" i="3"/>
  <c r="BC51" i="4" s="1"/>
  <c r="BT51" i="3"/>
  <c r="BU51" i="3" s="1"/>
  <c r="BF51" i="3"/>
  <c r="BV55" i="4"/>
  <c r="BR53" i="3"/>
  <c r="AX53" i="3"/>
  <c r="BO56" i="3"/>
  <c r="AL56" i="3"/>
  <c r="BQ54" i="3"/>
  <c r="AT54" i="3"/>
  <c r="AU53" i="4" s="1"/>
  <c r="BO56" i="4"/>
  <c r="BP56" i="4" s="1"/>
  <c r="BQ56" i="4" s="1"/>
  <c r="BR56" i="4" s="1"/>
  <c r="BS56" i="4" s="1"/>
  <c r="BT56" i="4" s="1"/>
  <c r="BU56" i="4" s="1"/>
  <c r="BM57" i="4"/>
  <c r="BN57" i="4" s="1"/>
  <c r="BL58" i="3"/>
  <c r="BM58" i="3" s="1"/>
  <c r="BN57" i="3"/>
  <c r="AH57" i="3"/>
  <c r="AP55" i="3"/>
  <c r="BP55" i="3"/>
  <c r="BJ50" i="3"/>
  <c r="BK49" i="4" s="1"/>
  <c r="BU50" i="3"/>
  <c r="BK16" i="4"/>
  <c r="BV56" i="4" l="1"/>
  <c r="AH58" i="3"/>
  <c r="AI57" i="4" s="1"/>
  <c r="BN58" i="3"/>
  <c r="AP56" i="3"/>
  <c r="AQ55" i="4" s="1"/>
  <c r="BP56" i="3"/>
  <c r="BO57" i="4"/>
  <c r="BP57" i="4" s="1"/>
  <c r="BQ57" i="4" s="1"/>
  <c r="BR57" i="4" s="1"/>
  <c r="BS57" i="4" s="1"/>
  <c r="BT57" i="4" s="1"/>
  <c r="BU57" i="4" s="1"/>
  <c r="BM58" i="4"/>
  <c r="BN58" i="4" s="1"/>
  <c r="BL59" i="3"/>
  <c r="BM59" i="3" s="1"/>
  <c r="AM55" i="4"/>
  <c r="BT52" i="3"/>
  <c r="BF52" i="3"/>
  <c r="BG51" i="4" s="1"/>
  <c r="BB53" i="3"/>
  <c r="BS53" i="3"/>
  <c r="AI56" i="4"/>
  <c r="AL57" i="3"/>
  <c r="AM56" i="4" s="1"/>
  <c r="BO57" i="3"/>
  <c r="BQ55" i="3"/>
  <c r="AT55" i="3"/>
  <c r="BJ51" i="3"/>
  <c r="AQ54" i="4"/>
  <c r="AY52" i="4"/>
  <c r="AX54" i="3"/>
  <c r="AY53" i="4" s="1"/>
  <c r="BR54" i="3"/>
  <c r="BG50" i="4"/>
  <c r="AI149" i="3"/>
  <c r="BO122" i="4"/>
  <c r="BV122" i="4" s="1"/>
  <c r="BO125" i="4"/>
  <c r="BV125" i="4" s="1"/>
  <c r="BO126" i="4"/>
  <c r="BV126" i="4" s="1"/>
  <c r="BO124" i="4"/>
  <c r="BV124" i="4" s="1"/>
  <c r="BO120" i="4"/>
  <c r="BV120" i="4" s="1"/>
  <c r="BO123" i="4"/>
  <c r="BV123" i="4" s="1"/>
  <c r="BO119" i="4"/>
  <c r="BV119" i="4" s="1"/>
  <c r="BO121" i="4"/>
  <c r="BV121" i="4" s="1"/>
  <c r="BS54" i="3" l="1"/>
  <c r="BB54" i="3"/>
  <c r="BC53" i="4" s="1"/>
  <c r="BV57" i="4"/>
  <c r="BJ52" i="3"/>
  <c r="BK51" i="4" s="1"/>
  <c r="BU52" i="3"/>
  <c r="BC52" i="4"/>
  <c r="BP57" i="3"/>
  <c r="AP57" i="3"/>
  <c r="BQ56" i="3"/>
  <c r="AT56" i="3"/>
  <c r="AU55" i="4" s="1"/>
  <c r="BR55" i="3"/>
  <c r="AX55" i="3"/>
  <c r="BM59" i="4"/>
  <c r="BN59" i="4" s="1"/>
  <c r="BL60" i="3"/>
  <c r="BM60" i="3" s="1"/>
  <c r="BN59" i="3"/>
  <c r="AH59" i="3"/>
  <c r="AI58" i="4" s="1"/>
  <c r="AL58" i="3"/>
  <c r="AM57" i="4" s="1"/>
  <c r="BO58" i="3"/>
  <c r="BK50" i="4"/>
  <c r="AU54" i="4"/>
  <c r="BF53" i="3"/>
  <c r="BG52" i="4" s="1"/>
  <c r="BT53" i="3"/>
  <c r="BO58" i="4"/>
  <c r="BP58" i="4" s="1"/>
  <c r="BQ58" i="4" s="1"/>
  <c r="BR58" i="4" s="1"/>
  <c r="BS58" i="4" s="1"/>
  <c r="BT58" i="4" s="1"/>
  <c r="BU58" i="4" s="1"/>
  <c r="BO127" i="4"/>
  <c r="AD102" i="3"/>
  <c r="BK102" i="3" s="1"/>
  <c r="BB55" i="3" l="1"/>
  <c r="BS55" i="3"/>
  <c r="BV58" i="4"/>
  <c r="AL59" i="3"/>
  <c r="AM58" i="4" s="1"/>
  <c r="BO59" i="3"/>
  <c r="BO59" i="4"/>
  <c r="BP59" i="4" s="1"/>
  <c r="BQ59" i="4" s="1"/>
  <c r="BR59" i="4" s="1"/>
  <c r="BS59" i="4" s="1"/>
  <c r="BT59" i="4" s="1"/>
  <c r="BU59" i="4" s="1"/>
  <c r="BJ53" i="3"/>
  <c r="BU53" i="3"/>
  <c r="AT57" i="3"/>
  <c r="BQ57" i="3"/>
  <c r="BN60" i="3"/>
  <c r="AH60" i="3"/>
  <c r="AI59" i="4" s="1"/>
  <c r="AP58" i="3"/>
  <c r="AQ57" i="4" s="1"/>
  <c r="BP58" i="3"/>
  <c r="AX56" i="3"/>
  <c r="AY55" i="4" s="1"/>
  <c r="BR56" i="3"/>
  <c r="BM60" i="4"/>
  <c r="BN60" i="4" s="1"/>
  <c r="BL61" i="3"/>
  <c r="BM61" i="3" s="1"/>
  <c r="AY54" i="4"/>
  <c r="AQ56" i="4"/>
  <c r="BF54" i="3"/>
  <c r="BG53" i="4" s="1"/>
  <c r="BT54" i="3"/>
  <c r="BJ54" i="3" l="1"/>
  <c r="BK53" i="4" s="1"/>
  <c r="BU54" i="3"/>
  <c r="BP59" i="3"/>
  <c r="AP59" i="3"/>
  <c r="AH61" i="3"/>
  <c r="AI60" i="4" s="1"/>
  <c r="BN61" i="3"/>
  <c r="BO60" i="3"/>
  <c r="AL60" i="3"/>
  <c r="AM59" i="4" s="1"/>
  <c r="BR57" i="3"/>
  <c r="AX57" i="3"/>
  <c r="BK52" i="4"/>
  <c r="BT55" i="3"/>
  <c r="BF55" i="3"/>
  <c r="BC54" i="4"/>
  <c r="BM61" i="4"/>
  <c r="BN61" i="4" s="1"/>
  <c r="BL62" i="3"/>
  <c r="BM62" i="3" s="1"/>
  <c r="BV59" i="4"/>
  <c r="BO60" i="4"/>
  <c r="BP60" i="4" s="1"/>
  <c r="BQ60" i="4" s="1"/>
  <c r="BR60" i="4" s="1"/>
  <c r="BS60" i="4" s="1"/>
  <c r="BT60" i="4" s="1"/>
  <c r="BU60" i="4" s="1"/>
  <c r="BS56" i="3"/>
  <c r="BB56" i="3"/>
  <c r="BC55" i="4" s="1"/>
  <c r="BQ58" i="3"/>
  <c r="AT58" i="3"/>
  <c r="AU57" i="4" s="1"/>
  <c r="AU56" i="4"/>
  <c r="BV60" i="4" l="1"/>
  <c r="BO61" i="4"/>
  <c r="BP61" i="4" s="1"/>
  <c r="BQ61" i="4" s="1"/>
  <c r="BR61" i="4" s="1"/>
  <c r="BS61" i="4" s="1"/>
  <c r="BT61" i="4" s="1"/>
  <c r="BU61" i="4" s="1"/>
  <c r="AY56" i="4"/>
  <c r="AQ58" i="4"/>
  <c r="BM62" i="4"/>
  <c r="BN62" i="4" s="1"/>
  <c r="BL63" i="3"/>
  <c r="BM63" i="3" s="1"/>
  <c r="BT56" i="3"/>
  <c r="BF56" i="3"/>
  <c r="BG55" i="4" s="1"/>
  <c r="BG54" i="4"/>
  <c r="AP60" i="3"/>
  <c r="AQ59" i="4" s="1"/>
  <c r="BP60" i="3"/>
  <c r="BN62" i="3"/>
  <c r="AH62" i="3"/>
  <c r="AI61" i="4" s="1"/>
  <c r="BQ59" i="3"/>
  <c r="AT59" i="3"/>
  <c r="AU58" i="4" s="1"/>
  <c r="BR58" i="3"/>
  <c r="AX58" i="3"/>
  <c r="AY57" i="4" s="1"/>
  <c r="BB57" i="3"/>
  <c r="BS57" i="3"/>
  <c r="BJ55" i="3"/>
  <c r="BK54" i="4" s="1"/>
  <c r="BU55" i="3"/>
  <c r="BO61" i="3"/>
  <c r="AL61" i="3"/>
  <c r="AM60" i="4" s="1"/>
  <c r="BV61" i="4" l="1"/>
  <c r="BR59" i="3"/>
  <c r="AX59" i="3"/>
  <c r="AY58" i="4" s="1"/>
  <c r="BF57" i="3"/>
  <c r="BT57" i="3"/>
  <c r="BC56" i="4"/>
  <c r="BO62" i="3"/>
  <c r="AL62" i="3"/>
  <c r="AM61" i="4" s="1"/>
  <c r="BJ56" i="3"/>
  <c r="BK55" i="4" s="1"/>
  <c r="BU56" i="3"/>
  <c r="BM63" i="4"/>
  <c r="BN63" i="4" s="1"/>
  <c r="BL64" i="3"/>
  <c r="BM64" i="3" s="1"/>
  <c r="AP61" i="3"/>
  <c r="AQ60" i="4" s="1"/>
  <c r="BP61" i="3"/>
  <c r="BS58" i="3"/>
  <c r="BB58" i="3"/>
  <c r="BC57" i="4" s="1"/>
  <c r="BQ60" i="3"/>
  <c r="AT60" i="3"/>
  <c r="AU59" i="4" s="1"/>
  <c r="BO62" i="4"/>
  <c r="BP62" i="4" s="1"/>
  <c r="BQ62" i="4" s="1"/>
  <c r="BR62" i="4" s="1"/>
  <c r="BS62" i="4" s="1"/>
  <c r="BT62" i="4" s="1"/>
  <c r="BU62" i="4" s="1"/>
  <c r="BN63" i="3"/>
  <c r="AH63" i="3"/>
  <c r="AI62" i="4" s="1"/>
  <c r="BF58" i="3" l="1"/>
  <c r="BG57" i="4" s="1"/>
  <c r="BT58" i="3"/>
  <c r="BV62" i="4"/>
  <c r="AP62" i="3"/>
  <c r="AQ61" i="4" s="1"/>
  <c r="BP62" i="3"/>
  <c r="AH64" i="3"/>
  <c r="AI63" i="4" s="1"/>
  <c r="BN64" i="3"/>
  <c r="BJ57" i="3"/>
  <c r="BU57" i="3"/>
  <c r="BQ61" i="3"/>
  <c r="AT61" i="3"/>
  <c r="AU60" i="4" s="1"/>
  <c r="BM64" i="4"/>
  <c r="BN64" i="4" s="1"/>
  <c r="BL65" i="3"/>
  <c r="BM65" i="3" s="1"/>
  <c r="BL66" i="3"/>
  <c r="BM66" i="3" s="1"/>
  <c r="AB71" i="3"/>
  <c r="AB108" i="3" s="1"/>
  <c r="AC71" i="3"/>
  <c r="AC108" i="3" s="1"/>
  <c r="Y71" i="3"/>
  <c r="Y108" i="3" s="1"/>
  <c r="Y134" i="3" s="1"/>
  <c r="BK134" i="3" s="1"/>
  <c r="AD71" i="3"/>
  <c r="AA71" i="3"/>
  <c r="AA108" i="3" s="1"/>
  <c r="Z108" i="3"/>
  <c r="Z134" i="3" s="1"/>
  <c r="AX60" i="3"/>
  <c r="AY59" i="4" s="1"/>
  <c r="BR60" i="3"/>
  <c r="BO63" i="4"/>
  <c r="BP63" i="4" s="1"/>
  <c r="BQ63" i="4" s="1"/>
  <c r="BR63" i="4" s="1"/>
  <c r="BS63" i="4" s="1"/>
  <c r="BT63" i="4" s="1"/>
  <c r="BU63" i="4" s="1"/>
  <c r="BG56" i="4"/>
  <c r="AL63" i="3"/>
  <c r="AM62" i="4" s="1"/>
  <c r="BO63" i="3"/>
  <c r="BB59" i="3"/>
  <c r="BC58" i="4" s="1"/>
  <c r="BS59" i="3"/>
  <c r="BV63" i="4" l="1"/>
  <c r="AD108" i="3"/>
  <c r="BK71" i="3"/>
  <c r="AT62" i="3"/>
  <c r="AU61" i="4" s="1"/>
  <c r="BQ62" i="3"/>
  <c r="BO64" i="4"/>
  <c r="BP64" i="4" s="1"/>
  <c r="BQ64" i="4" s="1"/>
  <c r="BR64" i="4" s="1"/>
  <c r="BS64" i="4" s="1"/>
  <c r="BT64" i="4" s="1"/>
  <c r="BU64" i="4" s="1"/>
  <c r="BK56" i="4"/>
  <c r="BT59" i="3"/>
  <c r="BF59" i="3"/>
  <c r="BG58" i="4" s="1"/>
  <c r="BS60" i="3"/>
  <c r="BB60" i="3"/>
  <c r="BC59" i="4" s="1"/>
  <c r="AH66" i="3"/>
  <c r="BN66" i="3"/>
  <c r="BM71" i="3"/>
  <c r="BM108" i="3" s="1"/>
  <c r="BM134" i="3" s="1"/>
  <c r="BJ58" i="3"/>
  <c r="BK57" i="4" s="1"/>
  <c r="BU58" i="3"/>
  <c r="BP63" i="3"/>
  <c r="AP63" i="3"/>
  <c r="AQ62" i="4" s="1"/>
  <c r="BM65" i="4"/>
  <c r="BN65" i="4" s="1"/>
  <c r="AA70" i="4"/>
  <c r="AA104" i="4" s="1"/>
  <c r="AA130" i="4" s="1"/>
  <c r="AB70" i="4"/>
  <c r="AB104" i="4" s="1"/>
  <c r="AD70" i="4"/>
  <c r="AD104" i="4" s="1"/>
  <c r="AC70" i="4"/>
  <c r="AC104" i="4" s="1"/>
  <c r="Z70" i="4"/>
  <c r="Z104" i="4" s="1"/>
  <c r="Z130" i="4" s="1"/>
  <c r="BL130" i="4" s="1"/>
  <c r="AE70" i="4"/>
  <c r="BO64" i="3"/>
  <c r="AL64" i="3"/>
  <c r="AM63" i="4" s="1"/>
  <c r="BR61" i="3"/>
  <c r="AX61" i="3"/>
  <c r="AY60" i="4" s="1"/>
  <c r="AH65" i="3"/>
  <c r="AI64" i="4" s="1"/>
  <c r="BN65" i="3"/>
  <c r="BB61" i="3" l="1"/>
  <c r="BC60" i="4" s="1"/>
  <c r="BS61" i="3"/>
  <c r="BL70" i="4"/>
  <c r="AE104" i="4"/>
  <c r="AX62" i="3"/>
  <c r="AY61" i="4" s="1"/>
  <c r="BR62" i="3"/>
  <c r="BO65" i="4"/>
  <c r="BN70" i="4"/>
  <c r="BN104" i="4" s="1"/>
  <c r="BN130" i="4" s="1"/>
  <c r="AL66" i="3"/>
  <c r="BO66" i="3"/>
  <c r="BN71" i="3"/>
  <c r="BN108" i="3" s="1"/>
  <c r="BN134" i="3" s="1"/>
  <c r="BV64" i="4"/>
  <c r="AP64" i="3"/>
  <c r="AQ63" i="4" s="1"/>
  <c r="BP64" i="3"/>
  <c r="AI65" i="4"/>
  <c r="AI70" i="4" s="1"/>
  <c r="AI104" i="4" s="1"/>
  <c r="AI130" i="4" s="1"/>
  <c r="AF143" i="4" s="1"/>
  <c r="AH71" i="3"/>
  <c r="AH108" i="3" s="1"/>
  <c r="AH134" i="3" s="1"/>
  <c r="AE147" i="3" s="1"/>
  <c r="BT60" i="3"/>
  <c r="BJ60" i="3" s="1"/>
  <c r="BK59" i="4" s="1"/>
  <c r="BF60" i="3"/>
  <c r="BG59" i="4" s="1"/>
  <c r="BQ63" i="3"/>
  <c r="AT63" i="3"/>
  <c r="AU62" i="4" s="1"/>
  <c r="AL65" i="3"/>
  <c r="AM64" i="4" s="1"/>
  <c r="BO65" i="3"/>
  <c r="BJ59" i="3"/>
  <c r="BK58" i="4" s="1"/>
  <c r="BU59" i="3"/>
  <c r="BU60" i="3" l="1"/>
  <c r="BS62" i="3"/>
  <c r="BB62" i="3"/>
  <c r="BC61" i="4" s="1"/>
  <c r="BP66" i="3"/>
  <c r="AP66" i="3"/>
  <c r="BO71" i="3"/>
  <c r="BO108" i="3" s="1"/>
  <c r="BO134" i="3" s="1"/>
  <c r="AM65" i="4"/>
  <c r="AM70" i="4" s="1"/>
  <c r="AM104" i="4" s="1"/>
  <c r="AM130" i="4" s="1"/>
  <c r="AJ143" i="4" s="1"/>
  <c r="AF144" i="4" s="1"/>
  <c r="AL71" i="3"/>
  <c r="AL108" i="3" s="1"/>
  <c r="AL134" i="3" s="1"/>
  <c r="BR63" i="3"/>
  <c r="AX63" i="3"/>
  <c r="AY62" i="4" s="1"/>
  <c r="BF61" i="3"/>
  <c r="BG60" i="4" s="1"/>
  <c r="BT61" i="3"/>
  <c r="BP65" i="3"/>
  <c r="AP65" i="3"/>
  <c r="AQ64" i="4" s="1"/>
  <c r="AT64" i="3"/>
  <c r="AU63" i="4" s="1"/>
  <c r="BQ64" i="3"/>
  <c r="BP65" i="4"/>
  <c r="BO70" i="4"/>
  <c r="BO104" i="4" s="1"/>
  <c r="BO130" i="4" s="1"/>
  <c r="AI147" i="3" l="1"/>
  <c r="AE148" i="3" s="1"/>
  <c r="BQ65" i="3"/>
  <c r="AT65" i="3"/>
  <c r="AU64" i="4" s="1"/>
  <c r="BJ61" i="3"/>
  <c r="BK60" i="4" s="1"/>
  <c r="BU61" i="3"/>
  <c r="AQ65" i="4"/>
  <c r="AQ70" i="4" s="1"/>
  <c r="AQ104" i="4" s="1"/>
  <c r="AQ130" i="4" s="1"/>
  <c r="AN143" i="4" s="1"/>
  <c r="AP71" i="3"/>
  <c r="AP108" i="3" s="1"/>
  <c r="AP134" i="3" s="1"/>
  <c r="AM147" i="3" s="1"/>
  <c r="BS63" i="3"/>
  <c r="BB63" i="3"/>
  <c r="BC62" i="4" s="1"/>
  <c r="BQ66" i="3"/>
  <c r="AT66" i="3"/>
  <c r="BP71" i="3"/>
  <c r="BP108" i="3" s="1"/>
  <c r="BP134" i="3" s="1"/>
  <c r="BQ65" i="4"/>
  <c r="BP70" i="4"/>
  <c r="BP104" i="4" s="1"/>
  <c r="BP130" i="4" s="1"/>
  <c r="AX64" i="3"/>
  <c r="AY63" i="4" s="1"/>
  <c r="BR64" i="3"/>
  <c r="BF62" i="3"/>
  <c r="BG61" i="4" s="1"/>
  <c r="BT62" i="3"/>
  <c r="BJ62" i="3" s="1"/>
  <c r="BK61" i="4" s="1"/>
  <c r="BU62" i="3" l="1"/>
  <c r="BT63" i="3"/>
  <c r="BJ63" i="3" s="1"/>
  <c r="BK62" i="4" s="1"/>
  <c r="BF63" i="3"/>
  <c r="BG62" i="4" s="1"/>
  <c r="AU65" i="4"/>
  <c r="AU70" i="4" s="1"/>
  <c r="AU104" i="4" s="1"/>
  <c r="AU130" i="4" s="1"/>
  <c r="AR143" i="4" s="1"/>
  <c r="AN144" i="4" s="1"/>
  <c r="AT71" i="3"/>
  <c r="AT108" i="3" s="1"/>
  <c r="AT134" i="3" s="1"/>
  <c r="AQ147" i="3" s="1"/>
  <c r="AM148" i="3" s="1"/>
  <c r="BR65" i="4"/>
  <c r="BQ70" i="4"/>
  <c r="BQ104" i="4" s="1"/>
  <c r="BQ130" i="4" s="1"/>
  <c r="BS64" i="3"/>
  <c r="BB64" i="3"/>
  <c r="BC63" i="4" s="1"/>
  <c r="BR66" i="3"/>
  <c r="AX66" i="3"/>
  <c r="BQ71" i="3"/>
  <c r="BQ108" i="3" s="1"/>
  <c r="BQ134" i="3" s="1"/>
  <c r="BR65" i="3"/>
  <c r="AX65" i="3"/>
  <c r="AY64" i="4" s="1"/>
  <c r="BU63" i="3" l="1"/>
  <c r="BB65" i="3"/>
  <c r="BC64" i="4" s="1"/>
  <c r="BS65" i="3"/>
  <c r="AY65" i="4"/>
  <c r="AY70" i="4" s="1"/>
  <c r="AY104" i="4" s="1"/>
  <c r="AY130" i="4" s="1"/>
  <c r="AV143" i="4" s="1"/>
  <c r="AX71" i="3"/>
  <c r="AX108" i="3" s="1"/>
  <c r="AX134" i="3" s="1"/>
  <c r="AU147" i="3" s="1"/>
  <c r="BS66" i="3"/>
  <c r="BB66" i="3"/>
  <c r="BR71" i="3"/>
  <c r="BR108" i="3" s="1"/>
  <c r="BR134" i="3" s="1"/>
  <c r="BT64" i="3"/>
  <c r="BJ64" i="3" s="1"/>
  <c r="BK63" i="4" s="1"/>
  <c r="BF64" i="3"/>
  <c r="BG63" i="4" s="1"/>
  <c r="BS65" i="4"/>
  <c r="BR70" i="4"/>
  <c r="BR104" i="4" s="1"/>
  <c r="BR130" i="4" s="1"/>
  <c r="BU64" i="3" l="1"/>
  <c r="BF66" i="3"/>
  <c r="BT66" i="3"/>
  <c r="BS71" i="3"/>
  <c r="BS108" i="3" s="1"/>
  <c r="BS134" i="3" s="1"/>
  <c r="BT65" i="4"/>
  <c r="BS70" i="4"/>
  <c r="BS104" i="4" s="1"/>
  <c r="BS130" i="4" s="1"/>
  <c r="BF65" i="3"/>
  <c r="BG64" i="4" s="1"/>
  <c r="BT65" i="3"/>
  <c r="BC65" i="4"/>
  <c r="BC70" i="4" s="1"/>
  <c r="BC104" i="4" s="1"/>
  <c r="BC130" i="4" s="1"/>
  <c r="AZ143" i="4" s="1"/>
  <c r="AV144" i="4" s="1"/>
  <c r="BB71" i="3"/>
  <c r="BB108" i="3" s="1"/>
  <c r="BB134" i="3" s="1"/>
  <c r="AY147" i="3" s="1"/>
  <c r="AU148" i="3" s="1"/>
  <c r="BJ66" i="3" l="1"/>
  <c r="BT71" i="3"/>
  <c r="BT108" i="3" s="1"/>
  <c r="BT134" i="3" s="1"/>
  <c r="BU66" i="3"/>
  <c r="BJ65" i="3"/>
  <c r="BK64" i="4" s="1"/>
  <c r="BU65" i="3"/>
  <c r="BU65" i="4"/>
  <c r="BU70" i="4" s="1"/>
  <c r="BU104" i="4" s="1"/>
  <c r="BU130" i="4" s="1"/>
  <c r="BT70" i="4"/>
  <c r="BT104" i="4" s="1"/>
  <c r="BT130" i="4" s="1"/>
  <c r="BG65" i="4"/>
  <c r="BG70" i="4" s="1"/>
  <c r="BG104" i="4" s="1"/>
  <c r="BG130" i="4" s="1"/>
  <c r="BD143" i="4" s="1"/>
  <c r="BF71" i="3"/>
  <c r="BF108" i="3" s="1"/>
  <c r="BF134" i="3" s="1"/>
  <c r="BC147" i="3" s="1"/>
  <c r="BU71" i="3" l="1"/>
  <c r="BU108" i="3" s="1"/>
  <c r="BU134" i="3" s="1"/>
  <c r="BV65" i="4"/>
  <c r="BV70" i="4" s="1"/>
  <c r="BV104" i="4" s="1"/>
  <c r="BV130" i="4" s="1"/>
  <c r="BK65" i="4"/>
  <c r="BK70" i="4" s="1"/>
  <c r="BK104" i="4" s="1"/>
  <c r="BK130" i="4" s="1"/>
  <c r="BH143" i="4" s="1"/>
  <c r="BD144" i="4" s="1"/>
  <c r="BJ71" i="3"/>
  <c r="BJ108" i="3" s="1"/>
  <c r="BJ134" i="3" s="1"/>
  <c r="BG147" i="3" s="1"/>
  <c r="BC148" i="3" s="1"/>
</calcChain>
</file>

<file path=xl/sharedStrings.xml><?xml version="1.0" encoding="utf-8"?>
<sst xmlns="http://schemas.openxmlformats.org/spreadsheetml/2006/main" count="832" uniqueCount="399">
  <si>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</si>
  <si>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</si>
  <si>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</si>
  <si>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</si>
  <si>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</si>
  <si>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</si>
  <si>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</si>
  <si>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</si>
  <si>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</si>
  <si>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</si>
  <si>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</si>
  <si>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</si>
  <si>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</si>
  <si>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</si>
  <si>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</si>
  <si>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</si>
  <si>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</si>
  <si>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</si>
  <si>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</si>
  <si>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</si>
  <si>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</si>
  <si>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</si>
  <si>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</si>
  <si>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</si>
  <si>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</si>
  <si>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</si>
  <si>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</si>
  <si>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</si>
  <si>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</si>
  <si>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</si>
  <si>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</si>
  <si>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</si>
  <si>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</si>
  <si>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</si>
  <si>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</si>
  <si>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</si>
  <si>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</si>
  <si>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</si>
  <si>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</si>
  <si>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</si>
  <si>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</si>
  <si>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</si>
  <si>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</si>
  <si>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</si>
  <si>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</si>
  <si>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</si>
  <si>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</si>
  <si>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</si>
  <si>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</si>
  <si>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</si>
  <si>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</si>
  <si>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</si>
  <si>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</si>
  <si>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</si>
  <si>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</si>
  <si>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</si>
  <si>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</si>
  <si>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</si>
  <si>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</si>
  <si>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</si>
  <si>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</si>
  <si>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</si>
  <si>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</si>
  <si>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</si>
  <si>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</si>
  <si>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</si>
  <si>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</si>
  <si>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</si>
  <si>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</si>
  <si>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</si>
  <si>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</si>
  <si>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</si>
  <si>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</si>
  <si>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</si>
  <si>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</si>
  <si>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</si>
  <si>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</si>
  <si>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</si>
  <si>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</si>
  <si>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</si>
  <si>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</si>
  <si>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</si>
  <si>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</si>
  <si>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</si>
  <si>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</si>
  <si>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</si>
  <si>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</si>
  <si>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</si>
  <si>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</si>
  <si>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</si>
  <si>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</si>
  <si>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</si>
  <si>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</si>
  <si>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</si>
  <si>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</si>
  <si>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</si>
  <si>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</si>
  <si>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</si>
  <si>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</si>
  <si>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</si>
  <si>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</si>
  <si>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</si>
  <si>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</si>
  <si>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</si>
  <si>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</si>
  <si>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</si>
  <si>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</si>
  <si>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</si>
  <si>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</si>
  <si>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</si>
  <si>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</si>
  <si>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</si>
  <si>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</si>
  <si>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</si>
  <si>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</si>
  <si>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</si>
  <si>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</si>
  <si>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</si>
  <si>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</si>
  <si>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</si>
  <si>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</si>
  <si>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</si>
  <si>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</si>
  <si>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</si>
  <si>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</si>
  <si>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</si>
  <si>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</si>
  <si>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</si>
  <si>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</si>
  <si>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</si>
  <si>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</si>
  <si>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</si>
  <si>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</si>
  <si>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</si>
  <si>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</si>
  <si>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</si>
  <si>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</si>
  <si>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</si>
  <si>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</si>
  <si>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</si>
  <si>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</si>
  <si>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</si>
  <si>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</si>
  <si>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</si>
  <si>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</si>
  <si>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</si>
  <si>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</si>
  <si>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</si>
  <si>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</si>
  <si>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</si>
  <si>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</si>
  <si>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</si>
  <si>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</si>
  <si>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</si>
  <si>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</si>
  <si>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</si>
  <si>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</si>
  <si>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</si>
  <si>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</si>
  <si>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</si>
  <si>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</si>
  <si>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</si>
  <si>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</si>
  <si>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</si>
  <si>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</si>
  <si>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</si>
  <si>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</si>
  <si>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</si>
  <si>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</si>
  <si>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</si>
  <si>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</si>
  <si>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</si>
  <si>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</si>
  <si>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</si>
  <si>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</si>
  <si>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</si>
  <si>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</si>
  <si>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</si>
  <si>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</si>
  <si>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</si>
  <si>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</si>
  <si>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</si>
  <si>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</si>
  <si>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</si>
  <si>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</si>
  <si>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</si>
  <si>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</si>
  <si>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</si>
  <si>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</si>
  <si>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</si>
  <si>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</si>
  <si>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</si>
  <si>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</si>
  <si>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</si>
  <si>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</si>
  <si>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</si>
  <si>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</si>
  <si>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</si>
  <si>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</si>
  <si>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</si>
  <si>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</si>
  <si>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</si>
  <si>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</si>
  <si>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</si>
  <si>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</si>
  <si>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</si>
  <si>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</si>
  <si>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</si>
  <si>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</si>
  <si>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</si>
  <si>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</si>
  <si>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</si>
  <si>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</si>
  <si>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</si>
  <si>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</si>
  <si>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</si>
  <si>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</si>
  <si>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</si>
  <si>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</si>
  <si>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</si>
  <si>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</si>
  <si>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</si>
  <si>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</si>
  <si>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</si>
  <si>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</si>
  <si>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</si>
  <si>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</si>
  <si>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</si>
  <si>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</si>
  <si>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</si>
  <si>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</si>
  <si>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</si>
  <si>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</si>
  <si>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</si>
  <si>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</si>
  <si>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</si>
  <si>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</si>
  <si>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</si>
  <si>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</si>
  <si>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</si>
  <si>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</si>
  <si>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</si>
  <si>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</si>
  <si>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</si>
  <si>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</si>
  <si>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</si>
  <si>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</si>
  <si>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</si>
  <si>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</si>
  <si>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</si>
  <si>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</si>
  <si>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</si>
  <si>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</si>
  <si>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</si>
  <si>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</si>
  <si>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</si>
  <si>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</si>
  <si>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</si>
  <si>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</si>
  <si>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</si>
  <si>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</si>
  <si>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</si>
  <si>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</si>
  <si>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</si>
  <si>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</si>
  <si>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</si>
  <si>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</si>
  <si>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</si>
  <si>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</si>
  <si>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</si>
  <si>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</si>
  <si>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</si>
  <si>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</si>
  <si>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</si>
  <si>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</si>
  <si>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</si>
  <si>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</si>
  <si>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</si>
  <si>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</si>
  <si>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</si>
  <si>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</si>
  <si>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</si>
  <si>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</si>
  <si>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</si>
  <si>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</si>
  <si>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</si>
  <si>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</si>
  <si>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</si>
  <si>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</si>
  <si>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</si>
  <si>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</si>
  <si>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</si>
  <si>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</si>
  <si>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</si>
  <si>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</si>
  <si>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</si>
  <si>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</si>
  <si>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</si>
  <si>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</si>
  <si>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</si>
  <si>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</si>
  <si>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</si>
  <si>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</si>
  <si>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</si>
  <si>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</si>
  <si>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</si>
  <si>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</si>
  <si>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</si>
  <si>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АЛ</t>
  </si>
  <si>
    <t>БАГЗ</t>
  </si>
  <si>
    <t>РМЕЕЗОП</t>
  </si>
  <si>
    <t>МВПАК</t>
  </si>
  <si>
    <t>ФІ</t>
  </si>
  <si>
    <t>ФЗЛ</t>
  </si>
  <si>
    <t>АФ</t>
  </si>
  <si>
    <t>ПС, ППСР</t>
  </si>
  <si>
    <t>П</t>
  </si>
  <si>
    <t>Вища математика для економістів</t>
  </si>
  <si>
    <t>Економічна теорія</t>
  </si>
  <si>
    <t>Маркетинг та дослідження ринку</t>
  </si>
  <si>
    <t>Основи менеджменту та підприємництва</t>
  </si>
  <si>
    <t>Переддипломна</t>
  </si>
  <si>
    <t>Кваліфікаційна робота бакалавра</t>
  </si>
  <si>
    <t>Управління проєктами</t>
  </si>
  <si>
    <t>Господарське право</t>
  </si>
  <si>
    <t>Туристичне краєзнавство</t>
  </si>
  <si>
    <t>МЕіТ</t>
  </si>
  <si>
    <t>Туристичні ресурси України</t>
  </si>
  <si>
    <t>Основи туризмознавства</t>
  </si>
  <si>
    <t>Організація туристичних подорожей</t>
  </si>
  <si>
    <t xml:space="preserve"> 1.1.14 </t>
  </si>
  <si>
    <t xml:space="preserve"> 1.1.15 </t>
  </si>
  <si>
    <t xml:space="preserve"> 1.1.16 </t>
  </si>
  <si>
    <t>Географія туризму</t>
  </si>
  <si>
    <t>Гігієна і санітарія в галузі</t>
  </si>
  <si>
    <t>Рекреаційні комплекси світу і рекреалогія</t>
  </si>
  <si>
    <t>Організація екскурсійної діяльності</t>
  </si>
  <si>
    <t>Ознайомча</t>
  </si>
  <si>
    <t>Навчальна</t>
  </si>
  <si>
    <t>Виробнича</t>
  </si>
  <si>
    <t>Основи наукових досліджень</t>
  </si>
  <si>
    <t>Організація готельного господарства</t>
  </si>
  <si>
    <t>Організація ресторанного господарства</t>
  </si>
  <si>
    <t>Курортно-оздоровчі території світу</t>
  </si>
  <si>
    <t>Туристичне країнознавство</t>
  </si>
  <si>
    <t>Туроперейтинг</t>
  </si>
  <si>
    <t>Організація екологічних видів туризму</t>
  </si>
  <si>
    <t xml:space="preserve"> 1.1.24</t>
  </si>
  <si>
    <t xml:space="preserve"> 1.1.25</t>
  </si>
  <si>
    <t xml:space="preserve"> 1.1.26</t>
  </si>
  <si>
    <t xml:space="preserve"> 1.1.27</t>
  </si>
  <si>
    <t xml:space="preserve"> 1.1.28</t>
  </si>
  <si>
    <t xml:space="preserve"> 1.1.29</t>
  </si>
  <si>
    <t xml:space="preserve"> 1.1.30</t>
  </si>
  <si>
    <t xml:space="preserve"> 1.1.31</t>
  </si>
  <si>
    <t xml:space="preserve"> 1.1.32</t>
  </si>
  <si>
    <t xml:space="preserve"> 1.1.33</t>
  </si>
  <si>
    <t xml:space="preserve"> 1.1.35</t>
  </si>
  <si>
    <t xml:space="preserve"> 1.1.36</t>
  </si>
  <si>
    <t xml:space="preserve"> 1.1.37</t>
  </si>
  <si>
    <t xml:space="preserve"> 1.1.38</t>
  </si>
  <si>
    <t xml:space="preserve"> 1.1.39</t>
  </si>
  <si>
    <t xml:space="preserve"> 1.1.40</t>
  </si>
  <si>
    <t xml:space="preserve"> 1.1.41</t>
  </si>
  <si>
    <t xml:space="preserve"> 1.1.42</t>
  </si>
  <si>
    <t xml:space="preserve"> 1.1.43</t>
  </si>
  <si>
    <t xml:space="preserve"> 1.1.44</t>
  </si>
  <si>
    <t xml:space="preserve"> 1.1.45</t>
  </si>
  <si>
    <t xml:space="preserve"> 1.1.46</t>
  </si>
  <si>
    <t xml:space="preserve"> 1.1.47</t>
  </si>
  <si>
    <t xml:space="preserve"> 1.1.48</t>
  </si>
  <si>
    <t xml:space="preserve"> 1.1.49</t>
  </si>
  <si>
    <t xml:space="preserve"> 1.1.32 </t>
  </si>
  <si>
    <t xml:space="preserve"> 1.3.1</t>
  </si>
  <si>
    <t xml:space="preserve"> 1.3.2 </t>
  </si>
  <si>
    <t xml:space="preserve"> 1.3.3. </t>
  </si>
  <si>
    <t xml:space="preserve"> 1.3.4. </t>
  </si>
  <si>
    <t>В</t>
  </si>
  <si>
    <t>Оз</t>
  </si>
  <si>
    <t>Н</t>
  </si>
  <si>
    <t>ПРАКТИКИ:  Оз - ознайомча; Н-навчальна;  В - виробнича;  П - переддипломна.</t>
  </si>
  <si>
    <t xml:space="preserve">  1.1.14 </t>
  </si>
  <si>
    <t>Виконання кваліфікаційної роботи бакалавра</t>
  </si>
  <si>
    <t>24</t>
  </si>
  <si>
    <t>Сфера обслуговування</t>
  </si>
  <si>
    <t>242</t>
  </si>
  <si>
    <t>Туризм і рекреація</t>
  </si>
  <si>
    <t>Туризм</t>
  </si>
  <si>
    <t>Стандартизація і сертифікація в галузі</t>
  </si>
  <si>
    <t>Економіка туристичного підприємства</t>
  </si>
  <si>
    <t>Бухгалтерський облік в галузі</t>
  </si>
  <si>
    <t>Зовнішньо-економічна діяльність туристичних підприємств</t>
  </si>
  <si>
    <t>Інформаційні технології в галузі</t>
  </si>
  <si>
    <t>Освітньо-професійна програма підготовки бакалавріів за спеціальністю 242 Туризм</t>
  </si>
  <si>
    <t>Стандарту вищої освіти за спеціальністю 242 Туризм для першого рівня вищої освіти</t>
  </si>
  <si>
    <t>д. геогр. н., проф. Заваріка Г. М.</t>
  </si>
  <si>
    <t>д.е.н., проф. Д'яченко Ю. Ю.</t>
  </si>
  <si>
    <t>::/A</t>
  </si>
  <si>
    <t>міжнародної економіки і туризму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</si>
</sst>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4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Times New Roman Cyr"/>
      <charset val="204"/>
    </font>
    <font>
      <sz val="8"/>
      <color theme="1"/>
      <name val="Arimo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58">
    <xf numFmtId="0" fontId="0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9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29" borderId="41" applyNumberFormat="0" applyAlignment="0" applyProtection="0"/>
    <xf numFmtId="0" fontId="71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41" fillId="0" borderId="0"/>
    <xf numFmtId="0" fontId="6" fillId="0" borderId="0"/>
    <xf numFmtId="0" fontId="43" fillId="0" borderId="45" applyNumberFormat="0" applyFill="0" applyAlignment="0" applyProtection="0"/>
    <xf numFmtId="0" fontId="44" fillId="30" borderId="46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1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7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8" fillId="0" borderId="48" applyNumberFormat="0" applyFill="0" applyAlignment="0" applyProtection="0"/>
    <xf numFmtId="0" fontId="46" fillId="0" borderId="0" applyNumberFormat="0" applyFill="0" applyBorder="0" applyAlignment="0" applyProtection="0"/>
    <xf numFmtId="0" fontId="79" fillId="34" borderId="0" applyNumberFormat="0" applyBorder="0" applyAlignment="0" applyProtection="0"/>
  </cellStyleXfs>
  <cellXfs count="813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7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0" fillId="39" borderId="1" xfId="49" applyNumberFormat="1" applyFont="1" applyFill="1" applyBorder="1" applyAlignment="1" applyProtection="1">
      <alignment horizontal="center" vertical="center" wrapText="1"/>
    </xf>
    <xf numFmtId="0" fontId="81" fillId="0" borderId="0" xfId="49" applyFont="1" applyProtection="1"/>
    <xf numFmtId="167" fontId="80" fillId="0" borderId="1" xfId="49" applyNumberFormat="1" applyFont="1" applyBorder="1" applyAlignment="1" applyProtection="1">
      <alignment horizontal="center"/>
    </xf>
    <xf numFmtId="0" fontId="81" fillId="0" borderId="0" xfId="49" applyFont="1" applyAlignment="1" applyProtection="1">
      <alignment vertical="center"/>
    </xf>
    <xf numFmtId="167" fontId="80" fillId="0" borderId="1" xfId="49" applyNumberFormat="1" applyFont="1" applyBorder="1" applyAlignment="1" applyProtection="1">
      <alignment horizontal="center" vertical="center"/>
    </xf>
    <xf numFmtId="0" fontId="48" fillId="0" borderId="0" xfId="46" applyFont="1"/>
    <xf numFmtId="0" fontId="50" fillId="0" borderId="0" xfId="46" applyFont="1"/>
    <xf numFmtId="0" fontId="55" fillId="0" borderId="0" xfId="46" applyFont="1"/>
    <xf numFmtId="0" fontId="48" fillId="0" borderId="0" xfId="46" applyFont="1" applyAlignment="1">
      <alignment horizontal="center"/>
    </xf>
    <xf numFmtId="0" fontId="50" fillId="0" borderId="0" xfId="46" applyFont="1" applyAlignment="1">
      <alignment horizontal="center" vertical="center"/>
    </xf>
    <xf numFmtId="0" fontId="53" fillId="0" borderId="0" xfId="46" applyFont="1" applyAlignment="1">
      <alignment horizontal="center" vertical="center"/>
    </xf>
    <xf numFmtId="0" fontId="48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1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7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6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0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0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48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Alignment="1" applyProtection="1">
      <alignment vertical="center"/>
      <protection locked="0"/>
    </xf>
    <xf numFmtId="0" fontId="48" fillId="0" borderId="0" xfId="45" applyFont="1" applyProtection="1">
      <protection locked="0"/>
    </xf>
    <xf numFmtId="0" fontId="63" fillId="0" borderId="13" xfId="45" applyFont="1" applyBorder="1" applyAlignment="1" applyProtection="1">
      <alignment horizontal="center" vertical="center"/>
      <protection locked="0"/>
    </xf>
    <xf numFmtId="0" fontId="48" fillId="0" borderId="13" xfId="45" applyFont="1" applyBorder="1" applyProtection="1">
      <protection locked="0"/>
    </xf>
    <xf numFmtId="0" fontId="63" fillId="0" borderId="0" xfId="45" applyFont="1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48" fillId="0" borderId="0" xfId="46" applyFont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0" fillId="0" borderId="0" xfId="45" applyFont="1" applyAlignment="1" applyProtection="1">
      <alignment vertical="center"/>
      <protection locked="0"/>
    </xf>
    <xf numFmtId="0" fontId="41" fillId="0" borderId="0" xfId="45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53" fillId="0" borderId="0" xfId="46" applyFont="1" applyAlignment="1" applyProtection="1">
      <alignment horizontal="center" vertical="center"/>
      <protection locked="0"/>
    </xf>
    <xf numFmtId="0" fontId="48" fillId="0" borderId="0" xfId="45" applyFont="1" applyAlignment="1" applyProtection="1">
      <alignment horizontal="left"/>
      <protection locked="0"/>
    </xf>
    <xf numFmtId="0" fontId="55" fillId="0" borderId="0" xfId="46" applyFont="1" applyAlignment="1" applyProtection="1">
      <alignment vertical="top" wrapText="1"/>
      <protection locked="0"/>
    </xf>
    <xf numFmtId="0" fontId="55" fillId="0" borderId="0" xfId="46" applyFont="1" applyAlignment="1" applyProtection="1">
      <alignment horizontal="center" vertical="center"/>
      <protection locked="0"/>
    </xf>
    <xf numFmtId="0" fontId="48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0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3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0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4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8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0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0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0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9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8" fillId="0" borderId="3" xfId="49" quotePrefix="1" applyNumberFormat="1" applyFont="1" applyBorder="1" applyAlignment="1">
      <alignment vertical="center"/>
      <protection locked="0"/>
    </xf>
    <xf numFmtId="0" fontId="89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2" fillId="49" borderId="13" xfId="0" applyFont="1" applyFill="1" applyBorder="1" applyAlignment="1">
      <alignment vertical="center"/>
    </xf>
    <xf numFmtId="0" fontId="93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6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8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9" fillId="0" borderId="1" xfId="49" quotePrefix="1" applyFont="1" applyBorder="1" applyAlignment="1" applyProtection="1">
      <alignment horizontal="center" vertical="center"/>
    </xf>
    <xf numFmtId="49" fontId="88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8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0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9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1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8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49" fillId="0" borderId="0" xfId="46" applyFont="1"/>
    <xf numFmtId="0" fontId="51" fillId="0" borderId="0" xfId="46" applyFont="1"/>
    <xf numFmtId="0" fontId="30" fillId="0" borderId="0" xfId="46" applyFont="1" applyAlignment="1">
      <alignment vertical="top"/>
    </xf>
    <xf numFmtId="0" fontId="49" fillId="0" borderId="0" xfId="46" applyFont="1" applyAlignment="1">
      <alignment horizontal="left"/>
    </xf>
    <xf numFmtId="0" fontId="49" fillId="0" borderId="0" xfId="46" applyFont="1" applyAlignment="1">
      <alignment wrapText="1"/>
    </xf>
    <xf numFmtId="0" fontId="49" fillId="0" borderId="0" xfId="46" applyFont="1" applyAlignment="1">
      <alignment vertical="top" wrapText="1"/>
    </xf>
    <xf numFmtId="0" fontId="48" fillId="0" borderId="0" xfId="46" applyFont="1" applyAlignment="1">
      <alignment horizontal="left"/>
    </xf>
    <xf numFmtId="0" fontId="52" fillId="0" borderId="0" xfId="46" applyFont="1"/>
    <xf numFmtId="0" fontId="53" fillId="0" borderId="0" xfId="46" applyFont="1"/>
    <xf numFmtId="0" fontId="54" fillId="0" borderId="0" xfId="46" applyFont="1"/>
    <xf numFmtId="0" fontId="56" fillId="0" borderId="0" xfId="46" applyFont="1"/>
    <xf numFmtId="0" fontId="57" fillId="0" borderId="0" xfId="46" applyFont="1"/>
    <xf numFmtId="0" fontId="50" fillId="0" borderId="0" xfId="46" applyFont="1" applyAlignment="1">
      <alignment vertical="center"/>
    </xf>
    <xf numFmtId="0" fontId="48" fillId="0" borderId="0" xfId="45" applyFont="1" applyAlignment="1">
      <alignment horizontal="left" vertical="center"/>
    </xf>
    <xf numFmtId="49" fontId="50" fillId="0" borderId="0" xfId="46" applyNumberFormat="1" applyFont="1" applyAlignment="1">
      <alignment vertical="center"/>
    </xf>
    <xf numFmtId="49" fontId="50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49" fillId="0" borderId="0" xfId="45" applyFont="1"/>
    <xf numFmtId="0" fontId="48" fillId="0" borderId="0" xfId="45" applyFont="1"/>
    <xf numFmtId="0" fontId="48" fillId="0" borderId="0" xfId="46" applyFont="1" applyAlignment="1">
      <alignment vertical="top" wrapText="1"/>
    </xf>
    <xf numFmtId="0" fontId="62" fillId="0" borderId="0" xfId="46" applyFont="1" applyAlignment="1">
      <alignment vertical="top"/>
    </xf>
    <xf numFmtId="0" fontId="67" fillId="0" borderId="0" xfId="46" applyFont="1"/>
    <xf numFmtId="0" fontId="60" fillId="0" borderId="0" xfId="45" applyFont="1"/>
    <xf numFmtId="0" fontId="48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4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96" fillId="0" borderId="0" xfId="48" applyFont="1"/>
    <xf numFmtId="0" fontId="96" fillId="0" borderId="0" xfId="48" applyFont="1" applyAlignment="1">
      <alignment horizontal="center"/>
    </xf>
    <xf numFmtId="0" fontId="99" fillId="0" borderId="0" xfId="48" applyFont="1"/>
    <xf numFmtId="0" fontId="96" fillId="0" borderId="0" xfId="48" applyFont="1" applyAlignment="1">
      <alignment wrapText="1"/>
    </xf>
    <xf numFmtId="0" fontId="98" fillId="0" borderId="0" xfId="50" applyFont="1" applyAlignment="1">
      <alignment horizontal="left" wrapText="1"/>
    </xf>
    <xf numFmtId="0" fontId="96" fillId="0" borderId="0" xfId="48" applyFont="1" applyAlignment="1">
      <alignment horizontal="center" wrapText="1"/>
    </xf>
    <xf numFmtId="0" fontId="96" fillId="0" borderId="0" xfId="48" applyFont="1" applyAlignment="1">
      <alignment vertical="top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horizontal="center"/>
    </xf>
    <xf numFmtId="0" fontId="99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5" fillId="0" borderId="0" xfId="48" applyFont="1" applyAlignment="1">
      <alignment horizontal="center" wrapText="1"/>
    </xf>
    <xf numFmtId="0" fontId="97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0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0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0" fillId="0" borderId="3" xfId="49" applyFont="1" applyBorder="1" applyAlignment="1" applyProtection="1">
      <alignment horizontal="center" vertical="center" wrapText="1"/>
    </xf>
    <xf numFmtId="0" fontId="91" fillId="0" borderId="27" xfId="0" applyFont="1" applyBorder="1" applyAlignment="1">
      <alignment horizontal="center" vertical="top"/>
    </xf>
    <xf numFmtId="0" fontId="91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7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49" fillId="0" borderId="0" xfId="46" applyFont="1" applyAlignment="1">
      <alignment horizontal="right"/>
    </xf>
    <xf numFmtId="0" fontId="49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1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01" fillId="0" borderId="52" xfId="0" applyFont="1" applyBorder="1"/>
    <xf numFmtId="0" fontId="101" fillId="47" borderId="52" xfId="0" applyFont="1" applyFill="1" applyBorder="1"/>
    <xf numFmtId="0" fontId="101" fillId="48" borderId="52" xfId="0" applyFont="1" applyFill="1" applyBorder="1"/>
    <xf numFmtId="0" fontId="0" fillId="50" borderId="26" xfId="0" applyFill="1" applyBorder="1"/>
    <xf numFmtId="0" fontId="0" fillId="50" borderId="49" xfId="0" applyFill="1" applyBorder="1"/>
    <xf numFmtId="0" fontId="0" fillId="50" borderId="16" xfId="0" applyFill="1" applyBorder="1"/>
    <xf numFmtId="0" fontId="0" fillId="0" borderId="26" xfId="0" applyBorder="1"/>
    <xf numFmtId="0" fontId="0" fillId="0" borderId="49" xfId="0" applyBorder="1"/>
    <xf numFmtId="0" fontId="0" fillId="0" borderId="16" xfId="0" applyBorder="1"/>
    <xf numFmtId="0" fontId="9" fillId="44" borderId="6" xfId="49" applyFont="1" applyFill="1" applyBorder="1" applyAlignment="1">
      <alignment horizontal="left"/>
      <protection locked="0"/>
    </xf>
    <xf numFmtId="0" fontId="11" fillId="0" borderId="26" xfId="49" applyFont="1" applyBorder="1">
      <protection locked="0"/>
    </xf>
    <xf numFmtId="0" fontId="11" fillId="0" borderId="49" xfId="49" applyFont="1" applyBorder="1">
      <protection locked="0"/>
    </xf>
    <xf numFmtId="0" fontId="11" fillId="0" borderId="16" xfId="49" applyFont="1" applyBorder="1">
      <protection locked="0"/>
    </xf>
    <xf numFmtId="0" fontId="3" fillId="0" borderId="26" xfId="49" applyFont="1" applyBorder="1" applyAlignment="1">
      <alignment vertical="center"/>
      <protection locked="0"/>
    </xf>
    <xf numFmtId="0" fontId="3" fillId="0" borderId="49" xfId="49" applyFont="1" applyBorder="1">
      <protection locked="0"/>
    </xf>
    <xf numFmtId="0" fontId="3" fillId="0" borderId="16" xfId="49" applyFont="1" applyBorder="1">
      <protection locked="0"/>
    </xf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9" fillId="0" borderId="1" xfId="49" applyFont="1" applyBorder="1" applyAlignment="1">
      <alignment horizontal="left" wrapText="1"/>
      <protection locked="0"/>
    </xf>
    <xf numFmtId="0" fontId="9" fillId="0" borderId="3" xfId="49" applyFont="1" applyBorder="1" applyAlignment="1">
      <alignment horizontal="center"/>
      <protection locked="0"/>
    </xf>
    <xf numFmtId="0" fontId="9" fillId="0" borderId="4" xfId="49" applyFont="1" applyBorder="1" applyAlignment="1">
      <alignment horizontal="center"/>
      <protection locked="0"/>
    </xf>
    <xf numFmtId="49" fontId="103" fillId="0" borderId="53" xfId="0" applyNumberFormat="1" applyFont="1" applyBorder="1" applyAlignment="1">
      <alignment horizontal="left" vertical="center" wrapText="1"/>
    </xf>
    <xf numFmtId="0" fontId="103" fillId="0" borderId="53" xfId="0" applyFont="1" applyBorder="1" applyAlignment="1">
      <alignment horizontal="left" vertical="center" wrapText="1"/>
    </xf>
    <xf numFmtId="165" fontId="9" fillId="35" borderId="1" xfId="49" applyNumberFormat="1" applyFont="1" applyFill="1" applyBorder="1" applyAlignment="1" applyProtection="1">
      <alignment horizontal="center" vertical="center" wrapText="1"/>
    </xf>
    <xf numFmtId="0" fontId="9" fillId="40" borderId="1" xfId="49" applyFont="1" applyFill="1" applyBorder="1" applyAlignment="1">
      <alignment horizontal="left" wrapText="1"/>
      <protection locked="0"/>
    </xf>
    <xf numFmtId="14" fontId="89" fillId="0" borderId="1" xfId="49" quotePrefix="1" applyNumberFormat="1" applyFont="1" applyBorder="1" applyAlignment="1" applyProtection="1">
      <alignment horizontal="center" vertical="center"/>
    </xf>
    <xf numFmtId="0" fontId="27" fillId="0" borderId="13" xfId="46" applyFont="1" applyBorder="1" applyAlignment="1" applyProtection="1">
      <alignment horizontal="center" vertical="center"/>
      <protection locked="0"/>
    </xf>
    <xf numFmtId="0" fontId="49" fillId="0" borderId="13" xfId="46" applyFont="1" applyBorder="1" applyAlignment="1" applyProtection="1">
      <alignment horizontal="center" vertical="center"/>
      <protection locked="0"/>
    </xf>
    <xf numFmtId="0" fontId="49" fillId="0" borderId="26" xfId="46" applyFont="1" applyBorder="1" applyAlignment="1" applyProtection="1">
      <alignment horizontal="center" vertical="center"/>
      <protection locked="0"/>
    </xf>
    <xf numFmtId="2" fontId="4" fillId="0" borderId="1" xfId="49" applyNumberFormat="1" applyFont="1" applyBorder="1" applyAlignment="1" applyProtection="1">
      <alignment horizontal="center" vertical="center"/>
    </xf>
    <xf numFmtId="49" fontId="9" fillId="50" borderId="1" xfId="49" applyNumberFormat="1" applyFont="1" applyFill="1" applyBorder="1" applyAlignment="1">
      <alignment horizontal="left" vertical="center" wrapText="1"/>
      <protection locked="0"/>
    </xf>
    <xf numFmtId="0" fontId="9" fillId="50" borderId="1" xfId="49" applyFont="1" applyFill="1" applyBorder="1" applyAlignment="1">
      <alignment horizontal="left" wrapText="1"/>
      <protection locked="0"/>
    </xf>
    <xf numFmtId="170" fontId="9" fillId="0" borderId="3" xfId="49" quotePrefix="1" applyNumberFormat="1" applyFont="1" applyBorder="1" applyAlignment="1">
      <alignment horizontal="center" vertical="center"/>
      <protection locked="0"/>
    </xf>
    <xf numFmtId="0" fontId="16" fillId="0" borderId="7" xfId="47" applyFont="1" applyBorder="1" applyAlignment="1" applyProtection="1">
      <alignment horizontal="center" vertical="center"/>
      <protection locked="0"/>
    </xf>
    <xf numFmtId="0" fontId="9" fillId="0" borderId="15" xfId="49" applyFont="1" applyBorder="1" applyAlignment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9" fontId="32" fillId="0" borderId="13" xfId="46" applyNumberFormat="1" applyFont="1" applyBorder="1" applyAlignment="1">
      <alignment horizontal="center" vertical="center"/>
    </xf>
    <xf numFmtId="0" fontId="17" fillId="50" borderId="0" xfId="49" applyFont="1" applyFill="1" applyProtection="1"/>
    <xf numFmtId="0" fontId="17" fillId="50" borderId="0" xfId="49" applyFont="1" applyFill="1" applyAlignment="1" applyProtection="1">
      <alignment horizontal="left"/>
    </xf>
    <xf numFmtId="0" fontId="0" fillId="0" borderId="0" xfId="0"/>
    <xf numFmtId="0" fontId="4" fillId="0" borderId="1" xfId="49" applyFont="1" applyBorder="1" applyAlignment="1" applyProtection="1">
      <alignment horizontal="center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8" fillId="0" borderId="0" xfId="46" applyFont="1" applyAlignment="1">
      <alignment horizontal="left" vertical="center"/>
    </xf>
    <xf numFmtId="0" fontId="48" fillId="0" borderId="11" xfId="46" applyFont="1" applyBorder="1" applyAlignment="1">
      <alignment horizontal="left" vertical="center"/>
    </xf>
    <xf numFmtId="0" fontId="49" fillId="0" borderId="0" xfId="46" applyFont="1" applyAlignment="1">
      <alignment horizontal="right"/>
    </xf>
    <xf numFmtId="0" fontId="66" fillId="0" borderId="0" xfId="46" applyFont="1" applyAlignment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Alignment="1">
      <alignment horizontal="center"/>
    </xf>
    <xf numFmtId="0" fontId="85" fillId="0" borderId="0" xfId="46" applyFont="1" applyAlignment="1">
      <alignment horizontal="center"/>
    </xf>
    <xf numFmtId="0" fontId="49" fillId="0" borderId="0" xfId="46" applyFont="1" applyAlignment="1">
      <alignment horizontal="center"/>
    </xf>
    <xf numFmtId="0" fontId="53" fillId="0" borderId="19" xfId="46" applyFont="1" applyBorder="1" applyAlignment="1">
      <alignment horizontal="left" vertical="center"/>
    </xf>
    <xf numFmtId="170" fontId="22" fillId="0" borderId="3" xfId="46" applyNumberFormat="1" applyFont="1" applyBorder="1" applyAlignment="1" applyProtection="1">
      <alignment horizontal="left"/>
      <protection locked="0"/>
    </xf>
    <xf numFmtId="170" fontId="22" fillId="0" borderId="4" xfId="46" applyNumberFormat="1" applyFont="1" applyBorder="1" applyAlignment="1" applyProtection="1">
      <alignment horizontal="left"/>
      <protection locked="0"/>
    </xf>
    <xf numFmtId="170" fontId="22" fillId="0" borderId="5" xfId="46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39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0" borderId="0" xfId="46" quotePrefix="1" applyFont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0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5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0" fillId="0" borderId="0" xfId="0" applyProtection="1">
      <protection locked="0"/>
    </xf>
    <xf numFmtId="0" fontId="102" fillId="0" borderId="22" xfId="49" applyFont="1" applyBorder="1" applyAlignment="1">
      <alignment horizontal="center"/>
      <protection locked="0"/>
    </xf>
    <xf numFmtId="0" fontId="101" fillId="0" borderId="23" xfId="0" applyFont="1" applyBorder="1" applyAlignment="1">
      <alignment horizontal="center"/>
    </xf>
    <xf numFmtId="0" fontId="101" fillId="0" borderId="24" xfId="0" applyFont="1" applyBorder="1" applyAlignment="1">
      <alignment horizontal="center"/>
    </xf>
    <xf numFmtId="0" fontId="102" fillId="48" borderId="22" xfId="49" applyFont="1" applyFill="1" applyBorder="1" applyAlignment="1">
      <alignment horizontal="center"/>
      <protection locked="0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1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5" fontId="9" fillId="35" borderId="19" xfId="0" applyNumberFormat="1" applyFont="1" applyFill="1" applyBorder="1" applyAlignment="1">
      <alignment horizontal="center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49" fillId="0" borderId="0" xfId="45" applyFont="1"/>
    <xf numFmtId="0" fontId="0" fillId="0" borderId="0" xfId="0"/>
    <xf numFmtId="170" fontId="28" fillId="0" borderId="25" xfId="0" applyNumberFormat="1" applyFont="1" applyBorder="1" applyAlignment="1">
      <alignment horizontal="left" vertical="top"/>
    </xf>
    <xf numFmtId="170" fontId="0" fillId="0" borderId="25" xfId="0" applyNumberFormat="1" applyBorder="1"/>
    <xf numFmtId="0" fontId="86" fillId="0" borderId="27" xfId="0" applyFont="1" applyBorder="1" applyAlignment="1">
      <alignment horizontal="center" vertical="top"/>
    </xf>
    <xf numFmtId="0" fontId="87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 applyProtection="1">
      <alignment horizontal="right" vertical="center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4" fillId="0" borderId="30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17" fillId="0" borderId="7" xfId="49" applyFont="1" applyBorder="1" applyAlignment="1" applyProtection="1">
      <alignment horizontal="left" vertical="center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87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Protection="1">
      <protection locked="0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0" fontId="7" fillId="0" borderId="25" xfId="49" applyNumberFormat="1" applyBorder="1" applyAlignment="1" applyProtection="1">
      <alignment horizontal="left" vertical="center"/>
    </xf>
    <xf numFmtId="170" fontId="0" fillId="0" borderId="25" xfId="0" applyNumberFormat="1" applyBorder="1" applyAlignment="1">
      <alignment horizontal="left" vertical="center"/>
    </xf>
    <xf numFmtId="170" fontId="0" fillId="0" borderId="25" xfId="0" applyNumberFormat="1" applyBorder="1" applyAlignment="1">
      <alignment vertical="center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19000000}"/>
    <cellStyle name="Відсотковий 3" xfId="27" xr:uid="{00000000-0005-0000-0000-00001A000000}"/>
    <cellStyle name="Вывод" xfId="28" builtinId="21" customBuiltin="1"/>
    <cellStyle name="Вычисление" xfId="29" builtinId="22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3000000}"/>
    <cellStyle name="Звичайний 3" xfId="37" xr:uid="{00000000-0005-0000-0000-000024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AFFFAF"/>
      <color rgb="FFFFC000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91;&#1088;&#1080;&#1079;&#1084;/&#1053;&#1072;&#1074;&#1095;&#1072;&#1083;&#1100;&#1085;&#1110;%20&#1087;&#1083;&#1072;&#1085;&#1080;/&#1055;&#1083;&#1072;&#1085;&#1080;%202022/242_&#1058;_2022-Denna-ta-Zaochna-Bakalavry_05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>
        <row r="97">
          <cell r="B97" t="str">
            <v>Атестаційний екзамен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34" zoomScale="77" zoomScaleNormal="77" zoomScaleSheetLayoutView="110" workbookViewId="0">
      <selection activeCell="A8" sqref="A8"/>
    </sheetView>
  </sheetViews>
  <sheetFormatPr defaultColWidth="9.1796875" defaultRowHeight="15.5"/>
  <cols>
    <col min="1" max="1" width="130.81640625" style="460" customWidth="1"/>
    <col min="2" max="2" width="5.81640625" style="457" customWidth="1"/>
    <col min="3" max="3" width="130.81640625" style="457" customWidth="1"/>
    <col min="4" max="10" width="2.81640625" style="457" customWidth="1"/>
    <col min="11" max="12" width="3.1796875" style="457" customWidth="1"/>
    <col min="13" max="16" width="9.1796875" style="457"/>
    <col min="17" max="17" width="13" style="457" customWidth="1"/>
    <col min="18" max="16384" width="9.1796875" style="457"/>
  </cols>
  <sheetData>
    <row r="1" spans="1:14">
      <c r="A1" s="469" t="s">
        <v>251</v>
      </c>
    </row>
    <row r="2" spans="1:14">
      <c r="A2" s="470"/>
    </row>
    <row r="3" spans="1:14" ht="31">
      <c r="A3" s="460" t="s">
        <v>252</v>
      </c>
    </row>
    <row r="4" spans="1:14" ht="31">
      <c r="A4" s="460" t="s">
        <v>255</v>
      </c>
    </row>
    <row r="5" spans="1:14" ht="46.5">
      <c r="A5" s="460" t="s">
        <v>273</v>
      </c>
    </row>
    <row r="6" spans="1:14" ht="31">
      <c r="A6" s="460" t="s">
        <v>261</v>
      </c>
    </row>
    <row r="7" spans="1:14">
      <c r="A7" s="460" t="s">
        <v>253</v>
      </c>
    </row>
    <row r="8" spans="1:14">
      <c r="A8" s="463" t="s">
        <v>254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</row>
    <row r="9" spans="1:14" ht="31">
      <c r="A9" s="463" t="s">
        <v>262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</row>
    <row r="10" spans="1:14" ht="31">
      <c r="A10" s="460" t="s">
        <v>263</v>
      </c>
    </row>
    <row r="11" spans="1:14" ht="31">
      <c r="A11" s="460" t="s">
        <v>264</v>
      </c>
    </row>
    <row r="12" spans="1:14">
      <c r="A12" s="460" t="s">
        <v>265</v>
      </c>
    </row>
    <row r="13" spans="1:14">
      <c r="A13" s="461"/>
    </row>
    <row r="14" spans="1:14">
      <c r="A14" s="461"/>
    </row>
    <row r="15" spans="1:14">
      <c r="A15" s="461"/>
    </row>
    <row r="18" spans="1:31">
      <c r="A18" s="462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</row>
    <row r="19" spans="1:31" s="459" customFormat="1">
      <c r="A19" s="464"/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AD19" s="457"/>
      <c r="AE19" s="457"/>
    </row>
    <row r="23" spans="1:31" s="459" customFormat="1">
      <c r="A23" s="466"/>
      <c r="AD23" s="457"/>
      <c r="AE23" s="457"/>
    </row>
    <row r="30" spans="1:31">
      <c r="A30" s="460" t="s">
        <v>266</v>
      </c>
    </row>
    <row r="46" spans="1:1">
      <c r="A46" s="460" t="s">
        <v>267</v>
      </c>
    </row>
    <row r="51" spans="1:1">
      <c r="A51" s="460" t="s">
        <v>268</v>
      </c>
    </row>
    <row r="59" spans="1:1">
      <c r="A59" s="460" t="s">
        <v>269</v>
      </c>
    </row>
    <row r="68" spans="1:1" ht="31">
      <c r="A68" s="460" t="s">
        <v>270</v>
      </c>
    </row>
    <row r="73" spans="1:1" ht="31">
      <c r="A73" s="460" t="s">
        <v>271</v>
      </c>
    </row>
    <row r="74" spans="1:1" ht="46.5">
      <c r="A74" s="460" t="s">
        <v>272</v>
      </c>
    </row>
  </sheetData>
  <sheetProtection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zoomScale="90" zoomScaleNormal="90" zoomScaleSheetLayoutView="90" workbookViewId="0">
      <selection activeCell="A22" sqref="A22:BI26"/>
    </sheetView>
  </sheetViews>
  <sheetFormatPr defaultColWidth="7" defaultRowHeight="13"/>
  <cols>
    <col min="1" max="18" width="2.81640625" style="42" customWidth="1"/>
    <col min="19" max="19" width="3.54296875" style="42" customWidth="1"/>
    <col min="20" max="34" width="2.81640625" style="42" customWidth="1"/>
    <col min="35" max="35" width="3.81640625" style="42" customWidth="1"/>
    <col min="36" max="48" width="2.81640625" style="42" customWidth="1"/>
    <col min="49" max="49" width="3.81640625" style="42" customWidth="1"/>
    <col min="50" max="53" width="2.81640625" style="42" customWidth="1"/>
    <col min="54" max="58" width="6.1796875" style="42" customWidth="1"/>
    <col min="59" max="59" width="6.81640625" style="42" customWidth="1"/>
    <col min="60" max="61" width="6.1796875" style="42" customWidth="1"/>
    <col min="62" max="62" width="7" style="42" customWidth="1"/>
    <col min="63" max="68" width="7" style="42"/>
    <col min="69" max="71" width="0" style="42" hidden="1" customWidth="1"/>
    <col min="72" max="16384" width="7" style="42"/>
  </cols>
  <sheetData>
    <row r="1" spans="1:70" s="43" customFormat="1" ht="21" customHeight="1">
      <c r="A1" s="42"/>
      <c r="B1" s="375"/>
      <c r="C1" s="375"/>
      <c r="D1" s="375"/>
      <c r="E1" s="375"/>
      <c r="F1" s="375"/>
      <c r="G1" s="375"/>
      <c r="H1" s="570" t="s">
        <v>41</v>
      </c>
      <c r="I1" s="570"/>
      <c r="J1" s="570"/>
      <c r="K1" s="570"/>
      <c r="L1" s="570"/>
      <c r="M1" s="570"/>
      <c r="N1" s="570"/>
      <c r="O1" s="570"/>
      <c r="P1" s="375"/>
      <c r="Q1" s="375"/>
      <c r="R1" s="375"/>
      <c r="S1" s="375"/>
      <c r="T1" s="375"/>
      <c r="U1" s="375"/>
      <c r="V1" s="375"/>
      <c r="W1" s="375"/>
      <c r="X1" s="375"/>
      <c r="AF1" s="376"/>
      <c r="AQ1" s="375" t="s">
        <v>115</v>
      </c>
      <c r="AR1" s="375"/>
      <c r="AS1" s="375"/>
      <c r="AT1" s="375"/>
      <c r="AU1" s="375"/>
      <c r="AV1" s="375"/>
      <c r="AW1" s="375"/>
      <c r="AX1" s="571" t="s">
        <v>188</v>
      </c>
      <c r="AY1" s="571"/>
      <c r="AZ1" s="571"/>
      <c r="BA1" s="571"/>
      <c r="BB1" s="571"/>
      <c r="BC1" s="375"/>
      <c r="BD1" s="377"/>
      <c r="BE1" s="377"/>
      <c r="BF1" s="377"/>
      <c r="BG1" s="377"/>
      <c r="BH1" s="377"/>
      <c r="BI1" s="377"/>
    </row>
    <row r="2" spans="1:70" s="43" customFormat="1" ht="20.25" customHeight="1">
      <c r="A2" s="42"/>
      <c r="B2" s="570" t="s">
        <v>42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AQ2"/>
      <c r="AR2"/>
      <c r="AS2"/>
      <c r="AT2"/>
      <c r="AU2"/>
      <c r="AV2"/>
      <c r="AW2"/>
      <c r="AX2" s="377"/>
    </row>
    <row r="3" spans="1:70" s="43" customFormat="1" ht="21.75" customHeight="1">
      <c r="A3" s="42"/>
      <c r="B3" s="563" t="s">
        <v>82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232"/>
      <c r="W3" s="232"/>
      <c r="X3" s="232"/>
      <c r="AQ3" s="378"/>
      <c r="AR3" s="379"/>
      <c r="AS3" s="379"/>
      <c r="AT3" s="379"/>
      <c r="AU3" s="379"/>
      <c r="AV3" s="379"/>
      <c r="AW3" s="380"/>
      <c r="AX3" s="380"/>
    </row>
    <row r="4" spans="1:70" s="43" customFormat="1" ht="23.25" customHeight="1">
      <c r="A4" s="381"/>
      <c r="B4" s="490"/>
      <c r="C4" s="490" t="s">
        <v>282</v>
      </c>
      <c r="D4" s="491"/>
      <c r="E4" s="491"/>
      <c r="F4" s="378" t="s">
        <v>282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0"/>
      <c r="R4" s="563">
        <f>AI18</f>
        <v>2023</v>
      </c>
      <c r="S4" s="575"/>
      <c r="T4" s="490" t="s">
        <v>283</v>
      </c>
      <c r="U4" s="375"/>
      <c r="V4" s="375"/>
      <c r="W4" s="375"/>
      <c r="X4" s="375"/>
      <c r="AM4" s="382"/>
      <c r="AQ4" s="375"/>
      <c r="AR4" s="375"/>
      <c r="AS4" s="379"/>
      <c r="AT4" s="379"/>
      <c r="AU4" s="379"/>
      <c r="AV4" s="379"/>
      <c r="AW4" s="379"/>
      <c r="AX4" s="379"/>
    </row>
    <row r="5" spans="1:70" s="43" customFormat="1" ht="20.25" customHeight="1">
      <c r="A5" s="42"/>
      <c r="AM5" s="382"/>
      <c r="AR5" s="378"/>
      <c r="AS5" s="378"/>
      <c r="AT5" s="378"/>
      <c r="AU5" s="378"/>
      <c r="AV5" s="378"/>
      <c r="AW5" s="378"/>
      <c r="AX5" s="378"/>
    </row>
    <row r="6" spans="1:70" s="43" customFormat="1" ht="20.25" customHeight="1">
      <c r="A6" s="42"/>
      <c r="AR6" s="375"/>
      <c r="AS6" s="375"/>
      <c r="AT6" s="375"/>
      <c r="AU6" s="375"/>
      <c r="AV6" s="375"/>
      <c r="AW6" s="375"/>
      <c r="BI6" s="375"/>
    </row>
    <row r="7" spans="1:70" s="43" customFormat="1" ht="24" customHeight="1">
      <c r="A7" s="42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AP7" s="383"/>
    </row>
    <row r="8" spans="1:70" s="43" customFormat="1" ht="24">
      <c r="C8" s="384"/>
      <c r="F8" s="384"/>
      <c r="AP8" s="383"/>
    </row>
    <row r="9" spans="1:70" s="44" customFormat="1" ht="16.5">
      <c r="C9" s="385"/>
      <c r="F9" s="385"/>
      <c r="AZ9" s="386"/>
    </row>
    <row r="10" spans="1:70" s="44" customFormat="1" ht="18.5">
      <c r="C10" s="385"/>
      <c r="F10" s="385"/>
      <c r="M10" s="564" t="s">
        <v>43</v>
      </c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</row>
    <row r="11" spans="1:70" s="43" customFormat="1" ht="25" customHeight="1">
      <c r="M11" s="568" t="s">
        <v>121</v>
      </c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</row>
    <row r="12" spans="1:70" s="43" customFormat="1" ht="27" customHeight="1">
      <c r="Y12" s="569" t="s">
        <v>184</v>
      </c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BR12" s="394" t="s">
        <v>114</v>
      </c>
    </row>
    <row r="13" spans="1:70" s="43" customFormat="1" ht="21">
      <c r="M13" s="568" t="s">
        <v>120</v>
      </c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R13" s="394" t="s">
        <v>59</v>
      </c>
    </row>
    <row r="14" spans="1:70" s="43" customFormat="1" ht="21">
      <c r="G14" s="387" t="s">
        <v>84</v>
      </c>
      <c r="H14" s="387"/>
      <c r="I14" s="387"/>
      <c r="J14" s="387"/>
      <c r="K14" s="387"/>
      <c r="L14" s="387"/>
      <c r="M14" s="387"/>
      <c r="N14" s="387"/>
      <c r="O14" s="561" t="s">
        <v>4</v>
      </c>
      <c r="P14" s="562"/>
      <c r="Q14" s="565" t="s">
        <v>383</v>
      </c>
      <c r="R14" s="566"/>
      <c r="S14" s="566"/>
      <c r="T14" s="566"/>
      <c r="U14" s="566"/>
      <c r="V14" s="566"/>
      <c r="W14" s="567"/>
      <c r="X14" s="387"/>
      <c r="AB14" s="388" t="s">
        <v>5</v>
      </c>
      <c r="AC14" s="388"/>
      <c r="AD14" s="572" t="s">
        <v>384</v>
      </c>
      <c r="AE14" s="573"/>
      <c r="AF14" s="573"/>
      <c r="AG14" s="573"/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  <c r="BB14" s="573"/>
      <c r="BC14" s="573"/>
      <c r="BD14" s="573"/>
      <c r="BE14" s="573"/>
      <c r="BF14" s="574"/>
      <c r="BR14" s="394" t="s">
        <v>26</v>
      </c>
    </row>
    <row r="15" spans="1:70" s="43" customFormat="1" ht="21">
      <c r="G15" s="387" t="s">
        <v>85</v>
      </c>
      <c r="H15" s="387"/>
      <c r="I15" s="387"/>
      <c r="J15" s="387"/>
      <c r="K15" s="387"/>
      <c r="L15" s="387"/>
      <c r="M15" s="387"/>
      <c r="N15" s="387"/>
      <c r="O15" s="561" t="s">
        <v>4</v>
      </c>
      <c r="P15" s="562"/>
      <c r="Q15" s="565" t="s">
        <v>385</v>
      </c>
      <c r="R15" s="566"/>
      <c r="S15" s="566"/>
      <c r="T15" s="566"/>
      <c r="U15" s="566"/>
      <c r="V15" s="566"/>
      <c r="W15" s="567"/>
      <c r="X15" s="389"/>
      <c r="Y15" s="390"/>
      <c r="Z15" s="390"/>
      <c r="AA15" s="390"/>
      <c r="AB15" s="388" t="s">
        <v>5</v>
      </c>
      <c r="AC15" s="388"/>
      <c r="AD15" s="558" t="s">
        <v>386</v>
      </c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  <c r="AT15" s="559"/>
      <c r="AU15" s="559"/>
      <c r="AV15" s="559"/>
      <c r="AW15" s="559"/>
      <c r="AX15" s="559"/>
      <c r="AY15" s="559"/>
      <c r="AZ15" s="559"/>
      <c r="BA15" s="559"/>
      <c r="BB15" s="559"/>
      <c r="BC15" s="559"/>
      <c r="BD15" s="559"/>
      <c r="BE15" s="559"/>
      <c r="BF15" s="560"/>
      <c r="BR15" s="394" t="s">
        <v>274</v>
      </c>
    </row>
    <row r="16" spans="1:70" s="43" customFormat="1" ht="21">
      <c r="G16" s="125" t="s">
        <v>40</v>
      </c>
      <c r="H16" s="125"/>
      <c r="I16" s="125"/>
      <c r="J16" s="125"/>
      <c r="K16" s="125"/>
      <c r="L16" s="125"/>
      <c r="M16" s="125"/>
      <c r="N16" s="125"/>
      <c r="O16" s="588" t="str">
        <f>IF(Q16&gt;0,"шифр"," ")</f>
        <v xml:space="preserve"> </v>
      </c>
      <c r="P16" s="562"/>
      <c r="Q16" s="565"/>
      <c r="R16" s="566"/>
      <c r="S16" s="566"/>
      <c r="T16" s="566"/>
      <c r="U16" s="566"/>
      <c r="V16" s="566"/>
      <c r="W16" s="567"/>
      <c r="X16" s="391"/>
      <c r="Y16" s="392"/>
      <c r="Z16" s="392"/>
      <c r="AA16" s="392"/>
      <c r="AB16" s="393" t="s">
        <v>5</v>
      </c>
      <c r="AC16" s="393"/>
      <c r="AD16" s="589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590"/>
      <c r="BE16" s="590"/>
      <c r="BF16" s="591"/>
      <c r="BR16" s="394" t="s">
        <v>275</v>
      </c>
    </row>
    <row r="17" spans="1:70" s="43" customFormat="1" ht="21">
      <c r="G17" s="125" t="s">
        <v>133</v>
      </c>
      <c r="H17" s="125"/>
      <c r="I17" s="125"/>
      <c r="J17" s="125"/>
      <c r="K17" s="125"/>
      <c r="L17" s="125"/>
      <c r="M17" s="125"/>
      <c r="N17" s="125"/>
      <c r="O17" s="593"/>
      <c r="P17" s="593"/>
      <c r="Q17"/>
      <c r="R17"/>
      <c r="S17"/>
      <c r="T17"/>
      <c r="U17"/>
      <c r="V17"/>
      <c r="W17"/>
      <c r="X17" s="391"/>
      <c r="Y17" s="392"/>
      <c r="Z17" s="392"/>
      <c r="AA17" s="392"/>
      <c r="AB17" s="393" t="s">
        <v>5</v>
      </c>
      <c r="AC17" s="393"/>
      <c r="AD17" s="558" t="s">
        <v>387</v>
      </c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59"/>
      <c r="AW17" s="559"/>
      <c r="AX17" s="559"/>
      <c r="AY17" s="559"/>
      <c r="AZ17" s="559"/>
      <c r="BA17" s="559"/>
      <c r="BB17" s="559"/>
      <c r="BC17" s="559"/>
      <c r="BD17" s="559"/>
      <c r="BE17" s="559"/>
      <c r="BF17" s="560"/>
      <c r="BR17" s="394" t="s">
        <v>33</v>
      </c>
    </row>
    <row r="18" spans="1:70" s="43" customFormat="1" ht="21">
      <c r="G18" s="394" t="s">
        <v>113</v>
      </c>
      <c r="H18" s="394"/>
      <c r="I18" s="394"/>
      <c r="J18" s="394"/>
      <c r="K18" s="394"/>
      <c r="L18" s="394"/>
      <c r="M18" s="394"/>
      <c r="N18" s="394"/>
      <c r="O18" s="394"/>
      <c r="P18" s="395"/>
      <c r="Q18" s="597" t="s">
        <v>6</v>
      </c>
      <c r="R18" s="598"/>
      <c r="S18" s="598"/>
      <c r="T18" s="598"/>
      <c r="U18" s="598"/>
      <c r="V18" s="598"/>
      <c r="W18" s="598"/>
      <c r="X18" s="598"/>
      <c r="Y18" s="598"/>
      <c r="Z18" s="598"/>
      <c r="AA18" s="599"/>
      <c r="AB18" s="394" t="s">
        <v>83</v>
      </c>
      <c r="AC18" s="394"/>
      <c r="AD18" s="394"/>
      <c r="AE18" s="394"/>
      <c r="AF18" s="394"/>
      <c r="AG18" s="394"/>
      <c r="AH18" s="396"/>
      <c r="AI18" s="600">
        <v>2023</v>
      </c>
      <c r="AJ18" s="601"/>
      <c r="AK18" s="601"/>
      <c r="AL18" s="601"/>
      <c r="AM18" s="601"/>
      <c r="AN18" s="602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</row>
    <row r="19" spans="1:70" s="43" customFormat="1" ht="32.25" customHeight="1">
      <c r="A19" s="397" t="s">
        <v>185</v>
      </c>
      <c r="BB19" s="596" t="s">
        <v>44</v>
      </c>
      <c r="BC19" s="596"/>
      <c r="BD19" s="596"/>
      <c r="BE19" s="596"/>
      <c r="BF19" s="596"/>
      <c r="BG19" s="596"/>
      <c r="BH19" s="596"/>
      <c r="BI19" s="596"/>
    </row>
    <row r="20" spans="1:70" s="232" customFormat="1" ht="42" customHeight="1">
      <c r="A20" s="576" t="s">
        <v>45</v>
      </c>
      <c r="B20" s="580" t="s">
        <v>46</v>
      </c>
      <c r="C20" s="581"/>
      <c r="D20" s="581"/>
      <c r="E20" s="582"/>
      <c r="F20" s="584" t="s">
        <v>47</v>
      </c>
      <c r="G20" s="585"/>
      <c r="H20" s="585"/>
      <c r="I20" s="585"/>
      <c r="J20" s="516"/>
      <c r="K20" s="580" t="s">
        <v>48</v>
      </c>
      <c r="L20" s="581"/>
      <c r="M20" s="581"/>
      <c r="N20" s="582"/>
      <c r="O20" s="584" t="s">
        <v>49</v>
      </c>
      <c r="P20" s="585"/>
      <c r="Q20" s="585"/>
      <c r="R20" s="585"/>
      <c r="S20" s="580" t="s">
        <v>50</v>
      </c>
      <c r="T20" s="586"/>
      <c r="U20" s="586"/>
      <c r="V20" s="587"/>
      <c r="W20" s="515"/>
      <c r="X20" s="580" t="s">
        <v>51</v>
      </c>
      <c r="Y20" s="581"/>
      <c r="Z20" s="581"/>
      <c r="AA20" s="583"/>
      <c r="AB20" s="584" t="s">
        <v>52</v>
      </c>
      <c r="AC20" s="585"/>
      <c r="AD20" s="585"/>
      <c r="AE20" s="585"/>
      <c r="AF20" s="584" t="s">
        <v>53</v>
      </c>
      <c r="AG20" s="585"/>
      <c r="AH20" s="585"/>
      <c r="AI20" s="585"/>
      <c r="AJ20" s="516"/>
      <c r="AK20" s="580" t="s">
        <v>54</v>
      </c>
      <c r="AL20" s="581"/>
      <c r="AM20" s="581"/>
      <c r="AN20" s="582"/>
      <c r="AO20" s="584" t="s">
        <v>55</v>
      </c>
      <c r="AP20" s="585"/>
      <c r="AQ20" s="585"/>
      <c r="AR20" s="585"/>
      <c r="AS20" s="580" t="s">
        <v>56</v>
      </c>
      <c r="AT20" s="586"/>
      <c r="AU20" s="586"/>
      <c r="AV20" s="587"/>
      <c r="AW20" s="515"/>
      <c r="AX20" s="580" t="s">
        <v>57</v>
      </c>
      <c r="AY20" s="581"/>
      <c r="AZ20" s="581"/>
      <c r="BA20" s="582"/>
      <c r="BB20" s="578" t="s">
        <v>58</v>
      </c>
      <c r="BC20" s="578" t="s">
        <v>258</v>
      </c>
      <c r="BD20" s="578" t="s">
        <v>257</v>
      </c>
      <c r="BE20" s="594" t="s">
        <v>114</v>
      </c>
      <c r="BF20" s="594" t="s">
        <v>275</v>
      </c>
      <c r="BG20" s="594" t="s">
        <v>33</v>
      </c>
      <c r="BH20" s="578" t="s">
        <v>60</v>
      </c>
      <c r="BI20" s="578" t="s">
        <v>61</v>
      </c>
    </row>
    <row r="21" spans="1:70" s="45" customFormat="1" ht="24" customHeight="1">
      <c r="A21" s="577"/>
      <c r="B21" s="398">
        <v>1</v>
      </c>
      <c r="C21" s="398">
        <v>2</v>
      </c>
      <c r="D21" s="398">
        <v>3</v>
      </c>
      <c r="E21" s="398">
        <v>4</v>
      </c>
      <c r="F21" s="398">
        <v>5</v>
      </c>
      <c r="G21" s="398">
        <v>6</v>
      </c>
      <c r="H21" s="398">
        <v>7</v>
      </c>
      <c r="I21" s="398">
        <v>8</v>
      </c>
      <c r="J21" s="398">
        <v>9</v>
      </c>
      <c r="K21" s="398">
        <v>10</v>
      </c>
      <c r="L21" s="398">
        <v>11</v>
      </c>
      <c r="M21" s="398">
        <v>12</v>
      </c>
      <c r="N21" s="398">
        <v>13</v>
      </c>
      <c r="O21" s="398">
        <v>14</v>
      </c>
      <c r="P21" s="398">
        <v>15</v>
      </c>
      <c r="Q21" s="398">
        <v>16</v>
      </c>
      <c r="R21" s="398">
        <v>17</v>
      </c>
      <c r="S21" s="398">
        <v>18</v>
      </c>
      <c r="T21" s="398">
        <v>19</v>
      </c>
      <c r="U21" s="398">
        <v>20</v>
      </c>
      <c r="V21" s="398">
        <v>21</v>
      </c>
      <c r="W21" s="398">
        <v>22</v>
      </c>
      <c r="X21" s="398">
        <v>23</v>
      </c>
      <c r="Y21" s="398">
        <v>24</v>
      </c>
      <c r="Z21" s="398">
        <v>25</v>
      </c>
      <c r="AA21" s="398">
        <v>26</v>
      </c>
      <c r="AB21" s="398">
        <v>27</v>
      </c>
      <c r="AC21" s="398">
        <v>28</v>
      </c>
      <c r="AD21" s="398">
        <v>29</v>
      </c>
      <c r="AE21" s="398">
        <v>30</v>
      </c>
      <c r="AF21" s="398">
        <v>31</v>
      </c>
      <c r="AG21" s="398">
        <v>32</v>
      </c>
      <c r="AH21" s="398">
        <v>33</v>
      </c>
      <c r="AI21" s="398">
        <v>34</v>
      </c>
      <c r="AJ21" s="398">
        <v>35</v>
      </c>
      <c r="AK21" s="398">
        <v>36</v>
      </c>
      <c r="AL21" s="398">
        <v>37</v>
      </c>
      <c r="AM21" s="398">
        <v>38</v>
      </c>
      <c r="AN21" s="398">
        <v>39</v>
      </c>
      <c r="AO21" s="398">
        <v>40</v>
      </c>
      <c r="AP21" s="398">
        <v>41</v>
      </c>
      <c r="AQ21" s="398">
        <v>42</v>
      </c>
      <c r="AR21" s="398">
        <v>43</v>
      </c>
      <c r="AS21" s="398">
        <v>44</v>
      </c>
      <c r="AT21" s="398">
        <v>45</v>
      </c>
      <c r="AU21" s="398">
        <v>46</v>
      </c>
      <c r="AV21" s="398">
        <v>47</v>
      </c>
      <c r="AW21" s="398">
        <v>48</v>
      </c>
      <c r="AX21" s="398">
        <v>49</v>
      </c>
      <c r="AY21" s="398">
        <v>50</v>
      </c>
      <c r="AZ21" s="398">
        <v>51</v>
      </c>
      <c r="BA21" s="398">
        <v>52</v>
      </c>
      <c r="BB21" s="579"/>
      <c r="BC21" s="579"/>
      <c r="BD21" s="579"/>
      <c r="BE21" s="595"/>
      <c r="BF21" s="595"/>
      <c r="BG21" s="595"/>
      <c r="BH21" s="579"/>
      <c r="BI21" s="579"/>
    </row>
    <row r="22" spans="1:70" s="46" customFormat="1" ht="21">
      <c r="A22" s="399" t="s">
        <v>62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73</v>
      </c>
      <c r="T22" s="102" t="s">
        <v>73</v>
      </c>
      <c r="U22" s="102" t="s">
        <v>67</v>
      </c>
      <c r="V22" s="102" t="s">
        <v>67</v>
      </c>
      <c r="W22" s="102" t="s">
        <v>73</v>
      </c>
      <c r="X22" s="102" t="s">
        <v>73</v>
      </c>
      <c r="Y22" s="102"/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544" t="s">
        <v>378</v>
      </c>
      <c r="AN22" s="544" t="s">
        <v>378</v>
      </c>
      <c r="AO22" s="544" t="s">
        <v>378</v>
      </c>
      <c r="AP22" s="544" t="s">
        <v>378</v>
      </c>
      <c r="AQ22" s="102" t="s">
        <v>67</v>
      </c>
      <c r="AR22" s="102" t="s">
        <v>67</v>
      </c>
      <c r="AS22" s="102" t="s">
        <v>73</v>
      </c>
      <c r="AT22" s="102" t="s">
        <v>73</v>
      </c>
      <c r="AU22" s="102" t="s">
        <v>73</v>
      </c>
      <c r="AV22" s="102" t="s">
        <v>73</v>
      </c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1">
        <v>31</v>
      </c>
      <c r="BC22" s="101">
        <v>4</v>
      </c>
      <c r="BD22" s="101"/>
      <c r="BE22" s="101">
        <v>4</v>
      </c>
      <c r="BF22" s="101"/>
      <c r="BG22" s="101"/>
      <c r="BH22" s="101">
        <v>13</v>
      </c>
      <c r="BI22" s="413">
        <f>SUM(BB22:BH22)</f>
        <v>52</v>
      </c>
    </row>
    <row r="23" spans="1:70" s="46" customFormat="1" ht="21">
      <c r="A23" s="399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73</v>
      </c>
      <c r="T23" s="102" t="s">
        <v>73</v>
      </c>
      <c r="U23" s="102" t="s">
        <v>67</v>
      </c>
      <c r="V23" s="102" t="s">
        <v>67</v>
      </c>
      <c r="W23" s="102" t="s">
        <v>73</v>
      </c>
      <c r="X23" s="102" t="s">
        <v>73</v>
      </c>
      <c r="Y23" s="102"/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544" t="s">
        <v>379</v>
      </c>
      <c r="AN23" s="544" t="s">
        <v>379</v>
      </c>
      <c r="AO23" s="544" t="s">
        <v>379</v>
      </c>
      <c r="AP23" s="544" t="s">
        <v>379</v>
      </c>
      <c r="AQ23" s="102" t="s">
        <v>67</v>
      </c>
      <c r="AR23" s="102" t="s">
        <v>67</v>
      </c>
      <c r="AS23" s="102" t="s">
        <v>73</v>
      </c>
      <c r="AT23" s="102" t="s">
        <v>73</v>
      </c>
      <c r="AU23" s="102" t="s">
        <v>73</v>
      </c>
      <c r="AV23" s="102" t="s">
        <v>73</v>
      </c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1">
        <v>31</v>
      </c>
      <c r="BC23" s="101">
        <v>4</v>
      </c>
      <c r="BD23" s="101"/>
      <c r="BE23" s="101">
        <v>4</v>
      </c>
      <c r="BF23" s="101"/>
      <c r="BG23" s="101"/>
      <c r="BH23" s="101">
        <v>13</v>
      </c>
      <c r="BI23" s="413">
        <f t="shared" ref="BI23:BI25" si="0">SUM(BB23:BH23)</f>
        <v>52</v>
      </c>
    </row>
    <row r="24" spans="1:70" s="46" customFormat="1" ht="21">
      <c r="A24" s="399" t="s">
        <v>64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67"/>
      <c r="M24" s="467"/>
      <c r="N24" s="467"/>
      <c r="O24" s="467"/>
      <c r="P24" s="467"/>
      <c r="Q24" s="467"/>
      <c r="R24" s="113"/>
      <c r="S24" s="102" t="s">
        <v>73</v>
      </c>
      <c r="T24" s="102" t="s">
        <v>73</v>
      </c>
      <c r="U24" s="102" t="s">
        <v>67</v>
      </c>
      <c r="V24" s="102" t="s">
        <v>67</v>
      </c>
      <c r="W24" s="102" t="s">
        <v>73</v>
      </c>
      <c r="X24" s="102" t="s">
        <v>73</v>
      </c>
      <c r="Y24" s="102"/>
      <c r="Z24" s="129"/>
      <c r="AA24" s="129"/>
      <c r="AB24" s="129"/>
      <c r="AC24" s="129"/>
      <c r="AD24" s="130"/>
      <c r="AE24" s="129"/>
      <c r="AF24" s="129"/>
      <c r="AG24" s="129"/>
      <c r="AH24" s="129"/>
      <c r="AI24" s="129"/>
      <c r="AJ24" s="129"/>
      <c r="AK24" s="129"/>
      <c r="AL24" s="129"/>
      <c r="AM24" s="545" t="s">
        <v>377</v>
      </c>
      <c r="AN24" s="545" t="s">
        <v>377</v>
      </c>
      <c r="AO24" s="545" t="s">
        <v>377</v>
      </c>
      <c r="AP24" s="545" t="s">
        <v>377</v>
      </c>
      <c r="AQ24" s="131" t="s">
        <v>67</v>
      </c>
      <c r="AR24" s="102" t="s">
        <v>67</v>
      </c>
      <c r="AS24" s="102" t="s">
        <v>73</v>
      </c>
      <c r="AT24" s="102" t="s">
        <v>73</v>
      </c>
      <c r="AU24" s="102" t="s">
        <v>73</v>
      </c>
      <c r="AV24" s="102" t="s">
        <v>73</v>
      </c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1">
        <v>31</v>
      </c>
      <c r="BC24" s="101">
        <v>4</v>
      </c>
      <c r="BD24" s="101"/>
      <c r="BE24" s="101">
        <v>4</v>
      </c>
      <c r="BF24" s="101"/>
      <c r="BG24" s="101"/>
      <c r="BH24" s="101">
        <v>13</v>
      </c>
      <c r="BI24" s="413">
        <f t="shared" si="0"/>
        <v>52</v>
      </c>
    </row>
    <row r="25" spans="1:70" s="46" customFormat="1" ht="21">
      <c r="A25" s="399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73</v>
      </c>
      <c r="T25" s="102" t="s">
        <v>73</v>
      </c>
      <c r="U25" s="102" t="s">
        <v>67</v>
      </c>
      <c r="V25" s="102" t="s">
        <v>67</v>
      </c>
      <c r="W25" s="102" t="s">
        <v>73</v>
      </c>
      <c r="X25" s="102" t="s">
        <v>73</v>
      </c>
      <c r="Y25" s="102"/>
      <c r="Z25" s="122"/>
      <c r="AA25" s="122"/>
      <c r="AB25" s="468"/>
      <c r="AC25" s="468"/>
      <c r="AD25" s="468"/>
      <c r="AE25" s="468"/>
      <c r="AF25" s="468"/>
      <c r="AG25" s="468"/>
      <c r="AH25" s="468"/>
      <c r="AI25" s="102" t="s">
        <v>397</v>
      </c>
      <c r="AJ25" s="101" t="s">
        <v>316</v>
      </c>
      <c r="AK25" s="101" t="s">
        <v>316</v>
      </c>
      <c r="AL25" s="101" t="s">
        <v>316</v>
      </c>
      <c r="AM25" s="101" t="s">
        <v>316</v>
      </c>
      <c r="AN25" s="468" t="s">
        <v>70</v>
      </c>
      <c r="AO25" s="468" t="s">
        <v>70</v>
      </c>
      <c r="AP25" s="468" t="s">
        <v>70</v>
      </c>
      <c r="AQ25" s="468" t="s">
        <v>70</v>
      </c>
      <c r="AR25" s="543" t="s">
        <v>74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27</v>
      </c>
      <c r="BC25" s="101">
        <v>2.5</v>
      </c>
      <c r="BD25" s="101"/>
      <c r="BE25" s="101">
        <v>4</v>
      </c>
      <c r="BF25" s="101">
        <v>4</v>
      </c>
      <c r="BG25" s="101">
        <v>1.5</v>
      </c>
      <c r="BH25" s="101">
        <v>4</v>
      </c>
      <c r="BI25" s="413">
        <f t="shared" si="0"/>
        <v>43</v>
      </c>
    </row>
    <row r="26" spans="1:70" s="46" customFormat="1" ht="21">
      <c r="A26" s="400" t="s">
        <v>17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2"/>
      <c r="Z26" s="403"/>
      <c r="AA26" s="403"/>
      <c r="AB26" s="403"/>
      <c r="AC26" s="403"/>
      <c r="AD26" s="403"/>
      <c r="AE26" s="403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1"/>
      <c r="AS26" s="401"/>
      <c r="AT26" s="401"/>
      <c r="AU26" s="401"/>
      <c r="AV26" s="401"/>
      <c r="AW26" s="401"/>
      <c r="AX26" s="401"/>
      <c r="AY26" s="401"/>
      <c r="AZ26" s="401"/>
      <c r="BA26" s="404"/>
      <c r="BB26" s="412">
        <f>SUM(BB22:BB25)</f>
        <v>120</v>
      </c>
      <c r="BC26" s="553">
        <f t="shared" ref="BC26:BH26" si="1">SUM(BC22:BC25)</f>
        <v>14.5</v>
      </c>
      <c r="BD26" s="412">
        <f t="shared" si="1"/>
        <v>0</v>
      </c>
      <c r="BE26" s="412">
        <f t="shared" si="1"/>
        <v>16</v>
      </c>
      <c r="BF26" s="412">
        <f t="shared" si="1"/>
        <v>4</v>
      </c>
      <c r="BG26" s="553">
        <f t="shared" si="1"/>
        <v>1.5</v>
      </c>
      <c r="BH26" s="412">
        <f t="shared" si="1"/>
        <v>43</v>
      </c>
      <c r="BI26" s="413">
        <f>SUM(BB26:BH26)</f>
        <v>199</v>
      </c>
    </row>
    <row r="27" spans="1:70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49999999999999" customHeight="1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49999999999999" customHeight="1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79" t="s">
        <v>260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4.5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5">
      <c r="A31" s="603" t="s">
        <v>380</v>
      </c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4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</row>
    <row r="32" spans="1:70" ht="33" customHeight="1">
      <c r="A32" s="408" t="s">
        <v>118</v>
      </c>
      <c r="AC32" s="592" t="s">
        <v>127</v>
      </c>
      <c r="AD32" s="592"/>
      <c r="AE32" s="592"/>
      <c r="AF32" s="592"/>
      <c r="AG32" s="592"/>
      <c r="AH32" s="592"/>
      <c r="AI32" s="592"/>
      <c r="AJ32" s="592"/>
      <c r="AK32" s="592"/>
      <c r="AL32" s="592"/>
      <c r="AM32" s="592"/>
      <c r="AN32" s="592"/>
      <c r="AO32" s="592"/>
      <c r="AP32" s="592"/>
      <c r="AQ32" s="592"/>
      <c r="AR32" s="592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92"/>
      <c r="BF32" s="592"/>
      <c r="BG32" s="592"/>
      <c r="BH32" s="592"/>
      <c r="BI32" s="592"/>
    </row>
    <row r="33" spans="1:53" ht="15.5">
      <c r="A33" s="409" t="s">
        <v>119</v>
      </c>
    </row>
    <row r="34" spans="1:53" ht="15.5">
      <c r="A34" s="405" t="s">
        <v>71</v>
      </c>
      <c r="C34" s="410"/>
      <c r="D34" s="405"/>
      <c r="E34" s="405"/>
      <c r="F34" s="405" t="s">
        <v>72</v>
      </c>
      <c r="G34" s="405"/>
      <c r="H34" s="405"/>
      <c r="I34" s="405"/>
      <c r="J34" s="405"/>
      <c r="K34" s="410"/>
      <c r="L34" s="410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10"/>
      <c r="Y34" s="410"/>
      <c r="Z34" s="405"/>
      <c r="AA34" s="405"/>
      <c r="AB34" s="405"/>
      <c r="AC34" s="405"/>
      <c r="AD34" s="405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</row>
    <row r="35" spans="1:53">
      <c r="A35" s="411"/>
      <c r="B35" s="406"/>
    </row>
  </sheetData>
  <sheetProtection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AF20:AI20"/>
    <mergeCell ref="AO20:AR20"/>
    <mergeCell ref="AS20:AV20"/>
    <mergeCell ref="O20:R20"/>
    <mergeCell ref="S20:V20"/>
    <mergeCell ref="AB20:AE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2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12"/>
  <sheetViews>
    <sheetView view="pageBreakPreview" topLeftCell="A28" zoomScale="115" zoomScaleNormal="115" zoomScaleSheetLayoutView="115" workbookViewId="0">
      <selection activeCell="B40" sqref="B40"/>
    </sheetView>
  </sheetViews>
  <sheetFormatPr defaultColWidth="9.1796875" defaultRowHeight="13"/>
  <cols>
    <col min="1" max="1" width="7.81640625" style="15" bestFit="1" customWidth="1"/>
    <col min="2" max="2" width="28" style="167" customWidth="1"/>
    <col min="3" max="3" width="5.453125" style="69" customWidth="1"/>
    <col min="4" max="15" width="2.453125" style="178" customWidth="1"/>
    <col min="16" max="17" width="2" style="178" customWidth="1"/>
    <col min="18" max="18" width="2.1796875" style="178" customWidth="1"/>
    <col min="19" max="19" width="2" style="178" customWidth="1"/>
    <col min="20" max="20" width="1.81640625" style="178" customWidth="1"/>
    <col min="21" max="21" width="2.1796875" style="178" customWidth="1"/>
    <col min="22" max="24" width="2.453125" style="178" customWidth="1"/>
    <col min="25" max="25" width="6" style="178" customWidth="1"/>
    <col min="26" max="26" width="5.1796875" style="178" customWidth="1"/>
    <col min="27" max="29" width="4.54296875" style="178" customWidth="1"/>
    <col min="30" max="30" width="5.81640625" style="178" customWidth="1"/>
    <col min="31" max="62" width="4.54296875" style="178" customWidth="1"/>
    <col min="63" max="63" width="5.81640625" style="65" bestFit="1" customWidth="1"/>
    <col min="64" max="64" width="4.54296875" style="33" customWidth="1"/>
    <col min="65" max="65" width="9.54296875" style="33" customWidth="1"/>
    <col min="66" max="67" width="5" style="33" customWidth="1"/>
    <col min="68" max="69" width="5.1796875" style="33" customWidth="1"/>
    <col min="70" max="70" width="5" style="33" customWidth="1"/>
    <col min="71" max="71" width="5.453125" style="33" customWidth="1"/>
    <col min="72" max="72" width="5.81640625" style="33" customWidth="1"/>
    <col min="73" max="73" width="6" style="33" customWidth="1"/>
    <col min="74" max="74" width="6.453125" style="12" customWidth="1"/>
    <col min="75" max="75" width="4.81640625" style="12" customWidth="1"/>
    <col min="76" max="83" width="5.81640625" style="12" customWidth="1"/>
    <col min="84" max="84" width="5.81640625" style="219" customWidth="1"/>
    <col min="85" max="85" width="6.1796875" style="230" customWidth="1"/>
    <col min="86" max="86" width="4.1796875" style="12" customWidth="1"/>
    <col min="87" max="88" width="4.453125" style="12" customWidth="1"/>
    <col min="89" max="90" width="3.81640625" style="12" customWidth="1"/>
    <col min="91" max="93" width="5.54296875" style="12" customWidth="1"/>
    <col min="94" max="94" width="4.453125" style="12" customWidth="1"/>
    <col min="95" max="99" width="3.81640625" style="12" customWidth="1"/>
    <col min="100" max="100" width="4.81640625" style="12" customWidth="1"/>
    <col min="101" max="107" width="3.81640625" style="12" customWidth="1"/>
    <col min="108" max="108" width="5.453125" style="12" customWidth="1"/>
    <col min="109" max="117" width="4.54296875" style="12" customWidth="1"/>
    <col min="118" max="125" width="5.1796875" style="12" customWidth="1"/>
    <col min="126" max="126" width="5.81640625" style="12" customWidth="1"/>
    <col min="127" max="130" width="5.54296875" style="12" customWidth="1"/>
    <col min="131" max="131" width="4" style="12" customWidth="1"/>
    <col min="132" max="132" width="9.1796875" style="12" customWidth="1"/>
    <col min="133" max="16384" width="9.1796875" style="12"/>
  </cols>
  <sheetData>
    <row r="1" spans="1:132" s="126" customFormat="1" ht="17" hidden="1" customHeight="1">
      <c r="B1" s="134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CF1" s="207"/>
      <c r="CG1" s="220"/>
      <c r="DX1" s="526"/>
    </row>
    <row r="2" spans="1:132" s="2" customFormat="1" ht="16.5" customHeight="1">
      <c r="A2" s="723" t="s">
        <v>7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723"/>
      <c r="AP2" s="723"/>
      <c r="AQ2" s="723"/>
      <c r="AR2" s="723"/>
      <c r="AS2" s="723"/>
      <c r="AT2" s="723"/>
      <c r="AU2" s="723"/>
      <c r="AV2" s="723"/>
      <c r="AW2" s="723"/>
      <c r="AX2" s="723"/>
      <c r="AY2" s="723"/>
      <c r="AZ2" s="723"/>
      <c r="BA2" s="723"/>
      <c r="BB2" s="723"/>
      <c r="BC2" s="723"/>
      <c r="BD2" s="723"/>
      <c r="BE2" s="723"/>
      <c r="BF2" s="723"/>
      <c r="BG2" s="723"/>
      <c r="BH2" s="723"/>
      <c r="BI2" s="723"/>
      <c r="BJ2" s="723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17"/>
      <c r="BY2" s="517"/>
      <c r="BZ2" s="517"/>
      <c r="CA2" s="517"/>
      <c r="CB2" s="517"/>
      <c r="CC2" s="517"/>
      <c r="CD2" s="517"/>
      <c r="CE2" s="517"/>
      <c r="CF2" s="517"/>
      <c r="CG2" s="518"/>
      <c r="CH2" s="519"/>
      <c r="CI2" s="517"/>
      <c r="CJ2" s="517"/>
      <c r="CK2" s="517"/>
      <c r="CL2" s="517"/>
      <c r="CM2" s="517"/>
      <c r="CN2" s="517"/>
      <c r="CO2" s="517"/>
      <c r="CP2" s="517"/>
      <c r="CQ2" s="517"/>
      <c r="CR2" s="517"/>
      <c r="CS2" s="517"/>
      <c r="CT2" s="517"/>
      <c r="CU2" s="517"/>
      <c r="CV2" s="517"/>
      <c r="CW2" s="517"/>
      <c r="CX2" s="517"/>
      <c r="CY2" s="517"/>
      <c r="CZ2" s="517"/>
      <c r="DA2" s="517"/>
      <c r="DX2" s="527" t="s">
        <v>297</v>
      </c>
      <c r="DY2" s="520" t="s">
        <v>94</v>
      </c>
    </row>
    <row r="3" spans="1:132" s="2" customFormat="1" ht="13.5" customHeight="1">
      <c r="A3" s="724" t="s">
        <v>116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  <c r="BF3" s="725"/>
      <c r="BG3" s="725"/>
      <c r="BH3" s="725"/>
      <c r="BI3" s="725"/>
      <c r="BJ3" s="726"/>
      <c r="BK3" s="21"/>
      <c r="BM3" s="701" t="s">
        <v>76</v>
      </c>
      <c r="BN3" s="701"/>
      <c r="BO3" s="701"/>
      <c r="BP3" s="701"/>
      <c r="BQ3" s="701"/>
      <c r="BR3" s="701"/>
      <c r="BS3" s="701"/>
      <c r="BT3" s="701"/>
      <c r="BU3" s="19"/>
      <c r="BX3" s="605"/>
      <c r="BY3" s="606"/>
      <c r="BZ3" s="606"/>
      <c r="CA3" s="607"/>
      <c r="CB3" s="605"/>
      <c r="CC3" s="606"/>
      <c r="CD3" s="606"/>
      <c r="CE3" s="606"/>
      <c r="CF3" s="607"/>
      <c r="CG3" s="608"/>
      <c r="CH3" s="606"/>
      <c r="CI3" s="607"/>
      <c r="CJ3" s="605"/>
      <c r="CK3" s="606"/>
      <c r="CL3" s="606"/>
      <c r="CM3" s="607"/>
      <c r="CN3" s="605"/>
      <c r="CO3" s="606"/>
      <c r="CP3" s="606"/>
      <c r="CQ3" s="606"/>
      <c r="CR3" s="607"/>
      <c r="CS3" s="605"/>
      <c r="CT3" s="606"/>
      <c r="CU3" s="606"/>
      <c r="CV3" s="607"/>
      <c r="CW3" s="605"/>
      <c r="CX3" s="606"/>
      <c r="CY3" s="606"/>
      <c r="CZ3" s="606"/>
      <c r="DA3" s="607"/>
      <c r="DX3" s="528"/>
      <c r="DY3" s="521" t="s">
        <v>122</v>
      </c>
    </row>
    <row r="4" spans="1:132" s="2" customFormat="1" ht="12.75" customHeight="1">
      <c r="A4" s="727" t="str">
        <f>'Титул денна'!AX1</f>
        <v>бакалавр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  <c r="AK4" s="728"/>
      <c r="AL4" s="728"/>
      <c r="AM4" s="728"/>
      <c r="AN4" s="728"/>
      <c r="AO4" s="728"/>
      <c r="AP4" s="728"/>
      <c r="AQ4" s="728"/>
      <c r="AR4" s="728"/>
      <c r="AS4" s="728"/>
      <c r="AT4" s="728"/>
      <c r="AU4" s="728"/>
      <c r="AV4" s="728"/>
      <c r="AW4" s="728"/>
      <c r="AX4" s="728"/>
      <c r="AY4" s="728"/>
      <c r="AZ4" s="728"/>
      <c r="BA4" s="728"/>
      <c r="BB4" s="728"/>
      <c r="BC4" s="728"/>
      <c r="BD4" s="728"/>
      <c r="BE4" s="728"/>
      <c r="BF4" s="728"/>
      <c r="BG4" s="728"/>
      <c r="BH4" s="728"/>
      <c r="BI4" s="728"/>
      <c r="BJ4" s="729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08"/>
      <c r="CG4" s="221"/>
      <c r="DX4" s="529"/>
      <c r="DY4" s="522" t="s">
        <v>130</v>
      </c>
      <c r="EB4" s="272" t="s">
        <v>300</v>
      </c>
    </row>
    <row r="5" spans="1:132" s="3" customFormat="1" ht="12.75" customHeight="1">
      <c r="A5" s="698" t="s">
        <v>135</v>
      </c>
      <c r="B5" s="712" t="s">
        <v>8</v>
      </c>
      <c r="C5" s="667" t="s">
        <v>9</v>
      </c>
      <c r="D5" s="684" t="s">
        <v>10</v>
      </c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6"/>
      <c r="Y5" s="612" t="s">
        <v>3</v>
      </c>
      <c r="Z5" s="613"/>
      <c r="AA5" s="613"/>
      <c r="AB5" s="613"/>
      <c r="AC5" s="613"/>
      <c r="AD5" s="614"/>
      <c r="AE5" s="612" t="s">
        <v>11</v>
      </c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3"/>
      <c r="BJ5" s="614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09"/>
      <c r="CG5" s="222"/>
      <c r="DX5" s="530" t="s">
        <v>312</v>
      </c>
      <c r="DY5" s="523" t="s">
        <v>100</v>
      </c>
    </row>
    <row r="6" spans="1:132" s="4" customFormat="1" ht="17.25" customHeight="1">
      <c r="A6" s="699"/>
      <c r="B6" s="713"/>
      <c r="C6" s="667"/>
      <c r="D6" s="703" t="s">
        <v>12</v>
      </c>
      <c r="E6" s="704"/>
      <c r="F6" s="704"/>
      <c r="G6" s="705"/>
      <c r="H6" s="615" t="s">
        <v>13</v>
      </c>
      <c r="I6" s="615"/>
      <c r="J6" s="615"/>
      <c r="K6" s="615"/>
      <c r="L6" s="615"/>
      <c r="M6" s="615"/>
      <c r="N6" s="615"/>
      <c r="O6" s="615"/>
      <c r="P6" s="702" t="s">
        <v>14</v>
      </c>
      <c r="Q6" s="702" t="s">
        <v>15</v>
      </c>
      <c r="R6" s="615" t="s">
        <v>16</v>
      </c>
      <c r="S6" s="615"/>
      <c r="T6" s="615"/>
      <c r="U6" s="615"/>
      <c r="V6" s="615"/>
      <c r="W6" s="615"/>
      <c r="X6" s="615"/>
      <c r="Y6" s="655" t="s">
        <v>17</v>
      </c>
      <c r="Z6" s="655"/>
      <c r="AA6" s="615" t="s">
        <v>181</v>
      </c>
      <c r="AB6" s="615" t="s">
        <v>182</v>
      </c>
      <c r="AC6" s="615" t="s">
        <v>183</v>
      </c>
      <c r="AD6" s="615" t="s">
        <v>0</v>
      </c>
      <c r="AE6" s="684" t="s">
        <v>18</v>
      </c>
      <c r="AF6" s="685"/>
      <c r="AG6" s="685"/>
      <c r="AH6" s="685"/>
      <c r="AI6" s="685"/>
      <c r="AJ6" s="685"/>
      <c r="AK6" s="685"/>
      <c r="AL6" s="686"/>
      <c r="AM6" s="684" t="s">
        <v>19</v>
      </c>
      <c r="AN6" s="685"/>
      <c r="AO6" s="685"/>
      <c r="AP6" s="685"/>
      <c r="AQ6" s="685"/>
      <c r="AR6" s="685"/>
      <c r="AS6" s="685"/>
      <c r="AT6" s="686"/>
      <c r="AU6" s="612" t="s">
        <v>20</v>
      </c>
      <c r="AV6" s="613"/>
      <c r="AW6" s="613"/>
      <c r="AX6" s="613"/>
      <c r="AY6" s="613"/>
      <c r="AZ6" s="613"/>
      <c r="BA6" s="613"/>
      <c r="BB6" s="614"/>
      <c r="BC6" s="612" t="s">
        <v>21</v>
      </c>
      <c r="BD6" s="613"/>
      <c r="BE6" s="613"/>
      <c r="BF6" s="613"/>
      <c r="BG6" s="613"/>
      <c r="BH6" s="613"/>
      <c r="BI6" s="613"/>
      <c r="BJ6" s="614"/>
      <c r="BK6" s="61"/>
      <c r="BL6" s="3" t="s">
        <v>77</v>
      </c>
      <c r="BM6" s="149">
        <v>1</v>
      </c>
      <c r="BN6" s="4" t="s">
        <v>79</v>
      </c>
      <c r="BP6" s="4" t="s">
        <v>78</v>
      </c>
      <c r="BQ6" s="150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10"/>
      <c r="CG6" s="223"/>
      <c r="DX6" s="531"/>
      <c r="DY6" s="524" t="s">
        <v>101</v>
      </c>
      <c r="EB6" s="271" t="s">
        <v>287</v>
      </c>
    </row>
    <row r="7" spans="1:132" s="4" customFormat="1" ht="17.25" customHeight="1">
      <c r="A7" s="699"/>
      <c r="B7" s="713"/>
      <c r="C7" s="667"/>
      <c r="D7" s="706"/>
      <c r="E7" s="707"/>
      <c r="F7" s="707"/>
      <c r="G7" s="708"/>
      <c r="H7" s="615"/>
      <c r="I7" s="615"/>
      <c r="J7" s="615"/>
      <c r="K7" s="615"/>
      <c r="L7" s="615"/>
      <c r="M7" s="615"/>
      <c r="N7" s="615"/>
      <c r="O7" s="615"/>
      <c r="P7" s="702"/>
      <c r="Q7" s="702"/>
      <c r="R7" s="615"/>
      <c r="S7" s="615"/>
      <c r="T7" s="615"/>
      <c r="U7" s="615"/>
      <c r="V7" s="615"/>
      <c r="W7" s="615"/>
      <c r="X7" s="615"/>
      <c r="Y7" s="615" t="s">
        <v>22</v>
      </c>
      <c r="Z7" s="615" t="s">
        <v>23</v>
      </c>
      <c r="AA7" s="615"/>
      <c r="AB7" s="615"/>
      <c r="AC7" s="615"/>
      <c r="AD7" s="615"/>
      <c r="AE7" s="661">
        <v>1</v>
      </c>
      <c r="AF7" s="662"/>
      <c r="AG7" s="662"/>
      <c r="AH7" s="663"/>
      <c r="AI7" s="661">
        <v>2</v>
      </c>
      <c r="AJ7" s="662"/>
      <c r="AK7" s="662"/>
      <c r="AL7" s="663"/>
      <c r="AM7" s="661">
        <v>3</v>
      </c>
      <c r="AN7" s="662"/>
      <c r="AO7" s="662"/>
      <c r="AP7" s="663"/>
      <c r="AQ7" s="661">
        <v>4</v>
      </c>
      <c r="AR7" s="662"/>
      <c r="AS7" s="662"/>
      <c r="AT7" s="663"/>
      <c r="AU7" s="661">
        <v>5</v>
      </c>
      <c r="AV7" s="662"/>
      <c r="AW7" s="662"/>
      <c r="AX7" s="663"/>
      <c r="AY7" s="661">
        <v>6</v>
      </c>
      <c r="AZ7" s="662"/>
      <c r="BA7" s="662"/>
      <c r="BB7" s="663"/>
      <c r="BC7" s="661">
        <v>7</v>
      </c>
      <c r="BD7" s="662"/>
      <c r="BE7" s="662"/>
      <c r="BF7" s="663"/>
      <c r="BG7" s="661">
        <v>8</v>
      </c>
      <c r="BH7" s="662"/>
      <c r="BI7" s="662"/>
      <c r="BJ7" s="663"/>
      <c r="BK7" s="61"/>
      <c r="BL7" s="26" t="s">
        <v>32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0"/>
      <c r="CG7" s="223"/>
      <c r="DX7" s="531"/>
      <c r="DY7" s="524" t="s">
        <v>99</v>
      </c>
      <c r="EB7" s="271" t="s">
        <v>288</v>
      </c>
    </row>
    <row r="8" spans="1:132" s="4" customFormat="1" ht="17.25" customHeight="1">
      <c r="A8" s="699"/>
      <c r="B8" s="713"/>
      <c r="C8" s="667"/>
      <c r="D8" s="706"/>
      <c r="E8" s="707"/>
      <c r="F8" s="707"/>
      <c r="G8" s="708"/>
      <c r="H8" s="615"/>
      <c r="I8" s="615"/>
      <c r="J8" s="615"/>
      <c r="K8" s="615"/>
      <c r="L8" s="615"/>
      <c r="M8" s="615"/>
      <c r="N8" s="615"/>
      <c r="O8" s="615"/>
      <c r="P8" s="702"/>
      <c r="Q8" s="702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2" t="s">
        <v>276</v>
      </c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  <c r="AX8" s="613"/>
      <c r="AY8" s="613"/>
      <c r="AZ8" s="613"/>
      <c r="BA8" s="613"/>
      <c r="BB8" s="613"/>
      <c r="BC8" s="613"/>
      <c r="BD8" s="613"/>
      <c r="BE8" s="613"/>
      <c r="BF8" s="613"/>
      <c r="BG8" s="613"/>
      <c r="BH8" s="613"/>
      <c r="BI8" s="613"/>
      <c r="BJ8" s="614"/>
      <c r="BK8" s="61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10"/>
      <c r="CG8" s="223"/>
      <c r="CJ8" s="4" t="s">
        <v>109</v>
      </c>
      <c r="CR8" s="4" t="s">
        <v>87</v>
      </c>
      <c r="DE8" s="4" t="s">
        <v>86</v>
      </c>
      <c r="DX8" s="532"/>
      <c r="DY8" s="525" t="s">
        <v>98</v>
      </c>
      <c r="EB8" s="271" t="s">
        <v>301</v>
      </c>
    </row>
    <row r="9" spans="1:132" s="4" customFormat="1" ht="17.25" customHeight="1">
      <c r="A9" s="699"/>
      <c r="B9" s="713"/>
      <c r="C9" s="667"/>
      <c r="D9" s="706"/>
      <c r="E9" s="707"/>
      <c r="F9" s="707"/>
      <c r="G9" s="708"/>
      <c r="H9" s="615"/>
      <c r="I9" s="615"/>
      <c r="J9" s="615"/>
      <c r="K9" s="615"/>
      <c r="L9" s="615"/>
      <c r="M9" s="615"/>
      <c r="N9" s="615"/>
      <c r="O9" s="615"/>
      <c r="P9" s="702"/>
      <c r="Q9" s="702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5"/>
      <c r="AE9" s="664">
        <v>17</v>
      </c>
      <c r="AF9" s="665"/>
      <c r="AG9" s="665"/>
      <c r="AH9" s="666"/>
      <c r="AI9" s="664">
        <v>14</v>
      </c>
      <c r="AJ9" s="665"/>
      <c r="AK9" s="665"/>
      <c r="AL9" s="666"/>
      <c r="AM9" s="664">
        <v>17</v>
      </c>
      <c r="AN9" s="665"/>
      <c r="AO9" s="665"/>
      <c r="AP9" s="666"/>
      <c r="AQ9" s="664">
        <v>14</v>
      </c>
      <c r="AR9" s="665"/>
      <c r="AS9" s="665"/>
      <c r="AT9" s="666"/>
      <c r="AU9" s="664">
        <v>17</v>
      </c>
      <c r="AV9" s="665"/>
      <c r="AW9" s="665"/>
      <c r="AX9" s="666"/>
      <c r="AY9" s="664">
        <v>14</v>
      </c>
      <c r="AZ9" s="665"/>
      <c r="BA9" s="665"/>
      <c r="BB9" s="666"/>
      <c r="BC9" s="664">
        <v>17</v>
      </c>
      <c r="BD9" s="665"/>
      <c r="BE9" s="665"/>
      <c r="BF9" s="666"/>
      <c r="BG9" s="664">
        <v>10</v>
      </c>
      <c r="BH9" s="665"/>
      <c r="BI9" s="665"/>
      <c r="BJ9" s="666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0"/>
      <c r="CG9" s="224"/>
      <c r="DX9" s="533" t="s">
        <v>298</v>
      </c>
      <c r="DY9" s="523" t="s">
        <v>90</v>
      </c>
      <c r="EB9" s="271" t="s">
        <v>244</v>
      </c>
    </row>
    <row r="10" spans="1:132" s="4" customFormat="1" ht="17.25" customHeight="1">
      <c r="A10" s="700"/>
      <c r="B10" s="714"/>
      <c r="C10" s="667"/>
      <c r="D10" s="709"/>
      <c r="E10" s="710"/>
      <c r="F10" s="710"/>
      <c r="G10" s="711"/>
      <c r="H10" s="615"/>
      <c r="I10" s="615"/>
      <c r="J10" s="615"/>
      <c r="K10" s="615"/>
      <c r="L10" s="615"/>
      <c r="M10" s="615"/>
      <c r="N10" s="615"/>
      <c r="O10" s="615"/>
      <c r="P10" s="702"/>
      <c r="Q10" s="702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2" t="s">
        <v>187</v>
      </c>
      <c r="AF10" s="613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  <c r="BC10" s="613"/>
      <c r="BD10" s="613"/>
      <c r="BE10" s="613"/>
      <c r="BF10" s="613"/>
      <c r="BG10" s="613"/>
      <c r="BH10" s="613"/>
      <c r="BI10" s="613"/>
      <c r="BJ10" s="614"/>
      <c r="BK10" s="21"/>
      <c r="BL10" s="19"/>
      <c r="BM10" s="623" t="s">
        <v>36</v>
      </c>
      <c r="BN10" s="624"/>
      <c r="BO10" s="624"/>
      <c r="BP10" s="624"/>
      <c r="BQ10" s="624"/>
      <c r="BR10" s="624"/>
      <c r="BS10" s="624"/>
      <c r="BT10" s="625"/>
      <c r="BU10" s="656" t="s">
        <v>35</v>
      </c>
      <c r="CF10" s="210"/>
      <c r="CG10" s="223"/>
      <c r="DD10" s="136" t="s">
        <v>35</v>
      </c>
      <c r="DE10" s="623" t="s">
        <v>148</v>
      </c>
      <c r="DF10" s="624"/>
      <c r="DG10" s="624"/>
      <c r="DH10" s="624"/>
      <c r="DI10" s="624"/>
      <c r="DJ10" s="624"/>
      <c r="DK10" s="624"/>
      <c r="DL10" s="625"/>
      <c r="DM10" s="136" t="s">
        <v>35</v>
      </c>
      <c r="DN10" s="623" t="s">
        <v>149</v>
      </c>
      <c r="DO10" s="624"/>
      <c r="DP10" s="624"/>
      <c r="DQ10" s="624"/>
      <c r="DR10" s="624"/>
      <c r="DS10" s="624"/>
      <c r="DT10" s="624"/>
      <c r="DU10" s="625"/>
      <c r="DV10" s="136" t="s">
        <v>35</v>
      </c>
      <c r="DX10" s="531"/>
      <c r="DY10" s="524" t="s">
        <v>289</v>
      </c>
      <c r="EB10" s="271" t="s">
        <v>302</v>
      </c>
    </row>
    <row r="11" spans="1:132" s="7" customFormat="1" ht="13.5" customHeight="1">
      <c r="A11" s="6">
        <v>1</v>
      </c>
      <c r="B11" s="156" t="s">
        <v>108</v>
      </c>
      <c r="C11" s="5" t="s">
        <v>226</v>
      </c>
      <c r="D11" s="654">
        <v>4</v>
      </c>
      <c r="E11" s="654"/>
      <c r="F11" s="654"/>
      <c r="G11" s="654"/>
      <c r="H11" s="654">
        <v>5</v>
      </c>
      <c r="I11" s="654"/>
      <c r="J11" s="654"/>
      <c r="K11" s="654"/>
      <c r="L11" s="654"/>
      <c r="M11" s="654"/>
      <c r="N11" s="654"/>
      <c r="O11" s="654"/>
      <c r="P11" s="6">
        <v>6</v>
      </c>
      <c r="Q11" s="6">
        <v>7</v>
      </c>
      <c r="R11" s="654">
        <v>8</v>
      </c>
      <c r="S11" s="654"/>
      <c r="T11" s="654"/>
      <c r="U11" s="654"/>
      <c r="V11" s="654"/>
      <c r="W11" s="654"/>
      <c r="X11" s="654"/>
      <c r="Y11" s="6">
        <v>9</v>
      </c>
      <c r="Z11" s="5" t="s">
        <v>227</v>
      </c>
      <c r="AA11" s="6">
        <v>11</v>
      </c>
      <c r="AB11" s="6">
        <v>12</v>
      </c>
      <c r="AC11" s="6">
        <v>13</v>
      </c>
      <c r="AD11" s="6">
        <v>14</v>
      </c>
      <c r="AE11" s="691">
        <v>15</v>
      </c>
      <c r="AF11" s="658"/>
      <c r="AG11" s="658"/>
      <c r="AH11" s="151" t="s">
        <v>81</v>
      </c>
      <c r="AI11" s="657">
        <v>16</v>
      </c>
      <c r="AJ11" s="658"/>
      <c r="AK11" s="658"/>
      <c r="AL11" s="151" t="s">
        <v>81</v>
      </c>
      <c r="AM11" s="657">
        <v>17</v>
      </c>
      <c r="AN11" s="658"/>
      <c r="AO11" s="658"/>
      <c r="AP11" s="151" t="s">
        <v>81</v>
      </c>
      <c r="AQ11" s="657">
        <v>18</v>
      </c>
      <c r="AR11" s="658"/>
      <c r="AS11" s="658"/>
      <c r="AT11" s="151" t="s">
        <v>81</v>
      </c>
      <c r="AU11" s="657">
        <v>19</v>
      </c>
      <c r="AV11" s="658"/>
      <c r="AW11" s="658"/>
      <c r="AX11" s="151" t="s">
        <v>81</v>
      </c>
      <c r="AY11" s="657">
        <v>20</v>
      </c>
      <c r="AZ11" s="658"/>
      <c r="BA11" s="658"/>
      <c r="BB11" s="151" t="s">
        <v>81</v>
      </c>
      <c r="BC11" s="657">
        <v>21</v>
      </c>
      <c r="BD11" s="658"/>
      <c r="BE11" s="658"/>
      <c r="BF11" s="151" t="s">
        <v>81</v>
      </c>
      <c r="BG11" s="657">
        <v>22</v>
      </c>
      <c r="BH11" s="658"/>
      <c r="BI11" s="658"/>
      <c r="BJ11" s="151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56"/>
      <c r="CF11" s="211"/>
      <c r="CG11" s="225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534"/>
      <c r="DY11" s="524" t="s">
        <v>91</v>
      </c>
      <c r="EB11" s="271" t="s">
        <v>245</v>
      </c>
    </row>
    <row r="12" spans="1:132" s="2" customFormat="1" ht="15" customHeight="1">
      <c r="A12" s="16"/>
      <c r="B12" s="158"/>
      <c r="C12" s="73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00"/>
      <c r="S12" s="200"/>
      <c r="T12" s="200"/>
      <c r="U12" s="200"/>
      <c r="V12" s="200"/>
      <c r="W12" s="200"/>
      <c r="X12" s="200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08"/>
      <c r="CG12" s="221"/>
      <c r="DM12" s="138"/>
      <c r="DX12" s="528"/>
      <c r="DY12" s="524" t="s">
        <v>128</v>
      </c>
      <c r="EB12" s="271" t="s">
        <v>246</v>
      </c>
    </row>
    <row r="13" spans="1:132" s="2" customFormat="1" ht="15" customHeight="1">
      <c r="A13" s="144">
        <v>1</v>
      </c>
      <c r="B13" s="159" t="s">
        <v>166</v>
      </c>
      <c r="C13" s="73"/>
      <c r="D13" s="251"/>
      <c r="E13" s="251"/>
      <c r="F13" s="251"/>
      <c r="G13" s="251"/>
      <c r="H13" s="251"/>
      <c r="I13" s="244"/>
      <c r="J13" s="244"/>
      <c r="K13" s="251"/>
      <c r="L13" s="251"/>
      <c r="M13" s="251"/>
      <c r="N13" s="251"/>
      <c r="O13" s="251"/>
      <c r="P13" s="251"/>
      <c r="Q13" s="251"/>
      <c r="R13" s="200"/>
      <c r="S13" s="200"/>
      <c r="T13" s="200"/>
      <c r="U13" s="245"/>
      <c r="V13" s="245"/>
      <c r="W13" s="245"/>
      <c r="X13" s="200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08"/>
      <c r="CG13" s="221"/>
      <c r="DM13" s="138"/>
      <c r="DX13" s="529"/>
      <c r="DY13" s="525" t="s">
        <v>290</v>
      </c>
      <c r="EB13" s="271" t="s">
        <v>303</v>
      </c>
    </row>
    <row r="14" spans="1:132" s="2" customFormat="1" ht="15.75" customHeight="1">
      <c r="A14" s="247" t="s">
        <v>198</v>
      </c>
      <c r="B14" s="246" t="s">
        <v>199</v>
      </c>
      <c r="C14" s="145"/>
      <c r="D14" s="180"/>
      <c r="E14" s="180"/>
      <c r="F14" s="180"/>
      <c r="G14" s="180"/>
      <c r="H14" s="180"/>
      <c r="I14" s="181"/>
      <c r="J14" s="181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81"/>
      <c r="W14" s="181"/>
      <c r="X14" s="180"/>
      <c r="Y14" s="182"/>
      <c r="Z14" s="182"/>
      <c r="AA14" s="182"/>
      <c r="AB14" s="182"/>
      <c r="AC14" s="182"/>
      <c r="AD14" s="182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08"/>
      <c r="CG14" s="221"/>
      <c r="DM14" s="138"/>
      <c r="DX14" s="527" t="s">
        <v>295</v>
      </c>
      <c r="DY14" s="520" t="s">
        <v>305</v>
      </c>
    </row>
    <row r="15" spans="1:132" s="2" customFormat="1" ht="20">
      <c r="A15" s="489" t="str">
        <f>IF(DF15&lt;10,$DE$15&amp;""&amp;DF15,$DE$16&amp;""&amp;DF15)</f>
        <v>1.1.01</v>
      </c>
      <c r="B15" s="547" t="s">
        <v>164</v>
      </c>
      <c r="C15" s="142" t="s">
        <v>104</v>
      </c>
      <c r="D15" s="132">
        <v>5</v>
      </c>
      <c r="E15" s="133"/>
      <c r="F15" s="133"/>
      <c r="G15" s="11"/>
      <c r="H15" s="132">
        <v>3</v>
      </c>
      <c r="I15" s="183">
        <v>4</v>
      </c>
      <c r="J15" s="183"/>
      <c r="K15" s="133"/>
      <c r="L15" s="133"/>
      <c r="M15" s="133"/>
      <c r="N15" s="133"/>
      <c r="O15" s="11"/>
      <c r="P15" s="147"/>
      <c r="Q15" s="147"/>
      <c r="R15" s="132"/>
      <c r="S15" s="133"/>
      <c r="T15" s="133"/>
      <c r="U15" s="183"/>
      <c r="V15" s="183"/>
      <c r="W15" s="183"/>
      <c r="X15" s="11"/>
      <c r="Y15" s="8">
        <v>120</v>
      </c>
      <c r="Z15" s="147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0"/>
      <c r="AF15" s="240"/>
      <c r="AG15" s="240"/>
      <c r="AH15" s="492">
        <f>BM15</f>
        <v>0</v>
      </c>
      <c r="AI15" s="240"/>
      <c r="AJ15" s="240"/>
      <c r="AK15" s="240"/>
      <c r="AL15" s="492">
        <f>BN15</f>
        <v>0</v>
      </c>
      <c r="AM15" s="240">
        <v>14</v>
      </c>
      <c r="AN15" s="240">
        <v>0</v>
      </c>
      <c r="AO15" s="240">
        <v>14</v>
      </c>
      <c r="AP15" s="492">
        <f>BO15</f>
        <v>2</v>
      </c>
      <c r="AQ15" s="240">
        <v>0</v>
      </c>
      <c r="AR15" s="240">
        <v>0</v>
      </c>
      <c r="AS15" s="240">
        <v>14</v>
      </c>
      <c r="AT15" s="492">
        <f>BP15</f>
        <v>1</v>
      </c>
      <c r="AU15" s="240">
        <v>0</v>
      </c>
      <c r="AV15" s="240">
        <v>0</v>
      </c>
      <c r="AW15" s="240">
        <v>14</v>
      </c>
      <c r="AX15" s="492">
        <f>BQ15</f>
        <v>1</v>
      </c>
      <c r="AY15" s="240"/>
      <c r="AZ15" s="240"/>
      <c r="BA15" s="240"/>
      <c r="BB15" s="492">
        <f>BR15</f>
        <v>0</v>
      </c>
      <c r="BC15" s="240"/>
      <c r="BD15" s="240"/>
      <c r="BE15" s="240"/>
      <c r="BF15" s="492">
        <f>BS15</f>
        <v>0</v>
      </c>
      <c r="BG15" s="240"/>
      <c r="BH15" s="240"/>
      <c r="BI15" s="240"/>
      <c r="BJ15" s="492">
        <f>BT15</f>
        <v>0</v>
      </c>
      <c r="BK15" s="63">
        <f t="shared" ref="BK15:BK71" si="0">IF(ISERROR(AD15/Y15),0,AD15/Y15)</f>
        <v>0.53333333333333333</v>
      </c>
      <c r="BL15" s="127" t="str">
        <f t="shared" ref="BL15:BL70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2">
        <f>SUM(BX15:CE15)</f>
        <v>4</v>
      </c>
      <c r="CG15" s="226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9" si="9">IF(MID(H15,1,1)="1",1,0)+IF(MID(I15,1,1)="1",1,0)+IF(MID(J15,1,1)="1",1,0)+IF(MID(K15,1,1)="1",1,0)+IF(MID(M15,1,1)="1",1,0)+IF(MID(N15,1,1)="1",1,0)+IF(MID(O15,1,1)="1",1,0)</f>
        <v>0</v>
      </c>
      <c r="CS15" s="75">
        <f t="shared" ref="CS15:CS39" si="10">IF(MID(H15,1,1)="2",1,0)+IF(MID(I15,1,1)="2",1,0)+IF(MID(J15,1,1)="2",1,0)+IF(MID(K15,1,1)="2",1,0)+IF(MID(M15,1,1)="2",1,0)+IF(MID(N15,1,1)="2",1,0)+IF(MID(O15,1,1)="2",1,0)</f>
        <v>0</v>
      </c>
      <c r="CT15" s="76">
        <f t="shared" ref="CT15:CT39" si="11">IF(MID(H15,1,1)="3",1,0)+IF(MID(I15,1,1)="3",1,0)+IF(MID(J15,1,1)="3",1,0)+IF(MID(K15,1,1)="3",1,0)+IF(MID(M15,1,1)="3",1,0)+IF(MID(N15,1,1)="3",1,0)+IF(MID(O15,1,1)="3",1,0)</f>
        <v>1</v>
      </c>
      <c r="CU15" s="75">
        <f t="shared" ref="CU15:CU39" si="12">IF(MID(H15,1,1)="4",1,0)+IF(MID(I15,1,1)="4",1,0)+IF(MID(J15,1,1)="4",1,0)+IF(MID(K15,1,1)="4",1,0)+IF(MID(M15,1,1)="4",1,0)+IF(MID(N15,1,1)="4",1,0)+IF(MID(O15,1,1)="4",1,0)</f>
        <v>1</v>
      </c>
      <c r="CV15" s="75">
        <f t="shared" ref="CV15:CV39" si="13">IF(MID(H15,1,1)="5",1,0)+IF(MID(I15,1,1)="5",1,0)+IF(MID(J15,1,1)="5",1,0)+IF(MID(K15,1,1)="5",1,0)+IF(MID(M15,1,1)="5",1,0)+IF(MID(N15,1,1)="5",1,0)+IF(MID(O15,1,1)="5",1,0)</f>
        <v>0</v>
      </c>
      <c r="CW15" s="75">
        <f t="shared" ref="CW15:CW39" si="14">IF(MID(H15,1,1)="6",1,0)+IF(MID(I15,1,1)="6",1,0)+IF(MID(J15,1,1)="6",1,0)+IF(MID(K15,1,1)="6",1,0)+IF(MID(M15,1,1)="6",1,0)+IF(MID(N15,1,1)="6",1,0)+IF(MID(O15,1,1)="6",1,0)</f>
        <v>0</v>
      </c>
      <c r="CX15" s="75">
        <f t="shared" ref="CX15:CX39" si="15">IF(MID(H15,1,1)="7",1,0)+IF(MID(I15,1,1)="7",1,0)+IF(MID(J15,1,1)="7",1,0)+IF(MID(K15,1,1)="7",1,0)+IF(MID(M15,1,1)="7",1,0)+IF(MID(N15,1,1)="7",1,0)+IF(MID(O15,1,1)="7",1,0)</f>
        <v>0</v>
      </c>
      <c r="CY15" s="75">
        <f t="shared" ref="CY15:CY39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88" t="s">
        <v>278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28"/>
      <c r="DY15" s="524" t="s">
        <v>103</v>
      </c>
    </row>
    <row r="16" spans="1:132" s="2" customFormat="1" ht="12.5">
      <c r="A16" s="489" t="str">
        <f t="shared" ref="A16:A39" si="17">IF(DF16&lt;10,$DE$15&amp;""&amp;DF16,$DE$16&amp;""&amp;DF16)</f>
        <v>1.1.02</v>
      </c>
      <c r="B16" s="547" t="s">
        <v>165</v>
      </c>
      <c r="C16" s="142" t="s">
        <v>131</v>
      </c>
      <c r="D16" s="132">
        <v>1</v>
      </c>
      <c r="E16" s="133"/>
      <c r="F16" s="133"/>
      <c r="G16" s="11"/>
      <c r="H16" s="132">
        <v>2</v>
      </c>
      <c r="I16" s="133"/>
      <c r="J16" s="133"/>
      <c r="K16" s="133"/>
      <c r="L16" s="133"/>
      <c r="M16" s="133"/>
      <c r="N16" s="133"/>
      <c r="O16" s="11"/>
      <c r="P16" s="147"/>
      <c r="Q16" s="147"/>
      <c r="R16" s="132"/>
      <c r="S16" s="133"/>
      <c r="T16" s="133"/>
      <c r="U16" s="133"/>
      <c r="V16" s="133"/>
      <c r="W16" s="133"/>
      <c r="X16" s="11"/>
      <c r="Y16" s="8">
        <v>120</v>
      </c>
      <c r="Z16" s="147">
        <f t="shared" ref="Z16:Z66" si="18">Y16/$BS$7</f>
        <v>4</v>
      </c>
      <c r="AA16" s="9">
        <f t="shared" ref="AA16:AC39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6" si="20">Y16-(AA16+AB16+AC16)</f>
        <v>64</v>
      </c>
      <c r="AE16" s="240">
        <v>14</v>
      </c>
      <c r="AF16" s="240"/>
      <c r="AG16" s="240">
        <v>14</v>
      </c>
      <c r="AH16" s="492">
        <f t="shared" ref="AH16:AH40" si="21">BM16</f>
        <v>2</v>
      </c>
      <c r="AI16" s="240">
        <v>14</v>
      </c>
      <c r="AJ16" s="240"/>
      <c r="AK16" s="240">
        <v>14</v>
      </c>
      <c r="AL16" s="492">
        <f>BN16</f>
        <v>2</v>
      </c>
      <c r="AM16" s="240"/>
      <c r="AN16" s="240"/>
      <c r="AO16" s="240"/>
      <c r="AP16" s="492">
        <f>BO16</f>
        <v>0</v>
      </c>
      <c r="AQ16" s="240"/>
      <c r="AR16" s="240"/>
      <c r="AS16" s="240"/>
      <c r="AT16" s="492">
        <f>BP16</f>
        <v>0</v>
      </c>
      <c r="AU16" s="240"/>
      <c r="AV16" s="240"/>
      <c r="AW16" s="240"/>
      <c r="AX16" s="492">
        <f>BQ16</f>
        <v>0</v>
      </c>
      <c r="AY16" s="240"/>
      <c r="AZ16" s="240"/>
      <c r="BA16" s="240"/>
      <c r="BB16" s="492">
        <f>BR16</f>
        <v>0</v>
      </c>
      <c r="BC16" s="240"/>
      <c r="BD16" s="240"/>
      <c r="BE16" s="240"/>
      <c r="BF16" s="492">
        <f>BS16</f>
        <v>0</v>
      </c>
      <c r="BG16" s="240"/>
      <c r="BH16" s="240"/>
      <c r="BI16" s="240"/>
      <c r="BJ16" s="492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2">
        <f t="shared" ref="BU16:BU39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2">
        <f t="shared" ref="CF16:CF39" si="24">SUM(BX16:CE16)</f>
        <v>4</v>
      </c>
      <c r="CG16" s="226">
        <f t="shared" ref="CG16:CG70" si="25">MAX(BX16:CE16)</f>
        <v>2</v>
      </c>
      <c r="CI16" s="75">
        <f t="shared" ref="CI16:CI66" si="26">IF(VALUE($D16)=1,1,0)+IF(VALUE($E16)=1,1,0)+IF(VALUE($F16)=1,1,0)+IF(VALUE($G16)=1,1,0)</f>
        <v>1</v>
      </c>
      <c r="CJ16" s="75">
        <f t="shared" ref="CJ16:CJ66" si="27">IF(VALUE($D16)=2,1,0)+IF(VALUE($E16)=2,1,0)+IF(VALUE($F16)=2,1,0)+IF(VALUE($G16)=2,1,0)</f>
        <v>0</v>
      </c>
      <c r="CK16" s="75">
        <f t="shared" ref="CK16:CK66" si="28">IF(VALUE($D16)=3,1,0)+IF(VALUE($E16)=3,1,0)+IF(VALUE($F16)=3,1,0)+IF(VALUE($G16)=3,1,0)</f>
        <v>0</v>
      </c>
      <c r="CL16" s="75">
        <f t="shared" ref="CL16:CL66" si="29">IF(VALUE($D16)=4,1,0)+IF(VALUE($E16)=4,1,0)+IF(VALUE($F16)=4,1,0)+IF(VALUE($G16)=4,1,0)</f>
        <v>0</v>
      </c>
      <c r="CM16" s="75">
        <f t="shared" ref="CM16:CM66" si="30">IF(VALUE($D16)=5,1,0)+IF(VALUE($E16)=5,1,0)+IF(VALUE($F16)=5,1,0)+IF(VALUE($G16)=5,1,0)</f>
        <v>0</v>
      </c>
      <c r="CN16" s="75">
        <f t="shared" ref="CN16:CN66" si="31">IF(VALUE($D16)=6,1,0)+IF(VALUE($E16)=6,1,0)+IF(VALUE($F16)=6,1,0)+IF(VALUE($G16)=6,1,0)</f>
        <v>0</v>
      </c>
      <c r="CO16" s="75">
        <f t="shared" ref="CO16:CO66" si="32">IF(VALUE($D16)=7,1,0)+IF(VALUE($E16)=7,1,0)+IF(VALUE($F16)=7,1,0)+IF(VALUE($G16)=7,1,0)</f>
        <v>0</v>
      </c>
      <c r="CP16" s="75">
        <f t="shared" ref="CP16:CP66" si="33">IF(VALUE($D16)=8,1,0)+IF(VALUE($E16)=8,1,0)+IF(VALUE($F16)=8,1,0)+IF(VALUE($G16)=8,1,0)</f>
        <v>0</v>
      </c>
      <c r="CQ16" s="87">
        <f t="shared" ref="CQ16:CQ39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9" si="35">SUM(CR16:CY16)</f>
        <v>1</v>
      </c>
      <c r="DD16" s="66">
        <f>SUM($AE16:$AG16)+SUM($AI16:$AK16)+SUM($AM16:AO16)+SUM($AQ16:AS16)+SUM($AU16:AW16)+SUM($AY16:BA16)+SUM($BC16:BE16)+SUM($BG16:BI16)</f>
        <v>56</v>
      </c>
      <c r="DE16" s="488" t="s">
        <v>279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28"/>
      <c r="DY16" s="524" t="s">
        <v>292</v>
      </c>
    </row>
    <row r="17" spans="1:129" s="2" customFormat="1" ht="12.5">
      <c r="A17" s="489" t="str">
        <f t="shared" si="17"/>
        <v>1.1.03</v>
      </c>
      <c r="B17" s="547" t="s">
        <v>151</v>
      </c>
      <c r="C17" s="142" t="s">
        <v>305</v>
      </c>
      <c r="D17" s="132"/>
      <c r="E17" s="133"/>
      <c r="F17" s="133"/>
      <c r="G17" s="11"/>
      <c r="H17" s="133">
        <v>1</v>
      </c>
      <c r="I17" s="133">
        <v>2</v>
      </c>
      <c r="J17" s="133">
        <v>3</v>
      </c>
      <c r="K17" s="133">
        <v>4</v>
      </c>
      <c r="L17" s="133">
        <v>5</v>
      </c>
      <c r="M17" s="133">
        <v>6</v>
      </c>
      <c r="N17" s="133">
        <v>7</v>
      </c>
      <c r="O17" s="11">
        <v>8</v>
      </c>
      <c r="P17" s="147"/>
      <c r="Q17" s="147"/>
      <c r="R17" s="132"/>
      <c r="S17" s="133"/>
      <c r="T17" s="133"/>
      <c r="U17" s="133"/>
      <c r="V17" s="133"/>
      <c r="W17" s="133"/>
      <c r="X17" s="11"/>
      <c r="Y17" s="8">
        <v>480</v>
      </c>
      <c r="Z17" s="147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40"/>
      <c r="AF17" s="240"/>
      <c r="AG17" s="240">
        <v>28</v>
      </c>
      <c r="AH17" s="492">
        <f t="shared" si="21"/>
        <v>2</v>
      </c>
      <c r="AI17" s="240"/>
      <c r="AJ17" s="240"/>
      <c r="AK17" s="240">
        <v>28</v>
      </c>
      <c r="AL17" s="492">
        <f>BN17</f>
        <v>2</v>
      </c>
      <c r="AM17" s="240"/>
      <c r="AN17" s="240"/>
      <c r="AO17" s="240">
        <v>28</v>
      </c>
      <c r="AP17" s="492">
        <f>BO17</f>
        <v>2</v>
      </c>
      <c r="AQ17" s="240"/>
      <c r="AR17" s="240"/>
      <c r="AS17" s="240">
        <v>28</v>
      </c>
      <c r="AT17" s="492">
        <f>BP17</f>
        <v>2</v>
      </c>
      <c r="AU17" s="240"/>
      <c r="AV17" s="240"/>
      <c r="AW17" s="240">
        <v>28</v>
      </c>
      <c r="AX17" s="492">
        <f>BQ17</f>
        <v>2</v>
      </c>
      <c r="AY17" s="240"/>
      <c r="AZ17" s="240"/>
      <c r="BA17" s="240">
        <v>28</v>
      </c>
      <c r="BB17" s="492">
        <f>BR17</f>
        <v>2</v>
      </c>
      <c r="BC17" s="240"/>
      <c r="BD17" s="240"/>
      <c r="BE17" s="240">
        <v>28</v>
      </c>
      <c r="BF17" s="492">
        <f>BS17</f>
        <v>2</v>
      </c>
      <c r="BG17" s="240"/>
      <c r="BH17" s="240"/>
      <c r="BI17" s="240">
        <v>28</v>
      </c>
      <c r="BJ17" s="492">
        <f>BT17</f>
        <v>2</v>
      </c>
      <c r="BK17" s="63">
        <f t="shared" si="0"/>
        <v>0.53333333333333333</v>
      </c>
      <c r="BL17" s="127" t="str">
        <f t="shared" si="1"/>
        <v/>
      </c>
      <c r="BM17" s="14">
        <f t="shared" ref="BM17:BM66" si="36">IF(AND(BL17&lt;$CG17,$CF17&lt;&gt;$Z17,BX17=$CG17),BX17+$Z17-$CF17,BX17)</f>
        <v>2</v>
      </c>
      <c r="BN17" s="14">
        <f t="shared" ref="BN17:BN66" si="37">IF(AND(BM17&lt;$CG17,$CF17&lt;&gt;$Z17,BY17=$CG17),BY17+$Z17-$CF17,BY17)</f>
        <v>2</v>
      </c>
      <c r="BO17" s="14">
        <f t="shared" ref="BO17:BO66" si="38">IF(AND(BN17&lt;$CG17,$CF17&lt;&gt;$Z17,BZ17=$CG17),BZ17+$Z17-$CF17,BZ17)</f>
        <v>2</v>
      </c>
      <c r="BP17" s="14">
        <f t="shared" ref="BP17:BP66" si="39">IF(AND(BO17&lt;$CG17,$CF17&lt;&gt;$Z17,CA17=$CG17),CA17+$Z17-$CF17,CA17)</f>
        <v>2</v>
      </c>
      <c r="BQ17" s="14">
        <f t="shared" ref="BQ17:BQ66" si="40">IF(AND(BP17&lt;$CG17,$CF17&lt;&gt;$Z17,CB17=$CG17),CB17+$Z17-$CF17,CB17)</f>
        <v>2</v>
      </c>
      <c r="BR17" s="14">
        <f t="shared" ref="BR17:BR66" si="41">IF(AND(BQ17&lt;$CG17,$CF17&lt;&gt;$Z17,CC17=$CG17),CC17+$Z17-$CF17,CC17)</f>
        <v>2</v>
      </c>
      <c r="BS17" s="14">
        <f t="shared" ref="BS17:BS66" si="42">IF(AND(BR17&lt;$CG17,$CF17&lt;&gt;$Z17,CD17=$CG17),CD17+$Z17-$CF17,CD17)</f>
        <v>2</v>
      </c>
      <c r="BT17" s="14">
        <f t="shared" ref="BT17:BT66" si="43">IF(AND(BS17&lt;$CG17,$CF17&lt;&gt;$Z17,CE17=$CG17),CE17+$Z17-$CF17,CE17)</f>
        <v>2</v>
      </c>
      <c r="BU17" s="92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2">
        <f t="shared" si="24"/>
        <v>16</v>
      </c>
      <c r="CG17" s="226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7">
        <f t="shared" si="34"/>
        <v>0</v>
      </c>
      <c r="CR17" s="75">
        <f>IF(MID(H17,1,1)="1",1,0)+IF(MID(I17,1,1)="1",1,0)+IF(MID(J17,1,1)="1",1,0)+IF(MID(K17,1,1)="1",1,0)+IF(MID(M17,1,1)="1",1,0)+IF(MID(N17,1,1)="1",1,0)+IF(MID(O17,1,1)="1",1,0)</f>
        <v>1</v>
      </c>
      <c r="CS17" s="75">
        <f>IF(MID(H17,1,1)="2",1,0)+IF(MID(I17,1,1)="2",1,0)+IF(MID(J17,1,1)="2",1,0)+IF(MID(K17,1,1)="2",1,0)+IF(MID(M17,1,1)="2",1,0)+IF(MID(N17,1,1)="2",1,0)+IF(MID(O17,1,1)="2",1,0)</f>
        <v>1</v>
      </c>
      <c r="CT17" s="76">
        <f>IF(MID(H17,1,1)="3",1,0)+IF(MID(I17,1,1)="3",1,0)+IF(MID(J17,1,1)="3",1,0)+IF(MID(K17,1,1)="3",1,0)+IF(MID(M17,1,1)="3",1,0)+IF(MID(N17,1,1)="3",1,0)+IF(MID(O17,1,1)="3",1,0)</f>
        <v>1</v>
      </c>
      <c r="CU17" s="75">
        <f>IF(MID(H17,1,1)="4",1,0)+IF(MID(I17,1,1)="4",1,0)+IF(MID(J17,1,1)="4",1,0)+IF(MID(K17,1,1)="4",1,0)+IF(MID(M17,1,1)="4",1,0)+IF(MID(N17,1,1)="4",1,0)+IF(MID(O17,1,1)="4",1,0)</f>
        <v>1</v>
      </c>
      <c r="CV17" s="75">
        <f>IF(MID(H17,1,1)="5",1,0)+IF(MID(I17,1,1)="5",1,0)+IF(MID(J17,1,1)="5",1,0)+IF(MID(K17,1,1)="5",1,0)+IF(MID(M17,1,1)="5",1,0)+IF(MID(N17,1,1)="5",1,0)+IF(MID(O17,1,1)="5",1,0)</f>
        <v>0</v>
      </c>
      <c r="CW17" s="75">
        <f>IF(MID(H17,1,1)="6",1,0)+IF(MID(I17,1,1)="6",1,0)+IF(MID(J17,1,1)="6",1,0)+IF(MID(K17,1,1)="6",1,0)+IF(MID(M17,1,1)="6",1,0)+IF(MID(N17,1,1)="6",1,0)+IF(MID(O17,1,1)="6",1,0)</f>
        <v>1</v>
      </c>
      <c r="CX17" s="75">
        <f>IF(MID(H17,1,1)="7",1,0)+IF(MID(I17,1,1)="7",1,0)+IF(MID(J17,1,1)="7",1,0)+IF(MID(K17,1,1)="7",1,0)+IF(MID(M17,1,1)="7",1,0)+IF(MID(N17,1,1)="7",1,0)+IF(MID(O17,1,1)="7",1,0)</f>
        <v>1</v>
      </c>
      <c r="CY17" s="75">
        <f>IF(MID(H17,1,1)="8",1,0)+IF(MID(I17,1,1)="8",1,0)+IF(MID(J17,1,1)="8",1,0)+IF(MID(K17,1,1)="8",1,0)+IF(MID(M17,1,1)="8",1,0)+IF(MID(N17,1,1)="8",1,0)+IF(MID(O17,1,1)="8",1,0)</f>
        <v>1</v>
      </c>
      <c r="CZ17" s="86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6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29"/>
      <c r="DY17" s="525" t="s">
        <v>104</v>
      </c>
    </row>
    <row r="18" spans="1:129" s="2" customFormat="1" ht="12.5">
      <c r="A18" s="489" t="str">
        <f t="shared" si="17"/>
        <v>1.1.04</v>
      </c>
      <c r="B18" s="547" t="s">
        <v>146</v>
      </c>
      <c r="C18" s="142" t="s">
        <v>125</v>
      </c>
      <c r="D18" s="132"/>
      <c r="E18" s="133"/>
      <c r="F18" s="133"/>
      <c r="G18" s="11"/>
      <c r="H18" s="132">
        <v>2</v>
      </c>
      <c r="I18" s="133"/>
      <c r="J18" s="133"/>
      <c r="K18" s="133"/>
      <c r="L18" s="133"/>
      <c r="M18" s="133"/>
      <c r="N18" s="133"/>
      <c r="O18" s="11"/>
      <c r="P18" s="147"/>
      <c r="Q18" s="147"/>
      <c r="R18" s="132"/>
      <c r="S18" s="133"/>
      <c r="T18" s="133"/>
      <c r="U18" s="133"/>
      <c r="V18" s="133"/>
      <c r="W18" s="133"/>
      <c r="X18" s="11"/>
      <c r="Y18" s="8">
        <v>90</v>
      </c>
      <c r="Z18" s="147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40"/>
      <c r="AF18" s="240"/>
      <c r="AG18" s="240"/>
      <c r="AH18" s="492">
        <f t="shared" si="21"/>
        <v>0</v>
      </c>
      <c r="AI18" s="240">
        <v>14</v>
      </c>
      <c r="AJ18" s="240"/>
      <c r="AK18" s="240">
        <v>14</v>
      </c>
      <c r="AL18" s="492">
        <f>BN18</f>
        <v>3</v>
      </c>
      <c r="AM18" s="240"/>
      <c r="AN18" s="240"/>
      <c r="AO18" s="240"/>
      <c r="AP18" s="492">
        <f>BO18</f>
        <v>0</v>
      </c>
      <c r="AQ18" s="240"/>
      <c r="AR18" s="240"/>
      <c r="AS18" s="240"/>
      <c r="AT18" s="492">
        <f>BP18</f>
        <v>0</v>
      </c>
      <c r="AU18" s="240"/>
      <c r="AV18" s="240"/>
      <c r="AW18" s="240"/>
      <c r="AX18" s="492">
        <f>BQ18</f>
        <v>0</v>
      </c>
      <c r="AY18" s="240"/>
      <c r="AZ18" s="240"/>
      <c r="BA18" s="240"/>
      <c r="BB18" s="492">
        <f>BR18</f>
        <v>0</v>
      </c>
      <c r="BC18" s="240"/>
      <c r="BD18" s="240"/>
      <c r="BE18" s="240"/>
      <c r="BF18" s="492">
        <f>BS18</f>
        <v>0</v>
      </c>
      <c r="BG18" s="240"/>
      <c r="BH18" s="240"/>
      <c r="BI18" s="240"/>
      <c r="BJ18" s="492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2">
        <f t="shared" si="23"/>
        <v>3</v>
      </c>
      <c r="BX18" s="14">
        <f t="shared" ref="BX18:BX66" si="45">IF($DD18=0,0,ROUND(4*$Z18*SUM(AE18:AG18)/$DD18,0)/4)</f>
        <v>0</v>
      </c>
      <c r="BY18" s="14">
        <f t="shared" ref="BY18:BY66" si="46">IF($DD18=0,0,ROUND(4*$Z18*SUM(AI18:AK18)/$DD18,0)/4)</f>
        <v>3</v>
      </c>
      <c r="BZ18" s="14">
        <f t="shared" ref="BZ18:BZ66" si="47">IF($DD18=0,0,ROUND(4*$Z18*SUM(AM18:AO18)/$DD18,0)/4)</f>
        <v>0</v>
      </c>
      <c r="CA18" s="14">
        <f t="shared" ref="CA18:CA66" si="48">IF($DD18=0,0,ROUND(4*$Z18*SUM(AQ18:AS18)/$DD18,0)/4)</f>
        <v>0</v>
      </c>
      <c r="CB18" s="14">
        <f t="shared" ref="CB18:CB66" si="49">IF($DD18=0,0,ROUND(4*$Z18*SUM(AU18:AW18)/$DD18,0)/4)</f>
        <v>0</v>
      </c>
      <c r="CC18" s="14">
        <f t="shared" ref="CC18:CC66" si="50">IF($DD18=0,0,ROUND(4*$Z18*(SUM(AY18:BA18))/$DD18,0)/4)</f>
        <v>0</v>
      </c>
      <c r="CD18" s="14">
        <f t="shared" ref="CD18:CD66" si="51">IF($DD18=0,0,ROUND(4*$Z18*(SUM(BC18:BE18))/$DD18,0)/4)</f>
        <v>0</v>
      </c>
      <c r="CE18" s="14">
        <f t="shared" ref="CE18:CE66" si="52">IF($DD18=0,0,ROUND(4*$Z18*(SUM(BG18:BI18))/$DD18,0)/4)</f>
        <v>0</v>
      </c>
      <c r="CF18" s="212">
        <f t="shared" si="24"/>
        <v>3</v>
      </c>
      <c r="CG18" s="226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7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27" t="s">
        <v>294</v>
      </c>
      <c r="DY18" s="523" t="s">
        <v>131</v>
      </c>
    </row>
    <row r="19" spans="1:129" s="2" customFormat="1" ht="20">
      <c r="A19" s="489" t="str">
        <f t="shared" si="17"/>
        <v>1.1.05</v>
      </c>
      <c r="B19" s="547" t="s">
        <v>277</v>
      </c>
      <c r="C19" s="142" t="s">
        <v>286</v>
      </c>
      <c r="D19" s="132"/>
      <c r="E19" s="133"/>
      <c r="F19" s="133"/>
      <c r="G19" s="11"/>
      <c r="H19" s="132" t="s">
        <v>136</v>
      </c>
      <c r="I19" s="133"/>
      <c r="J19" s="133"/>
      <c r="K19" s="133"/>
      <c r="L19" s="133"/>
      <c r="M19" s="133"/>
      <c r="N19" s="133"/>
      <c r="O19" s="11"/>
      <c r="P19" s="147"/>
      <c r="Q19" s="147"/>
      <c r="R19" s="132"/>
      <c r="S19" s="133"/>
      <c r="T19" s="133"/>
      <c r="U19" s="133"/>
      <c r="V19" s="133"/>
      <c r="W19" s="133"/>
      <c r="X19" s="11"/>
      <c r="Y19" s="8">
        <v>45</v>
      </c>
      <c r="Z19" s="147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40">
        <v>14</v>
      </c>
      <c r="AF19" s="240"/>
      <c r="AG19" s="240">
        <v>8</v>
      </c>
      <c r="AH19" s="492">
        <f t="shared" si="21"/>
        <v>1.5</v>
      </c>
      <c r="AI19" s="240"/>
      <c r="AJ19" s="240"/>
      <c r="AK19" s="240"/>
      <c r="AL19" s="492">
        <f t="shared" ref="AL19:AL40" si="53">BN19</f>
        <v>0</v>
      </c>
      <c r="AM19" s="240"/>
      <c r="AN19" s="240"/>
      <c r="AO19" s="240"/>
      <c r="AP19" s="492">
        <f t="shared" ref="AP19:AP39" si="54">BO19</f>
        <v>0</v>
      </c>
      <c r="AQ19" s="240"/>
      <c r="AR19" s="240"/>
      <c r="AS19" s="240"/>
      <c r="AT19" s="492">
        <f t="shared" ref="AT19:AT39" si="55">BP19</f>
        <v>0</v>
      </c>
      <c r="AU19" s="240"/>
      <c r="AV19" s="240"/>
      <c r="AW19" s="240"/>
      <c r="AX19" s="492">
        <f t="shared" ref="AX19:AX39" si="56">BQ19</f>
        <v>0</v>
      </c>
      <c r="AY19" s="240"/>
      <c r="AZ19" s="240"/>
      <c r="BA19" s="240"/>
      <c r="BB19" s="492">
        <f t="shared" ref="BB19:BB39" si="57">BR19</f>
        <v>0</v>
      </c>
      <c r="BC19" s="240"/>
      <c r="BD19" s="240"/>
      <c r="BE19" s="240"/>
      <c r="BF19" s="492">
        <f t="shared" ref="BF19:BF39" si="58">BS19</f>
        <v>0</v>
      </c>
      <c r="BG19" s="240"/>
      <c r="BH19" s="240"/>
      <c r="BI19" s="240"/>
      <c r="BJ19" s="492">
        <f t="shared" ref="BJ19:BJ39" si="59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2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12">
        <f t="shared" si="24"/>
        <v>1.5</v>
      </c>
      <c r="CG19" s="226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7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28"/>
      <c r="DY19" s="524" t="s">
        <v>106</v>
      </c>
    </row>
    <row r="20" spans="1:129" s="2" customFormat="1" ht="12.5">
      <c r="A20" s="489" t="str">
        <f t="shared" si="17"/>
        <v>1.1.06</v>
      </c>
      <c r="B20" s="547" t="s">
        <v>392</v>
      </c>
      <c r="C20" s="142" t="s">
        <v>326</v>
      </c>
      <c r="D20" s="132"/>
      <c r="E20" s="133"/>
      <c r="F20" s="133"/>
      <c r="G20" s="11"/>
      <c r="H20" s="132" t="s">
        <v>136</v>
      </c>
      <c r="I20" s="133"/>
      <c r="J20" s="133"/>
      <c r="K20" s="133"/>
      <c r="L20" s="133"/>
      <c r="M20" s="133"/>
      <c r="N20" s="133"/>
      <c r="O20" s="11"/>
      <c r="P20" s="147"/>
      <c r="Q20" s="147"/>
      <c r="R20" s="132"/>
      <c r="S20" s="133"/>
      <c r="T20" s="133"/>
      <c r="U20" s="133"/>
      <c r="V20" s="133"/>
      <c r="W20" s="133"/>
      <c r="X20" s="11"/>
      <c r="Y20" s="8">
        <v>90</v>
      </c>
      <c r="Z20" s="147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40">
        <v>14</v>
      </c>
      <c r="AF20" s="240"/>
      <c r="AG20" s="240">
        <v>14</v>
      </c>
      <c r="AH20" s="492">
        <f t="shared" si="21"/>
        <v>3</v>
      </c>
      <c r="AI20" s="240"/>
      <c r="AJ20" s="240"/>
      <c r="AK20" s="240"/>
      <c r="AL20" s="492">
        <f t="shared" si="53"/>
        <v>0</v>
      </c>
      <c r="AM20" s="240"/>
      <c r="AN20" s="240"/>
      <c r="AO20" s="240"/>
      <c r="AP20" s="492">
        <f t="shared" si="54"/>
        <v>0</v>
      </c>
      <c r="AQ20" s="240"/>
      <c r="AR20" s="240"/>
      <c r="AS20" s="240"/>
      <c r="AT20" s="492">
        <f t="shared" si="55"/>
        <v>0</v>
      </c>
      <c r="AU20" s="240"/>
      <c r="AV20" s="240"/>
      <c r="AW20" s="240"/>
      <c r="AX20" s="492">
        <f t="shared" si="56"/>
        <v>0</v>
      </c>
      <c r="AY20" s="240"/>
      <c r="AZ20" s="240"/>
      <c r="BA20" s="240"/>
      <c r="BB20" s="492">
        <f t="shared" si="57"/>
        <v>0</v>
      </c>
      <c r="BC20" s="240"/>
      <c r="BD20" s="240"/>
      <c r="BE20" s="240"/>
      <c r="BF20" s="492">
        <f t="shared" si="58"/>
        <v>0</v>
      </c>
      <c r="BG20" s="240"/>
      <c r="BH20" s="240"/>
      <c r="BI20" s="240"/>
      <c r="BJ20" s="492">
        <f t="shared" si="59"/>
        <v>0</v>
      </c>
      <c r="BK20" s="63">
        <f t="shared" si="0"/>
        <v>0.68888888888888888</v>
      </c>
      <c r="BL20" s="127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2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12">
        <f t="shared" si="24"/>
        <v>3</v>
      </c>
      <c r="CG20" s="226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7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28"/>
      <c r="DY20" s="524" t="s">
        <v>107</v>
      </c>
    </row>
    <row r="21" spans="1:129" s="2" customFormat="1" ht="20">
      <c r="A21" s="489" t="str">
        <f t="shared" si="17"/>
        <v>1.1.07</v>
      </c>
      <c r="B21" s="547" t="s">
        <v>163</v>
      </c>
      <c r="C21" s="142" t="s">
        <v>315</v>
      </c>
      <c r="D21" s="132"/>
      <c r="E21" s="133"/>
      <c r="F21" s="133"/>
      <c r="G21" s="11"/>
      <c r="H21" s="132">
        <v>5</v>
      </c>
      <c r="I21" s="133"/>
      <c r="J21" s="133"/>
      <c r="K21" s="133"/>
      <c r="L21" s="133"/>
      <c r="M21" s="133"/>
      <c r="N21" s="133"/>
      <c r="O21" s="11"/>
      <c r="P21" s="147"/>
      <c r="Q21" s="147"/>
      <c r="R21" s="132"/>
      <c r="S21" s="133"/>
      <c r="T21" s="133"/>
      <c r="U21" s="133"/>
      <c r="V21" s="133"/>
      <c r="W21" s="133"/>
      <c r="X21" s="11"/>
      <c r="Y21" s="8">
        <v>90</v>
      </c>
      <c r="Z21" s="147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40"/>
      <c r="AF21" s="240"/>
      <c r="AG21" s="240"/>
      <c r="AH21" s="492">
        <f t="shared" ref="AH21:AH26" si="60">BM21</f>
        <v>0</v>
      </c>
      <c r="AI21" s="240"/>
      <c r="AJ21" s="240"/>
      <c r="AK21" s="240"/>
      <c r="AL21" s="492">
        <f t="shared" ref="AL21:AL26" si="61">BN21</f>
        <v>0</v>
      </c>
      <c r="AM21" s="240"/>
      <c r="AN21" s="240"/>
      <c r="AO21" s="240"/>
      <c r="AP21" s="492">
        <f t="shared" ref="AP21:AP26" si="62">BO21</f>
        <v>0</v>
      </c>
      <c r="AQ21" s="240"/>
      <c r="AR21" s="240">
        <v>0</v>
      </c>
      <c r="AS21" s="240"/>
      <c r="AT21" s="492">
        <f t="shared" ref="AT21:AT26" si="63">BP21</f>
        <v>0</v>
      </c>
      <c r="AU21" s="240">
        <v>14</v>
      </c>
      <c r="AV21" s="240"/>
      <c r="AW21" s="240">
        <v>14</v>
      </c>
      <c r="AX21" s="492">
        <f t="shared" ref="AX21:AX26" si="64">BQ21</f>
        <v>3</v>
      </c>
      <c r="AY21" s="240"/>
      <c r="AZ21" s="240"/>
      <c r="BA21" s="240"/>
      <c r="BB21" s="492">
        <f t="shared" ref="BB21:BB26" si="65">BR21</f>
        <v>0</v>
      </c>
      <c r="BC21" s="240"/>
      <c r="BD21" s="240"/>
      <c r="BE21" s="240"/>
      <c r="BF21" s="492">
        <f t="shared" ref="BF21:BF26" si="66">BS21</f>
        <v>0</v>
      </c>
      <c r="BG21" s="240"/>
      <c r="BH21" s="240"/>
      <c r="BI21" s="240"/>
      <c r="BJ21" s="492">
        <f t="shared" ref="BJ21:BJ26" si="67">BT21</f>
        <v>0</v>
      </c>
      <c r="BK21" s="63">
        <f t="shared" si="0"/>
        <v>0.68888888888888888</v>
      </c>
      <c r="BL21" s="127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2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12">
        <f t="shared" si="24"/>
        <v>3</v>
      </c>
      <c r="CG21" s="226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7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28"/>
      <c r="DY21" s="524" t="s">
        <v>291</v>
      </c>
    </row>
    <row r="22" spans="1:129" s="2" customFormat="1" ht="12.5">
      <c r="A22" s="489" t="str">
        <f t="shared" si="17"/>
        <v>1.1.08</v>
      </c>
      <c r="B22" s="547" t="s">
        <v>323</v>
      </c>
      <c r="C22" s="142" t="s">
        <v>91</v>
      </c>
      <c r="D22" s="132"/>
      <c r="E22" s="133"/>
      <c r="F22" s="133"/>
      <c r="G22" s="11"/>
      <c r="H22" s="132">
        <v>6</v>
      </c>
      <c r="I22" s="133"/>
      <c r="J22" s="133"/>
      <c r="K22" s="133"/>
      <c r="L22" s="133"/>
      <c r="M22" s="133"/>
      <c r="N22" s="133"/>
      <c r="O22" s="11"/>
      <c r="P22" s="147"/>
      <c r="Q22" s="147"/>
      <c r="R22" s="132"/>
      <c r="S22" s="133"/>
      <c r="T22" s="133"/>
      <c r="U22" s="133"/>
      <c r="V22" s="133"/>
      <c r="W22" s="133"/>
      <c r="X22" s="11"/>
      <c r="Y22" s="8">
        <v>90</v>
      </c>
      <c r="Z22" s="147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40"/>
      <c r="AF22" s="240"/>
      <c r="AG22" s="240"/>
      <c r="AH22" s="492">
        <f t="shared" si="60"/>
        <v>0</v>
      </c>
      <c r="AI22" s="240"/>
      <c r="AJ22" s="240"/>
      <c r="AK22" s="240"/>
      <c r="AL22" s="492">
        <f t="shared" si="61"/>
        <v>0</v>
      </c>
      <c r="AM22" s="240"/>
      <c r="AN22" s="240"/>
      <c r="AO22" s="240"/>
      <c r="AP22" s="492">
        <f t="shared" si="62"/>
        <v>0</v>
      </c>
      <c r="AQ22" s="240"/>
      <c r="AR22" s="240"/>
      <c r="AS22" s="240"/>
      <c r="AT22" s="492">
        <f t="shared" si="63"/>
        <v>0</v>
      </c>
      <c r="AU22" s="240"/>
      <c r="AV22" s="240"/>
      <c r="AW22" s="240"/>
      <c r="AX22" s="492">
        <f t="shared" si="64"/>
        <v>0</v>
      </c>
      <c r="AY22" s="240">
        <v>14</v>
      </c>
      <c r="AZ22" s="240"/>
      <c r="BA22" s="240">
        <v>14</v>
      </c>
      <c r="BB22" s="492">
        <f t="shared" si="65"/>
        <v>3</v>
      </c>
      <c r="BC22" s="240"/>
      <c r="BD22" s="240"/>
      <c r="BE22" s="240"/>
      <c r="BF22" s="492">
        <f t="shared" si="66"/>
        <v>0</v>
      </c>
      <c r="BG22" s="240"/>
      <c r="BH22" s="240"/>
      <c r="BI22" s="240"/>
      <c r="BJ22" s="492">
        <f t="shared" si="67"/>
        <v>0</v>
      </c>
      <c r="BK22" s="63">
        <f t="shared" si="0"/>
        <v>0.68888888888888888</v>
      </c>
      <c r="BL22" s="127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3</v>
      </c>
      <c r="BS22" s="14">
        <f t="shared" si="42"/>
        <v>0</v>
      </c>
      <c r="BT22" s="14">
        <f t="shared" si="43"/>
        <v>0</v>
      </c>
      <c r="BU22" s="92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0</v>
      </c>
      <c r="CB22" s="14">
        <f t="shared" si="49"/>
        <v>0</v>
      </c>
      <c r="CC22" s="14">
        <f t="shared" si="50"/>
        <v>3</v>
      </c>
      <c r="CD22" s="14">
        <f t="shared" si="51"/>
        <v>0</v>
      </c>
      <c r="CE22" s="14">
        <f t="shared" si="52"/>
        <v>0</v>
      </c>
      <c r="CF22" s="212">
        <f t="shared" si="24"/>
        <v>3</v>
      </c>
      <c r="CG22" s="226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7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0</v>
      </c>
      <c r="CV22" s="75">
        <f t="shared" si="13"/>
        <v>0</v>
      </c>
      <c r="CW22" s="75">
        <f t="shared" si="14"/>
        <v>1</v>
      </c>
      <c r="CX22" s="75">
        <f t="shared" si="15"/>
        <v>0</v>
      </c>
      <c r="CY22" s="75">
        <f t="shared" si="16"/>
        <v>0</v>
      </c>
      <c r="CZ22" s="86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28"/>
      <c r="DY22" s="524" t="s">
        <v>125</v>
      </c>
    </row>
    <row r="23" spans="1:129" s="2" customFormat="1" ht="12.5">
      <c r="A23" s="489" t="str">
        <f t="shared" si="17"/>
        <v>1.1.09</v>
      </c>
      <c r="B23" s="124" t="s">
        <v>324</v>
      </c>
      <c r="C23" s="142" t="s">
        <v>106</v>
      </c>
      <c r="D23" s="132"/>
      <c r="E23" s="133"/>
      <c r="F23" s="133"/>
      <c r="G23" s="11"/>
      <c r="H23" s="132">
        <v>1</v>
      </c>
      <c r="I23" s="133"/>
      <c r="J23" s="133"/>
      <c r="K23" s="133"/>
      <c r="L23" s="133"/>
      <c r="M23" s="133"/>
      <c r="N23" s="133"/>
      <c r="O23" s="11"/>
      <c r="P23" s="147"/>
      <c r="Q23" s="147"/>
      <c r="R23" s="132"/>
      <c r="S23" s="133"/>
      <c r="T23" s="133"/>
      <c r="U23" s="133"/>
      <c r="V23" s="133"/>
      <c r="W23" s="133"/>
      <c r="X23" s="11"/>
      <c r="Y23" s="8">
        <v>90</v>
      </c>
      <c r="Z23" s="147">
        <f t="shared" si="18"/>
        <v>3</v>
      </c>
      <c r="AA23" s="9">
        <f t="shared" si="19"/>
        <v>14</v>
      </c>
      <c r="AB23" s="9">
        <f t="shared" si="19"/>
        <v>0</v>
      </c>
      <c r="AC23" s="9">
        <f t="shared" si="19"/>
        <v>14</v>
      </c>
      <c r="AD23" s="9">
        <f t="shared" si="20"/>
        <v>62</v>
      </c>
      <c r="AE23" s="240">
        <v>14</v>
      </c>
      <c r="AF23" s="240"/>
      <c r="AG23" s="240">
        <v>14</v>
      </c>
      <c r="AH23" s="492">
        <f t="shared" ref="AH23" si="68">BM23</f>
        <v>3</v>
      </c>
      <c r="AI23" s="240"/>
      <c r="AJ23" s="240"/>
      <c r="AK23" s="240"/>
      <c r="AL23" s="492">
        <f t="shared" ref="AL23" si="69">BN23</f>
        <v>0</v>
      </c>
      <c r="AM23" s="240"/>
      <c r="AN23" s="240"/>
      <c r="AO23" s="240"/>
      <c r="AP23" s="492">
        <f t="shared" ref="AP23" si="70">BO23</f>
        <v>0</v>
      </c>
      <c r="AQ23" s="240"/>
      <c r="AR23" s="240">
        <v>0</v>
      </c>
      <c r="AS23" s="240"/>
      <c r="AT23" s="492">
        <f t="shared" ref="AT23" si="71">BP23</f>
        <v>0</v>
      </c>
      <c r="AU23" s="240"/>
      <c r="AV23" s="240"/>
      <c r="AW23" s="240"/>
      <c r="AX23" s="492">
        <f t="shared" ref="AX23" si="72">BQ23</f>
        <v>0</v>
      </c>
      <c r="AY23" s="240"/>
      <c r="AZ23" s="240"/>
      <c r="BA23" s="240"/>
      <c r="BB23" s="492">
        <f t="shared" ref="BB23" si="73">BR23</f>
        <v>0</v>
      </c>
      <c r="BC23" s="240"/>
      <c r="BD23" s="240"/>
      <c r="BE23" s="240"/>
      <c r="BF23" s="492">
        <f t="shared" si="66"/>
        <v>0</v>
      </c>
      <c r="BG23" s="240"/>
      <c r="BH23" s="240"/>
      <c r="BI23" s="240"/>
      <c r="BJ23" s="492">
        <f t="shared" si="67"/>
        <v>0</v>
      </c>
      <c r="BK23" s="63">
        <f t="shared" si="0"/>
        <v>0.68888888888888888</v>
      </c>
      <c r="BL23" s="127" t="str">
        <f t="shared" si="1"/>
        <v/>
      </c>
      <c r="BM23" s="14">
        <f t="shared" si="36"/>
        <v>3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2">
        <f t="shared" si="23"/>
        <v>3</v>
      </c>
      <c r="BX23" s="14">
        <f t="shared" si="45"/>
        <v>3</v>
      </c>
      <c r="BY23" s="14">
        <f t="shared" si="46"/>
        <v>0</v>
      </c>
      <c r="BZ23" s="14">
        <f t="shared" si="47"/>
        <v>0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12">
        <f t="shared" si="24"/>
        <v>3</v>
      </c>
      <c r="CG23" s="226">
        <f t="shared" si="25"/>
        <v>3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7">
        <f t="shared" si="34"/>
        <v>0</v>
      </c>
      <c r="CR23" s="75">
        <f t="shared" si="9"/>
        <v>1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5"/>
        <v>1</v>
      </c>
      <c r="DD23" s="66">
        <f>SUM($AE23:$AG23)+SUM($AI23:$AK23)+SUM($AM23:AO23)+SUM($AQ23:AS23)+SUM($AU23:AW23)+SUM($AY23:BA23)+SUM($BC23:BE23)+SUM($BG23:BI23)</f>
        <v>28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29"/>
      <c r="DY23" s="525" t="s">
        <v>92</v>
      </c>
    </row>
    <row r="24" spans="1:129" s="2" customFormat="1" ht="12.5">
      <c r="A24" s="489" t="str">
        <f t="shared" si="17"/>
        <v>1.1.10</v>
      </c>
      <c r="B24" s="547" t="s">
        <v>317</v>
      </c>
      <c r="C24" s="142" t="s">
        <v>92</v>
      </c>
      <c r="D24" s="132">
        <v>1</v>
      </c>
      <c r="E24" s="133"/>
      <c r="F24" s="133"/>
      <c r="G24" s="11"/>
      <c r="H24" s="132"/>
      <c r="I24" s="133"/>
      <c r="J24" s="133"/>
      <c r="K24" s="133"/>
      <c r="L24" s="133"/>
      <c r="M24" s="133"/>
      <c r="N24" s="133"/>
      <c r="O24" s="11"/>
      <c r="P24" s="147"/>
      <c r="Q24" s="147"/>
      <c r="R24" s="132"/>
      <c r="S24" s="133"/>
      <c r="T24" s="133"/>
      <c r="U24" s="133"/>
      <c r="V24" s="133"/>
      <c r="W24" s="133"/>
      <c r="X24" s="11"/>
      <c r="Y24" s="8">
        <v>120</v>
      </c>
      <c r="Z24" s="147">
        <f t="shared" si="18"/>
        <v>4</v>
      </c>
      <c r="AA24" s="9">
        <f t="shared" si="19"/>
        <v>34</v>
      </c>
      <c r="AB24" s="9">
        <f t="shared" si="19"/>
        <v>0</v>
      </c>
      <c r="AC24" s="9">
        <f t="shared" si="19"/>
        <v>34</v>
      </c>
      <c r="AD24" s="9">
        <f t="shared" si="20"/>
        <v>52</v>
      </c>
      <c r="AE24" s="240">
        <v>34</v>
      </c>
      <c r="AF24" s="240"/>
      <c r="AG24" s="240">
        <v>34</v>
      </c>
      <c r="AH24" s="492">
        <f t="shared" si="60"/>
        <v>4</v>
      </c>
      <c r="AI24" s="240"/>
      <c r="AJ24" s="240"/>
      <c r="AK24" s="240"/>
      <c r="AL24" s="492">
        <f t="shared" si="61"/>
        <v>0</v>
      </c>
      <c r="AM24" s="240"/>
      <c r="AN24" s="240"/>
      <c r="AO24" s="240"/>
      <c r="AP24" s="492">
        <f t="shared" si="62"/>
        <v>0</v>
      </c>
      <c r="AQ24" s="240"/>
      <c r="AR24" s="240"/>
      <c r="AS24" s="240"/>
      <c r="AT24" s="492">
        <f t="shared" si="63"/>
        <v>0</v>
      </c>
      <c r="AU24" s="240"/>
      <c r="AV24" s="240"/>
      <c r="AW24" s="240"/>
      <c r="AX24" s="492">
        <f t="shared" si="64"/>
        <v>0</v>
      </c>
      <c r="AY24" s="240"/>
      <c r="AZ24" s="240"/>
      <c r="BA24" s="240"/>
      <c r="BB24" s="492">
        <f t="shared" si="65"/>
        <v>0</v>
      </c>
      <c r="BC24" s="240"/>
      <c r="BD24" s="240"/>
      <c r="BE24" s="240"/>
      <c r="BF24" s="492">
        <f t="shared" si="66"/>
        <v>0</v>
      </c>
      <c r="BG24" s="240"/>
      <c r="BH24" s="240"/>
      <c r="BI24" s="240"/>
      <c r="BJ24" s="492">
        <f t="shared" si="67"/>
        <v>0</v>
      </c>
      <c r="BK24" s="63">
        <f t="shared" si="0"/>
        <v>0.43333333333333335</v>
      </c>
      <c r="BL24" s="127" t="str">
        <f t="shared" si="1"/>
        <v/>
      </c>
      <c r="BM24" s="14">
        <f t="shared" si="36"/>
        <v>4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2">
        <f t="shared" si="23"/>
        <v>4</v>
      </c>
      <c r="BX24" s="14">
        <f t="shared" si="45"/>
        <v>4</v>
      </c>
      <c r="BY24" s="14">
        <f t="shared" si="46"/>
        <v>0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12">
        <f t="shared" si="24"/>
        <v>4</v>
      </c>
      <c r="CG24" s="226">
        <f t="shared" si="25"/>
        <v>4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7">
        <f t="shared" si="34"/>
        <v>1</v>
      </c>
      <c r="CR24" s="75">
        <f t="shared" si="9"/>
        <v>0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5"/>
        <v>0</v>
      </c>
      <c r="DD24" s="66">
        <f>SUM($AE24:$AG24)+SUM($AI24:$AK24)+SUM($AM24:AO24)+SUM($AQ24:AS24)+SUM($AU24:AW24)+SUM($AY24:BA24)+SUM($BC24:BE24)+SUM($BG24:BI24)</f>
        <v>68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27" t="s">
        <v>313</v>
      </c>
      <c r="DY24" s="523" t="s">
        <v>105</v>
      </c>
    </row>
    <row r="25" spans="1:129" s="2" customFormat="1" ht="12.5">
      <c r="A25" s="489" t="str">
        <f t="shared" si="17"/>
        <v>1.1.11</v>
      </c>
      <c r="B25" s="124" t="s">
        <v>325</v>
      </c>
      <c r="C25" s="142" t="s">
        <v>326</v>
      </c>
      <c r="D25" s="132">
        <v>2</v>
      </c>
      <c r="E25" s="133"/>
      <c r="F25" s="133"/>
      <c r="G25" s="11"/>
      <c r="H25" s="132"/>
      <c r="I25" s="133"/>
      <c r="J25" s="133"/>
      <c r="K25" s="133"/>
      <c r="L25" s="133"/>
      <c r="M25" s="133"/>
      <c r="N25" s="133"/>
      <c r="O25" s="11"/>
      <c r="P25" s="147"/>
      <c r="Q25" s="147"/>
      <c r="R25" s="132"/>
      <c r="S25" s="133"/>
      <c r="T25" s="133"/>
      <c r="U25" s="133"/>
      <c r="V25" s="133"/>
      <c r="W25" s="133"/>
      <c r="X25" s="11"/>
      <c r="Y25" s="8">
        <v>120</v>
      </c>
      <c r="Z25" s="147">
        <f t="shared" si="18"/>
        <v>4</v>
      </c>
      <c r="AA25" s="9">
        <f t="shared" si="19"/>
        <v>14</v>
      </c>
      <c r="AB25" s="9">
        <f t="shared" si="19"/>
        <v>0</v>
      </c>
      <c r="AC25" s="9">
        <f t="shared" si="19"/>
        <v>14</v>
      </c>
      <c r="AD25" s="9">
        <f t="shared" si="20"/>
        <v>92</v>
      </c>
      <c r="AE25" s="240"/>
      <c r="AF25" s="240"/>
      <c r="AG25" s="240"/>
      <c r="AH25" s="492">
        <f t="shared" si="60"/>
        <v>0</v>
      </c>
      <c r="AI25" s="240">
        <v>14</v>
      </c>
      <c r="AJ25" s="240"/>
      <c r="AK25" s="240">
        <v>14</v>
      </c>
      <c r="AL25" s="492">
        <f t="shared" si="61"/>
        <v>4</v>
      </c>
      <c r="AM25" s="240"/>
      <c r="AN25" s="240"/>
      <c r="AO25" s="240"/>
      <c r="AP25" s="492">
        <f t="shared" si="62"/>
        <v>0</v>
      </c>
      <c r="AQ25" s="240"/>
      <c r="AR25" s="240"/>
      <c r="AS25" s="240"/>
      <c r="AT25" s="492">
        <f t="shared" si="63"/>
        <v>0</v>
      </c>
      <c r="AU25" s="240"/>
      <c r="AV25" s="240"/>
      <c r="AW25" s="240"/>
      <c r="AX25" s="492">
        <f t="shared" si="64"/>
        <v>0</v>
      </c>
      <c r="AY25" s="240"/>
      <c r="AZ25" s="240"/>
      <c r="BA25" s="240"/>
      <c r="BB25" s="492">
        <f t="shared" si="65"/>
        <v>0</v>
      </c>
      <c r="BC25" s="240"/>
      <c r="BD25" s="240"/>
      <c r="BE25" s="240"/>
      <c r="BF25" s="492">
        <f t="shared" si="66"/>
        <v>0</v>
      </c>
      <c r="BG25" s="240"/>
      <c r="BH25" s="240"/>
      <c r="BI25" s="240"/>
      <c r="BJ25" s="492">
        <f t="shared" si="67"/>
        <v>0</v>
      </c>
      <c r="BK25" s="63">
        <f t="shared" si="0"/>
        <v>0.76666666666666672</v>
      </c>
      <c r="BL25" s="127" t="str">
        <f t="shared" si="1"/>
        <v/>
      </c>
      <c r="BM25" s="14">
        <f t="shared" si="36"/>
        <v>0</v>
      </c>
      <c r="BN25" s="14">
        <f t="shared" si="37"/>
        <v>4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2">
        <f t="shared" si="23"/>
        <v>4</v>
      </c>
      <c r="BX25" s="14">
        <f t="shared" si="45"/>
        <v>0</v>
      </c>
      <c r="BY25" s="14">
        <f t="shared" si="46"/>
        <v>4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12">
        <f t="shared" si="24"/>
        <v>4</v>
      </c>
      <c r="CG25" s="226">
        <f t="shared" si="25"/>
        <v>4</v>
      </c>
      <c r="CI25" s="75">
        <f t="shared" si="26"/>
        <v>0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7">
        <f t="shared" si="34"/>
        <v>1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5"/>
        <v>0</v>
      </c>
      <c r="DD25" s="66">
        <f>SUM($AE25:$AG25)+SUM($AI25:$AK25)+SUM($AM25:AO25)+SUM($AQ25:AS25)+SUM($AU25:AW25)+SUM($AY25:BA25)+SUM($BC25:BE25)+SUM($BG25:BI25)</f>
        <v>28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28"/>
      <c r="DY25" s="524" t="s">
        <v>286</v>
      </c>
    </row>
    <row r="26" spans="1:129" s="2" customFormat="1" ht="12.5">
      <c r="A26" s="489" t="str">
        <f t="shared" si="17"/>
        <v>1.1.12</v>
      </c>
      <c r="B26" s="124" t="s">
        <v>327</v>
      </c>
      <c r="C26" s="142" t="s">
        <v>326</v>
      </c>
      <c r="D26" s="132">
        <v>3</v>
      </c>
      <c r="E26" s="133"/>
      <c r="F26" s="133"/>
      <c r="G26" s="11"/>
      <c r="H26" s="132"/>
      <c r="I26" s="133"/>
      <c r="J26" s="133"/>
      <c r="K26" s="133"/>
      <c r="L26" s="133"/>
      <c r="M26" s="133"/>
      <c r="N26" s="133"/>
      <c r="O26" s="11"/>
      <c r="P26" s="147"/>
      <c r="Q26" s="147"/>
      <c r="R26" s="132"/>
      <c r="S26" s="133"/>
      <c r="T26" s="133"/>
      <c r="U26" s="133"/>
      <c r="V26" s="133"/>
      <c r="W26" s="133"/>
      <c r="X26" s="11"/>
      <c r="Y26" s="8">
        <v>120</v>
      </c>
      <c r="Z26" s="147">
        <f t="shared" si="18"/>
        <v>4</v>
      </c>
      <c r="AA26" s="9">
        <f t="shared" si="19"/>
        <v>14</v>
      </c>
      <c r="AB26" s="9">
        <f t="shared" si="19"/>
        <v>0</v>
      </c>
      <c r="AC26" s="9">
        <f t="shared" si="19"/>
        <v>14</v>
      </c>
      <c r="AD26" s="9">
        <f t="shared" si="20"/>
        <v>92</v>
      </c>
      <c r="AE26" s="240"/>
      <c r="AF26" s="240"/>
      <c r="AG26" s="240"/>
      <c r="AH26" s="492">
        <f t="shared" si="60"/>
        <v>0</v>
      </c>
      <c r="AI26" s="240"/>
      <c r="AJ26" s="240"/>
      <c r="AK26" s="240"/>
      <c r="AL26" s="492">
        <f t="shared" si="61"/>
        <v>0</v>
      </c>
      <c r="AM26" s="240">
        <v>14</v>
      </c>
      <c r="AN26" s="240"/>
      <c r="AO26" s="240">
        <v>14</v>
      </c>
      <c r="AP26" s="492">
        <f t="shared" si="62"/>
        <v>4</v>
      </c>
      <c r="AQ26" s="240"/>
      <c r="AR26" s="240"/>
      <c r="AS26" s="240"/>
      <c r="AT26" s="492">
        <f t="shared" si="63"/>
        <v>0</v>
      </c>
      <c r="AU26" s="240"/>
      <c r="AV26" s="240"/>
      <c r="AW26" s="240"/>
      <c r="AX26" s="492">
        <f t="shared" si="64"/>
        <v>0</v>
      </c>
      <c r="AY26" s="240"/>
      <c r="AZ26" s="240"/>
      <c r="BA26" s="240"/>
      <c r="BB26" s="492">
        <f t="shared" si="65"/>
        <v>0</v>
      </c>
      <c r="BC26" s="240"/>
      <c r="BD26" s="240"/>
      <c r="BE26" s="240"/>
      <c r="BF26" s="492">
        <f t="shared" si="66"/>
        <v>0</v>
      </c>
      <c r="BG26" s="240"/>
      <c r="BH26" s="240"/>
      <c r="BI26" s="240"/>
      <c r="BJ26" s="492">
        <f t="shared" si="67"/>
        <v>0</v>
      </c>
      <c r="BK26" s="63">
        <f t="shared" si="0"/>
        <v>0.76666666666666672</v>
      </c>
      <c r="BL26" s="127" t="str">
        <f t="shared" si="1"/>
        <v/>
      </c>
      <c r="BM26" s="14">
        <f t="shared" si="36"/>
        <v>0</v>
      </c>
      <c r="BN26" s="14">
        <f t="shared" si="37"/>
        <v>0</v>
      </c>
      <c r="BO26" s="14">
        <f t="shared" si="38"/>
        <v>4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2">
        <f t="shared" si="23"/>
        <v>4</v>
      </c>
      <c r="BX26" s="14">
        <f t="shared" si="45"/>
        <v>0</v>
      </c>
      <c r="BY26" s="14">
        <f t="shared" si="46"/>
        <v>0</v>
      </c>
      <c r="BZ26" s="14">
        <f t="shared" si="47"/>
        <v>4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12">
        <f t="shared" si="24"/>
        <v>4</v>
      </c>
      <c r="CG26" s="226">
        <f t="shared" si="25"/>
        <v>4</v>
      </c>
      <c r="CI26" s="75">
        <f t="shared" si="26"/>
        <v>0</v>
      </c>
      <c r="CJ26" s="75">
        <f t="shared" si="27"/>
        <v>0</v>
      </c>
      <c r="CK26" s="75">
        <f t="shared" si="28"/>
        <v>1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7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5"/>
        <v>0</v>
      </c>
      <c r="DD26" s="66">
        <f>SUM($AE26:$AG26)+SUM($AI26:$AK26)+SUM($AM26:AO26)+SUM($AQ26:AS26)+SUM($AU26:AW26)+SUM($AY26:BA26)+SUM($BC26:BE26)+SUM($BG26:BI26)</f>
        <v>28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29"/>
      <c r="DY26" s="525" t="s">
        <v>102</v>
      </c>
    </row>
    <row r="27" spans="1:129" s="2" customFormat="1" ht="12.5">
      <c r="A27" s="489" t="str">
        <f t="shared" si="17"/>
        <v>1.1.13</v>
      </c>
      <c r="B27" s="548" t="s">
        <v>318</v>
      </c>
      <c r="C27" s="142" t="s">
        <v>91</v>
      </c>
      <c r="D27" s="132">
        <v>1</v>
      </c>
      <c r="E27" s="133">
        <v>2</v>
      </c>
      <c r="F27" s="133"/>
      <c r="G27" s="11"/>
      <c r="H27" s="132"/>
      <c r="I27" s="133"/>
      <c r="J27" s="133"/>
      <c r="K27" s="133"/>
      <c r="L27" s="133"/>
      <c r="M27" s="133"/>
      <c r="N27" s="133"/>
      <c r="O27" s="11"/>
      <c r="P27" s="147"/>
      <c r="Q27" s="147"/>
      <c r="R27" s="132"/>
      <c r="S27" s="133"/>
      <c r="T27" s="133"/>
      <c r="U27" s="133"/>
      <c r="V27" s="133"/>
      <c r="W27" s="133"/>
      <c r="X27" s="11"/>
      <c r="Y27" s="8">
        <v>300</v>
      </c>
      <c r="Z27" s="147">
        <f t="shared" si="18"/>
        <v>10</v>
      </c>
      <c r="AA27" s="9">
        <f t="shared" si="19"/>
        <v>28</v>
      </c>
      <c r="AB27" s="9">
        <f t="shared" si="19"/>
        <v>0</v>
      </c>
      <c r="AC27" s="9">
        <f t="shared" si="19"/>
        <v>28</v>
      </c>
      <c r="AD27" s="9">
        <f t="shared" si="20"/>
        <v>244</v>
      </c>
      <c r="AE27" s="240">
        <v>14</v>
      </c>
      <c r="AF27" s="240"/>
      <c r="AG27" s="240">
        <v>14</v>
      </c>
      <c r="AH27" s="492">
        <f t="shared" si="21"/>
        <v>5</v>
      </c>
      <c r="AI27" s="240">
        <v>14</v>
      </c>
      <c r="AJ27" s="240"/>
      <c r="AK27" s="240">
        <v>14</v>
      </c>
      <c r="AL27" s="492">
        <f t="shared" si="53"/>
        <v>5</v>
      </c>
      <c r="AM27" s="240"/>
      <c r="AN27" s="240"/>
      <c r="AO27" s="240"/>
      <c r="AP27" s="492">
        <f t="shared" si="54"/>
        <v>0</v>
      </c>
      <c r="AQ27" s="240"/>
      <c r="AR27" s="240"/>
      <c r="AS27" s="240"/>
      <c r="AT27" s="492">
        <f t="shared" si="55"/>
        <v>0</v>
      </c>
      <c r="AU27" s="240"/>
      <c r="AV27" s="240"/>
      <c r="AW27" s="240"/>
      <c r="AX27" s="492">
        <f t="shared" si="56"/>
        <v>0</v>
      </c>
      <c r="AY27" s="240"/>
      <c r="AZ27" s="240"/>
      <c r="BA27" s="240"/>
      <c r="BB27" s="492">
        <f t="shared" si="57"/>
        <v>0</v>
      </c>
      <c r="BC27" s="240"/>
      <c r="BD27" s="240"/>
      <c r="BE27" s="240"/>
      <c r="BF27" s="492">
        <f t="shared" si="58"/>
        <v>0</v>
      </c>
      <c r="BG27" s="240"/>
      <c r="BH27" s="240"/>
      <c r="BI27" s="240"/>
      <c r="BJ27" s="492">
        <f t="shared" si="59"/>
        <v>0</v>
      </c>
      <c r="BK27" s="63">
        <f t="shared" si="0"/>
        <v>0.81333333333333335</v>
      </c>
      <c r="BL27" s="127" t="str">
        <f t="shared" si="1"/>
        <v/>
      </c>
      <c r="BM27" s="14">
        <f t="shared" si="36"/>
        <v>5</v>
      </c>
      <c r="BN27" s="14">
        <f t="shared" si="37"/>
        <v>5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2">
        <f t="shared" si="23"/>
        <v>10</v>
      </c>
      <c r="BX27" s="14">
        <f t="shared" si="45"/>
        <v>5</v>
      </c>
      <c r="BY27" s="14">
        <f t="shared" si="46"/>
        <v>5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12">
        <f t="shared" si="24"/>
        <v>10</v>
      </c>
      <c r="CG27" s="226">
        <f t="shared" si="25"/>
        <v>5</v>
      </c>
      <c r="CI27" s="75">
        <f t="shared" si="26"/>
        <v>1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7">
        <f t="shared" si="34"/>
        <v>2</v>
      </c>
      <c r="CR27" s="75">
        <f t="shared" si="9"/>
        <v>0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5"/>
        <v>0</v>
      </c>
      <c r="DD27" s="66">
        <f>SUM($AE27:$AG27)+SUM($AI27:$AK27)+SUM($AM27:AO27)+SUM($AQ27:AS27)+SUM($AU27:AW27)+SUM($AY27:BA27)+SUM($BC27:BE27)+SUM($BG27:BI27)</f>
        <v>56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27" t="s">
        <v>296</v>
      </c>
      <c r="DY27" s="523" t="s">
        <v>96</v>
      </c>
    </row>
    <row r="28" spans="1:129" s="2" customFormat="1" ht="14" customHeight="1">
      <c r="A28" s="342" t="s">
        <v>330</v>
      </c>
      <c r="B28" s="535" t="s">
        <v>328</v>
      </c>
      <c r="C28" s="142" t="s">
        <v>326</v>
      </c>
      <c r="D28" s="132">
        <v>1</v>
      </c>
      <c r="E28" s="133"/>
      <c r="F28" s="133"/>
      <c r="G28" s="11"/>
      <c r="H28" s="132"/>
      <c r="I28" s="133"/>
      <c r="J28" s="133"/>
      <c r="K28" s="133"/>
      <c r="L28" s="133"/>
      <c r="M28" s="133"/>
      <c r="N28" s="133"/>
      <c r="O28" s="11"/>
      <c r="P28" s="147"/>
      <c r="Q28" s="147"/>
      <c r="R28" s="132"/>
      <c r="S28" s="133"/>
      <c r="T28" s="133"/>
      <c r="U28" s="133"/>
      <c r="V28" s="133"/>
      <c r="W28" s="133"/>
      <c r="X28" s="11"/>
      <c r="Y28" s="8">
        <v>150</v>
      </c>
      <c r="Z28" s="147">
        <f t="shared" si="18"/>
        <v>5</v>
      </c>
      <c r="AA28" s="9">
        <f t="shared" si="19"/>
        <v>14</v>
      </c>
      <c r="AB28" s="9"/>
      <c r="AC28" s="9">
        <f t="shared" si="19"/>
        <v>14</v>
      </c>
      <c r="AD28" s="9">
        <f t="shared" si="20"/>
        <v>122</v>
      </c>
      <c r="AE28" s="240">
        <v>14</v>
      </c>
      <c r="AF28" s="240"/>
      <c r="AG28" s="240">
        <v>14</v>
      </c>
      <c r="AH28" s="492">
        <f t="shared" si="21"/>
        <v>5</v>
      </c>
      <c r="AI28" s="240"/>
      <c r="AJ28" s="240"/>
      <c r="AK28" s="240"/>
      <c r="AL28" s="492"/>
      <c r="AM28" s="240"/>
      <c r="AN28" s="240"/>
      <c r="AO28" s="240"/>
      <c r="AP28" s="492"/>
      <c r="AQ28" s="240"/>
      <c r="AR28" s="240"/>
      <c r="AS28" s="240"/>
      <c r="AT28" s="492"/>
      <c r="AU28" s="240"/>
      <c r="AV28" s="240"/>
      <c r="AW28" s="240"/>
      <c r="AX28" s="492"/>
      <c r="AY28" s="240"/>
      <c r="AZ28" s="240"/>
      <c r="BA28" s="240"/>
      <c r="BB28" s="492"/>
      <c r="BC28" s="240"/>
      <c r="BD28" s="240"/>
      <c r="BE28" s="240"/>
      <c r="BF28" s="492"/>
      <c r="BG28" s="240"/>
      <c r="BH28" s="240"/>
      <c r="BI28" s="240"/>
      <c r="BJ28" s="492"/>
      <c r="BK28" s="63">
        <f t="shared" si="0"/>
        <v>0.81333333333333335</v>
      </c>
      <c r="BL28" s="127"/>
      <c r="BM28" s="14">
        <v>5</v>
      </c>
      <c r="BN28" s="14"/>
      <c r="BO28" s="14"/>
      <c r="BP28" s="14"/>
      <c r="BQ28" s="14"/>
      <c r="BR28" s="14"/>
      <c r="BS28" s="14"/>
      <c r="BT28" s="14"/>
      <c r="BU28" s="92"/>
      <c r="BX28" s="14"/>
      <c r="BY28" s="14"/>
      <c r="BZ28" s="14"/>
      <c r="CA28" s="14"/>
      <c r="CB28" s="14"/>
      <c r="CC28" s="14"/>
      <c r="CD28" s="14"/>
      <c r="CE28" s="14"/>
      <c r="CF28" s="212"/>
      <c r="CG28" s="226"/>
      <c r="CI28" s="75"/>
      <c r="CJ28" s="75"/>
      <c r="CK28" s="75"/>
      <c r="CL28" s="75"/>
      <c r="CM28" s="75"/>
      <c r="CN28" s="75"/>
      <c r="CO28" s="75"/>
      <c r="CP28" s="75"/>
      <c r="CQ28" s="87"/>
      <c r="CR28" s="75"/>
      <c r="CS28" s="75"/>
      <c r="CT28" s="76"/>
      <c r="CU28" s="75"/>
      <c r="CV28" s="75"/>
      <c r="CW28" s="75"/>
      <c r="CX28" s="75"/>
      <c r="CY28" s="75"/>
      <c r="CZ28" s="86"/>
      <c r="DD28" s="66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28"/>
      <c r="DY28" s="524"/>
    </row>
    <row r="29" spans="1:129" s="2" customFormat="1" ht="26" hidden="1" customHeight="1">
      <c r="A29" s="489" t="s">
        <v>331</v>
      </c>
      <c r="B29" s="535"/>
      <c r="C29" s="142"/>
      <c r="D29" s="132"/>
      <c r="E29" s="133"/>
      <c r="F29" s="133"/>
      <c r="G29" s="11"/>
      <c r="H29" s="132"/>
      <c r="I29" s="133"/>
      <c r="J29" s="133"/>
      <c r="K29" s="133"/>
      <c r="L29" s="133"/>
      <c r="M29" s="133"/>
      <c r="N29" s="133"/>
      <c r="O29" s="11"/>
      <c r="P29" s="147"/>
      <c r="Q29" s="147"/>
      <c r="R29" s="132"/>
      <c r="S29" s="133"/>
      <c r="T29" s="133"/>
      <c r="U29" s="133"/>
      <c r="V29" s="133"/>
      <c r="W29" s="133"/>
      <c r="X29" s="11"/>
      <c r="Y29" s="8"/>
      <c r="Z29" s="147">
        <f t="shared" si="18"/>
        <v>0</v>
      </c>
      <c r="AA29" s="9">
        <f t="shared" si="19"/>
        <v>0</v>
      </c>
      <c r="AB29" s="9">
        <f t="shared" si="19"/>
        <v>0</v>
      </c>
      <c r="AC29" s="9">
        <f t="shared" si="19"/>
        <v>0</v>
      </c>
      <c r="AD29" s="9">
        <f t="shared" si="20"/>
        <v>0</v>
      </c>
      <c r="AE29" s="240"/>
      <c r="AF29" s="240"/>
      <c r="AG29" s="240"/>
      <c r="AH29" s="492">
        <f t="shared" si="21"/>
        <v>0</v>
      </c>
      <c r="AI29" s="240"/>
      <c r="AJ29" s="240"/>
      <c r="AK29" s="240"/>
      <c r="AL29" s="492">
        <f t="shared" si="53"/>
        <v>0</v>
      </c>
      <c r="AM29" s="240"/>
      <c r="AN29" s="240"/>
      <c r="AO29" s="240"/>
      <c r="AP29" s="492">
        <f t="shared" si="54"/>
        <v>0</v>
      </c>
      <c r="AQ29" s="240"/>
      <c r="AR29" s="240"/>
      <c r="AS29" s="240"/>
      <c r="AT29" s="492">
        <f t="shared" si="55"/>
        <v>0</v>
      </c>
      <c r="AU29" s="240"/>
      <c r="AV29" s="240"/>
      <c r="AW29" s="240"/>
      <c r="AX29" s="492">
        <f t="shared" si="56"/>
        <v>0</v>
      </c>
      <c r="AY29" s="240"/>
      <c r="AZ29" s="240"/>
      <c r="BA29" s="240"/>
      <c r="BB29" s="492">
        <f t="shared" si="57"/>
        <v>0</v>
      </c>
      <c r="BC29" s="240"/>
      <c r="BD29" s="240"/>
      <c r="BE29" s="240"/>
      <c r="BF29" s="492">
        <f t="shared" si="58"/>
        <v>0</v>
      </c>
      <c r="BG29" s="240"/>
      <c r="BH29" s="240"/>
      <c r="BI29" s="240"/>
      <c r="BJ29" s="492">
        <f t="shared" si="59"/>
        <v>0</v>
      </c>
      <c r="BK29" s="63">
        <f t="shared" si="0"/>
        <v>0</v>
      </c>
      <c r="BL29" s="127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2">
        <f t="shared" si="23"/>
        <v>0</v>
      </c>
      <c r="BX29" s="14">
        <f t="shared" si="45"/>
        <v>0</v>
      </c>
      <c r="BY29" s="14">
        <f t="shared" si="46"/>
        <v>0</v>
      </c>
      <c r="BZ29" s="14">
        <f t="shared" si="47"/>
        <v>0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12">
        <f t="shared" si="24"/>
        <v>0</v>
      </c>
      <c r="CG29" s="226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7">
        <f t="shared" si="34"/>
        <v>0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si="35"/>
        <v>0</v>
      </c>
      <c r="DD29" s="66">
        <f>SUM($AE29:$AG29)+SUM($AI29:$AK29)+SUM($AM29:AO29)+SUM($AQ29:AS29)+SUM($AU29:AW29)+SUM($AY29:BA29)+SUM($BC29:BE29)+SUM($BG29:BI29)</f>
        <v>0</v>
      </c>
      <c r="DE29"/>
      <c r="DF29">
        <f>IF(B29&lt;&gt;0,DF27+1,DF27)</f>
        <v>13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28"/>
      <c r="DY29" s="524" t="s">
        <v>123</v>
      </c>
    </row>
    <row r="30" spans="1:129" s="2" customFormat="1" ht="12.5" customHeight="1">
      <c r="A30" s="489" t="s">
        <v>331</v>
      </c>
      <c r="B30" s="535" t="s">
        <v>319</v>
      </c>
      <c r="C30" s="142" t="s">
        <v>128</v>
      </c>
      <c r="D30" s="536">
        <v>5</v>
      </c>
      <c r="E30" s="537"/>
      <c r="F30" s="133"/>
      <c r="G30" s="11"/>
      <c r="H30" s="132"/>
      <c r="I30" s="133"/>
      <c r="J30" s="133"/>
      <c r="K30" s="133"/>
      <c r="L30" s="133"/>
      <c r="M30" s="133"/>
      <c r="N30" s="133"/>
      <c r="O30" s="11"/>
      <c r="P30" s="147"/>
      <c r="Q30" s="147"/>
      <c r="R30" s="132"/>
      <c r="S30" s="133"/>
      <c r="T30" s="133"/>
      <c r="U30" s="133"/>
      <c r="V30" s="133"/>
      <c r="W30" s="133"/>
      <c r="X30" s="11"/>
      <c r="Y30" s="10">
        <v>120</v>
      </c>
      <c r="Z30" s="147">
        <f t="shared" si="18"/>
        <v>4</v>
      </c>
      <c r="AA30" s="9">
        <f t="shared" si="19"/>
        <v>14</v>
      </c>
      <c r="AB30" s="9">
        <f t="shared" si="19"/>
        <v>0</v>
      </c>
      <c r="AC30" s="9">
        <f t="shared" si="19"/>
        <v>14</v>
      </c>
      <c r="AD30" s="9">
        <f t="shared" si="20"/>
        <v>92</v>
      </c>
      <c r="AE30" s="240"/>
      <c r="AF30" s="240"/>
      <c r="AG30" s="240"/>
      <c r="AH30" s="492">
        <f t="shared" ref="AH30:AH38" si="74">BM30</f>
        <v>0</v>
      </c>
      <c r="AI30" s="240"/>
      <c r="AJ30" s="240"/>
      <c r="AK30" s="240"/>
      <c r="AL30" s="492">
        <f t="shared" ref="AL30:AL38" si="75">BN30</f>
        <v>0</v>
      </c>
      <c r="AM30" s="240"/>
      <c r="AN30" s="240"/>
      <c r="AO30" s="240"/>
      <c r="AP30" s="492">
        <f t="shared" ref="AP30:AP38" si="76">BO30</f>
        <v>0</v>
      </c>
      <c r="AQ30" s="240"/>
      <c r="AR30" s="240"/>
      <c r="AS30" s="240"/>
      <c r="AT30" s="492">
        <f t="shared" ref="AT30:AT38" si="77">BP30</f>
        <v>0</v>
      </c>
      <c r="AU30" s="240">
        <v>14</v>
      </c>
      <c r="AV30" s="240"/>
      <c r="AW30" s="240">
        <v>14</v>
      </c>
      <c r="AX30" s="492">
        <f t="shared" ref="AX30:AX38" si="78">BQ30</f>
        <v>4</v>
      </c>
      <c r="AY30" s="240"/>
      <c r="AZ30" s="240"/>
      <c r="BA30" s="240"/>
      <c r="BB30" s="492">
        <f t="shared" ref="BB30:BB38" si="79">BR30</f>
        <v>0</v>
      </c>
      <c r="BC30" s="240"/>
      <c r="BD30" s="240"/>
      <c r="BE30" s="240"/>
      <c r="BF30" s="492">
        <f t="shared" ref="BF30:BF38" si="80">BS30</f>
        <v>0</v>
      </c>
      <c r="BG30" s="240"/>
      <c r="BH30" s="240"/>
      <c r="BI30" s="240"/>
      <c r="BJ30" s="492">
        <f t="shared" ref="BJ30:BJ38" si="81">BT30</f>
        <v>0</v>
      </c>
      <c r="BK30" s="63">
        <f t="shared" si="0"/>
        <v>0.76666666666666672</v>
      </c>
      <c r="BL30" s="127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4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2">
        <f t="shared" ref="BU30:BU38" si="82">SUM(BM30:BT30)</f>
        <v>4</v>
      </c>
      <c r="BX30" s="14">
        <f t="shared" si="45"/>
        <v>0</v>
      </c>
      <c r="BY30" s="14">
        <f t="shared" si="46"/>
        <v>0</v>
      </c>
      <c r="BZ30" s="14">
        <f t="shared" si="47"/>
        <v>0</v>
      </c>
      <c r="CA30" s="14">
        <f t="shared" si="48"/>
        <v>0</v>
      </c>
      <c r="CB30" s="14">
        <f t="shared" si="49"/>
        <v>4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12">
        <f t="shared" ref="CF30:CF38" si="83">SUM(BX30:CE30)</f>
        <v>4</v>
      </c>
      <c r="CG30" s="226">
        <f t="shared" ref="CG30:CG38" si="84">MAX(BX30:CE30)</f>
        <v>4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1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7">
        <f t="shared" ref="CQ30:CQ38" si="85">SUM(CI30:CP30)</f>
        <v>1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ref="CZ30:CZ38" si="86">SUM(CR30:CY30)</f>
        <v>0</v>
      </c>
      <c r="DD30" s="66">
        <f>SUM($AE30:$AG30)+SUM($AI30:$AK30)+SUM($AM30:AO30)+SUM($AQ30:AS30)+SUM($AU30:AW30)+SUM($AY30:BA30)+SUM($BC30:BE30)+SUM($BG30:BI30)</f>
        <v>28</v>
      </c>
      <c r="DE30"/>
      <c r="DF30">
        <f>IF(B30&lt;&gt;0,DF29+1,DF29)</f>
        <v>14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28"/>
      <c r="DY30" s="524" t="s">
        <v>293</v>
      </c>
    </row>
    <row r="31" spans="1:129" s="2" customFormat="1" ht="14.5" customHeight="1">
      <c r="A31" s="489" t="s">
        <v>332</v>
      </c>
      <c r="B31" s="535" t="s">
        <v>320</v>
      </c>
      <c r="C31" s="142" t="s">
        <v>128</v>
      </c>
      <c r="D31" s="536">
        <v>3</v>
      </c>
      <c r="E31" s="537">
        <v>4</v>
      </c>
      <c r="F31" s="133"/>
      <c r="G31" s="11"/>
      <c r="H31" s="132"/>
      <c r="I31" s="133"/>
      <c r="J31" s="133"/>
      <c r="K31" s="133"/>
      <c r="L31" s="133"/>
      <c r="M31" s="133"/>
      <c r="N31" s="133"/>
      <c r="O31" s="11"/>
      <c r="P31" s="147"/>
      <c r="Q31" s="147"/>
      <c r="R31" s="132"/>
      <c r="S31" s="133"/>
      <c r="T31" s="133"/>
      <c r="U31" s="133"/>
      <c r="V31" s="133"/>
      <c r="W31" s="133"/>
      <c r="X31" s="11"/>
      <c r="Y31" s="10">
        <v>180</v>
      </c>
      <c r="Z31" s="147">
        <f t="shared" si="18"/>
        <v>6</v>
      </c>
      <c r="AA31" s="9">
        <f t="shared" si="19"/>
        <v>42</v>
      </c>
      <c r="AB31" s="9">
        <f t="shared" si="19"/>
        <v>0</v>
      </c>
      <c r="AC31" s="9">
        <f t="shared" si="19"/>
        <v>42</v>
      </c>
      <c r="AD31" s="9">
        <f t="shared" si="20"/>
        <v>96</v>
      </c>
      <c r="AE31" s="240"/>
      <c r="AF31" s="240"/>
      <c r="AG31" s="240"/>
      <c r="AH31" s="492">
        <f t="shared" si="74"/>
        <v>0</v>
      </c>
      <c r="AI31" s="240"/>
      <c r="AJ31" s="240"/>
      <c r="AK31" s="240"/>
      <c r="AL31" s="492">
        <f t="shared" si="75"/>
        <v>0</v>
      </c>
      <c r="AM31" s="240">
        <v>14</v>
      </c>
      <c r="AN31" s="240"/>
      <c r="AO31" s="240">
        <v>14</v>
      </c>
      <c r="AP31" s="492">
        <f t="shared" si="76"/>
        <v>2</v>
      </c>
      <c r="AQ31" s="240">
        <v>28</v>
      </c>
      <c r="AR31" s="240"/>
      <c r="AS31" s="240">
        <v>28</v>
      </c>
      <c r="AT31" s="492">
        <f t="shared" si="77"/>
        <v>4</v>
      </c>
      <c r="AU31" s="240"/>
      <c r="AV31" s="240"/>
      <c r="AW31" s="240"/>
      <c r="AX31" s="492">
        <f t="shared" si="78"/>
        <v>0</v>
      </c>
      <c r="AY31" s="240"/>
      <c r="AZ31" s="240"/>
      <c r="BA31" s="240"/>
      <c r="BB31" s="492">
        <f t="shared" si="79"/>
        <v>0</v>
      </c>
      <c r="BC31" s="240"/>
      <c r="BD31" s="240"/>
      <c r="BE31" s="240"/>
      <c r="BF31" s="492">
        <f t="shared" si="80"/>
        <v>0</v>
      </c>
      <c r="BG31" s="240"/>
      <c r="BH31" s="240"/>
      <c r="BI31" s="240"/>
      <c r="BJ31" s="492">
        <f t="shared" si="81"/>
        <v>0</v>
      </c>
      <c r="BK31" s="63">
        <f t="shared" si="0"/>
        <v>0.53333333333333333</v>
      </c>
      <c r="BL31" s="127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2</v>
      </c>
      <c r="BP31" s="14">
        <f t="shared" si="39"/>
        <v>4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2">
        <f t="shared" si="82"/>
        <v>6</v>
      </c>
      <c r="BX31" s="14">
        <f t="shared" si="45"/>
        <v>0</v>
      </c>
      <c r="BY31" s="14">
        <f t="shared" si="46"/>
        <v>0</v>
      </c>
      <c r="BZ31" s="14">
        <f t="shared" si="47"/>
        <v>2</v>
      </c>
      <c r="CA31" s="14">
        <f t="shared" si="48"/>
        <v>4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12">
        <f t="shared" si="83"/>
        <v>6</v>
      </c>
      <c r="CG31" s="226">
        <f t="shared" si="84"/>
        <v>4</v>
      </c>
      <c r="CI31" s="75">
        <f t="shared" si="26"/>
        <v>0</v>
      </c>
      <c r="CJ31" s="75">
        <f t="shared" si="27"/>
        <v>0</v>
      </c>
      <c r="CK31" s="75">
        <f t="shared" si="28"/>
        <v>1</v>
      </c>
      <c r="CL31" s="75">
        <f t="shared" si="29"/>
        <v>1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7">
        <f t="shared" si="85"/>
        <v>2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6"/>
        <v>0</v>
      </c>
      <c r="DD31" s="66">
        <f>SUM($AE31:$AG31)+SUM($AI31:$AK31)+SUM($AM31:AO31)+SUM($AQ31:AS31)+SUM($AU31:AW31)+SUM($AY31:BA31)+SUM($BC31:BE31)+SUM($BG31:BI31)</f>
        <v>84</v>
      </c>
      <c r="DE31"/>
      <c r="DF31">
        <f t="shared" si="44"/>
        <v>15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29"/>
      <c r="DY31" s="525" t="s">
        <v>95</v>
      </c>
    </row>
    <row r="32" spans="1:129" s="2" customFormat="1" ht="12.5">
      <c r="A32" s="489" t="str">
        <f t="shared" si="17"/>
        <v>1.1.16</v>
      </c>
      <c r="B32" s="535" t="s">
        <v>336</v>
      </c>
      <c r="C32" s="142" t="s">
        <v>326</v>
      </c>
      <c r="D32" s="536">
        <v>5</v>
      </c>
      <c r="E32" s="537"/>
      <c r="F32" s="133"/>
      <c r="G32" s="11"/>
      <c r="H32" s="132"/>
      <c r="I32" s="133"/>
      <c r="J32" s="133"/>
      <c r="K32" s="133"/>
      <c r="L32" s="133"/>
      <c r="M32" s="133"/>
      <c r="N32" s="133"/>
      <c r="O32" s="11"/>
      <c r="P32" s="147"/>
      <c r="Q32" s="147"/>
      <c r="R32" s="132"/>
      <c r="S32" s="133"/>
      <c r="T32" s="133"/>
      <c r="U32" s="133"/>
      <c r="V32" s="133"/>
      <c r="W32" s="133"/>
      <c r="X32" s="11"/>
      <c r="Y32" s="10">
        <v>120</v>
      </c>
      <c r="Z32" s="147">
        <f t="shared" si="18"/>
        <v>4</v>
      </c>
      <c r="AA32" s="9">
        <f t="shared" si="19"/>
        <v>14</v>
      </c>
      <c r="AB32" s="9">
        <f t="shared" si="19"/>
        <v>0</v>
      </c>
      <c r="AC32" s="9">
        <f t="shared" si="19"/>
        <v>14</v>
      </c>
      <c r="AD32" s="9">
        <f t="shared" si="20"/>
        <v>92</v>
      </c>
      <c r="AE32" s="240"/>
      <c r="AF32" s="240"/>
      <c r="AG32" s="240"/>
      <c r="AH32" s="492">
        <f t="shared" si="74"/>
        <v>0</v>
      </c>
      <c r="AI32" s="240"/>
      <c r="AJ32" s="240"/>
      <c r="AK32" s="240"/>
      <c r="AL32" s="492">
        <f t="shared" si="75"/>
        <v>0</v>
      </c>
      <c r="AM32" s="240"/>
      <c r="AN32" s="240"/>
      <c r="AO32" s="240"/>
      <c r="AP32" s="492">
        <f t="shared" si="76"/>
        <v>0</v>
      </c>
      <c r="AQ32" s="240"/>
      <c r="AR32" s="240"/>
      <c r="AS32" s="240"/>
      <c r="AT32" s="492">
        <f t="shared" si="77"/>
        <v>0</v>
      </c>
      <c r="AU32" s="240">
        <v>14</v>
      </c>
      <c r="AV32" s="240"/>
      <c r="AW32" s="240">
        <v>14</v>
      </c>
      <c r="AX32" s="492">
        <f t="shared" si="78"/>
        <v>4</v>
      </c>
      <c r="AY32" s="240"/>
      <c r="AZ32" s="240"/>
      <c r="BA32" s="240"/>
      <c r="BB32" s="492">
        <f t="shared" si="79"/>
        <v>0</v>
      </c>
      <c r="BC32" s="240"/>
      <c r="BD32" s="240"/>
      <c r="BE32" s="240"/>
      <c r="BF32" s="492">
        <f t="shared" si="80"/>
        <v>0</v>
      </c>
      <c r="BG32" s="240"/>
      <c r="BH32" s="240"/>
      <c r="BI32" s="240"/>
      <c r="BJ32" s="492">
        <f t="shared" si="81"/>
        <v>0</v>
      </c>
      <c r="BK32" s="63">
        <f t="shared" si="0"/>
        <v>0.76666666666666672</v>
      </c>
      <c r="BL32" s="127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4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2">
        <f t="shared" si="82"/>
        <v>4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0</v>
      </c>
      <c r="CB32" s="14">
        <f t="shared" si="49"/>
        <v>4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12">
        <f t="shared" si="83"/>
        <v>4</v>
      </c>
      <c r="CG32" s="226">
        <f t="shared" si="84"/>
        <v>4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1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7">
        <f t="shared" si="85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6"/>
        <v>0</v>
      </c>
      <c r="DD32" s="66">
        <f>SUM($AE32:$AG32)+SUM($AI32:$AK32)+SUM($AM32:AO32)+SUM($AQ32:AS32)+SUM($AU32:AW32)+SUM($AY32:BA32)+SUM($BC32:BE32)+SUM($BG32:BI32)</f>
        <v>28</v>
      </c>
      <c r="DE32"/>
      <c r="DF32">
        <f t="shared" si="44"/>
        <v>16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27" t="s">
        <v>314</v>
      </c>
      <c r="DY32" s="523" t="s">
        <v>306</v>
      </c>
    </row>
    <row r="33" spans="1:129" s="2" customFormat="1" ht="12.5">
      <c r="A33" s="489" t="str">
        <f t="shared" si="17"/>
        <v>1.1.17</v>
      </c>
      <c r="B33" s="535" t="s">
        <v>346</v>
      </c>
      <c r="C33" s="142" t="s">
        <v>326</v>
      </c>
      <c r="D33" s="536">
        <v>4</v>
      </c>
      <c r="E33" s="537"/>
      <c r="F33" s="133"/>
      <c r="G33" s="11"/>
      <c r="H33" s="132"/>
      <c r="I33" s="133"/>
      <c r="J33" s="133"/>
      <c r="K33" s="133"/>
      <c r="L33" s="133"/>
      <c r="M33" s="133"/>
      <c r="N33" s="133"/>
      <c r="O33" s="11"/>
      <c r="P33" s="147"/>
      <c r="Q33" s="147"/>
      <c r="R33" s="132"/>
      <c r="S33" s="133"/>
      <c r="T33" s="133"/>
      <c r="U33" s="133"/>
      <c r="V33" s="133"/>
      <c r="W33" s="133"/>
      <c r="X33" s="11"/>
      <c r="Y33" s="10">
        <v>90</v>
      </c>
      <c r="Z33" s="147">
        <f t="shared" si="18"/>
        <v>3</v>
      </c>
      <c r="AA33" s="9">
        <f t="shared" si="19"/>
        <v>14</v>
      </c>
      <c r="AB33" s="9">
        <f t="shared" si="19"/>
        <v>0</v>
      </c>
      <c r="AC33" s="9">
        <f t="shared" si="19"/>
        <v>14</v>
      </c>
      <c r="AD33" s="9">
        <f t="shared" si="20"/>
        <v>62</v>
      </c>
      <c r="AE33" s="240"/>
      <c r="AF33" s="240"/>
      <c r="AG33" s="240"/>
      <c r="AH33" s="492">
        <f t="shared" si="74"/>
        <v>0</v>
      </c>
      <c r="AI33" s="240"/>
      <c r="AJ33" s="240"/>
      <c r="AK33" s="240"/>
      <c r="AL33" s="492">
        <f t="shared" si="75"/>
        <v>0</v>
      </c>
      <c r="AM33" s="240"/>
      <c r="AN33" s="240"/>
      <c r="AO33" s="240"/>
      <c r="AP33" s="492">
        <f t="shared" si="76"/>
        <v>0</v>
      </c>
      <c r="AQ33" s="240">
        <v>14</v>
      </c>
      <c r="AR33" s="240"/>
      <c r="AS33" s="240">
        <v>14</v>
      </c>
      <c r="AT33" s="492">
        <f t="shared" si="77"/>
        <v>3</v>
      </c>
      <c r="AU33" s="240"/>
      <c r="AV33" s="240"/>
      <c r="AW33" s="240"/>
      <c r="AX33" s="492">
        <f t="shared" si="78"/>
        <v>0</v>
      </c>
      <c r="AY33" s="240"/>
      <c r="AZ33" s="240"/>
      <c r="BA33" s="240"/>
      <c r="BB33" s="492">
        <f t="shared" si="79"/>
        <v>0</v>
      </c>
      <c r="BC33" s="240"/>
      <c r="BD33" s="240"/>
      <c r="BE33" s="240"/>
      <c r="BF33" s="492">
        <f t="shared" si="80"/>
        <v>0</v>
      </c>
      <c r="BG33" s="240"/>
      <c r="BH33" s="240"/>
      <c r="BI33" s="240"/>
      <c r="BJ33" s="492">
        <f t="shared" si="81"/>
        <v>0</v>
      </c>
      <c r="BK33" s="63">
        <f t="shared" si="0"/>
        <v>0.68888888888888888</v>
      </c>
      <c r="BL33" s="127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3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2">
        <f t="shared" si="82"/>
        <v>3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3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12">
        <f t="shared" si="83"/>
        <v>3</v>
      </c>
      <c r="CG33" s="226">
        <f t="shared" si="84"/>
        <v>3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1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7">
        <f t="shared" si="85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6"/>
        <v>0</v>
      </c>
      <c r="DD33" s="66">
        <f>SUM($AE33:$AG33)+SUM($AI33:$AK33)+SUM($AM33:AO33)+SUM($AQ33:AS33)+SUM($AU33:AW33)+SUM($AY33:BA33)+SUM($BC33:BE33)+SUM($BG33:BI33)</f>
        <v>28</v>
      </c>
      <c r="DE33"/>
      <c r="DF33">
        <f t="shared" si="44"/>
        <v>17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28"/>
      <c r="DY33" s="524" t="s">
        <v>307</v>
      </c>
    </row>
    <row r="34" spans="1:129" s="2" customFormat="1" ht="12.5">
      <c r="A34" s="489" t="str">
        <f t="shared" si="17"/>
        <v>1.1.18</v>
      </c>
      <c r="B34" s="535" t="s">
        <v>333</v>
      </c>
      <c r="C34" s="142" t="s">
        <v>326</v>
      </c>
      <c r="D34" s="536">
        <v>3</v>
      </c>
      <c r="E34" s="537"/>
      <c r="F34" s="133"/>
      <c r="G34" s="11"/>
      <c r="H34" s="132"/>
      <c r="I34" s="133"/>
      <c r="J34" s="133"/>
      <c r="K34" s="133"/>
      <c r="L34" s="133"/>
      <c r="M34" s="133"/>
      <c r="N34" s="133"/>
      <c r="O34" s="11"/>
      <c r="P34" s="147"/>
      <c r="Q34" s="147"/>
      <c r="R34" s="132"/>
      <c r="S34" s="133"/>
      <c r="T34" s="133"/>
      <c r="U34" s="133"/>
      <c r="V34" s="133"/>
      <c r="W34" s="133"/>
      <c r="X34" s="11"/>
      <c r="Y34" s="10">
        <v>120</v>
      </c>
      <c r="Z34" s="147">
        <f t="shared" si="18"/>
        <v>4</v>
      </c>
      <c r="AA34" s="9">
        <f t="shared" si="19"/>
        <v>14</v>
      </c>
      <c r="AB34" s="9">
        <f t="shared" si="19"/>
        <v>0</v>
      </c>
      <c r="AC34" s="9">
        <f t="shared" si="19"/>
        <v>14</v>
      </c>
      <c r="AD34" s="9">
        <f t="shared" si="20"/>
        <v>92</v>
      </c>
      <c r="AE34" s="240"/>
      <c r="AF34" s="240"/>
      <c r="AG34" s="240"/>
      <c r="AH34" s="492">
        <f t="shared" si="74"/>
        <v>0</v>
      </c>
      <c r="AI34" s="240"/>
      <c r="AJ34" s="240"/>
      <c r="AK34" s="240"/>
      <c r="AL34" s="492">
        <f t="shared" si="75"/>
        <v>0</v>
      </c>
      <c r="AM34" s="240">
        <v>14</v>
      </c>
      <c r="AN34" s="240"/>
      <c r="AO34" s="240">
        <v>14</v>
      </c>
      <c r="AP34" s="492">
        <f t="shared" si="76"/>
        <v>4</v>
      </c>
      <c r="AQ34" s="240"/>
      <c r="AR34" s="240"/>
      <c r="AS34" s="240"/>
      <c r="AT34" s="492">
        <f t="shared" si="77"/>
        <v>0</v>
      </c>
      <c r="AU34" s="240"/>
      <c r="AV34" s="240"/>
      <c r="AW34" s="240"/>
      <c r="AX34" s="492">
        <f t="shared" si="78"/>
        <v>0</v>
      </c>
      <c r="AY34" s="240"/>
      <c r="AZ34" s="240"/>
      <c r="BA34" s="240"/>
      <c r="BB34" s="492">
        <f t="shared" si="79"/>
        <v>0</v>
      </c>
      <c r="BC34" s="240"/>
      <c r="BD34" s="240"/>
      <c r="BE34" s="240"/>
      <c r="BF34" s="492">
        <f t="shared" si="80"/>
        <v>0</v>
      </c>
      <c r="BG34" s="240"/>
      <c r="BH34" s="240"/>
      <c r="BI34" s="240"/>
      <c r="BJ34" s="492">
        <f t="shared" si="81"/>
        <v>0</v>
      </c>
      <c r="BK34" s="63">
        <f t="shared" si="0"/>
        <v>0.76666666666666672</v>
      </c>
      <c r="BL34" s="127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4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2">
        <f t="shared" si="82"/>
        <v>4</v>
      </c>
      <c r="BX34" s="14">
        <f t="shared" si="45"/>
        <v>0</v>
      </c>
      <c r="BY34" s="14">
        <f t="shared" si="46"/>
        <v>0</v>
      </c>
      <c r="BZ34" s="14">
        <f t="shared" si="47"/>
        <v>4</v>
      </c>
      <c r="CA34" s="14">
        <f t="shared" si="48"/>
        <v>0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12">
        <f t="shared" si="83"/>
        <v>4</v>
      </c>
      <c r="CG34" s="226">
        <f t="shared" si="84"/>
        <v>4</v>
      </c>
      <c r="CI34" s="75">
        <f t="shared" si="26"/>
        <v>0</v>
      </c>
      <c r="CJ34" s="75">
        <f t="shared" si="27"/>
        <v>0</v>
      </c>
      <c r="CK34" s="75">
        <f t="shared" si="28"/>
        <v>1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7">
        <f t="shared" si="85"/>
        <v>1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6"/>
        <v>0</v>
      </c>
      <c r="DD34" s="66">
        <f>SUM($AE34:$AG34)+SUM($AI34:$AK34)+SUM($AM34:AO34)+SUM($AQ34:AS34)+SUM($AU34:AW34)+SUM($AY34:BA34)+SUM($BC34:BE34)+SUM($BG34:BI34)</f>
        <v>28</v>
      </c>
      <c r="DE34"/>
      <c r="DF34">
        <f t="shared" si="44"/>
        <v>18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28"/>
      <c r="DY34" s="524" t="s">
        <v>308</v>
      </c>
    </row>
    <row r="35" spans="1:129" s="2" customFormat="1" ht="12.5">
      <c r="A35" s="489" t="str">
        <f t="shared" si="17"/>
        <v>1.1.19</v>
      </c>
      <c r="B35" s="535" t="s">
        <v>389</v>
      </c>
      <c r="C35" s="142" t="s">
        <v>326</v>
      </c>
      <c r="D35" s="536">
        <v>6</v>
      </c>
      <c r="E35" s="537"/>
      <c r="F35" s="133"/>
      <c r="G35" s="11"/>
      <c r="H35" s="132"/>
      <c r="I35" s="133"/>
      <c r="J35" s="133"/>
      <c r="K35" s="133"/>
      <c r="L35" s="133"/>
      <c r="M35" s="133"/>
      <c r="N35" s="133"/>
      <c r="O35" s="11"/>
      <c r="P35" s="147"/>
      <c r="Q35" s="147"/>
      <c r="R35" s="132"/>
      <c r="S35" s="133"/>
      <c r="T35" s="133"/>
      <c r="U35" s="133"/>
      <c r="V35" s="133"/>
      <c r="W35" s="133"/>
      <c r="X35" s="11"/>
      <c r="Y35" s="10">
        <v>90</v>
      </c>
      <c r="Z35" s="147">
        <f t="shared" si="18"/>
        <v>3</v>
      </c>
      <c r="AA35" s="9">
        <f t="shared" si="19"/>
        <v>14</v>
      </c>
      <c r="AB35" s="9">
        <f t="shared" si="19"/>
        <v>0</v>
      </c>
      <c r="AC35" s="9">
        <f t="shared" si="19"/>
        <v>14</v>
      </c>
      <c r="AD35" s="9">
        <f t="shared" si="20"/>
        <v>62</v>
      </c>
      <c r="AE35" s="240"/>
      <c r="AF35" s="240"/>
      <c r="AG35" s="240"/>
      <c r="AH35" s="492">
        <f t="shared" si="74"/>
        <v>0</v>
      </c>
      <c r="AI35" s="240"/>
      <c r="AJ35" s="240"/>
      <c r="AK35" s="240"/>
      <c r="AL35" s="492">
        <f t="shared" si="75"/>
        <v>0</v>
      </c>
      <c r="AM35" s="240"/>
      <c r="AN35" s="240"/>
      <c r="AO35" s="240"/>
      <c r="AP35" s="492">
        <f t="shared" si="76"/>
        <v>0</v>
      </c>
      <c r="AQ35" s="240"/>
      <c r="AR35" s="240"/>
      <c r="AS35" s="240"/>
      <c r="AT35" s="492">
        <f t="shared" si="77"/>
        <v>0</v>
      </c>
      <c r="AU35" s="240"/>
      <c r="AV35" s="240"/>
      <c r="AW35" s="240"/>
      <c r="AX35" s="492">
        <f t="shared" si="78"/>
        <v>0</v>
      </c>
      <c r="AY35" s="240">
        <v>14</v>
      </c>
      <c r="AZ35" s="240"/>
      <c r="BA35" s="240">
        <v>14</v>
      </c>
      <c r="BB35" s="492">
        <f t="shared" si="79"/>
        <v>3</v>
      </c>
      <c r="BC35" s="240"/>
      <c r="BD35" s="240"/>
      <c r="BE35" s="240"/>
      <c r="BF35" s="492">
        <f t="shared" si="80"/>
        <v>0</v>
      </c>
      <c r="BG35" s="240"/>
      <c r="BH35" s="240"/>
      <c r="BI35" s="240"/>
      <c r="BJ35" s="492">
        <f t="shared" si="81"/>
        <v>0</v>
      </c>
      <c r="BK35" s="63">
        <f t="shared" si="0"/>
        <v>0.68888888888888888</v>
      </c>
      <c r="BL35" s="127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3</v>
      </c>
      <c r="BS35" s="14">
        <f t="shared" si="42"/>
        <v>0</v>
      </c>
      <c r="BT35" s="14">
        <f t="shared" si="43"/>
        <v>0</v>
      </c>
      <c r="BU35" s="92">
        <f t="shared" si="82"/>
        <v>3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0</v>
      </c>
      <c r="CC35" s="14">
        <f t="shared" si="50"/>
        <v>3</v>
      </c>
      <c r="CD35" s="14">
        <f t="shared" si="51"/>
        <v>0</v>
      </c>
      <c r="CE35" s="14">
        <f t="shared" si="52"/>
        <v>0</v>
      </c>
      <c r="CF35" s="212">
        <f t="shared" si="83"/>
        <v>3</v>
      </c>
      <c r="CG35" s="226">
        <f t="shared" si="84"/>
        <v>3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1</v>
      </c>
      <c r="CO35" s="75">
        <f t="shared" si="32"/>
        <v>0</v>
      </c>
      <c r="CP35" s="75">
        <f t="shared" si="33"/>
        <v>0</v>
      </c>
      <c r="CQ35" s="87">
        <f t="shared" si="85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6">
        <f t="shared" si="86"/>
        <v>0</v>
      </c>
      <c r="DD35" s="66">
        <f>SUM($AE35:$AG35)+SUM($AI35:$AK35)+SUM($AM35:AO35)+SUM($AQ35:AS35)+SUM($AU35:AW35)+SUM($AY35:BA35)+SUM($BC35:BE35)+SUM($BG35:BI35)</f>
        <v>28</v>
      </c>
      <c r="DE35"/>
      <c r="DF35">
        <f t="shared" si="44"/>
        <v>19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28"/>
      <c r="DY35" s="524" t="s">
        <v>309</v>
      </c>
    </row>
    <row r="36" spans="1:129" s="2" customFormat="1" ht="23.5" customHeight="1">
      <c r="A36" s="489" t="str">
        <f t="shared" si="17"/>
        <v>1.1.20</v>
      </c>
      <c r="B36" s="541" t="s">
        <v>335</v>
      </c>
      <c r="C36" s="142" t="s">
        <v>326</v>
      </c>
      <c r="D36" s="536">
        <v>2</v>
      </c>
      <c r="E36" s="537"/>
      <c r="F36" s="133"/>
      <c r="G36" s="11"/>
      <c r="H36" s="132"/>
      <c r="I36" s="133"/>
      <c r="J36" s="133"/>
      <c r="K36" s="133"/>
      <c r="L36" s="133"/>
      <c r="M36" s="133"/>
      <c r="N36" s="133"/>
      <c r="O36" s="11"/>
      <c r="P36" s="147"/>
      <c r="Q36" s="147"/>
      <c r="R36" s="132"/>
      <c r="S36" s="133"/>
      <c r="T36" s="133"/>
      <c r="U36" s="133"/>
      <c r="V36" s="133"/>
      <c r="W36" s="133"/>
      <c r="X36" s="11"/>
      <c r="Y36" s="10">
        <v>120</v>
      </c>
      <c r="Z36" s="147">
        <f t="shared" si="18"/>
        <v>4</v>
      </c>
      <c r="AA36" s="9">
        <f t="shared" si="19"/>
        <v>14</v>
      </c>
      <c r="AB36" s="9">
        <f t="shared" si="19"/>
        <v>0</v>
      </c>
      <c r="AC36" s="9">
        <f t="shared" si="19"/>
        <v>14</v>
      </c>
      <c r="AD36" s="9">
        <f t="shared" si="20"/>
        <v>92</v>
      </c>
      <c r="AE36" s="240"/>
      <c r="AF36" s="240"/>
      <c r="AG36" s="240"/>
      <c r="AH36" s="492">
        <f t="shared" si="74"/>
        <v>0</v>
      </c>
      <c r="AI36" s="240">
        <v>14</v>
      </c>
      <c r="AJ36" s="240"/>
      <c r="AK36" s="240">
        <v>14</v>
      </c>
      <c r="AL36" s="492">
        <f t="shared" si="75"/>
        <v>4</v>
      </c>
      <c r="AM36" s="240"/>
      <c r="AN36" s="240"/>
      <c r="AO36" s="240"/>
      <c r="AP36" s="492">
        <f t="shared" si="76"/>
        <v>0</v>
      </c>
      <c r="AQ36" s="240"/>
      <c r="AR36" s="240"/>
      <c r="AS36" s="240"/>
      <c r="AT36" s="492">
        <f t="shared" si="77"/>
        <v>0</v>
      </c>
      <c r="AU36" s="240"/>
      <c r="AV36" s="240"/>
      <c r="AW36" s="240"/>
      <c r="AX36" s="492">
        <f t="shared" si="78"/>
        <v>0</v>
      </c>
      <c r="AY36" s="240"/>
      <c r="AZ36" s="240"/>
      <c r="BA36" s="240"/>
      <c r="BB36" s="492">
        <f t="shared" si="79"/>
        <v>0</v>
      </c>
      <c r="BC36" s="240"/>
      <c r="BD36" s="240"/>
      <c r="BE36" s="240"/>
      <c r="BF36" s="492">
        <f t="shared" si="80"/>
        <v>0</v>
      </c>
      <c r="BG36" s="240"/>
      <c r="BH36" s="240"/>
      <c r="BI36" s="240"/>
      <c r="BJ36" s="492">
        <f t="shared" si="81"/>
        <v>0</v>
      </c>
      <c r="BK36" s="63">
        <f t="shared" si="0"/>
        <v>0.76666666666666672</v>
      </c>
      <c r="BL36" s="127" t="str">
        <f t="shared" si="1"/>
        <v/>
      </c>
      <c r="BM36" s="14">
        <f t="shared" si="36"/>
        <v>0</v>
      </c>
      <c r="BN36" s="14">
        <f t="shared" si="37"/>
        <v>4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2">
        <f t="shared" si="82"/>
        <v>4</v>
      </c>
      <c r="BX36" s="14">
        <f t="shared" si="45"/>
        <v>0</v>
      </c>
      <c r="BY36" s="14">
        <f t="shared" si="46"/>
        <v>4</v>
      </c>
      <c r="BZ36" s="14">
        <f t="shared" si="47"/>
        <v>0</v>
      </c>
      <c r="CA36" s="14">
        <f t="shared" si="48"/>
        <v>0</v>
      </c>
      <c r="CB36" s="14">
        <f t="shared" si="49"/>
        <v>0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12">
        <f t="shared" si="83"/>
        <v>4</v>
      </c>
      <c r="CG36" s="226">
        <f t="shared" si="84"/>
        <v>4</v>
      </c>
      <c r="CI36" s="75">
        <f t="shared" si="26"/>
        <v>0</v>
      </c>
      <c r="CJ36" s="75">
        <f t="shared" si="27"/>
        <v>1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7">
        <f t="shared" si="85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6"/>
        <v>0</v>
      </c>
      <c r="DD36" s="66">
        <f>SUM($AE36:$AG36)+SUM($AI36:$AK36)+SUM($AM36:AO36)+SUM($AQ36:AS36)+SUM($AU36:AW36)+SUM($AY36:BA36)+SUM($BC36:BE36)+SUM($BG36:BI36)</f>
        <v>28</v>
      </c>
      <c r="DE36"/>
      <c r="DF36">
        <f t="shared" si="44"/>
        <v>20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28"/>
      <c r="DY36" s="524" t="s">
        <v>310</v>
      </c>
    </row>
    <row r="37" spans="1:129" s="2" customFormat="1" ht="12.5">
      <c r="A37" s="489" t="str">
        <f t="shared" si="17"/>
        <v>1.1.21</v>
      </c>
      <c r="B37" s="535" t="s">
        <v>329</v>
      </c>
      <c r="C37" s="142" t="s">
        <v>326</v>
      </c>
      <c r="D37" s="536">
        <v>1</v>
      </c>
      <c r="E37" s="537"/>
      <c r="F37" s="133"/>
      <c r="G37" s="11"/>
      <c r="H37" s="132"/>
      <c r="I37" s="133"/>
      <c r="J37" s="133"/>
      <c r="K37" s="133"/>
      <c r="L37" s="133"/>
      <c r="M37" s="133"/>
      <c r="N37" s="133"/>
      <c r="O37" s="11"/>
      <c r="P37" s="147"/>
      <c r="Q37" s="147"/>
      <c r="R37" s="132"/>
      <c r="S37" s="133"/>
      <c r="T37" s="133"/>
      <c r="U37" s="133"/>
      <c r="V37" s="133"/>
      <c r="W37" s="133"/>
      <c r="X37" s="11"/>
      <c r="Y37" s="10">
        <v>105</v>
      </c>
      <c r="Z37" s="147">
        <f t="shared" si="18"/>
        <v>3.5</v>
      </c>
      <c r="AA37" s="9">
        <f t="shared" si="19"/>
        <v>14</v>
      </c>
      <c r="AB37" s="9">
        <f t="shared" si="19"/>
        <v>0</v>
      </c>
      <c r="AC37" s="9">
        <f t="shared" si="19"/>
        <v>14</v>
      </c>
      <c r="AD37" s="9">
        <f t="shared" si="20"/>
        <v>77</v>
      </c>
      <c r="AE37" s="240">
        <v>14</v>
      </c>
      <c r="AF37" s="240"/>
      <c r="AG37" s="240">
        <v>14</v>
      </c>
      <c r="AH37" s="492">
        <f t="shared" si="74"/>
        <v>3.5</v>
      </c>
      <c r="AI37" s="240"/>
      <c r="AJ37" s="240"/>
      <c r="AK37" s="240"/>
      <c r="AL37" s="492">
        <f t="shared" si="75"/>
        <v>0</v>
      </c>
      <c r="AM37" s="240"/>
      <c r="AN37" s="240"/>
      <c r="AO37" s="240"/>
      <c r="AP37" s="492">
        <f t="shared" si="76"/>
        <v>0</v>
      </c>
      <c r="AQ37" s="240"/>
      <c r="AR37" s="240"/>
      <c r="AS37" s="240"/>
      <c r="AT37" s="492">
        <f t="shared" si="77"/>
        <v>0</v>
      </c>
      <c r="AU37" s="240"/>
      <c r="AV37" s="240"/>
      <c r="AW37" s="240"/>
      <c r="AX37" s="492">
        <f t="shared" si="78"/>
        <v>0</v>
      </c>
      <c r="AY37" s="240"/>
      <c r="AZ37" s="240"/>
      <c r="BA37" s="240"/>
      <c r="BB37" s="492">
        <f t="shared" si="79"/>
        <v>0</v>
      </c>
      <c r="BC37" s="240"/>
      <c r="BD37" s="240"/>
      <c r="BE37" s="240"/>
      <c r="BF37" s="492">
        <f t="shared" si="80"/>
        <v>0</v>
      </c>
      <c r="BG37" s="240"/>
      <c r="BH37" s="240"/>
      <c r="BI37" s="240"/>
      <c r="BJ37" s="492">
        <f t="shared" si="81"/>
        <v>0</v>
      </c>
      <c r="BK37" s="63">
        <f t="shared" si="0"/>
        <v>0.73333333333333328</v>
      </c>
      <c r="BL37" s="127" t="str">
        <f t="shared" si="1"/>
        <v/>
      </c>
      <c r="BM37" s="14">
        <f t="shared" si="36"/>
        <v>3.5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14">
        <f t="shared" si="43"/>
        <v>0</v>
      </c>
      <c r="BU37" s="92">
        <f t="shared" si="82"/>
        <v>3.5</v>
      </c>
      <c r="BX37" s="14">
        <f t="shared" si="45"/>
        <v>3.5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0</v>
      </c>
      <c r="CC37" s="14">
        <f t="shared" si="50"/>
        <v>0</v>
      </c>
      <c r="CD37" s="14">
        <f t="shared" si="51"/>
        <v>0</v>
      </c>
      <c r="CE37" s="14">
        <f t="shared" si="52"/>
        <v>0</v>
      </c>
      <c r="CF37" s="212">
        <f t="shared" si="83"/>
        <v>3.5</v>
      </c>
      <c r="CG37" s="226">
        <f t="shared" si="84"/>
        <v>3.5</v>
      </c>
      <c r="CI37" s="75">
        <f t="shared" si="26"/>
        <v>1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75">
        <f t="shared" si="33"/>
        <v>0</v>
      </c>
      <c r="CQ37" s="87">
        <f t="shared" si="85"/>
        <v>1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6"/>
        <v>0</v>
      </c>
      <c r="DD37" s="66">
        <f>SUM($AE37:$AG37)+SUM($AI37:$AK37)+SUM($AM37:AO37)+SUM($AQ37:AS37)+SUM($AU37:AW37)+SUM($AY37:BA37)+SUM($BC37:BE37)+SUM($BG37:BI37)</f>
        <v>28</v>
      </c>
      <c r="DE37"/>
      <c r="DF37">
        <f t="shared" si="44"/>
        <v>21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529"/>
      <c r="DY37" s="525" t="s">
        <v>311</v>
      </c>
    </row>
    <row r="38" spans="1:129" s="2" customFormat="1" ht="12.5">
      <c r="A38" s="489" t="str">
        <f t="shared" si="17"/>
        <v>1.1.22</v>
      </c>
      <c r="B38" s="535" t="s">
        <v>340</v>
      </c>
      <c r="C38" s="142" t="s">
        <v>326</v>
      </c>
      <c r="D38" s="536">
        <v>4</v>
      </c>
      <c r="E38" s="537"/>
      <c r="F38" s="133"/>
      <c r="G38" s="11"/>
      <c r="H38" s="132"/>
      <c r="I38" s="133"/>
      <c r="J38" s="133"/>
      <c r="K38" s="133"/>
      <c r="L38" s="133"/>
      <c r="M38" s="133"/>
      <c r="N38" s="133"/>
      <c r="O38" s="11"/>
      <c r="P38" s="147"/>
      <c r="Q38" s="147"/>
      <c r="R38" s="132"/>
      <c r="S38" s="133"/>
      <c r="T38" s="133"/>
      <c r="U38" s="133"/>
      <c r="V38" s="133"/>
      <c r="W38" s="133"/>
      <c r="X38" s="11"/>
      <c r="Y38" s="10">
        <v>90</v>
      </c>
      <c r="Z38" s="147">
        <f t="shared" si="18"/>
        <v>3</v>
      </c>
      <c r="AA38" s="9">
        <f t="shared" si="19"/>
        <v>14</v>
      </c>
      <c r="AB38" s="9">
        <f t="shared" si="19"/>
        <v>0</v>
      </c>
      <c r="AC38" s="9">
        <f t="shared" si="19"/>
        <v>14</v>
      </c>
      <c r="AD38" s="9">
        <f t="shared" si="20"/>
        <v>62</v>
      </c>
      <c r="AE38" s="240"/>
      <c r="AF38" s="240"/>
      <c r="AG38" s="240"/>
      <c r="AH38" s="492">
        <f t="shared" si="74"/>
        <v>0</v>
      </c>
      <c r="AI38" s="240"/>
      <c r="AJ38" s="240"/>
      <c r="AK38" s="240"/>
      <c r="AL38" s="492">
        <f t="shared" si="75"/>
        <v>0</v>
      </c>
      <c r="AM38" s="240"/>
      <c r="AN38" s="240"/>
      <c r="AO38" s="240"/>
      <c r="AP38" s="492">
        <f t="shared" si="76"/>
        <v>0</v>
      </c>
      <c r="AQ38" s="240">
        <v>14</v>
      </c>
      <c r="AR38" s="240"/>
      <c r="AS38" s="240">
        <v>14</v>
      </c>
      <c r="AT38" s="492">
        <f t="shared" si="77"/>
        <v>3</v>
      </c>
      <c r="AU38" s="240"/>
      <c r="AV38" s="240"/>
      <c r="AW38" s="240"/>
      <c r="AX38" s="492">
        <f t="shared" si="78"/>
        <v>0</v>
      </c>
      <c r="AY38" s="240"/>
      <c r="AZ38" s="240"/>
      <c r="BA38" s="240"/>
      <c r="BB38" s="492">
        <f t="shared" si="79"/>
        <v>0</v>
      </c>
      <c r="BC38" s="240"/>
      <c r="BD38" s="240"/>
      <c r="BE38" s="240"/>
      <c r="BF38" s="492">
        <f t="shared" si="80"/>
        <v>0</v>
      </c>
      <c r="BG38" s="240"/>
      <c r="BH38" s="240"/>
      <c r="BI38" s="240"/>
      <c r="BJ38" s="492">
        <f t="shared" si="81"/>
        <v>0</v>
      </c>
      <c r="BK38" s="63">
        <f t="shared" si="0"/>
        <v>0.68888888888888888</v>
      </c>
      <c r="BL38" s="127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3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14">
        <f t="shared" si="43"/>
        <v>0</v>
      </c>
      <c r="BU38" s="92">
        <f t="shared" si="82"/>
        <v>3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3</v>
      </c>
      <c r="CB38" s="14">
        <f t="shared" si="49"/>
        <v>0</v>
      </c>
      <c r="CC38" s="14">
        <f t="shared" si="50"/>
        <v>0</v>
      </c>
      <c r="CD38" s="14">
        <f t="shared" si="51"/>
        <v>0</v>
      </c>
      <c r="CE38" s="14">
        <f t="shared" si="52"/>
        <v>0</v>
      </c>
      <c r="CF38" s="212">
        <f t="shared" si="83"/>
        <v>3</v>
      </c>
      <c r="CG38" s="226">
        <f t="shared" si="84"/>
        <v>3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1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75">
        <f t="shared" si="33"/>
        <v>0</v>
      </c>
      <c r="CQ38" s="87">
        <f t="shared" si="85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86"/>
        <v>0</v>
      </c>
      <c r="DD38" s="66">
        <f>SUM($AE38:$AG38)+SUM($AI38:$AK38)+SUM($AM38:AO38)+SUM($AQ38:AS38)+SUM($AU38:AW38)+SUM($AY38:BA38)+SUM($BC38:BE38)+SUM($BG38:BI38)</f>
        <v>28</v>
      </c>
      <c r="DE38"/>
      <c r="DF38">
        <f>IF(B38&lt;&gt;0,DF37+1,DF37)</f>
        <v>22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ht="12.5">
      <c r="A39" s="489" t="str">
        <f t="shared" si="17"/>
        <v>1.1.23</v>
      </c>
      <c r="B39" s="535" t="s">
        <v>334</v>
      </c>
      <c r="C39" s="142" t="s">
        <v>326</v>
      </c>
      <c r="D39" s="536">
        <v>3</v>
      </c>
      <c r="E39" s="537"/>
      <c r="F39" s="133"/>
      <c r="G39" s="11"/>
      <c r="H39" s="132"/>
      <c r="I39" s="133"/>
      <c r="J39" s="133"/>
      <c r="K39" s="133"/>
      <c r="L39" s="133"/>
      <c r="M39" s="133"/>
      <c r="N39" s="133"/>
      <c r="O39" s="11"/>
      <c r="P39" s="147"/>
      <c r="Q39" s="147"/>
      <c r="R39" s="132"/>
      <c r="S39" s="133"/>
      <c r="T39" s="133"/>
      <c r="U39" s="133"/>
      <c r="V39" s="133"/>
      <c r="W39" s="133"/>
      <c r="X39" s="11"/>
      <c r="Y39" s="10">
        <v>120</v>
      </c>
      <c r="Z39" s="147">
        <f t="shared" si="18"/>
        <v>4</v>
      </c>
      <c r="AA39" s="9">
        <f t="shared" si="19"/>
        <v>14</v>
      </c>
      <c r="AB39" s="9">
        <f t="shared" si="19"/>
        <v>0</v>
      </c>
      <c r="AC39" s="9">
        <f t="shared" si="19"/>
        <v>14</v>
      </c>
      <c r="AD39" s="9">
        <f t="shared" si="20"/>
        <v>92</v>
      </c>
      <c r="AE39" s="240"/>
      <c r="AF39" s="240"/>
      <c r="AG39" s="240"/>
      <c r="AH39" s="492">
        <f t="shared" si="21"/>
        <v>0</v>
      </c>
      <c r="AI39" s="240"/>
      <c r="AJ39" s="240"/>
      <c r="AK39" s="240"/>
      <c r="AL39" s="492">
        <f t="shared" si="53"/>
        <v>0</v>
      </c>
      <c r="AM39" s="240">
        <v>14</v>
      </c>
      <c r="AN39" s="240"/>
      <c r="AO39" s="240">
        <v>14</v>
      </c>
      <c r="AP39" s="492">
        <f t="shared" si="54"/>
        <v>4</v>
      </c>
      <c r="AQ39" s="240"/>
      <c r="AR39" s="240"/>
      <c r="AS39" s="240"/>
      <c r="AT39" s="492">
        <f t="shared" si="55"/>
        <v>0</v>
      </c>
      <c r="AU39" s="240"/>
      <c r="AV39" s="240"/>
      <c r="AW39" s="240"/>
      <c r="AX39" s="492">
        <f t="shared" si="56"/>
        <v>0</v>
      </c>
      <c r="AY39" s="240"/>
      <c r="AZ39" s="240"/>
      <c r="BA39" s="240"/>
      <c r="BB39" s="492">
        <f t="shared" si="57"/>
        <v>0</v>
      </c>
      <c r="BC39" s="240"/>
      <c r="BD39" s="240"/>
      <c r="BE39" s="240"/>
      <c r="BF39" s="492">
        <f t="shared" si="58"/>
        <v>0</v>
      </c>
      <c r="BG39" s="240"/>
      <c r="BH39" s="240"/>
      <c r="BI39" s="240"/>
      <c r="BJ39" s="492">
        <f t="shared" si="59"/>
        <v>0</v>
      </c>
      <c r="BK39" s="63">
        <f t="shared" si="0"/>
        <v>0.76666666666666672</v>
      </c>
      <c r="BL39" s="127" t="str">
        <f t="shared" si="1"/>
        <v/>
      </c>
      <c r="BM39" s="14">
        <f t="shared" si="36"/>
        <v>0</v>
      </c>
      <c r="BN39" s="14">
        <f t="shared" si="37"/>
        <v>0</v>
      </c>
      <c r="BO39" s="14">
        <f t="shared" si="38"/>
        <v>4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14">
        <f t="shared" si="43"/>
        <v>0</v>
      </c>
      <c r="BU39" s="92">
        <f t="shared" si="23"/>
        <v>4</v>
      </c>
      <c r="BX39" s="14">
        <f t="shared" si="45"/>
        <v>0</v>
      </c>
      <c r="BY39" s="14">
        <f t="shared" si="46"/>
        <v>0</v>
      </c>
      <c r="BZ39" s="14">
        <f t="shared" si="47"/>
        <v>4</v>
      </c>
      <c r="CA39" s="14">
        <f t="shared" si="48"/>
        <v>0</v>
      </c>
      <c r="CB39" s="14">
        <f t="shared" si="49"/>
        <v>0</v>
      </c>
      <c r="CC39" s="14">
        <f t="shared" si="50"/>
        <v>0</v>
      </c>
      <c r="CD39" s="14">
        <f t="shared" si="51"/>
        <v>0</v>
      </c>
      <c r="CE39" s="14">
        <f t="shared" si="52"/>
        <v>0</v>
      </c>
      <c r="CF39" s="212">
        <f t="shared" si="24"/>
        <v>4</v>
      </c>
      <c r="CG39" s="226">
        <f t="shared" si="25"/>
        <v>4</v>
      </c>
      <c r="CI39" s="75">
        <f t="shared" si="26"/>
        <v>0</v>
      </c>
      <c r="CJ39" s="75">
        <f t="shared" si="27"/>
        <v>0</v>
      </c>
      <c r="CK39" s="75">
        <f t="shared" si="28"/>
        <v>1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75">
        <f t="shared" si="33"/>
        <v>0</v>
      </c>
      <c r="CQ39" s="87">
        <f t="shared" si="34"/>
        <v>1</v>
      </c>
      <c r="CR39" s="75">
        <f t="shared" si="9"/>
        <v>0</v>
      </c>
      <c r="CS39" s="75">
        <f t="shared" si="10"/>
        <v>0</v>
      </c>
      <c r="CT39" s="76">
        <f t="shared" si="11"/>
        <v>0</v>
      </c>
      <c r="CU39" s="75">
        <f t="shared" si="12"/>
        <v>0</v>
      </c>
      <c r="CV39" s="75">
        <f t="shared" si="13"/>
        <v>0</v>
      </c>
      <c r="CW39" s="75">
        <f t="shared" si="14"/>
        <v>0</v>
      </c>
      <c r="CX39" s="75">
        <f t="shared" si="15"/>
        <v>0</v>
      </c>
      <c r="CY39" s="75">
        <f t="shared" si="16"/>
        <v>0</v>
      </c>
      <c r="CZ39" s="86">
        <f t="shared" si="35"/>
        <v>0</v>
      </c>
      <c r="DD39" s="66">
        <f>SUM($AE39:$AG39)+SUM($AI39:$AK39)+SUM($AM39:AO39)+SUM($AQ39:AS39)+SUM($AU39:AW39)+SUM($AY39:BA39)+SUM($BC39:BE39)+SUM($BG39:BI39)</f>
        <v>28</v>
      </c>
      <c r="DE39"/>
      <c r="DF39">
        <f t="shared" si="44"/>
        <v>23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ht="12.5">
      <c r="A40" s="489" t="s">
        <v>347</v>
      </c>
      <c r="B40" s="535" t="s">
        <v>388</v>
      </c>
      <c r="C40" s="142" t="s">
        <v>326</v>
      </c>
      <c r="D40" s="536"/>
      <c r="E40" s="537">
        <v>2</v>
      </c>
      <c r="F40" s="133"/>
      <c r="G40" s="11"/>
      <c r="H40" s="132"/>
      <c r="I40" s="133"/>
      <c r="J40" s="133"/>
      <c r="K40" s="133"/>
      <c r="L40" s="133"/>
      <c r="M40" s="133"/>
      <c r="N40" s="133"/>
      <c r="O40" s="11"/>
      <c r="P40" s="147"/>
      <c r="Q40" s="147"/>
      <c r="R40" s="132"/>
      <c r="S40" s="133"/>
      <c r="T40" s="133"/>
      <c r="U40" s="133"/>
      <c r="V40" s="133"/>
      <c r="W40" s="133"/>
      <c r="X40" s="11"/>
      <c r="Y40" s="10">
        <v>90</v>
      </c>
      <c r="Z40" s="147">
        <f t="shared" si="18"/>
        <v>3</v>
      </c>
      <c r="AA40" s="9">
        <f t="shared" ref="AA40" si="87">AE40*$BM$5+AI40*$BN$5+AM40*$BO$5+AQ40*$BP$5+AU40*$BQ$5+AY40*$BR$5+BC40*$BS$5+BG40*$BT$5</f>
        <v>14</v>
      </c>
      <c r="AB40" s="9">
        <f t="shared" ref="AB40" si="88">AF40*$BM$5+AJ40*$BN$5+AN40*$BO$5+AR40*$BP$5+AV40*$BQ$5+AZ40*$BR$5+BD40*$BS$5+BH40*$BT$5</f>
        <v>0</v>
      </c>
      <c r="AC40" s="9">
        <f t="shared" ref="AC40" si="89">AG40*$BM$5+AK40*$BN$5+AO40*$BO$5+AS40*$BP$5+AW40*$BQ$5+BA40*$BR$5+BE40*$BS$5+BI40*$BT$5</f>
        <v>14</v>
      </c>
      <c r="AD40" s="9">
        <f t="shared" ref="AD40" si="90">Y40-(AA40+AB40+AC40)</f>
        <v>62</v>
      </c>
      <c r="AE40" s="240"/>
      <c r="AF40" s="240"/>
      <c r="AG40" s="240"/>
      <c r="AH40" s="492">
        <f t="shared" si="21"/>
        <v>0</v>
      </c>
      <c r="AI40" s="240">
        <v>14</v>
      </c>
      <c r="AJ40" s="240"/>
      <c r="AK40" s="240">
        <v>14</v>
      </c>
      <c r="AL40" s="492">
        <f t="shared" si="53"/>
        <v>3</v>
      </c>
      <c r="AM40" s="240"/>
      <c r="AN40" s="240"/>
      <c r="AO40" s="240"/>
      <c r="AP40" s="492"/>
      <c r="AQ40" s="240"/>
      <c r="AR40" s="240"/>
      <c r="AS40" s="240"/>
      <c r="AT40" s="492"/>
      <c r="AU40" s="240"/>
      <c r="AV40" s="240"/>
      <c r="AW40" s="240"/>
      <c r="AX40" s="492"/>
      <c r="AY40" s="240"/>
      <c r="AZ40" s="240"/>
      <c r="BA40" s="240"/>
      <c r="BB40" s="492"/>
      <c r="BC40" s="240"/>
      <c r="BD40" s="240"/>
      <c r="BE40" s="240"/>
      <c r="BF40" s="492"/>
      <c r="BG40" s="240"/>
      <c r="BH40" s="240"/>
      <c r="BI40" s="240"/>
      <c r="BJ40" s="492"/>
      <c r="BK40" s="63">
        <f t="shared" si="0"/>
        <v>0.68888888888888888</v>
      </c>
      <c r="BL40" s="127"/>
      <c r="BM40" s="14"/>
      <c r="BN40" s="14">
        <v>3</v>
      </c>
      <c r="BO40" s="14"/>
      <c r="BP40" s="14"/>
      <c r="BQ40" s="14"/>
      <c r="BR40" s="14"/>
      <c r="BS40" s="14"/>
      <c r="BT40" s="14"/>
      <c r="BU40" s="92"/>
      <c r="BX40" s="14"/>
      <c r="BY40" s="14"/>
      <c r="BZ40" s="14"/>
      <c r="CA40" s="14"/>
      <c r="CB40" s="14"/>
      <c r="CC40" s="14"/>
      <c r="CD40" s="14"/>
      <c r="CE40" s="14"/>
      <c r="CF40" s="212"/>
      <c r="CG40" s="226"/>
      <c r="CI40" s="75"/>
      <c r="CJ40" s="75"/>
      <c r="CK40" s="75"/>
      <c r="CL40" s="75"/>
      <c r="CM40" s="75"/>
      <c r="CN40" s="75"/>
      <c r="CO40" s="75"/>
      <c r="CP40" s="75"/>
      <c r="CQ40" s="87"/>
      <c r="CR40" s="75"/>
      <c r="CS40" s="75"/>
      <c r="CT40" s="76"/>
      <c r="CU40" s="75"/>
      <c r="CV40" s="75"/>
      <c r="CW40" s="75"/>
      <c r="CX40" s="75"/>
      <c r="CY40" s="75"/>
      <c r="CZ40" s="86"/>
      <c r="DD40" s="66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ht="12.5">
      <c r="A41" s="489" t="s">
        <v>348</v>
      </c>
      <c r="B41" s="535" t="s">
        <v>341</v>
      </c>
      <c r="C41" s="142" t="s">
        <v>326</v>
      </c>
      <c r="D41" s="536">
        <v>5</v>
      </c>
      <c r="E41" s="537"/>
      <c r="F41" s="133"/>
      <c r="G41" s="11"/>
      <c r="H41" s="132"/>
      <c r="I41" s="133"/>
      <c r="J41" s="133"/>
      <c r="K41" s="133"/>
      <c r="L41" s="133"/>
      <c r="M41" s="133"/>
      <c r="N41" s="133"/>
      <c r="O41" s="11"/>
      <c r="P41" s="147"/>
      <c r="Q41" s="147"/>
      <c r="R41" s="132"/>
      <c r="S41" s="133"/>
      <c r="T41" s="133"/>
      <c r="U41" s="133"/>
      <c r="V41" s="133"/>
      <c r="W41" s="133"/>
      <c r="X41" s="11"/>
      <c r="Y41" s="10">
        <v>150</v>
      </c>
      <c r="Z41" s="147">
        <f t="shared" si="18"/>
        <v>5</v>
      </c>
      <c r="AA41" s="9">
        <f t="shared" ref="AA41:AC41" si="91">AE41*$BM$5+AI41*$BN$5+AM41*$BO$5+AQ41*$BP$5+AU41*$BQ$5+AY41*$BR$5+BC41*$BS$5+BG41*$BT$5</f>
        <v>14</v>
      </c>
      <c r="AB41" s="9">
        <f t="shared" si="91"/>
        <v>0</v>
      </c>
      <c r="AC41" s="9">
        <f t="shared" si="91"/>
        <v>14</v>
      </c>
      <c r="AD41" s="9">
        <f t="shared" si="20"/>
        <v>122</v>
      </c>
      <c r="AE41" s="240"/>
      <c r="AF41" s="240"/>
      <c r="AG41" s="240"/>
      <c r="AH41" s="492">
        <f t="shared" ref="AH41" si="92">BM41</f>
        <v>0</v>
      </c>
      <c r="AI41" s="240"/>
      <c r="AJ41" s="240"/>
      <c r="AK41" s="240"/>
      <c r="AL41" s="492">
        <f t="shared" ref="AL41" si="93">BN41</f>
        <v>0</v>
      </c>
      <c r="AM41" s="240"/>
      <c r="AN41" s="240"/>
      <c r="AO41" s="240"/>
      <c r="AP41" s="492">
        <f t="shared" ref="AP41" si="94">BO41</f>
        <v>0</v>
      </c>
      <c r="AQ41" s="240"/>
      <c r="AR41" s="240"/>
      <c r="AS41" s="240"/>
      <c r="AT41" s="492">
        <f t="shared" ref="AT41" si="95">BP41</f>
        <v>0</v>
      </c>
      <c r="AU41" s="240">
        <v>14</v>
      </c>
      <c r="AV41" s="240"/>
      <c r="AW41" s="240">
        <v>14</v>
      </c>
      <c r="AX41" s="492">
        <f t="shared" ref="AX41" si="96">BQ41</f>
        <v>5</v>
      </c>
      <c r="AY41" s="240"/>
      <c r="AZ41" s="240"/>
      <c r="BA41" s="240"/>
      <c r="BB41" s="492">
        <f t="shared" ref="BB41" si="97">BR41</f>
        <v>0</v>
      </c>
      <c r="BC41" s="240"/>
      <c r="BD41" s="240"/>
      <c r="BE41" s="240"/>
      <c r="BF41" s="492">
        <f t="shared" ref="BF41" si="98">BS41</f>
        <v>0</v>
      </c>
      <c r="BG41" s="240"/>
      <c r="BH41" s="240"/>
      <c r="BI41" s="240"/>
      <c r="BJ41" s="492">
        <f t="shared" ref="BJ41" si="99">BT41</f>
        <v>0</v>
      </c>
      <c r="BK41" s="63">
        <f t="shared" ref="BK41" si="100">IF(ISERROR(AD41/Y41),0,AD41/Y41)</f>
        <v>0.81333333333333335</v>
      </c>
      <c r="BL41" s="127" t="str">
        <f t="shared" ref="BL41" si="101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5</v>
      </c>
      <c r="BR41" s="14">
        <f t="shared" si="41"/>
        <v>0</v>
      </c>
      <c r="BS41" s="14">
        <f t="shared" si="42"/>
        <v>0</v>
      </c>
      <c r="BT41" s="14">
        <f t="shared" si="43"/>
        <v>0</v>
      </c>
      <c r="BU41" s="92">
        <f t="shared" ref="BU41" si="102">SUM(BM41:BT41)</f>
        <v>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5</v>
      </c>
      <c r="CC41" s="14">
        <f t="shared" si="50"/>
        <v>0</v>
      </c>
      <c r="CD41" s="14">
        <f t="shared" si="51"/>
        <v>0</v>
      </c>
      <c r="CE41" s="14">
        <f t="shared" si="52"/>
        <v>0</v>
      </c>
      <c r="CF41" s="212">
        <f t="shared" ref="CF41" si="103">SUM(BX41:CE41)</f>
        <v>5</v>
      </c>
      <c r="CG41" s="226">
        <f t="shared" ref="CG41" si="104">MAX(BX41:CE41)</f>
        <v>5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1</v>
      </c>
      <c r="CN41" s="75">
        <f t="shared" si="31"/>
        <v>0</v>
      </c>
      <c r="CO41" s="75">
        <f t="shared" si="32"/>
        <v>0</v>
      </c>
      <c r="CP41" s="75">
        <f t="shared" si="33"/>
        <v>0</v>
      </c>
      <c r="CQ41" s="87">
        <f t="shared" ref="CQ41" si="105">SUM(CI41:CP41)</f>
        <v>1</v>
      </c>
      <c r="CR41" s="75">
        <f t="shared" ref="CR41" si="106">IF(MID(H41,1,1)="1",1,0)+IF(MID(I41,1,1)="1",1,0)+IF(MID(J41,1,1)="1",1,0)+IF(MID(K41,1,1)="1",1,0)+IF(MID(M41,1,1)="1",1,0)+IF(MID(N41,1,1)="1",1,0)+IF(MID(O41,1,1)="1",1,0)</f>
        <v>0</v>
      </c>
      <c r="CS41" s="75">
        <f t="shared" ref="CS41" si="107">IF(MID(H41,1,1)="2",1,0)+IF(MID(I41,1,1)="2",1,0)+IF(MID(J41,1,1)="2",1,0)+IF(MID(K41,1,1)="2",1,0)+IF(MID(M41,1,1)="2",1,0)+IF(MID(N41,1,1)="2",1,0)+IF(MID(O41,1,1)="2",1,0)</f>
        <v>0</v>
      </c>
      <c r="CT41" s="76">
        <f t="shared" ref="CT41" si="108">IF(MID(H41,1,1)="3",1,0)+IF(MID(I41,1,1)="3",1,0)+IF(MID(J41,1,1)="3",1,0)+IF(MID(K41,1,1)="3",1,0)+IF(MID(M41,1,1)="3",1,0)+IF(MID(N41,1,1)="3",1,0)+IF(MID(O41,1,1)="3",1,0)</f>
        <v>0</v>
      </c>
      <c r="CU41" s="75">
        <f t="shared" ref="CU41" si="109">IF(MID(H41,1,1)="4",1,0)+IF(MID(I41,1,1)="4",1,0)+IF(MID(J41,1,1)="4",1,0)+IF(MID(K41,1,1)="4",1,0)+IF(MID(M41,1,1)="4",1,0)+IF(MID(N41,1,1)="4",1,0)+IF(MID(O41,1,1)="4",1,0)</f>
        <v>0</v>
      </c>
      <c r="CV41" s="75">
        <f t="shared" ref="CV41" si="110">IF(MID(H41,1,1)="5",1,0)+IF(MID(I41,1,1)="5",1,0)+IF(MID(J41,1,1)="5",1,0)+IF(MID(K41,1,1)="5",1,0)+IF(MID(M41,1,1)="5",1,0)+IF(MID(N41,1,1)="5",1,0)+IF(MID(O41,1,1)="5",1,0)</f>
        <v>0</v>
      </c>
      <c r="CW41" s="75">
        <f t="shared" ref="CW41" si="111">IF(MID(H41,1,1)="6",1,0)+IF(MID(I41,1,1)="6",1,0)+IF(MID(J41,1,1)="6",1,0)+IF(MID(K41,1,1)="6",1,0)+IF(MID(M41,1,1)="6",1,0)+IF(MID(N41,1,1)="6",1,0)+IF(MID(O41,1,1)="6",1,0)</f>
        <v>0</v>
      </c>
      <c r="CX41" s="75">
        <f t="shared" ref="CX41" si="112">IF(MID(H41,1,1)="7",1,0)+IF(MID(I41,1,1)="7",1,0)+IF(MID(J41,1,1)="7",1,0)+IF(MID(K41,1,1)="7",1,0)+IF(MID(M41,1,1)="7",1,0)+IF(MID(N41,1,1)="7",1,0)+IF(MID(O41,1,1)="7",1,0)</f>
        <v>0</v>
      </c>
      <c r="CY41" s="75">
        <f t="shared" ref="CY41" si="113">IF(MID(H41,1,1)="8",1,0)+IF(MID(I41,1,1)="8",1,0)+IF(MID(J41,1,1)="8",1,0)+IF(MID(K41,1,1)="8",1,0)+IF(MID(M41,1,1)="8",1,0)+IF(MID(N41,1,1)="8",1,0)+IF(MID(O41,1,1)="8",1,0)</f>
        <v>0</v>
      </c>
      <c r="CZ41" s="86">
        <f t="shared" ref="CZ41" si="114">SUM(CR41:CY41)</f>
        <v>0</v>
      </c>
      <c r="DD41" s="66">
        <f>SUM($AE41:$AG41)+SUM($AI41:$AK41)+SUM($AM41:AO41)+SUM($AQ41:AS41)+SUM($AU41:AW41)+SUM($AY41:BA41)+SUM($BC41:BE41)+SUM($BG41:BI41)</f>
        <v>28</v>
      </c>
      <c r="DE41"/>
      <c r="DF41">
        <f>IF(B41&lt;&gt;0,DF39+1,DF39)</f>
        <v>24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ht="12.5">
      <c r="A42" s="489" t="s">
        <v>349</v>
      </c>
      <c r="B42" s="535" t="s">
        <v>342</v>
      </c>
      <c r="C42" s="142" t="s">
        <v>326</v>
      </c>
      <c r="D42" s="536">
        <v>6</v>
      </c>
      <c r="E42" s="537"/>
      <c r="F42" s="133"/>
      <c r="G42" s="11"/>
      <c r="H42" s="132"/>
      <c r="I42" s="133"/>
      <c r="J42" s="133"/>
      <c r="K42" s="133"/>
      <c r="L42" s="133"/>
      <c r="M42" s="133"/>
      <c r="N42" s="133"/>
      <c r="O42" s="11"/>
      <c r="P42" s="147"/>
      <c r="Q42" s="147"/>
      <c r="R42" s="132"/>
      <c r="S42" s="133"/>
      <c r="T42" s="133"/>
      <c r="U42" s="133"/>
      <c r="V42" s="133"/>
      <c r="W42" s="133"/>
      <c r="X42" s="11"/>
      <c r="Y42" s="10">
        <v>90</v>
      </c>
      <c r="Z42" s="147">
        <f t="shared" si="18"/>
        <v>3</v>
      </c>
      <c r="AA42" s="9">
        <f t="shared" ref="AA42:AC42" si="115">AE42*$BM$5+AI42*$BN$5+AM42*$BO$5+AQ42*$BP$5+AU42*$BQ$5+AY42*$BR$5+BC42*$BS$5+BG42*$BT$5</f>
        <v>14</v>
      </c>
      <c r="AB42" s="9">
        <f t="shared" si="115"/>
        <v>0</v>
      </c>
      <c r="AC42" s="9">
        <f t="shared" si="115"/>
        <v>14</v>
      </c>
      <c r="AD42" s="9">
        <f t="shared" si="20"/>
        <v>62</v>
      </c>
      <c r="AE42" s="240"/>
      <c r="AF42" s="240"/>
      <c r="AG42" s="240"/>
      <c r="AH42" s="492">
        <f t="shared" ref="AH42" si="116">BM42</f>
        <v>0</v>
      </c>
      <c r="AI42" s="240"/>
      <c r="AJ42" s="240"/>
      <c r="AK42" s="240"/>
      <c r="AL42" s="492">
        <f t="shared" ref="AL42" si="117">BN42</f>
        <v>0</v>
      </c>
      <c r="AM42" s="240"/>
      <c r="AN42" s="240"/>
      <c r="AO42" s="240"/>
      <c r="AP42" s="492">
        <f t="shared" ref="AP42" si="118">BO42</f>
        <v>0</v>
      </c>
      <c r="AQ42" s="240"/>
      <c r="AR42" s="240"/>
      <c r="AS42" s="240"/>
      <c r="AT42" s="492">
        <f t="shared" ref="AT42" si="119">BP42</f>
        <v>0</v>
      </c>
      <c r="AU42" s="240"/>
      <c r="AV42" s="240"/>
      <c r="AW42" s="240"/>
      <c r="AX42" s="492">
        <f t="shared" ref="AX42" si="120">BQ42</f>
        <v>0</v>
      </c>
      <c r="AY42" s="240">
        <v>14</v>
      </c>
      <c r="AZ42" s="240"/>
      <c r="BA42" s="240">
        <v>14</v>
      </c>
      <c r="BB42" s="492">
        <f t="shared" ref="BB42" si="121">BR42</f>
        <v>3</v>
      </c>
      <c r="BC42" s="240"/>
      <c r="BD42" s="240"/>
      <c r="BE42" s="240"/>
      <c r="BF42" s="492">
        <f t="shared" ref="BF42" si="122">BS42</f>
        <v>0</v>
      </c>
      <c r="BG42" s="240"/>
      <c r="BH42" s="240"/>
      <c r="BI42" s="240"/>
      <c r="BJ42" s="492">
        <f t="shared" ref="BJ42" si="123">BT42</f>
        <v>0</v>
      </c>
      <c r="BK42" s="63">
        <f t="shared" ref="BK42" si="124">IF(ISERROR(AD42/Y42),0,AD42/Y42)</f>
        <v>0.68888888888888888</v>
      </c>
      <c r="BL42" s="127" t="str">
        <f t="shared" ref="BL42" si="125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3</v>
      </c>
      <c r="BS42" s="14">
        <f t="shared" si="42"/>
        <v>0</v>
      </c>
      <c r="BT42" s="14">
        <f t="shared" si="43"/>
        <v>0</v>
      </c>
      <c r="BU42" s="92">
        <f t="shared" ref="BU42" si="126">SUM(BM42:BT42)</f>
        <v>3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3</v>
      </c>
      <c r="CD42" s="14">
        <f t="shared" si="51"/>
        <v>0</v>
      </c>
      <c r="CE42" s="14">
        <f t="shared" si="52"/>
        <v>0</v>
      </c>
      <c r="CF42" s="212">
        <f t="shared" ref="CF42" si="127">SUM(BX42:CE42)</f>
        <v>3</v>
      </c>
      <c r="CG42" s="226">
        <f t="shared" ref="CG42" si="128">MAX(BX42:CE42)</f>
        <v>3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1</v>
      </c>
      <c r="CO42" s="75">
        <f t="shared" si="32"/>
        <v>0</v>
      </c>
      <c r="CP42" s="75">
        <f t="shared" si="33"/>
        <v>0</v>
      </c>
      <c r="CQ42" s="87">
        <f t="shared" ref="CQ42" si="129">SUM(CI42:CP42)</f>
        <v>1</v>
      </c>
      <c r="CR42" s="75">
        <f t="shared" ref="CR42" si="130">IF(MID(H42,1,1)="1",1,0)+IF(MID(I42,1,1)="1",1,0)+IF(MID(J42,1,1)="1",1,0)+IF(MID(K42,1,1)="1",1,0)+IF(MID(M42,1,1)="1",1,0)+IF(MID(N42,1,1)="1",1,0)+IF(MID(O42,1,1)="1",1,0)</f>
        <v>0</v>
      </c>
      <c r="CS42" s="75">
        <f t="shared" ref="CS42" si="131">IF(MID(H42,1,1)="2",1,0)+IF(MID(I42,1,1)="2",1,0)+IF(MID(J42,1,1)="2",1,0)+IF(MID(K42,1,1)="2",1,0)+IF(MID(M42,1,1)="2",1,0)+IF(MID(N42,1,1)="2",1,0)+IF(MID(O42,1,1)="2",1,0)</f>
        <v>0</v>
      </c>
      <c r="CT42" s="76">
        <f t="shared" ref="CT42" si="132">IF(MID(H42,1,1)="3",1,0)+IF(MID(I42,1,1)="3",1,0)+IF(MID(J42,1,1)="3",1,0)+IF(MID(K42,1,1)="3",1,0)+IF(MID(M42,1,1)="3",1,0)+IF(MID(N42,1,1)="3",1,0)+IF(MID(O42,1,1)="3",1,0)</f>
        <v>0</v>
      </c>
      <c r="CU42" s="75">
        <f t="shared" ref="CU42" si="133">IF(MID(H42,1,1)="4",1,0)+IF(MID(I42,1,1)="4",1,0)+IF(MID(J42,1,1)="4",1,0)+IF(MID(K42,1,1)="4",1,0)+IF(MID(M42,1,1)="4",1,0)+IF(MID(N42,1,1)="4",1,0)+IF(MID(O42,1,1)="4",1,0)</f>
        <v>0</v>
      </c>
      <c r="CV42" s="75">
        <f t="shared" ref="CV42" si="134">IF(MID(H42,1,1)="5",1,0)+IF(MID(I42,1,1)="5",1,0)+IF(MID(J42,1,1)="5",1,0)+IF(MID(K42,1,1)="5",1,0)+IF(MID(M42,1,1)="5",1,0)+IF(MID(N42,1,1)="5",1,0)+IF(MID(O42,1,1)="5",1,0)</f>
        <v>0</v>
      </c>
      <c r="CW42" s="75">
        <f t="shared" ref="CW42" si="135">IF(MID(H42,1,1)="6",1,0)+IF(MID(I42,1,1)="6",1,0)+IF(MID(J42,1,1)="6",1,0)+IF(MID(K42,1,1)="6",1,0)+IF(MID(M42,1,1)="6",1,0)+IF(MID(N42,1,1)="6",1,0)+IF(MID(O42,1,1)="6",1,0)</f>
        <v>0</v>
      </c>
      <c r="CX42" s="75">
        <f t="shared" ref="CX42" si="136">IF(MID(H42,1,1)="7",1,0)+IF(MID(I42,1,1)="7",1,0)+IF(MID(J42,1,1)="7",1,0)+IF(MID(K42,1,1)="7",1,0)+IF(MID(M42,1,1)="7",1,0)+IF(MID(N42,1,1)="7",1,0)+IF(MID(O42,1,1)="7",1,0)</f>
        <v>0</v>
      </c>
      <c r="CY42" s="75">
        <f t="shared" ref="CY42" si="137">IF(MID(H42,1,1)="8",1,0)+IF(MID(I42,1,1)="8",1,0)+IF(MID(J42,1,1)="8",1,0)+IF(MID(K42,1,1)="8",1,0)+IF(MID(M42,1,1)="8",1,0)+IF(MID(N42,1,1)="8",1,0)+IF(MID(O42,1,1)="8",1,0)</f>
        <v>0</v>
      </c>
      <c r="CZ42" s="86">
        <f t="shared" ref="CZ42" si="138">SUM(CR42:CY42)</f>
        <v>0</v>
      </c>
      <c r="DD42" s="66">
        <f>SUM($AE42:$AG42)+SUM($AI42:$AK42)+SUM($AM42:AO42)+SUM($AQ42:AS42)+SUM($AU42:AW42)+SUM($AY42:BA42)+SUM($BC42:BE42)+SUM($BG42:BI42)</f>
        <v>28</v>
      </c>
      <c r="DE42"/>
      <c r="DF42">
        <f t="shared" si="44"/>
        <v>25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ht="12.5">
      <c r="A43" s="489" t="s">
        <v>350</v>
      </c>
      <c r="B43" s="535" t="s">
        <v>390</v>
      </c>
      <c r="C43" s="142" t="s">
        <v>326</v>
      </c>
      <c r="D43" s="536">
        <v>6</v>
      </c>
      <c r="E43" s="537"/>
      <c r="F43" s="133"/>
      <c r="G43" s="11"/>
      <c r="H43" s="132"/>
      <c r="I43" s="133"/>
      <c r="J43" s="133"/>
      <c r="K43" s="133"/>
      <c r="L43" s="133"/>
      <c r="M43" s="133"/>
      <c r="N43" s="133"/>
      <c r="O43" s="11"/>
      <c r="P43" s="147"/>
      <c r="Q43" s="147"/>
      <c r="R43" s="132"/>
      <c r="S43" s="133"/>
      <c r="T43" s="133"/>
      <c r="U43" s="133"/>
      <c r="V43" s="133"/>
      <c r="W43" s="133"/>
      <c r="X43" s="11"/>
      <c r="Y43" s="10">
        <v>90</v>
      </c>
      <c r="Z43" s="147">
        <f t="shared" si="18"/>
        <v>3</v>
      </c>
      <c r="AA43" s="9">
        <f t="shared" ref="AA43:AC43" si="139">AE43*$BM$5+AI43*$BN$5+AM43*$BO$5+AQ43*$BP$5+AU43*$BQ$5+AY43*$BR$5+BC43*$BS$5+BG43*$BT$5</f>
        <v>14</v>
      </c>
      <c r="AB43" s="9">
        <f t="shared" si="139"/>
        <v>0</v>
      </c>
      <c r="AC43" s="9">
        <f t="shared" si="139"/>
        <v>14</v>
      </c>
      <c r="AD43" s="9">
        <f t="shared" si="20"/>
        <v>62</v>
      </c>
      <c r="AE43" s="240"/>
      <c r="AF43" s="240"/>
      <c r="AG43" s="240"/>
      <c r="AH43" s="492">
        <f t="shared" ref="AH43" si="140">BM43</f>
        <v>0</v>
      </c>
      <c r="AI43" s="240"/>
      <c r="AJ43" s="240"/>
      <c r="AK43" s="240"/>
      <c r="AL43" s="492">
        <f t="shared" ref="AL43" si="141">BN43</f>
        <v>0</v>
      </c>
      <c r="AM43" s="240"/>
      <c r="AN43" s="240"/>
      <c r="AO43" s="240"/>
      <c r="AP43" s="492">
        <f t="shared" ref="AP43" si="142">BO43</f>
        <v>0</v>
      </c>
      <c r="AQ43" s="240"/>
      <c r="AR43" s="240"/>
      <c r="AS43" s="240"/>
      <c r="AT43" s="492">
        <f t="shared" ref="AT43" si="143">BP43</f>
        <v>0</v>
      </c>
      <c r="AU43" s="240"/>
      <c r="AV43" s="240"/>
      <c r="AW43" s="240"/>
      <c r="AX43" s="492">
        <f t="shared" ref="AX43" si="144">BQ43</f>
        <v>0</v>
      </c>
      <c r="AY43" s="240">
        <v>14</v>
      </c>
      <c r="AZ43" s="240"/>
      <c r="BA43" s="240">
        <v>14</v>
      </c>
      <c r="BB43" s="492">
        <f t="shared" ref="BB43" si="145">BR43</f>
        <v>3</v>
      </c>
      <c r="BC43" s="240"/>
      <c r="BD43" s="240"/>
      <c r="BE43" s="240"/>
      <c r="BF43" s="492">
        <f t="shared" ref="BF43" si="146">BS43</f>
        <v>0</v>
      </c>
      <c r="BG43" s="240"/>
      <c r="BH43" s="240"/>
      <c r="BI43" s="240"/>
      <c r="BJ43" s="492">
        <f t="shared" ref="BJ43" si="147">BT43</f>
        <v>0</v>
      </c>
      <c r="BK43" s="63">
        <f t="shared" ref="BK43" si="148">IF(ISERROR(AD43/Y43),0,AD43/Y43)</f>
        <v>0.68888888888888888</v>
      </c>
      <c r="BL43" s="127" t="str">
        <f t="shared" ref="BL43" si="149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3</v>
      </c>
      <c r="BS43" s="14">
        <f t="shared" si="42"/>
        <v>0</v>
      </c>
      <c r="BT43" s="14">
        <f t="shared" si="43"/>
        <v>0</v>
      </c>
      <c r="BU43" s="92">
        <f t="shared" ref="BU43" si="150">SUM(BM43:BT43)</f>
        <v>3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3</v>
      </c>
      <c r="CD43" s="14">
        <f t="shared" si="51"/>
        <v>0</v>
      </c>
      <c r="CE43" s="14">
        <f t="shared" si="52"/>
        <v>0</v>
      </c>
      <c r="CF43" s="212">
        <f t="shared" ref="CF43" si="151">SUM(BX43:CE43)</f>
        <v>3</v>
      </c>
      <c r="CG43" s="226">
        <f t="shared" ref="CG43" si="152">MAX(BX43:CE43)</f>
        <v>3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1</v>
      </c>
      <c r="CO43" s="75">
        <f t="shared" si="32"/>
        <v>0</v>
      </c>
      <c r="CP43" s="75">
        <f t="shared" si="33"/>
        <v>0</v>
      </c>
      <c r="CQ43" s="87">
        <f t="shared" ref="CQ43" si="153">SUM(CI43:CP43)</f>
        <v>1</v>
      </c>
      <c r="CR43" s="75">
        <f t="shared" ref="CR43" si="154">IF(MID(H43,1,1)="1",1,0)+IF(MID(I43,1,1)="1",1,0)+IF(MID(J43,1,1)="1",1,0)+IF(MID(K43,1,1)="1",1,0)+IF(MID(M43,1,1)="1",1,0)+IF(MID(N43,1,1)="1",1,0)+IF(MID(O43,1,1)="1",1,0)</f>
        <v>0</v>
      </c>
      <c r="CS43" s="75">
        <f t="shared" ref="CS43" si="155">IF(MID(H43,1,1)="2",1,0)+IF(MID(I43,1,1)="2",1,0)+IF(MID(J43,1,1)="2",1,0)+IF(MID(K43,1,1)="2",1,0)+IF(MID(M43,1,1)="2",1,0)+IF(MID(N43,1,1)="2",1,0)+IF(MID(O43,1,1)="2",1,0)</f>
        <v>0</v>
      </c>
      <c r="CT43" s="76">
        <f t="shared" ref="CT43" si="156">IF(MID(H43,1,1)="3",1,0)+IF(MID(I43,1,1)="3",1,0)+IF(MID(J43,1,1)="3",1,0)+IF(MID(K43,1,1)="3",1,0)+IF(MID(M43,1,1)="3",1,0)+IF(MID(N43,1,1)="3",1,0)+IF(MID(O43,1,1)="3",1,0)</f>
        <v>0</v>
      </c>
      <c r="CU43" s="75">
        <f t="shared" ref="CU43" si="157">IF(MID(H43,1,1)="4",1,0)+IF(MID(I43,1,1)="4",1,0)+IF(MID(J43,1,1)="4",1,0)+IF(MID(K43,1,1)="4",1,0)+IF(MID(M43,1,1)="4",1,0)+IF(MID(N43,1,1)="4",1,0)+IF(MID(O43,1,1)="4",1,0)</f>
        <v>0</v>
      </c>
      <c r="CV43" s="75">
        <f t="shared" ref="CV43" si="158">IF(MID(H43,1,1)="5",1,0)+IF(MID(I43,1,1)="5",1,0)+IF(MID(J43,1,1)="5",1,0)+IF(MID(K43,1,1)="5",1,0)+IF(MID(M43,1,1)="5",1,0)+IF(MID(N43,1,1)="5",1,0)+IF(MID(O43,1,1)="5",1,0)</f>
        <v>0</v>
      </c>
      <c r="CW43" s="75">
        <f t="shared" ref="CW43" si="159">IF(MID(H43,1,1)="6",1,0)+IF(MID(I43,1,1)="6",1,0)+IF(MID(J43,1,1)="6",1,0)+IF(MID(K43,1,1)="6",1,0)+IF(MID(M43,1,1)="6",1,0)+IF(MID(N43,1,1)="6",1,0)+IF(MID(O43,1,1)="6",1,0)</f>
        <v>0</v>
      </c>
      <c r="CX43" s="75">
        <f t="shared" ref="CX43" si="160">IF(MID(H43,1,1)="7",1,0)+IF(MID(I43,1,1)="7",1,0)+IF(MID(J43,1,1)="7",1,0)+IF(MID(K43,1,1)="7",1,0)+IF(MID(M43,1,1)="7",1,0)+IF(MID(N43,1,1)="7",1,0)+IF(MID(O43,1,1)="7",1,0)</f>
        <v>0</v>
      </c>
      <c r="CY43" s="75">
        <f t="shared" ref="CY43" si="161">IF(MID(H43,1,1)="8",1,0)+IF(MID(I43,1,1)="8",1,0)+IF(MID(J43,1,1)="8",1,0)+IF(MID(K43,1,1)="8",1,0)+IF(MID(M43,1,1)="8",1,0)+IF(MID(N43,1,1)="8",1,0)+IF(MID(O43,1,1)="8",1,0)</f>
        <v>0</v>
      </c>
      <c r="CZ43" s="86">
        <f t="shared" ref="CZ43" si="162">SUM(CR43:CY43)</f>
        <v>0</v>
      </c>
      <c r="DD43" s="66">
        <f>SUM($AE43:$AG43)+SUM($AI43:$AK43)+SUM($AM43:AO43)+SUM($AQ43:AS43)+SUM($AU43:AW43)+SUM($AY43:BA43)+SUM($BC43:BE43)+SUM($BG43:BI43)</f>
        <v>28</v>
      </c>
      <c r="DE43"/>
      <c r="DF43">
        <f t="shared" si="44"/>
        <v>26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ht="12" hidden="1" customHeight="1">
      <c r="A44" s="489" t="s">
        <v>351</v>
      </c>
      <c r="B44" s="535"/>
      <c r="C44" s="142"/>
      <c r="D44" s="132"/>
      <c r="E44" s="133"/>
      <c r="F44" s="133"/>
      <c r="G44" s="11"/>
      <c r="H44" s="132"/>
      <c r="I44" s="133"/>
      <c r="J44" s="133"/>
      <c r="K44" s="133"/>
      <c r="L44" s="133"/>
      <c r="M44" s="133"/>
      <c r="N44" s="133"/>
      <c r="O44" s="11"/>
      <c r="P44" s="147"/>
      <c r="Q44" s="147"/>
      <c r="R44" s="132"/>
      <c r="S44" s="133"/>
      <c r="T44" s="133"/>
      <c r="U44" s="133"/>
      <c r="V44" s="133"/>
      <c r="W44" s="133"/>
      <c r="X44" s="11"/>
      <c r="Y44" s="8"/>
      <c r="Z44" s="147">
        <f t="shared" si="18"/>
        <v>0</v>
      </c>
      <c r="AA44" s="9">
        <f t="shared" ref="AA44:AC44" si="163">AE44*$BM$5+AI44*$BN$5+AM44*$BO$5+AQ44*$BP$5+AU44*$BQ$5+AY44*$BR$5+BC44*$BS$5+BG44*$BT$5</f>
        <v>0</v>
      </c>
      <c r="AB44" s="9">
        <f t="shared" si="163"/>
        <v>0</v>
      </c>
      <c r="AC44" s="9">
        <f t="shared" si="163"/>
        <v>0</v>
      </c>
      <c r="AD44" s="9">
        <f t="shared" si="20"/>
        <v>0</v>
      </c>
      <c r="AE44" s="240"/>
      <c r="AF44" s="240"/>
      <c r="AG44" s="240"/>
      <c r="AH44" s="492">
        <f t="shared" ref="AH44" si="164">BM44</f>
        <v>0</v>
      </c>
      <c r="AI44" s="240"/>
      <c r="AJ44" s="240"/>
      <c r="AK44" s="240"/>
      <c r="AL44" s="492">
        <f t="shared" ref="AL44" si="165">BN44</f>
        <v>0</v>
      </c>
      <c r="AM44" s="240"/>
      <c r="AN44" s="240"/>
      <c r="AO44" s="240"/>
      <c r="AP44" s="492">
        <f t="shared" ref="AP44" si="166">BO44</f>
        <v>0</v>
      </c>
      <c r="AQ44" s="240"/>
      <c r="AR44" s="240"/>
      <c r="AS44" s="240"/>
      <c r="AT44" s="492">
        <f t="shared" ref="AT44" si="167">BP44</f>
        <v>0</v>
      </c>
      <c r="AU44" s="240"/>
      <c r="AV44" s="240"/>
      <c r="AW44" s="240"/>
      <c r="AX44" s="492">
        <f t="shared" ref="AX44" si="168">BQ44</f>
        <v>0</v>
      </c>
      <c r="AY44" s="240"/>
      <c r="AZ44" s="240"/>
      <c r="BA44" s="240"/>
      <c r="BB44" s="492">
        <f t="shared" ref="BB44" si="169">BR44</f>
        <v>0</v>
      </c>
      <c r="BC44" s="240"/>
      <c r="BD44" s="240"/>
      <c r="BE44" s="240"/>
      <c r="BF44" s="492">
        <f t="shared" ref="BF44" si="170">BS44</f>
        <v>0</v>
      </c>
      <c r="BG44" s="240"/>
      <c r="BH44" s="240"/>
      <c r="BI44" s="240"/>
      <c r="BJ44" s="492">
        <f t="shared" ref="BJ44" si="171">BT44</f>
        <v>0</v>
      </c>
      <c r="BK44" s="63">
        <f t="shared" ref="BK44" si="172">IF(ISERROR(AD44/Y44),0,AD44/Y44)</f>
        <v>0</v>
      </c>
      <c r="BL44" s="127" t="str">
        <f t="shared" ref="BL44" si="173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2">
        <f t="shared" ref="BU44" si="174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12">
        <f t="shared" ref="CF44" si="175">SUM(BX44:CE44)</f>
        <v>0</v>
      </c>
      <c r="CG44" s="226">
        <f t="shared" ref="CG44" si="176">MAX(BX44:CE44)</f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0</v>
      </c>
      <c r="CQ44" s="87">
        <f t="shared" ref="CQ44" si="177">SUM(CI44:CP44)</f>
        <v>0</v>
      </c>
      <c r="CR44" s="75">
        <f t="shared" ref="CR44" si="178">IF(MID(H44,1,1)="1",1,0)+IF(MID(I44,1,1)="1",1,0)+IF(MID(J44,1,1)="1",1,0)+IF(MID(K44,1,1)="1",1,0)+IF(MID(M44,1,1)="1",1,0)+IF(MID(N44,1,1)="1",1,0)+IF(MID(O44,1,1)="1",1,0)</f>
        <v>0</v>
      </c>
      <c r="CS44" s="75">
        <f t="shared" ref="CS44" si="179">IF(MID(H44,1,1)="2",1,0)+IF(MID(I44,1,1)="2",1,0)+IF(MID(J44,1,1)="2",1,0)+IF(MID(K44,1,1)="2",1,0)+IF(MID(M44,1,1)="2",1,0)+IF(MID(N44,1,1)="2",1,0)+IF(MID(O44,1,1)="2",1,0)</f>
        <v>0</v>
      </c>
      <c r="CT44" s="76">
        <f t="shared" ref="CT44" si="180">IF(MID(H44,1,1)="3",1,0)+IF(MID(I44,1,1)="3",1,0)+IF(MID(J44,1,1)="3",1,0)+IF(MID(K44,1,1)="3",1,0)+IF(MID(M44,1,1)="3",1,0)+IF(MID(N44,1,1)="3",1,0)+IF(MID(O44,1,1)="3",1,0)</f>
        <v>0</v>
      </c>
      <c r="CU44" s="75">
        <f t="shared" ref="CU44" si="181">IF(MID(H44,1,1)="4",1,0)+IF(MID(I44,1,1)="4",1,0)+IF(MID(J44,1,1)="4",1,0)+IF(MID(K44,1,1)="4",1,0)+IF(MID(M44,1,1)="4",1,0)+IF(MID(N44,1,1)="4",1,0)+IF(MID(O44,1,1)="4",1,0)</f>
        <v>0</v>
      </c>
      <c r="CV44" s="75">
        <f t="shared" ref="CV44" si="182">IF(MID(H44,1,1)="5",1,0)+IF(MID(I44,1,1)="5",1,0)+IF(MID(J44,1,1)="5",1,0)+IF(MID(K44,1,1)="5",1,0)+IF(MID(M44,1,1)="5",1,0)+IF(MID(N44,1,1)="5",1,0)+IF(MID(O44,1,1)="5",1,0)</f>
        <v>0</v>
      </c>
      <c r="CW44" s="75">
        <f t="shared" ref="CW44" si="183">IF(MID(H44,1,1)="6",1,0)+IF(MID(I44,1,1)="6",1,0)+IF(MID(J44,1,1)="6",1,0)+IF(MID(K44,1,1)="6",1,0)+IF(MID(M44,1,1)="6",1,0)+IF(MID(N44,1,1)="6",1,0)+IF(MID(O44,1,1)="6",1,0)</f>
        <v>0</v>
      </c>
      <c r="CX44" s="75">
        <f t="shared" ref="CX44" si="184">IF(MID(H44,1,1)="7",1,0)+IF(MID(I44,1,1)="7",1,0)+IF(MID(J44,1,1)="7",1,0)+IF(MID(K44,1,1)="7",1,0)+IF(MID(M44,1,1)="7",1,0)+IF(MID(N44,1,1)="7",1,0)+IF(MID(O44,1,1)="7",1,0)</f>
        <v>0</v>
      </c>
      <c r="CY44" s="75">
        <f t="shared" ref="CY44" si="185">IF(MID(H44,1,1)="8",1,0)+IF(MID(I44,1,1)="8",1,0)+IF(MID(J44,1,1)="8",1,0)+IF(MID(K44,1,1)="8",1,0)+IF(MID(M44,1,1)="8",1,0)+IF(MID(N44,1,1)="8",1,0)+IF(MID(O44,1,1)="8",1,0)</f>
        <v>0</v>
      </c>
      <c r="CZ44" s="86">
        <f t="shared" ref="CZ44" si="186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4"/>
        <v>26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ht="12.5">
      <c r="A45" s="489" t="s">
        <v>351</v>
      </c>
      <c r="B45" s="535" t="s">
        <v>345</v>
      </c>
      <c r="C45" s="142" t="s">
        <v>326</v>
      </c>
      <c r="D45" s="132">
        <v>7</v>
      </c>
      <c r="E45" s="133"/>
      <c r="F45" s="133"/>
      <c r="G45" s="11"/>
      <c r="H45" s="132"/>
      <c r="I45" s="133"/>
      <c r="J45" s="133"/>
      <c r="K45" s="133"/>
      <c r="L45" s="133"/>
      <c r="M45" s="133"/>
      <c r="N45" s="133"/>
      <c r="O45" s="11"/>
      <c r="P45" s="147"/>
      <c r="Q45" s="147"/>
      <c r="R45" s="132"/>
      <c r="S45" s="133"/>
      <c r="T45" s="133"/>
      <c r="U45" s="133"/>
      <c r="V45" s="133"/>
      <c r="W45" s="133"/>
      <c r="X45" s="11"/>
      <c r="Y45" s="8">
        <v>210</v>
      </c>
      <c r="Z45" s="147">
        <f t="shared" si="18"/>
        <v>7</v>
      </c>
      <c r="AA45" s="9">
        <f t="shared" ref="AA45:AC45" si="187">AE45*$BM$5+AI45*$BN$5+AM45*$BO$5+AQ45*$BP$5+AU45*$BQ$5+AY45*$BR$5+BC45*$BS$5+BG45*$BT$5</f>
        <v>14</v>
      </c>
      <c r="AB45" s="9">
        <f t="shared" si="187"/>
        <v>0</v>
      </c>
      <c r="AC45" s="9">
        <f t="shared" si="187"/>
        <v>14</v>
      </c>
      <c r="AD45" s="9">
        <f t="shared" si="20"/>
        <v>182</v>
      </c>
      <c r="AE45" s="240"/>
      <c r="AF45" s="240"/>
      <c r="AG45" s="240"/>
      <c r="AH45" s="492">
        <f t="shared" ref="AH45" si="188">BM45</f>
        <v>0</v>
      </c>
      <c r="AI45" s="240"/>
      <c r="AJ45" s="240"/>
      <c r="AK45" s="240"/>
      <c r="AL45" s="492">
        <f t="shared" ref="AL45" si="189">BN45</f>
        <v>0</v>
      </c>
      <c r="AM45" s="240"/>
      <c r="AN45" s="240"/>
      <c r="AO45" s="240"/>
      <c r="AP45" s="492">
        <f t="shared" ref="AP45" si="190">BO45</f>
        <v>0</v>
      </c>
      <c r="AQ45" s="240"/>
      <c r="AR45" s="240"/>
      <c r="AS45" s="240"/>
      <c r="AT45" s="492">
        <f t="shared" ref="AT45" si="191">BP45</f>
        <v>0</v>
      </c>
      <c r="AU45" s="240"/>
      <c r="AV45" s="240"/>
      <c r="AW45" s="240"/>
      <c r="AX45" s="492">
        <f t="shared" ref="AX45" si="192">BQ45</f>
        <v>0</v>
      </c>
      <c r="AY45" s="240"/>
      <c r="AZ45" s="240"/>
      <c r="BA45" s="240"/>
      <c r="BB45" s="492">
        <f t="shared" ref="BB45" si="193">BR45</f>
        <v>0</v>
      </c>
      <c r="BC45" s="240">
        <v>14</v>
      </c>
      <c r="BD45" s="240"/>
      <c r="BE45" s="240">
        <v>14</v>
      </c>
      <c r="BF45" s="492">
        <f t="shared" ref="BF45" si="194">BS45</f>
        <v>7</v>
      </c>
      <c r="BG45" s="240"/>
      <c r="BH45" s="240"/>
      <c r="BI45" s="240"/>
      <c r="BJ45" s="492">
        <f t="shared" ref="BJ45" si="195">BT45</f>
        <v>0</v>
      </c>
      <c r="BK45" s="63">
        <f t="shared" ref="BK45" si="196">IF(ISERROR(AD45/Y45),0,AD45/Y45)</f>
        <v>0.8666666666666667</v>
      </c>
      <c r="BL45" s="127" t="str">
        <f t="shared" ref="BL45" si="197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7</v>
      </c>
      <c r="BT45" s="14">
        <f t="shared" si="43"/>
        <v>0</v>
      </c>
      <c r="BU45" s="92">
        <f t="shared" ref="BU45" si="198">SUM(BM45:BT45)</f>
        <v>7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7</v>
      </c>
      <c r="CE45" s="14">
        <f t="shared" si="52"/>
        <v>0</v>
      </c>
      <c r="CF45" s="212">
        <f t="shared" ref="CF45" si="199">SUM(BX45:CE45)</f>
        <v>7</v>
      </c>
      <c r="CG45" s="226">
        <f t="shared" ref="CG45" si="200">MAX(BX45:CE45)</f>
        <v>7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1</v>
      </c>
      <c r="CP45" s="75">
        <f t="shared" si="33"/>
        <v>0</v>
      </c>
      <c r="CQ45" s="87">
        <f t="shared" ref="CQ45" si="201">SUM(CI45:CP45)</f>
        <v>1</v>
      </c>
      <c r="CR45" s="75">
        <f t="shared" ref="CR45" si="202">IF(MID(H45,1,1)="1",1,0)+IF(MID(I45,1,1)="1",1,0)+IF(MID(J45,1,1)="1",1,0)+IF(MID(K45,1,1)="1",1,0)+IF(MID(M45,1,1)="1",1,0)+IF(MID(N45,1,1)="1",1,0)+IF(MID(O45,1,1)="1",1,0)</f>
        <v>0</v>
      </c>
      <c r="CS45" s="75">
        <f t="shared" ref="CS45" si="203">IF(MID(H45,1,1)="2",1,0)+IF(MID(I45,1,1)="2",1,0)+IF(MID(J45,1,1)="2",1,0)+IF(MID(K45,1,1)="2",1,0)+IF(MID(M45,1,1)="2",1,0)+IF(MID(N45,1,1)="2",1,0)+IF(MID(O45,1,1)="2",1,0)</f>
        <v>0</v>
      </c>
      <c r="CT45" s="76">
        <f t="shared" ref="CT45" si="204">IF(MID(H45,1,1)="3",1,0)+IF(MID(I45,1,1)="3",1,0)+IF(MID(J45,1,1)="3",1,0)+IF(MID(K45,1,1)="3",1,0)+IF(MID(M45,1,1)="3",1,0)+IF(MID(N45,1,1)="3",1,0)+IF(MID(O45,1,1)="3",1,0)</f>
        <v>0</v>
      </c>
      <c r="CU45" s="75">
        <f t="shared" ref="CU45" si="205">IF(MID(H45,1,1)="4",1,0)+IF(MID(I45,1,1)="4",1,0)+IF(MID(J45,1,1)="4",1,0)+IF(MID(K45,1,1)="4",1,0)+IF(MID(M45,1,1)="4",1,0)+IF(MID(N45,1,1)="4",1,0)+IF(MID(O45,1,1)="4",1,0)</f>
        <v>0</v>
      </c>
      <c r="CV45" s="75">
        <f t="shared" ref="CV45" si="206">IF(MID(H45,1,1)="5",1,0)+IF(MID(I45,1,1)="5",1,0)+IF(MID(J45,1,1)="5",1,0)+IF(MID(K45,1,1)="5",1,0)+IF(MID(M45,1,1)="5",1,0)+IF(MID(N45,1,1)="5",1,0)+IF(MID(O45,1,1)="5",1,0)</f>
        <v>0</v>
      </c>
      <c r="CW45" s="75">
        <f t="shared" ref="CW45" si="207">IF(MID(H45,1,1)="6",1,0)+IF(MID(I45,1,1)="6",1,0)+IF(MID(J45,1,1)="6",1,0)+IF(MID(K45,1,1)="6",1,0)+IF(MID(M45,1,1)="6",1,0)+IF(MID(N45,1,1)="6",1,0)+IF(MID(O45,1,1)="6",1,0)</f>
        <v>0</v>
      </c>
      <c r="CX45" s="75">
        <f t="shared" ref="CX45" si="208">IF(MID(H45,1,1)="7",1,0)+IF(MID(I45,1,1)="7",1,0)+IF(MID(J45,1,1)="7",1,0)+IF(MID(K45,1,1)="7",1,0)+IF(MID(M45,1,1)="7",1,0)+IF(MID(N45,1,1)="7",1,0)+IF(MID(O45,1,1)="7",1,0)</f>
        <v>0</v>
      </c>
      <c r="CY45" s="75">
        <f t="shared" ref="CY45" si="209">IF(MID(H45,1,1)="8",1,0)+IF(MID(I45,1,1)="8",1,0)+IF(MID(J45,1,1)="8",1,0)+IF(MID(K45,1,1)="8",1,0)+IF(MID(M45,1,1)="8",1,0)+IF(MID(N45,1,1)="8",1,0)+IF(MID(O45,1,1)="8",1,0)</f>
        <v>0</v>
      </c>
      <c r="CZ45" s="86">
        <f t="shared" ref="CZ45" si="210">SUM(CR45:CY45)</f>
        <v>0</v>
      </c>
      <c r="DD45" s="66">
        <f>SUM($AE45:$AG45)+SUM($AI45:$AK45)+SUM($AM45:AO45)+SUM($AQ45:AS45)+SUM($AU45:AW45)+SUM($AY45:BA45)+SUM($BC45:BE45)+SUM($BG45:BI45)</f>
        <v>28</v>
      </c>
      <c r="DE45"/>
      <c r="DF45">
        <f t="shared" si="44"/>
        <v>27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ht="12.5">
      <c r="A46" s="489" t="s">
        <v>352</v>
      </c>
      <c r="B46" s="535" t="s">
        <v>344</v>
      </c>
      <c r="C46" s="142" t="s">
        <v>326</v>
      </c>
      <c r="D46" s="132">
        <v>7</v>
      </c>
      <c r="E46" s="133"/>
      <c r="F46" s="133"/>
      <c r="G46" s="11"/>
      <c r="H46" s="132"/>
      <c r="I46" s="133"/>
      <c r="J46" s="133"/>
      <c r="K46" s="133"/>
      <c r="L46" s="133"/>
      <c r="M46" s="133"/>
      <c r="N46" s="133"/>
      <c r="O46" s="11"/>
      <c r="P46" s="147"/>
      <c r="Q46" s="147"/>
      <c r="R46" s="132"/>
      <c r="S46" s="133"/>
      <c r="T46" s="133"/>
      <c r="U46" s="133"/>
      <c r="V46" s="133"/>
      <c r="W46" s="133"/>
      <c r="X46" s="11"/>
      <c r="Y46" s="8">
        <v>120</v>
      </c>
      <c r="Z46" s="147">
        <f t="shared" si="18"/>
        <v>4</v>
      </c>
      <c r="AA46" s="9">
        <f t="shared" ref="AA46:AC46" si="211">AE46*$BM$5+AI46*$BN$5+AM46*$BO$5+AQ46*$BP$5+AU46*$BQ$5+AY46*$BR$5+BC46*$BS$5+BG46*$BT$5</f>
        <v>14</v>
      </c>
      <c r="AB46" s="9">
        <f t="shared" si="211"/>
        <v>0</v>
      </c>
      <c r="AC46" s="9">
        <f t="shared" si="211"/>
        <v>14</v>
      </c>
      <c r="AD46" s="9">
        <f t="shared" si="20"/>
        <v>92</v>
      </c>
      <c r="AE46" s="240"/>
      <c r="AF46" s="240"/>
      <c r="AG46" s="240"/>
      <c r="AH46" s="492">
        <f t="shared" ref="AH46" si="212">BM46</f>
        <v>0</v>
      </c>
      <c r="AI46" s="240"/>
      <c r="AJ46" s="240"/>
      <c r="AK46" s="240"/>
      <c r="AL46" s="492">
        <f t="shared" ref="AL46" si="213">BN46</f>
        <v>0</v>
      </c>
      <c r="AM46" s="240"/>
      <c r="AN46" s="240"/>
      <c r="AO46" s="240"/>
      <c r="AP46" s="492">
        <f t="shared" ref="AP46" si="214">BO46</f>
        <v>0</v>
      </c>
      <c r="AQ46" s="240"/>
      <c r="AR46" s="240"/>
      <c r="AS46" s="240"/>
      <c r="AT46" s="492">
        <f t="shared" ref="AT46" si="215">BP46</f>
        <v>0</v>
      </c>
      <c r="AU46" s="240"/>
      <c r="AV46" s="240"/>
      <c r="AW46" s="240"/>
      <c r="AX46" s="492">
        <f t="shared" ref="AX46" si="216">BQ46</f>
        <v>0</v>
      </c>
      <c r="AY46" s="240"/>
      <c r="AZ46" s="240"/>
      <c r="BA46" s="240"/>
      <c r="BB46" s="492">
        <f t="shared" ref="BB46" si="217">BR46</f>
        <v>0</v>
      </c>
      <c r="BC46" s="240">
        <v>14</v>
      </c>
      <c r="BD46" s="240"/>
      <c r="BE46" s="240">
        <v>14</v>
      </c>
      <c r="BF46" s="492">
        <f t="shared" ref="BF46" si="218">BS46</f>
        <v>4</v>
      </c>
      <c r="BG46" s="240"/>
      <c r="BH46" s="240"/>
      <c r="BI46" s="240"/>
      <c r="BJ46" s="492">
        <f t="shared" ref="BJ46" si="219">BT46</f>
        <v>0</v>
      </c>
      <c r="BK46" s="63">
        <f t="shared" ref="BK46" si="220">IF(ISERROR(AD46/Y46),0,AD46/Y46)</f>
        <v>0.76666666666666672</v>
      </c>
      <c r="BL46" s="127" t="str">
        <f t="shared" ref="BL46" si="221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4</v>
      </c>
      <c r="BT46" s="14">
        <f t="shared" si="43"/>
        <v>0</v>
      </c>
      <c r="BU46" s="92">
        <f t="shared" ref="BU46" si="222">SUM(BM46:BT46)</f>
        <v>4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4</v>
      </c>
      <c r="CE46" s="14">
        <f t="shared" si="52"/>
        <v>0</v>
      </c>
      <c r="CF46" s="212">
        <f t="shared" ref="CF46" si="223">SUM(BX46:CE46)</f>
        <v>4</v>
      </c>
      <c r="CG46" s="226">
        <f t="shared" ref="CG46" si="224">MAX(BX46:CE46)</f>
        <v>4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1</v>
      </c>
      <c r="CP46" s="75">
        <f t="shared" si="33"/>
        <v>0</v>
      </c>
      <c r="CQ46" s="87">
        <f t="shared" ref="CQ46" si="225">SUM(CI46:CP46)</f>
        <v>1</v>
      </c>
      <c r="CR46" s="75">
        <f t="shared" ref="CR46" si="226">IF(MID(H46,1,1)="1",1,0)+IF(MID(I46,1,1)="1",1,0)+IF(MID(J46,1,1)="1",1,0)+IF(MID(K46,1,1)="1",1,0)+IF(MID(M46,1,1)="1",1,0)+IF(MID(N46,1,1)="1",1,0)+IF(MID(O46,1,1)="1",1,0)</f>
        <v>0</v>
      </c>
      <c r="CS46" s="75">
        <f t="shared" ref="CS46" si="227">IF(MID(H46,1,1)="2",1,0)+IF(MID(I46,1,1)="2",1,0)+IF(MID(J46,1,1)="2",1,0)+IF(MID(K46,1,1)="2",1,0)+IF(MID(M46,1,1)="2",1,0)+IF(MID(N46,1,1)="2",1,0)+IF(MID(O46,1,1)="2",1,0)</f>
        <v>0</v>
      </c>
      <c r="CT46" s="76">
        <f t="shared" ref="CT46" si="228">IF(MID(H46,1,1)="3",1,0)+IF(MID(I46,1,1)="3",1,0)+IF(MID(J46,1,1)="3",1,0)+IF(MID(K46,1,1)="3",1,0)+IF(MID(M46,1,1)="3",1,0)+IF(MID(N46,1,1)="3",1,0)+IF(MID(O46,1,1)="3",1,0)</f>
        <v>0</v>
      </c>
      <c r="CU46" s="75">
        <f t="shared" ref="CU46" si="229">IF(MID(H46,1,1)="4",1,0)+IF(MID(I46,1,1)="4",1,0)+IF(MID(J46,1,1)="4",1,0)+IF(MID(K46,1,1)="4",1,0)+IF(MID(M46,1,1)="4",1,0)+IF(MID(N46,1,1)="4",1,0)+IF(MID(O46,1,1)="4",1,0)</f>
        <v>0</v>
      </c>
      <c r="CV46" s="75">
        <f t="shared" ref="CV46" si="230">IF(MID(H46,1,1)="5",1,0)+IF(MID(I46,1,1)="5",1,0)+IF(MID(J46,1,1)="5",1,0)+IF(MID(K46,1,1)="5",1,0)+IF(MID(M46,1,1)="5",1,0)+IF(MID(N46,1,1)="5",1,0)+IF(MID(O46,1,1)="5",1,0)</f>
        <v>0</v>
      </c>
      <c r="CW46" s="75">
        <f t="shared" ref="CW46" si="231">IF(MID(H46,1,1)="6",1,0)+IF(MID(I46,1,1)="6",1,0)+IF(MID(J46,1,1)="6",1,0)+IF(MID(K46,1,1)="6",1,0)+IF(MID(M46,1,1)="6",1,0)+IF(MID(N46,1,1)="6",1,0)+IF(MID(O46,1,1)="6",1,0)</f>
        <v>0</v>
      </c>
      <c r="CX46" s="75">
        <f t="shared" ref="CX46" si="232">IF(MID(H46,1,1)="7",1,0)+IF(MID(I46,1,1)="7",1,0)+IF(MID(J46,1,1)="7",1,0)+IF(MID(K46,1,1)="7",1,0)+IF(MID(M46,1,1)="7",1,0)+IF(MID(N46,1,1)="7",1,0)+IF(MID(O46,1,1)="7",1,0)</f>
        <v>0</v>
      </c>
      <c r="CY46" s="75">
        <f t="shared" ref="CY46" si="233">IF(MID(H46,1,1)="8",1,0)+IF(MID(I46,1,1)="8",1,0)+IF(MID(J46,1,1)="8",1,0)+IF(MID(K46,1,1)="8",1,0)+IF(MID(M46,1,1)="8",1,0)+IF(MID(N46,1,1)="8",1,0)+IF(MID(O46,1,1)="8",1,0)</f>
        <v>0</v>
      </c>
      <c r="CZ46" s="86">
        <f t="shared" ref="CZ46" si="234">SUM(CR46:CY46)</f>
        <v>0</v>
      </c>
      <c r="DD46" s="66">
        <f>SUM($AE46:$AG46)+SUM($AI46:$AK46)+SUM($AM46:AO46)+SUM($AQ46:AS46)+SUM($AU46:AW46)+SUM($AY46:BA46)+SUM($BC46:BE46)+SUM($BG46:BI46)</f>
        <v>28</v>
      </c>
      <c r="DE46"/>
      <c r="DF46">
        <f t="shared" si="44"/>
        <v>28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ht="20.5">
      <c r="A47" s="489" t="s">
        <v>353</v>
      </c>
      <c r="B47" s="535" t="s">
        <v>391</v>
      </c>
      <c r="C47" s="142" t="s">
        <v>326</v>
      </c>
      <c r="D47" s="132">
        <v>7</v>
      </c>
      <c r="E47" s="133"/>
      <c r="F47" s="133"/>
      <c r="G47" s="11"/>
      <c r="H47" s="132"/>
      <c r="I47" s="133"/>
      <c r="J47" s="133"/>
      <c r="K47" s="133"/>
      <c r="L47" s="133"/>
      <c r="M47" s="133"/>
      <c r="N47" s="133"/>
      <c r="O47" s="11"/>
      <c r="P47" s="147"/>
      <c r="Q47" s="147"/>
      <c r="R47" s="132"/>
      <c r="S47" s="133"/>
      <c r="T47" s="133"/>
      <c r="U47" s="133"/>
      <c r="V47" s="133"/>
      <c r="W47" s="133"/>
      <c r="X47" s="11"/>
      <c r="Y47" s="8">
        <v>180</v>
      </c>
      <c r="Z47" s="147">
        <f t="shared" si="18"/>
        <v>6</v>
      </c>
      <c r="AA47" s="9">
        <f t="shared" ref="AA47:AC47" si="235">AE47*$BM$5+AI47*$BN$5+AM47*$BO$5+AQ47*$BP$5+AU47*$BQ$5+AY47*$BR$5+BC47*$BS$5+BG47*$BT$5</f>
        <v>14</v>
      </c>
      <c r="AB47" s="9">
        <f t="shared" si="235"/>
        <v>0</v>
      </c>
      <c r="AC47" s="9">
        <f t="shared" si="235"/>
        <v>14</v>
      </c>
      <c r="AD47" s="9">
        <f t="shared" si="20"/>
        <v>152</v>
      </c>
      <c r="AE47" s="240"/>
      <c r="AF47" s="240"/>
      <c r="AG47" s="240"/>
      <c r="AH47" s="492">
        <f t="shared" ref="AH47" si="236">BM47</f>
        <v>0</v>
      </c>
      <c r="AI47" s="240"/>
      <c r="AJ47" s="240"/>
      <c r="AK47" s="240"/>
      <c r="AL47" s="492">
        <f t="shared" ref="AL47" si="237">BN47</f>
        <v>0</v>
      </c>
      <c r="AM47" s="240"/>
      <c r="AN47" s="240"/>
      <c r="AO47" s="240"/>
      <c r="AP47" s="492">
        <f t="shared" ref="AP47" si="238">BO47</f>
        <v>0</v>
      </c>
      <c r="AQ47" s="240"/>
      <c r="AR47" s="240"/>
      <c r="AS47" s="240"/>
      <c r="AT47" s="492">
        <f t="shared" ref="AT47" si="239">BP47</f>
        <v>0</v>
      </c>
      <c r="AU47" s="240"/>
      <c r="AV47" s="240"/>
      <c r="AW47" s="240"/>
      <c r="AX47" s="492">
        <f t="shared" ref="AX47" si="240">BQ47</f>
        <v>0</v>
      </c>
      <c r="AY47" s="240"/>
      <c r="AZ47" s="240"/>
      <c r="BA47" s="240"/>
      <c r="BB47" s="492">
        <f t="shared" ref="BB47" si="241">BR47</f>
        <v>0</v>
      </c>
      <c r="BC47" s="240">
        <v>14</v>
      </c>
      <c r="BD47" s="240"/>
      <c r="BE47" s="240">
        <v>14</v>
      </c>
      <c r="BF47" s="492">
        <f t="shared" ref="BF47" si="242">BS47</f>
        <v>6</v>
      </c>
      <c r="BG47" s="240"/>
      <c r="BH47" s="240"/>
      <c r="BI47" s="240"/>
      <c r="BJ47" s="492">
        <f t="shared" ref="BJ47" si="243">BT47</f>
        <v>0</v>
      </c>
      <c r="BK47" s="63">
        <f t="shared" ref="BK47" si="244">IF(ISERROR(AD47/Y47),0,AD47/Y47)</f>
        <v>0.84444444444444444</v>
      </c>
      <c r="BL47" s="127" t="str">
        <f t="shared" ref="BL47" si="245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6</v>
      </c>
      <c r="BT47" s="14">
        <f t="shared" si="43"/>
        <v>0</v>
      </c>
      <c r="BU47" s="92">
        <f t="shared" ref="BU47" si="246">SUM(BM47:BT47)</f>
        <v>6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6</v>
      </c>
      <c r="CE47" s="14">
        <f t="shared" si="52"/>
        <v>0</v>
      </c>
      <c r="CF47" s="212">
        <f t="shared" ref="CF47" si="247">SUM(BX47:CE47)</f>
        <v>6</v>
      </c>
      <c r="CG47" s="226">
        <f t="shared" ref="CG47" si="248">MAX(BX47:CE47)</f>
        <v>6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1</v>
      </c>
      <c r="CP47" s="75">
        <f t="shared" si="33"/>
        <v>0</v>
      </c>
      <c r="CQ47" s="87">
        <f t="shared" ref="CQ47" si="249">SUM(CI47:CP47)</f>
        <v>1</v>
      </c>
      <c r="CR47" s="75">
        <f t="shared" ref="CR47" si="250">IF(MID(H47,1,1)="1",1,0)+IF(MID(I47,1,1)="1",1,0)+IF(MID(J47,1,1)="1",1,0)+IF(MID(K47,1,1)="1",1,0)+IF(MID(M47,1,1)="1",1,0)+IF(MID(N47,1,1)="1",1,0)+IF(MID(O47,1,1)="1",1,0)</f>
        <v>0</v>
      </c>
      <c r="CS47" s="75">
        <f t="shared" ref="CS47" si="251">IF(MID(H47,1,1)="2",1,0)+IF(MID(I47,1,1)="2",1,0)+IF(MID(J47,1,1)="2",1,0)+IF(MID(K47,1,1)="2",1,0)+IF(MID(M47,1,1)="2",1,0)+IF(MID(N47,1,1)="2",1,0)+IF(MID(O47,1,1)="2",1,0)</f>
        <v>0</v>
      </c>
      <c r="CT47" s="76">
        <f t="shared" ref="CT47" si="252">IF(MID(H47,1,1)="3",1,0)+IF(MID(I47,1,1)="3",1,0)+IF(MID(J47,1,1)="3",1,0)+IF(MID(K47,1,1)="3",1,0)+IF(MID(M47,1,1)="3",1,0)+IF(MID(N47,1,1)="3",1,0)+IF(MID(O47,1,1)="3",1,0)</f>
        <v>0</v>
      </c>
      <c r="CU47" s="75">
        <f t="shared" ref="CU47" si="253">IF(MID(H47,1,1)="4",1,0)+IF(MID(I47,1,1)="4",1,0)+IF(MID(J47,1,1)="4",1,0)+IF(MID(K47,1,1)="4",1,0)+IF(MID(M47,1,1)="4",1,0)+IF(MID(N47,1,1)="4",1,0)+IF(MID(O47,1,1)="4",1,0)</f>
        <v>0</v>
      </c>
      <c r="CV47" s="75">
        <f t="shared" ref="CV47" si="254">IF(MID(H47,1,1)="5",1,0)+IF(MID(I47,1,1)="5",1,0)+IF(MID(J47,1,1)="5",1,0)+IF(MID(K47,1,1)="5",1,0)+IF(MID(M47,1,1)="5",1,0)+IF(MID(N47,1,1)="5",1,0)+IF(MID(O47,1,1)="5",1,0)</f>
        <v>0</v>
      </c>
      <c r="CW47" s="75">
        <f t="shared" ref="CW47" si="255">IF(MID(H47,1,1)="6",1,0)+IF(MID(I47,1,1)="6",1,0)+IF(MID(J47,1,1)="6",1,0)+IF(MID(K47,1,1)="6",1,0)+IF(MID(M47,1,1)="6",1,0)+IF(MID(N47,1,1)="6",1,0)+IF(MID(O47,1,1)="6",1,0)</f>
        <v>0</v>
      </c>
      <c r="CX47" s="75">
        <f t="shared" ref="CX47" si="256">IF(MID(H47,1,1)="7",1,0)+IF(MID(I47,1,1)="7",1,0)+IF(MID(J47,1,1)="7",1,0)+IF(MID(K47,1,1)="7",1,0)+IF(MID(M47,1,1)="7",1,0)+IF(MID(N47,1,1)="7",1,0)+IF(MID(O47,1,1)="7",1,0)</f>
        <v>0</v>
      </c>
      <c r="CY47" s="75">
        <f t="shared" ref="CY47" si="257">IF(MID(H47,1,1)="8",1,0)+IF(MID(I47,1,1)="8",1,0)+IF(MID(J47,1,1)="8",1,0)+IF(MID(K47,1,1)="8",1,0)+IF(MID(M47,1,1)="8",1,0)+IF(MID(N47,1,1)="8",1,0)+IF(MID(O47,1,1)="8",1,0)</f>
        <v>0</v>
      </c>
      <c r="CZ47" s="86">
        <f t="shared" ref="CZ47" si="258">SUM(CR47:CY47)</f>
        <v>0</v>
      </c>
      <c r="DD47" s="66">
        <f>SUM($AE47:$AG47)+SUM($AI47:$AK47)+SUM($AM47:AO47)+SUM($AQ47:AS47)+SUM($AU47:AW47)+SUM($AY47:BA47)+SUM($BC47:BE47)+SUM($BG47:BI47)</f>
        <v>28</v>
      </c>
      <c r="DE47"/>
      <c r="DF47">
        <f t="shared" si="44"/>
        <v>29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ht="12.5" hidden="1">
      <c r="A48" s="489" t="s">
        <v>355</v>
      </c>
      <c r="B48" s="535"/>
      <c r="C48" s="142"/>
      <c r="D48" s="132"/>
      <c r="E48" s="133"/>
      <c r="F48" s="133"/>
      <c r="G48" s="11"/>
      <c r="H48" s="132"/>
      <c r="I48" s="133"/>
      <c r="J48" s="133"/>
      <c r="K48" s="133"/>
      <c r="L48" s="133"/>
      <c r="M48" s="133"/>
      <c r="N48" s="133"/>
      <c r="O48" s="11"/>
      <c r="P48" s="147"/>
      <c r="Q48" s="147"/>
      <c r="R48" s="132"/>
      <c r="S48" s="133"/>
      <c r="T48" s="133"/>
      <c r="U48" s="133"/>
      <c r="V48" s="133"/>
      <c r="W48" s="133"/>
      <c r="X48" s="11"/>
      <c r="Y48" s="8"/>
      <c r="Z48" s="147">
        <f t="shared" si="18"/>
        <v>0</v>
      </c>
      <c r="AA48" s="9">
        <f t="shared" ref="AA48:AC48" si="259">AE48*$BM$5+AI48*$BN$5+AM48*$BO$5+AQ48*$BP$5+AU48*$BQ$5+AY48*$BR$5+BC48*$BS$5+BG48*$BT$5</f>
        <v>0</v>
      </c>
      <c r="AB48" s="9">
        <f t="shared" si="259"/>
        <v>0</v>
      </c>
      <c r="AC48" s="9">
        <f t="shared" si="259"/>
        <v>0</v>
      </c>
      <c r="AD48" s="9">
        <f t="shared" si="20"/>
        <v>0</v>
      </c>
      <c r="AE48" s="240"/>
      <c r="AF48" s="240"/>
      <c r="AG48" s="240"/>
      <c r="AH48" s="492">
        <f t="shared" ref="AH48" si="260">BM48</f>
        <v>0</v>
      </c>
      <c r="AI48" s="240"/>
      <c r="AJ48" s="240"/>
      <c r="AK48" s="240"/>
      <c r="AL48" s="492">
        <f t="shared" ref="AL48" si="261">BN48</f>
        <v>0</v>
      </c>
      <c r="AM48" s="240"/>
      <c r="AN48" s="240"/>
      <c r="AO48" s="240"/>
      <c r="AP48" s="492">
        <f t="shared" ref="AP48" si="262">BO48</f>
        <v>0</v>
      </c>
      <c r="AQ48" s="240"/>
      <c r="AR48" s="240"/>
      <c r="AS48" s="240"/>
      <c r="AT48" s="492">
        <f t="shared" ref="AT48" si="263">BP48</f>
        <v>0</v>
      </c>
      <c r="AU48" s="240"/>
      <c r="AV48" s="240"/>
      <c r="AW48" s="240"/>
      <c r="AX48" s="492">
        <f t="shared" ref="AX48" si="264">BQ48</f>
        <v>0</v>
      </c>
      <c r="AY48" s="240"/>
      <c r="AZ48" s="240"/>
      <c r="BA48" s="240"/>
      <c r="BB48" s="492">
        <f t="shared" ref="BB48" si="265">BR48</f>
        <v>0</v>
      </c>
      <c r="BC48" s="240"/>
      <c r="BD48" s="240"/>
      <c r="BE48" s="240"/>
      <c r="BF48" s="492">
        <f t="shared" ref="BF48" si="266">BS48</f>
        <v>0</v>
      </c>
      <c r="BG48" s="240"/>
      <c r="BH48" s="240"/>
      <c r="BI48" s="240"/>
      <c r="BJ48" s="492">
        <f t="shared" ref="BJ48" si="267">BT48</f>
        <v>0</v>
      </c>
      <c r="BK48" s="63">
        <f t="shared" ref="BK48" si="268">IF(ISERROR(AD48/Y48),0,AD48/Y48)</f>
        <v>0</v>
      </c>
      <c r="BL48" s="127" t="str">
        <f t="shared" ref="BL48" si="269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2">
        <f t="shared" ref="BU48" si="270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12">
        <f t="shared" ref="CF48" si="271">SUM(BX48:CE48)</f>
        <v>0</v>
      </c>
      <c r="CG48" s="226">
        <f t="shared" ref="CG48" si="272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7">
        <f t="shared" ref="CQ48" si="273">SUM(CI48:CP48)</f>
        <v>0</v>
      </c>
      <c r="CR48" s="75">
        <f t="shared" ref="CR48" si="274">IF(MID(H48,1,1)="1",1,0)+IF(MID(I48,1,1)="1",1,0)+IF(MID(J48,1,1)="1",1,0)+IF(MID(K48,1,1)="1",1,0)+IF(MID(M48,1,1)="1",1,0)+IF(MID(N48,1,1)="1",1,0)+IF(MID(O48,1,1)="1",1,0)</f>
        <v>0</v>
      </c>
      <c r="CS48" s="75">
        <f t="shared" ref="CS48" si="275">IF(MID(H48,1,1)="2",1,0)+IF(MID(I48,1,1)="2",1,0)+IF(MID(J48,1,1)="2",1,0)+IF(MID(K48,1,1)="2",1,0)+IF(MID(M48,1,1)="2",1,0)+IF(MID(N48,1,1)="2",1,0)+IF(MID(O48,1,1)="2",1,0)</f>
        <v>0</v>
      </c>
      <c r="CT48" s="76">
        <f t="shared" ref="CT48" si="276">IF(MID(H48,1,1)="3",1,0)+IF(MID(I48,1,1)="3",1,0)+IF(MID(J48,1,1)="3",1,0)+IF(MID(K48,1,1)="3",1,0)+IF(MID(M48,1,1)="3",1,0)+IF(MID(N48,1,1)="3",1,0)+IF(MID(O48,1,1)="3",1,0)</f>
        <v>0</v>
      </c>
      <c r="CU48" s="75">
        <f t="shared" ref="CU48" si="277">IF(MID(H48,1,1)="4",1,0)+IF(MID(I48,1,1)="4",1,0)+IF(MID(J48,1,1)="4",1,0)+IF(MID(K48,1,1)="4",1,0)+IF(MID(M48,1,1)="4",1,0)+IF(MID(N48,1,1)="4",1,0)+IF(MID(O48,1,1)="4",1,0)</f>
        <v>0</v>
      </c>
      <c r="CV48" s="75">
        <f t="shared" ref="CV48" si="278">IF(MID(H48,1,1)="5",1,0)+IF(MID(I48,1,1)="5",1,0)+IF(MID(J48,1,1)="5",1,0)+IF(MID(K48,1,1)="5",1,0)+IF(MID(M48,1,1)="5",1,0)+IF(MID(N48,1,1)="5",1,0)+IF(MID(O48,1,1)="5",1,0)</f>
        <v>0</v>
      </c>
      <c r="CW48" s="75">
        <f t="shared" ref="CW48" si="279">IF(MID(H48,1,1)="6",1,0)+IF(MID(I48,1,1)="6",1,0)+IF(MID(J48,1,1)="6",1,0)+IF(MID(K48,1,1)="6",1,0)+IF(MID(M48,1,1)="6",1,0)+IF(MID(N48,1,1)="6",1,0)+IF(MID(O48,1,1)="6",1,0)</f>
        <v>0</v>
      </c>
      <c r="CX48" s="75">
        <f t="shared" ref="CX48" si="280">IF(MID(H48,1,1)="7",1,0)+IF(MID(I48,1,1)="7",1,0)+IF(MID(J48,1,1)="7",1,0)+IF(MID(K48,1,1)="7",1,0)+IF(MID(M48,1,1)="7",1,0)+IF(MID(N48,1,1)="7",1,0)+IF(MID(O48,1,1)="7",1,0)</f>
        <v>0</v>
      </c>
      <c r="CY48" s="75">
        <f t="shared" ref="CY48" si="281">IF(MID(H48,1,1)="8",1,0)+IF(MID(I48,1,1)="8",1,0)+IF(MID(J48,1,1)="8",1,0)+IF(MID(K48,1,1)="8",1,0)+IF(MID(M48,1,1)="8",1,0)+IF(MID(N48,1,1)="8",1,0)+IF(MID(O48,1,1)="8",1,0)</f>
        <v>0</v>
      </c>
      <c r="CZ48" s="86">
        <f t="shared" ref="CZ48" si="282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29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t="12.5" hidden="1">
      <c r="A49" s="489" t="s">
        <v>356</v>
      </c>
      <c r="B49" s="535"/>
      <c r="C49" s="142" t="s">
        <v>326</v>
      </c>
      <c r="D49" s="536"/>
      <c r="E49" s="537"/>
      <c r="F49" s="133"/>
      <c r="G49" s="11"/>
      <c r="H49" s="132"/>
      <c r="I49" s="133"/>
      <c r="J49" s="133"/>
      <c r="K49" s="133"/>
      <c r="L49" s="133"/>
      <c r="M49" s="133"/>
      <c r="N49" s="133"/>
      <c r="O49" s="11"/>
      <c r="P49" s="147"/>
      <c r="Q49" s="147"/>
      <c r="R49" s="132"/>
      <c r="S49" s="133"/>
      <c r="T49" s="133"/>
      <c r="U49" s="133"/>
      <c r="V49" s="133"/>
      <c r="W49" s="133"/>
      <c r="X49" s="11"/>
      <c r="Y49" s="10"/>
      <c r="Z49" s="147">
        <f t="shared" si="18"/>
        <v>0</v>
      </c>
      <c r="AA49" s="9">
        <f t="shared" ref="AA49:AC49" si="283">AE49*$BM$5+AI49*$BN$5+AM49*$BO$5+AQ49*$BP$5+AU49*$BQ$5+AY49*$BR$5+BC49*$BS$5+BG49*$BT$5</f>
        <v>0</v>
      </c>
      <c r="AB49" s="9">
        <f t="shared" si="283"/>
        <v>0</v>
      </c>
      <c r="AC49" s="9">
        <f t="shared" si="283"/>
        <v>0</v>
      </c>
      <c r="AD49" s="9">
        <f t="shared" si="20"/>
        <v>0</v>
      </c>
      <c r="AE49" s="240"/>
      <c r="AF49" s="240"/>
      <c r="AG49" s="240"/>
      <c r="AH49" s="492">
        <f t="shared" ref="AH49" si="284">BM49</f>
        <v>0</v>
      </c>
      <c r="AI49" s="240"/>
      <c r="AJ49" s="240"/>
      <c r="AK49" s="240"/>
      <c r="AL49" s="492">
        <f t="shared" ref="AL49" si="285">BN49</f>
        <v>0</v>
      </c>
      <c r="AM49" s="240"/>
      <c r="AN49" s="240"/>
      <c r="AO49" s="240"/>
      <c r="AP49" s="492">
        <f t="shared" ref="AP49" si="286">BO49</f>
        <v>0</v>
      </c>
      <c r="AQ49" s="240"/>
      <c r="AR49" s="240"/>
      <c r="AS49" s="240"/>
      <c r="AT49" s="492">
        <f t="shared" ref="AT49" si="287">BP49</f>
        <v>0</v>
      </c>
      <c r="AU49" s="240"/>
      <c r="AV49" s="240"/>
      <c r="AW49" s="240"/>
      <c r="AX49" s="492">
        <f t="shared" ref="AX49" si="288">BQ49</f>
        <v>0</v>
      </c>
      <c r="AY49" s="240"/>
      <c r="AZ49" s="240"/>
      <c r="BA49" s="240"/>
      <c r="BB49" s="492">
        <f t="shared" ref="BB49" si="289">BR49</f>
        <v>0</v>
      </c>
      <c r="BC49" s="240"/>
      <c r="BD49" s="240"/>
      <c r="BE49" s="240"/>
      <c r="BF49" s="492">
        <f t="shared" ref="BF49" si="290">BS49</f>
        <v>0</v>
      </c>
      <c r="BG49" s="240"/>
      <c r="BH49" s="240"/>
      <c r="BI49" s="240"/>
      <c r="BJ49" s="492">
        <f t="shared" ref="BJ49" si="291">BT49</f>
        <v>0</v>
      </c>
      <c r="BK49" s="63">
        <f t="shared" ref="BK49" si="292">IF(ISERROR(AD49/Y49),0,AD49/Y49)</f>
        <v>0</v>
      </c>
      <c r="BL49" s="127" t="str">
        <f t="shared" ref="BL49" si="293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2">
        <f t="shared" ref="BU49" si="294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12">
        <f t="shared" ref="CF49" si="295">SUM(BX49:CE49)</f>
        <v>0</v>
      </c>
      <c r="CG49" s="226">
        <f t="shared" ref="CG49" si="296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7">
        <f t="shared" ref="CQ49" si="297">SUM(CI49:CP49)</f>
        <v>0</v>
      </c>
      <c r="CR49" s="75">
        <f t="shared" ref="CR49" si="298">IF(MID(H49,1,1)="1",1,0)+IF(MID(I49,1,1)="1",1,0)+IF(MID(J49,1,1)="1",1,0)+IF(MID(K49,1,1)="1",1,0)+IF(MID(M49,1,1)="1",1,0)+IF(MID(N49,1,1)="1",1,0)+IF(MID(O49,1,1)="1",1,0)</f>
        <v>0</v>
      </c>
      <c r="CS49" s="75">
        <f t="shared" ref="CS49" si="299">IF(MID(H49,1,1)="2",1,0)+IF(MID(I49,1,1)="2",1,0)+IF(MID(J49,1,1)="2",1,0)+IF(MID(K49,1,1)="2",1,0)+IF(MID(M49,1,1)="2",1,0)+IF(MID(N49,1,1)="2",1,0)+IF(MID(O49,1,1)="2",1,0)</f>
        <v>0</v>
      </c>
      <c r="CT49" s="76">
        <f t="shared" ref="CT49" si="300">IF(MID(H49,1,1)="3",1,0)+IF(MID(I49,1,1)="3",1,0)+IF(MID(J49,1,1)="3",1,0)+IF(MID(K49,1,1)="3",1,0)+IF(MID(M49,1,1)="3",1,0)+IF(MID(N49,1,1)="3",1,0)+IF(MID(O49,1,1)="3",1,0)</f>
        <v>0</v>
      </c>
      <c r="CU49" s="75">
        <f t="shared" ref="CU49" si="301">IF(MID(H49,1,1)="4",1,0)+IF(MID(I49,1,1)="4",1,0)+IF(MID(J49,1,1)="4",1,0)+IF(MID(K49,1,1)="4",1,0)+IF(MID(M49,1,1)="4",1,0)+IF(MID(N49,1,1)="4",1,0)+IF(MID(O49,1,1)="4",1,0)</f>
        <v>0</v>
      </c>
      <c r="CV49" s="75">
        <f t="shared" ref="CV49" si="302">IF(MID(H49,1,1)="5",1,0)+IF(MID(I49,1,1)="5",1,0)+IF(MID(J49,1,1)="5",1,0)+IF(MID(K49,1,1)="5",1,0)+IF(MID(M49,1,1)="5",1,0)+IF(MID(N49,1,1)="5",1,0)+IF(MID(O49,1,1)="5",1,0)</f>
        <v>0</v>
      </c>
      <c r="CW49" s="75">
        <f t="shared" ref="CW49" si="303">IF(MID(H49,1,1)="6",1,0)+IF(MID(I49,1,1)="6",1,0)+IF(MID(J49,1,1)="6",1,0)+IF(MID(K49,1,1)="6",1,0)+IF(MID(M49,1,1)="6",1,0)+IF(MID(N49,1,1)="6",1,0)+IF(MID(O49,1,1)="6",1,0)</f>
        <v>0</v>
      </c>
      <c r="CX49" s="75">
        <f t="shared" ref="CX49" si="304">IF(MID(H49,1,1)="7",1,0)+IF(MID(I49,1,1)="7",1,0)+IF(MID(J49,1,1)="7",1,0)+IF(MID(K49,1,1)="7",1,0)+IF(MID(M49,1,1)="7",1,0)+IF(MID(N49,1,1)="7",1,0)+IF(MID(O49,1,1)="7",1,0)</f>
        <v>0</v>
      </c>
      <c r="CY49" s="75">
        <f t="shared" ref="CY49" si="305">IF(MID(H49,1,1)="8",1,0)+IF(MID(I49,1,1)="8",1,0)+IF(MID(J49,1,1)="8",1,0)+IF(MID(K49,1,1)="8",1,0)+IF(MID(M49,1,1)="8",1,0)+IF(MID(N49,1,1)="8",1,0)+IF(MID(O49,1,1)="8",1,0)</f>
        <v>0</v>
      </c>
      <c r="CZ49" s="86">
        <f t="shared" ref="CZ49" si="306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29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t="12.5">
      <c r="A50" s="489" t="s">
        <v>354</v>
      </c>
      <c r="B50" s="535" t="s">
        <v>343</v>
      </c>
      <c r="C50" s="142" t="s">
        <v>326</v>
      </c>
      <c r="D50" s="536">
        <v>8</v>
      </c>
      <c r="E50" s="537"/>
      <c r="F50" s="133"/>
      <c r="G50" s="11"/>
      <c r="H50" s="132"/>
      <c r="I50" s="133"/>
      <c r="J50" s="133"/>
      <c r="K50" s="133"/>
      <c r="L50" s="133"/>
      <c r="M50" s="133"/>
      <c r="N50" s="133"/>
      <c r="O50" s="11"/>
      <c r="P50" s="147"/>
      <c r="Q50" s="147"/>
      <c r="R50" s="132"/>
      <c r="S50" s="133"/>
      <c r="T50" s="133"/>
      <c r="U50" s="133"/>
      <c r="V50" s="133"/>
      <c r="W50" s="133"/>
      <c r="X50" s="11"/>
      <c r="Y50" s="10">
        <v>180</v>
      </c>
      <c r="Z50" s="147">
        <f t="shared" si="18"/>
        <v>6</v>
      </c>
      <c r="AA50" s="9">
        <f t="shared" ref="AA50:AC50" si="307">AE50*$BM$5+AI50*$BN$5+AM50*$BO$5+AQ50*$BP$5+AU50*$BQ$5+AY50*$BR$5+BC50*$BS$5+BG50*$BT$5</f>
        <v>14</v>
      </c>
      <c r="AB50" s="9">
        <f t="shared" si="307"/>
        <v>0</v>
      </c>
      <c r="AC50" s="9">
        <f t="shared" si="307"/>
        <v>14</v>
      </c>
      <c r="AD50" s="9">
        <f t="shared" si="20"/>
        <v>152</v>
      </c>
      <c r="AE50" s="240"/>
      <c r="AF50" s="240"/>
      <c r="AG50" s="240"/>
      <c r="AH50" s="492">
        <f t="shared" ref="AH50" si="308">BM50</f>
        <v>0</v>
      </c>
      <c r="AI50" s="240"/>
      <c r="AJ50" s="240"/>
      <c r="AK50" s="240"/>
      <c r="AL50" s="492">
        <f t="shared" ref="AL50" si="309">BN50</f>
        <v>0</v>
      </c>
      <c r="AM50" s="240"/>
      <c r="AN50" s="240"/>
      <c r="AO50" s="240"/>
      <c r="AP50" s="492">
        <f t="shared" ref="AP50" si="310">BO50</f>
        <v>0</v>
      </c>
      <c r="AQ50" s="240"/>
      <c r="AR50" s="240"/>
      <c r="AS50" s="240"/>
      <c r="AT50" s="492">
        <f t="shared" ref="AT50" si="311">BP50</f>
        <v>0</v>
      </c>
      <c r="AU50" s="240"/>
      <c r="AV50" s="240"/>
      <c r="AW50" s="240"/>
      <c r="AX50" s="492">
        <f t="shared" ref="AX50" si="312">BQ50</f>
        <v>0</v>
      </c>
      <c r="AY50" s="240"/>
      <c r="AZ50" s="240"/>
      <c r="BA50" s="240"/>
      <c r="BB50" s="492">
        <f t="shared" ref="BB50" si="313">BR50</f>
        <v>0</v>
      </c>
      <c r="BC50" s="240"/>
      <c r="BD50" s="240"/>
      <c r="BE50" s="240"/>
      <c r="BF50" s="492">
        <f t="shared" ref="BF50" si="314">BS50</f>
        <v>0</v>
      </c>
      <c r="BG50" s="240">
        <v>14</v>
      </c>
      <c r="BH50" s="240"/>
      <c r="BI50" s="240">
        <v>14</v>
      </c>
      <c r="BJ50" s="492">
        <f t="shared" ref="BJ50" si="315">BT50</f>
        <v>6</v>
      </c>
      <c r="BK50" s="63">
        <f t="shared" ref="BK50" si="316">IF(ISERROR(AD50/Y50),0,AD50/Y50)</f>
        <v>0.84444444444444444</v>
      </c>
      <c r="BL50" s="127" t="str">
        <f t="shared" ref="BL50" si="317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6</v>
      </c>
      <c r="BU50" s="92">
        <f t="shared" ref="BU50" si="318">SUM(BM50:BT50)</f>
        <v>6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6</v>
      </c>
      <c r="CF50" s="212">
        <f t="shared" ref="CF50" si="319">SUM(BX50:CE50)</f>
        <v>6</v>
      </c>
      <c r="CG50" s="226">
        <f t="shared" ref="CG50" si="320">MAX(BX50:CE50)</f>
        <v>6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1</v>
      </c>
      <c r="CQ50" s="87">
        <f t="shared" ref="CQ50" si="321">SUM(CI50:CP50)</f>
        <v>1</v>
      </c>
      <c r="CR50" s="75">
        <f t="shared" ref="CR50" si="322">IF(MID(H50,1,1)="1",1,0)+IF(MID(I50,1,1)="1",1,0)+IF(MID(J50,1,1)="1",1,0)+IF(MID(K50,1,1)="1",1,0)+IF(MID(M50,1,1)="1",1,0)+IF(MID(N50,1,1)="1",1,0)+IF(MID(O50,1,1)="1",1,0)</f>
        <v>0</v>
      </c>
      <c r="CS50" s="75">
        <f t="shared" ref="CS50" si="323">IF(MID(H50,1,1)="2",1,0)+IF(MID(I50,1,1)="2",1,0)+IF(MID(J50,1,1)="2",1,0)+IF(MID(K50,1,1)="2",1,0)+IF(MID(M50,1,1)="2",1,0)+IF(MID(N50,1,1)="2",1,0)+IF(MID(O50,1,1)="2",1,0)</f>
        <v>0</v>
      </c>
      <c r="CT50" s="76">
        <f t="shared" ref="CT50" si="324">IF(MID(H50,1,1)="3",1,0)+IF(MID(I50,1,1)="3",1,0)+IF(MID(J50,1,1)="3",1,0)+IF(MID(K50,1,1)="3",1,0)+IF(MID(M50,1,1)="3",1,0)+IF(MID(N50,1,1)="3",1,0)+IF(MID(O50,1,1)="3",1,0)</f>
        <v>0</v>
      </c>
      <c r="CU50" s="75">
        <f t="shared" ref="CU50" si="325">IF(MID(H50,1,1)="4",1,0)+IF(MID(I50,1,1)="4",1,0)+IF(MID(J50,1,1)="4",1,0)+IF(MID(K50,1,1)="4",1,0)+IF(MID(M50,1,1)="4",1,0)+IF(MID(N50,1,1)="4",1,0)+IF(MID(O50,1,1)="4",1,0)</f>
        <v>0</v>
      </c>
      <c r="CV50" s="75">
        <f t="shared" ref="CV50" si="326">IF(MID(H50,1,1)="5",1,0)+IF(MID(I50,1,1)="5",1,0)+IF(MID(J50,1,1)="5",1,0)+IF(MID(K50,1,1)="5",1,0)+IF(MID(M50,1,1)="5",1,0)+IF(MID(N50,1,1)="5",1,0)+IF(MID(O50,1,1)="5",1,0)</f>
        <v>0</v>
      </c>
      <c r="CW50" s="75">
        <f t="shared" ref="CW50" si="327">IF(MID(H50,1,1)="6",1,0)+IF(MID(I50,1,1)="6",1,0)+IF(MID(J50,1,1)="6",1,0)+IF(MID(K50,1,1)="6",1,0)+IF(MID(M50,1,1)="6",1,0)+IF(MID(N50,1,1)="6",1,0)+IF(MID(O50,1,1)="6",1,0)</f>
        <v>0</v>
      </c>
      <c r="CX50" s="75">
        <f t="shared" ref="CX50" si="328">IF(MID(H50,1,1)="7",1,0)+IF(MID(I50,1,1)="7",1,0)+IF(MID(J50,1,1)="7",1,0)+IF(MID(K50,1,1)="7",1,0)+IF(MID(M50,1,1)="7",1,0)+IF(MID(N50,1,1)="7",1,0)+IF(MID(O50,1,1)="7",1,0)</f>
        <v>0</v>
      </c>
      <c r="CY50" s="75">
        <f t="shared" ref="CY50" si="329">IF(MID(H50,1,1)="8",1,0)+IF(MID(I50,1,1)="8",1,0)+IF(MID(J50,1,1)="8",1,0)+IF(MID(K50,1,1)="8",1,0)+IF(MID(M50,1,1)="8",1,0)+IF(MID(N50,1,1)="8",1,0)+IF(MID(O50,1,1)="8",1,0)</f>
        <v>0</v>
      </c>
      <c r="CZ50" s="86">
        <f t="shared" ref="CZ50" si="330">SUM(CR50:CY50)</f>
        <v>0</v>
      </c>
      <c r="DD50" s="66">
        <f>SUM($AE50:$AG50)+SUM($AI50:$AK50)+SUM($AM50:AO50)+SUM($AQ50:AS50)+SUM($AU50:AW50)+SUM($AY50:BA50)+SUM($BC50:BE50)+SUM($BG50:BI50)</f>
        <v>28</v>
      </c>
      <c r="DE50"/>
      <c r="DF50">
        <f t="shared" si="44"/>
        <v>30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t="12.5" hidden="1">
      <c r="A51" s="489" t="s">
        <v>357</v>
      </c>
      <c r="B51" s="124"/>
      <c r="C51" s="142"/>
      <c r="D51" s="132"/>
      <c r="E51" s="133"/>
      <c r="F51" s="133"/>
      <c r="G51" s="11"/>
      <c r="H51" s="132"/>
      <c r="I51" s="133"/>
      <c r="J51" s="133"/>
      <c r="K51" s="133"/>
      <c r="L51" s="133"/>
      <c r="M51" s="133"/>
      <c r="N51" s="133"/>
      <c r="O51" s="11"/>
      <c r="P51" s="147"/>
      <c r="Q51" s="147"/>
      <c r="R51" s="132"/>
      <c r="S51" s="133"/>
      <c r="T51" s="133"/>
      <c r="U51" s="133"/>
      <c r="V51" s="133"/>
      <c r="W51" s="133"/>
      <c r="X51" s="11"/>
      <c r="Y51" s="8"/>
      <c r="Z51" s="147">
        <f t="shared" si="18"/>
        <v>0</v>
      </c>
      <c r="AA51" s="9">
        <f t="shared" ref="AA51:AC51" si="331">AE51*$BM$5+AI51*$BN$5+AM51*$BO$5+AQ51*$BP$5+AU51*$BQ$5+AY51*$BR$5+BC51*$BS$5+BG51*$BT$5</f>
        <v>0</v>
      </c>
      <c r="AB51" s="9">
        <f t="shared" si="331"/>
        <v>0</v>
      </c>
      <c r="AC51" s="9">
        <f t="shared" si="331"/>
        <v>0</v>
      </c>
      <c r="AD51" s="9">
        <f t="shared" si="20"/>
        <v>0</v>
      </c>
      <c r="AE51" s="240"/>
      <c r="AF51" s="240"/>
      <c r="AG51" s="240"/>
      <c r="AH51" s="492">
        <f t="shared" ref="AH51" si="332">BM51</f>
        <v>0</v>
      </c>
      <c r="AI51" s="240"/>
      <c r="AJ51" s="240"/>
      <c r="AK51" s="240"/>
      <c r="AL51" s="492">
        <f t="shared" ref="AL51" si="333">BN51</f>
        <v>0</v>
      </c>
      <c r="AM51" s="240"/>
      <c r="AN51" s="240"/>
      <c r="AO51" s="240"/>
      <c r="AP51" s="492">
        <f t="shared" ref="AP51" si="334">BO51</f>
        <v>0</v>
      </c>
      <c r="AQ51" s="240"/>
      <c r="AR51" s="240"/>
      <c r="AS51" s="240"/>
      <c r="AT51" s="492">
        <f t="shared" ref="AT51" si="335">BP51</f>
        <v>0</v>
      </c>
      <c r="AU51" s="240"/>
      <c r="AV51" s="240"/>
      <c r="AW51" s="240"/>
      <c r="AX51" s="492">
        <f t="shared" ref="AX51" si="336">BQ51</f>
        <v>0</v>
      </c>
      <c r="AY51" s="240"/>
      <c r="AZ51" s="240"/>
      <c r="BA51" s="240"/>
      <c r="BB51" s="492">
        <f t="shared" ref="BB51" si="337">BR51</f>
        <v>0</v>
      </c>
      <c r="BC51" s="240"/>
      <c r="BD51" s="240"/>
      <c r="BE51" s="240"/>
      <c r="BF51" s="492">
        <f t="shared" ref="BF51" si="338">BS51</f>
        <v>0</v>
      </c>
      <c r="BG51" s="240"/>
      <c r="BH51" s="240"/>
      <c r="BI51" s="240"/>
      <c r="BJ51" s="492">
        <f t="shared" ref="BJ51" si="339">BT51</f>
        <v>0</v>
      </c>
      <c r="BK51" s="63">
        <f t="shared" ref="BK51" si="340">IF(ISERROR(AD51/Y51),0,AD51/Y51)</f>
        <v>0</v>
      </c>
      <c r="BL51" s="127" t="str">
        <f t="shared" ref="BL51" si="341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2">
        <f t="shared" ref="BU51" si="342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12">
        <f t="shared" ref="CF51" si="343">SUM(BX51:CE51)</f>
        <v>0</v>
      </c>
      <c r="CG51" s="226">
        <f t="shared" ref="CG51" si="344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7">
        <f t="shared" ref="CQ51" si="345">SUM(CI51:CP51)</f>
        <v>0</v>
      </c>
      <c r="CR51" s="75">
        <f t="shared" ref="CR51" si="346">IF(MID(H51,1,1)="1",1,0)+IF(MID(I51,1,1)="1",1,0)+IF(MID(J51,1,1)="1",1,0)+IF(MID(K51,1,1)="1",1,0)+IF(MID(M51,1,1)="1",1,0)+IF(MID(N51,1,1)="1",1,0)+IF(MID(O51,1,1)="1",1,0)</f>
        <v>0</v>
      </c>
      <c r="CS51" s="75">
        <f t="shared" ref="CS51" si="347">IF(MID(H51,1,1)="2",1,0)+IF(MID(I51,1,1)="2",1,0)+IF(MID(J51,1,1)="2",1,0)+IF(MID(K51,1,1)="2",1,0)+IF(MID(M51,1,1)="2",1,0)+IF(MID(N51,1,1)="2",1,0)+IF(MID(O51,1,1)="2",1,0)</f>
        <v>0</v>
      </c>
      <c r="CT51" s="76">
        <f t="shared" ref="CT51" si="348">IF(MID(H51,1,1)="3",1,0)+IF(MID(I51,1,1)="3",1,0)+IF(MID(J51,1,1)="3",1,0)+IF(MID(K51,1,1)="3",1,0)+IF(MID(M51,1,1)="3",1,0)+IF(MID(N51,1,1)="3",1,0)+IF(MID(O51,1,1)="3",1,0)</f>
        <v>0</v>
      </c>
      <c r="CU51" s="75">
        <f t="shared" ref="CU51" si="349">IF(MID(H51,1,1)="4",1,0)+IF(MID(I51,1,1)="4",1,0)+IF(MID(J51,1,1)="4",1,0)+IF(MID(K51,1,1)="4",1,0)+IF(MID(M51,1,1)="4",1,0)+IF(MID(N51,1,1)="4",1,0)+IF(MID(O51,1,1)="4",1,0)</f>
        <v>0</v>
      </c>
      <c r="CV51" s="75">
        <f t="shared" ref="CV51" si="350">IF(MID(H51,1,1)="5",1,0)+IF(MID(I51,1,1)="5",1,0)+IF(MID(J51,1,1)="5",1,0)+IF(MID(K51,1,1)="5",1,0)+IF(MID(M51,1,1)="5",1,0)+IF(MID(N51,1,1)="5",1,0)+IF(MID(O51,1,1)="5",1,0)</f>
        <v>0</v>
      </c>
      <c r="CW51" s="75">
        <f t="shared" ref="CW51" si="351">IF(MID(H51,1,1)="6",1,0)+IF(MID(I51,1,1)="6",1,0)+IF(MID(J51,1,1)="6",1,0)+IF(MID(K51,1,1)="6",1,0)+IF(MID(M51,1,1)="6",1,0)+IF(MID(N51,1,1)="6",1,0)+IF(MID(O51,1,1)="6",1,0)</f>
        <v>0</v>
      </c>
      <c r="CX51" s="75">
        <f t="shared" ref="CX51" si="352">IF(MID(H51,1,1)="7",1,0)+IF(MID(I51,1,1)="7",1,0)+IF(MID(J51,1,1)="7",1,0)+IF(MID(K51,1,1)="7",1,0)+IF(MID(M51,1,1)="7",1,0)+IF(MID(N51,1,1)="7",1,0)+IF(MID(O51,1,1)="7",1,0)</f>
        <v>0</v>
      </c>
      <c r="CY51" s="75">
        <f t="shared" ref="CY51" si="353">IF(MID(H51,1,1)="8",1,0)+IF(MID(I51,1,1)="8",1,0)+IF(MID(J51,1,1)="8",1,0)+IF(MID(K51,1,1)="8",1,0)+IF(MID(M51,1,1)="8",1,0)+IF(MID(N51,1,1)="8",1,0)+IF(MID(O51,1,1)="8",1,0)</f>
        <v>0</v>
      </c>
      <c r="CZ51" s="86">
        <f t="shared" ref="CZ51" si="354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30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t="12.5" hidden="1">
      <c r="A52" s="489" t="s">
        <v>358</v>
      </c>
      <c r="B52" s="124"/>
      <c r="C52" s="142"/>
      <c r="D52" s="132"/>
      <c r="E52" s="133"/>
      <c r="F52" s="133"/>
      <c r="G52" s="11"/>
      <c r="H52" s="132"/>
      <c r="I52" s="133"/>
      <c r="J52" s="133"/>
      <c r="K52" s="133"/>
      <c r="L52" s="133"/>
      <c r="M52" s="133"/>
      <c r="N52" s="133"/>
      <c r="O52" s="11"/>
      <c r="P52" s="147"/>
      <c r="Q52" s="147"/>
      <c r="R52" s="132"/>
      <c r="S52" s="133"/>
      <c r="T52" s="133"/>
      <c r="U52" s="133"/>
      <c r="V52" s="133"/>
      <c r="W52" s="133"/>
      <c r="X52" s="11"/>
      <c r="Y52" s="8"/>
      <c r="Z52" s="147">
        <f t="shared" si="18"/>
        <v>0</v>
      </c>
      <c r="AA52" s="9">
        <f t="shared" ref="AA52:AC52" si="355">AE52*$BM$5+AI52*$BN$5+AM52*$BO$5+AQ52*$BP$5+AU52*$BQ$5+AY52*$BR$5+BC52*$BS$5+BG52*$BT$5</f>
        <v>0</v>
      </c>
      <c r="AB52" s="9">
        <f t="shared" si="355"/>
        <v>0</v>
      </c>
      <c r="AC52" s="9">
        <f t="shared" si="355"/>
        <v>0</v>
      </c>
      <c r="AD52" s="9">
        <f t="shared" si="20"/>
        <v>0</v>
      </c>
      <c r="AE52" s="240"/>
      <c r="AF52" s="240"/>
      <c r="AG52" s="240"/>
      <c r="AH52" s="492">
        <f t="shared" ref="AH52" si="356">BM52</f>
        <v>0</v>
      </c>
      <c r="AI52" s="240"/>
      <c r="AJ52" s="240"/>
      <c r="AK52" s="240"/>
      <c r="AL52" s="492">
        <f t="shared" ref="AL52" si="357">BN52</f>
        <v>0</v>
      </c>
      <c r="AM52" s="240"/>
      <c r="AN52" s="240"/>
      <c r="AO52" s="240"/>
      <c r="AP52" s="492">
        <f t="shared" ref="AP52" si="358">BO52</f>
        <v>0</v>
      </c>
      <c r="AQ52" s="240"/>
      <c r="AR52" s="240"/>
      <c r="AS52" s="240"/>
      <c r="AT52" s="492">
        <f t="shared" ref="AT52" si="359">BP52</f>
        <v>0</v>
      </c>
      <c r="AU52" s="240"/>
      <c r="AV52" s="240"/>
      <c r="AW52" s="240"/>
      <c r="AX52" s="492">
        <f t="shared" ref="AX52" si="360">BQ52</f>
        <v>0</v>
      </c>
      <c r="AY52" s="240"/>
      <c r="AZ52" s="240"/>
      <c r="BA52" s="240"/>
      <c r="BB52" s="492">
        <f t="shared" ref="BB52" si="361">BR52</f>
        <v>0</v>
      </c>
      <c r="BC52" s="240"/>
      <c r="BD52" s="240"/>
      <c r="BE52" s="240"/>
      <c r="BF52" s="492">
        <f t="shared" ref="BF52" si="362">BS52</f>
        <v>0</v>
      </c>
      <c r="BG52" s="240"/>
      <c r="BH52" s="240"/>
      <c r="BI52" s="240"/>
      <c r="BJ52" s="492">
        <f t="shared" ref="BJ52" si="363">BT52</f>
        <v>0</v>
      </c>
      <c r="BK52" s="63">
        <f t="shared" ref="BK52" si="364">IF(ISERROR(AD52/Y52),0,AD52/Y52)</f>
        <v>0</v>
      </c>
      <c r="BL52" s="127" t="str">
        <f t="shared" ref="BL52" si="365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2">
        <f t="shared" ref="BU52" si="366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12">
        <f t="shared" ref="CF52" si="367">SUM(BX52:CE52)</f>
        <v>0</v>
      </c>
      <c r="CG52" s="226">
        <f t="shared" ref="CG52" si="368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7">
        <f t="shared" ref="CQ52" si="369">SUM(CI52:CP52)</f>
        <v>0</v>
      </c>
      <c r="CR52" s="75">
        <f t="shared" ref="CR52" si="370">IF(MID(H52,1,1)="1",1,0)+IF(MID(I52,1,1)="1",1,0)+IF(MID(J52,1,1)="1",1,0)+IF(MID(K52,1,1)="1",1,0)+IF(MID(M52,1,1)="1",1,0)+IF(MID(N52,1,1)="1",1,0)+IF(MID(O52,1,1)="1",1,0)</f>
        <v>0</v>
      </c>
      <c r="CS52" s="75">
        <f t="shared" ref="CS52" si="371">IF(MID(H52,1,1)="2",1,0)+IF(MID(I52,1,1)="2",1,0)+IF(MID(J52,1,1)="2",1,0)+IF(MID(K52,1,1)="2",1,0)+IF(MID(M52,1,1)="2",1,0)+IF(MID(N52,1,1)="2",1,0)+IF(MID(O52,1,1)="2",1,0)</f>
        <v>0</v>
      </c>
      <c r="CT52" s="76">
        <f t="shared" ref="CT52" si="372">IF(MID(H52,1,1)="3",1,0)+IF(MID(I52,1,1)="3",1,0)+IF(MID(J52,1,1)="3",1,0)+IF(MID(K52,1,1)="3",1,0)+IF(MID(M52,1,1)="3",1,0)+IF(MID(N52,1,1)="3",1,0)+IF(MID(O52,1,1)="3",1,0)</f>
        <v>0</v>
      </c>
      <c r="CU52" s="75">
        <f t="shared" ref="CU52" si="373">IF(MID(H52,1,1)="4",1,0)+IF(MID(I52,1,1)="4",1,0)+IF(MID(J52,1,1)="4",1,0)+IF(MID(K52,1,1)="4",1,0)+IF(MID(M52,1,1)="4",1,0)+IF(MID(N52,1,1)="4",1,0)+IF(MID(O52,1,1)="4",1,0)</f>
        <v>0</v>
      </c>
      <c r="CV52" s="75">
        <f t="shared" ref="CV52" si="374">IF(MID(H52,1,1)="5",1,0)+IF(MID(I52,1,1)="5",1,0)+IF(MID(J52,1,1)="5",1,0)+IF(MID(K52,1,1)="5",1,0)+IF(MID(M52,1,1)="5",1,0)+IF(MID(N52,1,1)="5",1,0)+IF(MID(O52,1,1)="5",1,0)</f>
        <v>0</v>
      </c>
      <c r="CW52" s="75">
        <f t="shared" ref="CW52" si="375">IF(MID(H52,1,1)="6",1,0)+IF(MID(I52,1,1)="6",1,0)+IF(MID(J52,1,1)="6",1,0)+IF(MID(K52,1,1)="6",1,0)+IF(MID(M52,1,1)="6",1,0)+IF(MID(N52,1,1)="6",1,0)+IF(MID(O52,1,1)="6",1,0)</f>
        <v>0</v>
      </c>
      <c r="CX52" s="75">
        <f t="shared" ref="CX52" si="376">IF(MID(H52,1,1)="7",1,0)+IF(MID(I52,1,1)="7",1,0)+IF(MID(J52,1,1)="7",1,0)+IF(MID(K52,1,1)="7",1,0)+IF(MID(M52,1,1)="7",1,0)+IF(MID(N52,1,1)="7",1,0)+IF(MID(O52,1,1)="7",1,0)</f>
        <v>0</v>
      </c>
      <c r="CY52" s="75">
        <f t="shared" ref="CY52" si="377">IF(MID(H52,1,1)="8",1,0)+IF(MID(I52,1,1)="8",1,0)+IF(MID(J52,1,1)="8",1,0)+IF(MID(K52,1,1)="8",1,0)+IF(MID(M52,1,1)="8",1,0)+IF(MID(N52,1,1)="8",1,0)+IF(MID(O52,1,1)="8",1,0)</f>
        <v>0</v>
      </c>
      <c r="CZ52" s="86">
        <f t="shared" ref="CZ52" si="378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30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t="12.5" hidden="1">
      <c r="A53" s="489" t="s">
        <v>359</v>
      </c>
      <c r="B53" s="124"/>
      <c r="C53" s="142"/>
      <c r="D53" s="132"/>
      <c r="E53" s="133"/>
      <c r="F53" s="133"/>
      <c r="G53" s="11"/>
      <c r="H53" s="132"/>
      <c r="I53" s="133"/>
      <c r="J53" s="133"/>
      <c r="K53" s="133"/>
      <c r="L53" s="133"/>
      <c r="M53" s="133"/>
      <c r="N53" s="133"/>
      <c r="O53" s="11"/>
      <c r="P53" s="147"/>
      <c r="Q53" s="147"/>
      <c r="R53" s="132"/>
      <c r="S53" s="133"/>
      <c r="T53" s="133"/>
      <c r="U53" s="133"/>
      <c r="V53" s="133"/>
      <c r="W53" s="133"/>
      <c r="X53" s="11"/>
      <c r="Y53" s="8"/>
      <c r="Z53" s="147">
        <f t="shared" si="18"/>
        <v>0</v>
      </c>
      <c r="AA53" s="9">
        <f t="shared" ref="AA53:AC53" si="379">AE53*$BM$5+AI53*$BN$5+AM53*$BO$5+AQ53*$BP$5+AU53*$BQ$5+AY53*$BR$5+BC53*$BS$5+BG53*$BT$5</f>
        <v>0</v>
      </c>
      <c r="AB53" s="9">
        <f t="shared" si="379"/>
        <v>0</v>
      </c>
      <c r="AC53" s="9">
        <f t="shared" si="379"/>
        <v>0</v>
      </c>
      <c r="AD53" s="9">
        <f t="shared" si="20"/>
        <v>0</v>
      </c>
      <c r="AE53" s="240"/>
      <c r="AF53" s="240"/>
      <c r="AG53" s="240"/>
      <c r="AH53" s="492">
        <f t="shared" ref="AH53" si="380">BM53</f>
        <v>0</v>
      </c>
      <c r="AI53" s="240"/>
      <c r="AJ53" s="240"/>
      <c r="AK53" s="240"/>
      <c r="AL53" s="492">
        <f t="shared" ref="AL53" si="381">BN53</f>
        <v>0</v>
      </c>
      <c r="AM53" s="240"/>
      <c r="AN53" s="240"/>
      <c r="AO53" s="240"/>
      <c r="AP53" s="492">
        <f t="shared" ref="AP53" si="382">BO53</f>
        <v>0</v>
      </c>
      <c r="AQ53" s="240"/>
      <c r="AR53" s="240"/>
      <c r="AS53" s="240"/>
      <c r="AT53" s="492">
        <f t="shared" ref="AT53" si="383">BP53</f>
        <v>0</v>
      </c>
      <c r="AU53" s="240"/>
      <c r="AV53" s="240"/>
      <c r="AW53" s="240"/>
      <c r="AX53" s="492">
        <f t="shared" ref="AX53" si="384">BQ53</f>
        <v>0</v>
      </c>
      <c r="AY53" s="240"/>
      <c r="AZ53" s="240"/>
      <c r="BA53" s="240"/>
      <c r="BB53" s="492">
        <f t="shared" ref="BB53" si="385">BR53</f>
        <v>0</v>
      </c>
      <c r="BC53" s="240"/>
      <c r="BD53" s="240"/>
      <c r="BE53" s="240"/>
      <c r="BF53" s="492">
        <f t="shared" ref="BF53" si="386">BS53</f>
        <v>0</v>
      </c>
      <c r="BG53" s="240"/>
      <c r="BH53" s="240"/>
      <c r="BI53" s="240"/>
      <c r="BJ53" s="492">
        <f t="shared" ref="BJ53" si="387">BT53</f>
        <v>0</v>
      </c>
      <c r="BK53" s="63">
        <f t="shared" ref="BK53" si="388">IF(ISERROR(AD53/Y53),0,AD53/Y53)</f>
        <v>0</v>
      </c>
      <c r="BL53" s="127" t="str">
        <f t="shared" ref="BL53" si="389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2">
        <f t="shared" ref="BU53" si="390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12">
        <f t="shared" ref="CF53" si="391">SUM(BX53:CE53)</f>
        <v>0</v>
      </c>
      <c r="CG53" s="226">
        <f t="shared" ref="CG53" si="392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7">
        <f t="shared" ref="CQ53" si="393">SUM(CI53:CP53)</f>
        <v>0</v>
      </c>
      <c r="CR53" s="75">
        <f t="shared" ref="CR53" si="394">IF(MID(H53,1,1)="1",1,0)+IF(MID(I53,1,1)="1",1,0)+IF(MID(J53,1,1)="1",1,0)+IF(MID(K53,1,1)="1",1,0)+IF(MID(M53,1,1)="1",1,0)+IF(MID(N53,1,1)="1",1,0)+IF(MID(O53,1,1)="1",1,0)</f>
        <v>0</v>
      </c>
      <c r="CS53" s="75">
        <f t="shared" ref="CS53" si="395">IF(MID(H53,1,1)="2",1,0)+IF(MID(I53,1,1)="2",1,0)+IF(MID(J53,1,1)="2",1,0)+IF(MID(K53,1,1)="2",1,0)+IF(MID(M53,1,1)="2",1,0)+IF(MID(N53,1,1)="2",1,0)+IF(MID(O53,1,1)="2",1,0)</f>
        <v>0</v>
      </c>
      <c r="CT53" s="76">
        <f t="shared" ref="CT53" si="396">IF(MID(H53,1,1)="3",1,0)+IF(MID(I53,1,1)="3",1,0)+IF(MID(J53,1,1)="3",1,0)+IF(MID(K53,1,1)="3",1,0)+IF(MID(M53,1,1)="3",1,0)+IF(MID(N53,1,1)="3",1,0)+IF(MID(O53,1,1)="3",1,0)</f>
        <v>0</v>
      </c>
      <c r="CU53" s="75">
        <f t="shared" ref="CU53" si="397">IF(MID(H53,1,1)="4",1,0)+IF(MID(I53,1,1)="4",1,0)+IF(MID(J53,1,1)="4",1,0)+IF(MID(K53,1,1)="4",1,0)+IF(MID(M53,1,1)="4",1,0)+IF(MID(N53,1,1)="4",1,0)+IF(MID(O53,1,1)="4",1,0)</f>
        <v>0</v>
      </c>
      <c r="CV53" s="75">
        <f t="shared" ref="CV53" si="398">IF(MID(H53,1,1)="5",1,0)+IF(MID(I53,1,1)="5",1,0)+IF(MID(J53,1,1)="5",1,0)+IF(MID(K53,1,1)="5",1,0)+IF(MID(M53,1,1)="5",1,0)+IF(MID(N53,1,1)="5",1,0)+IF(MID(O53,1,1)="5",1,0)</f>
        <v>0</v>
      </c>
      <c r="CW53" s="75">
        <f t="shared" ref="CW53" si="399">IF(MID(H53,1,1)="6",1,0)+IF(MID(I53,1,1)="6",1,0)+IF(MID(J53,1,1)="6",1,0)+IF(MID(K53,1,1)="6",1,0)+IF(MID(M53,1,1)="6",1,0)+IF(MID(N53,1,1)="6",1,0)+IF(MID(O53,1,1)="6",1,0)</f>
        <v>0</v>
      </c>
      <c r="CX53" s="75">
        <f t="shared" ref="CX53" si="400">IF(MID(H53,1,1)="7",1,0)+IF(MID(I53,1,1)="7",1,0)+IF(MID(J53,1,1)="7",1,0)+IF(MID(K53,1,1)="7",1,0)+IF(MID(M53,1,1)="7",1,0)+IF(MID(N53,1,1)="7",1,0)+IF(MID(O53,1,1)="7",1,0)</f>
        <v>0</v>
      </c>
      <c r="CY53" s="75">
        <f t="shared" ref="CY53" si="401">IF(MID(H53,1,1)="8",1,0)+IF(MID(I53,1,1)="8",1,0)+IF(MID(J53,1,1)="8",1,0)+IF(MID(K53,1,1)="8",1,0)+IF(MID(M53,1,1)="8",1,0)+IF(MID(N53,1,1)="8",1,0)+IF(MID(O53,1,1)="8",1,0)</f>
        <v>0</v>
      </c>
      <c r="CZ53" s="86">
        <f t="shared" ref="CZ53" si="402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30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t="12.5" hidden="1">
      <c r="A54" s="489" t="s">
        <v>360</v>
      </c>
      <c r="B54" s="124"/>
      <c r="C54" s="142"/>
      <c r="D54" s="132"/>
      <c r="E54" s="133"/>
      <c r="F54" s="133"/>
      <c r="G54" s="11"/>
      <c r="H54" s="132"/>
      <c r="I54" s="133"/>
      <c r="J54" s="133"/>
      <c r="K54" s="133"/>
      <c r="L54" s="133"/>
      <c r="M54" s="133"/>
      <c r="N54" s="133"/>
      <c r="O54" s="11"/>
      <c r="P54" s="147"/>
      <c r="Q54" s="147"/>
      <c r="R54" s="132"/>
      <c r="S54" s="133"/>
      <c r="T54" s="133"/>
      <c r="U54" s="133"/>
      <c r="V54" s="133"/>
      <c r="W54" s="133"/>
      <c r="X54" s="11"/>
      <c r="Y54" s="8"/>
      <c r="Z54" s="147">
        <f t="shared" si="18"/>
        <v>0</v>
      </c>
      <c r="AA54" s="9">
        <f t="shared" ref="AA54:AC54" si="403">AE54*$BM$5+AI54*$BN$5+AM54*$BO$5+AQ54*$BP$5+AU54*$BQ$5+AY54*$BR$5+BC54*$BS$5+BG54*$BT$5</f>
        <v>0</v>
      </c>
      <c r="AB54" s="9">
        <f t="shared" si="403"/>
        <v>0</v>
      </c>
      <c r="AC54" s="9">
        <f t="shared" si="403"/>
        <v>0</v>
      </c>
      <c r="AD54" s="9">
        <f t="shared" si="20"/>
        <v>0</v>
      </c>
      <c r="AE54" s="240"/>
      <c r="AF54" s="240"/>
      <c r="AG54" s="240"/>
      <c r="AH54" s="492">
        <f t="shared" ref="AH54" si="404">BM54</f>
        <v>0</v>
      </c>
      <c r="AI54" s="240"/>
      <c r="AJ54" s="240"/>
      <c r="AK54" s="240"/>
      <c r="AL54" s="492">
        <f t="shared" ref="AL54" si="405">BN54</f>
        <v>0</v>
      </c>
      <c r="AM54" s="240"/>
      <c r="AN54" s="240"/>
      <c r="AO54" s="240"/>
      <c r="AP54" s="492">
        <f t="shared" ref="AP54" si="406">BO54</f>
        <v>0</v>
      </c>
      <c r="AQ54" s="240"/>
      <c r="AR54" s="240"/>
      <c r="AS54" s="240"/>
      <c r="AT54" s="492">
        <f t="shared" ref="AT54" si="407">BP54</f>
        <v>0</v>
      </c>
      <c r="AU54" s="240"/>
      <c r="AV54" s="240"/>
      <c r="AW54" s="240"/>
      <c r="AX54" s="492">
        <f t="shared" ref="AX54" si="408">BQ54</f>
        <v>0</v>
      </c>
      <c r="AY54" s="240"/>
      <c r="AZ54" s="240"/>
      <c r="BA54" s="240"/>
      <c r="BB54" s="492">
        <f t="shared" ref="BB54" si="409">BR54</f>
        <v>0</v>
      </c>
      <c r="BC54" s="240"/>
      <c r="BD54" s="240"/>
      <c r="BE54" s="240"/>
      <c r="BF54" s="492">
        <f t="shared" ref="BF54" si="410">BS54</f>
        <v>0</v>
      </c>
      <c r="BG54" s="240"/>
      <c r="BH54" s="240"/>
      <c r="BI54" s="240"/>
      <c r="BJ54" s="492">
        <f t="shared" ref="BJ54" si="411">BT54</f>
        <v>0</v>
      </c>
      <c r="BK54" s="63">
        <f t="shared" ref="BK54" si="412">IF(ISERROR(AD54/Y54),0,AD54/Y54)</f>
        <v>0</v>
      </c>
      <c r="BL54" s="127" t="str">
        <f t="shared" ref="BL54" si="413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2">
        <f t="shared" ref="BU54" si="414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12">
        <f t="shared" ref="CF54" si="415">SUM(BX54:CE54)</f>
        <v>0</v>
      </c>
      <c r="CG54" s="226">
        <f t="shared" ref="CG54" si="416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7">
        <f t="shared" ref="CQ54" si="417">SUM(CI54:CP54)</f>
        <v>0</v>
      </c>
      <c r="CR54" s="75">
        <f t="shared" ref="CR54" si="418">IF(MID(H54,1,1)="1",1,0)+IF(MID(I54,1,1)="1",1,0)+IF(MID(J54,1,1)="1",1,0)+IF(MID(K54,1,1)="1",1,0)+IF(MID(M54,1,1)="1",1,0)+IF(MID(N54,1,1)="1",1,0)+IF(MID(O54,1,1)="1",1,0)</f>
        <v>0</v>
      </c>
      <c r="CS54" s="75">
        <f t="shared" ref="CS54" si="419">IF(MID(H54,1,1)="2",1,0)+IF(MID(I54,1,1)="2",1,0)+IF(MID(J54,1,1)="2",1,0)+IF(MID(K54,1,1)="2",1,0)+IF(MID(M54,1,1)="2",1,0)+IF(MID(N54,1,1)="2",1,0)+IF(MID(O54,1,1)="2",1,0)</f>
        <v>0</v>
      </c>
      <c r="CT54" s="76">
        <f t="shared" ref="CT54" si="420">IF(MID(H54,1,1)="3",1,0)+IF(MID(I54,1,1)="3",1,0)+IF(MID(J54,1,1)="3",1,0)+IF(MID(K54,1,1)="3",1,0)+IF(MID(M54,1,1)="3",1,0)+IF(MID(N54,1,1)="3",1,0)+IF(MID(O54,1,1)="3",1,0)</f>
        <v>0</v>
      </c>
      <c r="CU54" s="75">
        <f t="shared" ref="CU54" si="421">IF(MID(H54,1,1)="4",1,0)+IF(MID(I54,1,1)="4",1,0)+IF(MID(J54,1,1)="4",1,0)+IF(MID(K54,1,1)="4",1,0)+IF(MID(M54,1,1)="4",1,0)+IF(MID(N54,1,1)="4",1,0)+IF(MID(O54,1,1)="4",1,0)</f>
        <v>0</v>
      </c>
      <c r="CV54" s="75">
        <f t="shared" ref="CV54" si="422">IF(MID(H54,1,1)="5",1,0)+IF(MID(I54,1,1)="5",1,0)+IF(MID(J54,1,1)="5",1,0)+IF(MID(K54,1,1)="5",1,0)+IF(MID(M54,1,1)="5",1,0)+IF(MID(N54,1,1)="5",1,0)+IF(MID(O54,1,1)="5",1,0)</f>
        <v>0</v>
      </c>
      <c r="CW54" s="75">
        <f t="shared" ref="CW54" si="423">IF(MID(H54,1,1)="6",1,0)+IF(MID(I54,1,1)="6",1,0)+IF(MID(J54,1,1)="6",1,0)+IF(MID(K54,1,1)="6",1,0)+IF(MID(M54,1,1)="6",1,0)+IF(MID(N54,1,1)="6",1,0)+IF(MID(O54,1,1)="6",1,0)</f>
        <v>0</v>
      </c>
      <c r="CX54" s="75">
        <f t="shared" ref="CX54" si="424">IF(MID(H54,1,1)="7",1,0)+IF(MID(I54,1,1)="7",1,0)+IF(MID(J54,1,1)="7",1,0)+IF(MID(K54,1,1)="7",1,0)+IF(MID(M54,1,1)="7",1,0)+IF(MID(N54,1,1)="7",1,0)+IF(MID(O54,1,1)="7",1,0)</f>
        <v>0</v>
      </c>
      <c r="CY54" s="75">
        <f t="shared" ref="CY54" si="425">IF(MID(H54,1,1)="8",1,0)+IF(MID(I54,1,1)="8",1,0)+IF(MID(J54,1,1)="8",1,0)+IF(MID(K54,1,1)="8",1,0)+IF(MID(M54,1,1)="8",1,0)+IF(MID(N54,1,1)="8",1,0)+IF(MID(O54,1,1)="8",1,0)</f>
        <v>0</v>
      </c>
      <c r="CZ54" s="86">
        <f t="shared" ref="CZ54" si="426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30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t="12.5" hidden="1">
      <c r="A55" s="489" t="s">
        <v>361</v>
      </c>
      <c r="B55" s="124"/>
      <c r="C55" s="142"/>
      <c r="D55" s="132"/>
      <c r="E55" s="133"/>
      <c r="F55" s="133"/>
      <c r="G55" s="11"/>
      <c r="H55" s="132"/>
      <c r="I55" s="133"/>
      <c r="J55" s="133"/>
      <c r="K55" s="133"/>
      <c r="L55" s="133"/>
      <c r="M55" s="133"/>
      <c r="N55" s="133"/>
      <c r="O55" s="11"/>
      <c r="P55" s="147"/>
      <c r="Q55" s="147"/>
      <c r="R55" s="132"/>
      <c r="S55" s="133"/>
      <c r="T55" s="133"/>
      <c r="U55" s="133"/>
      <c r="V55" s="133"/>
      <c r="W55" s="133"/>
      <c r="X55" s="11"/>
      <c r="Y55" s="8"/>
      <c r="Z55" s="147">
        <f t="shared" si="18"/>
        <v>0</v>
      </c>
      <c r="AA55" s="9">
        <f t="shared" ref="AA55:AC55" si="427">AE55*$BM$5+AI55*$BN$5+AM55*$BO$5+AQ55*$BP$5+AU55*$BQ$5+AY55*$BR$5+BC55*$BS$5+BG55*$BT$5</f>
        <v>0</v>
      </c>
      <c r="AB55" s="9">
        <f t="shared" si="427"/>
        <v>0</v>
      </c>
      <c r="AC55" s="9">
        <f t="shared" si="427"/>
        <v>0</v>
      </c>
      <c r="AD55" s="9">
        <f t="shared" si="20"/>
        <v>0</v>
      </c>
      <c r="AE55" s="240"/>
      <c r="AF55" s="240"/>
      <c r="AG55" s="240"/>
      <c r="AH55" s="492">
        <f t="shared" ref="AH55" si="428">BM55</f>
        <v>0</v>
      </c>
      <c r="AI55" s="240"/>
      <c r="AJ55" s="240"/>
      <c r="AK55" s="240"/>
      <c r="AL55" s="492">
        <f t="shared" ref="AL55" si="429">BN55</f>
        <v>0</v>
      </c>
      <c r="AM55" s="240"/>
      <c r="AN55" s="240"/>
      <c r="AO55" s="240"/>
      <c r="AP55" s="492">
        <f t="shared" ref="AP55" si="430">BO55</f>
        <v>0</v>
      </c>
      <c r="AQ55" s="240"/>
      <c r="AR55" s="240"/>
      <c r="AS55" s="240"/>
      <c r="AT55" s="492">
        <f t="shared" ref="AT55" si="431">BP55</f>
        <v>0</v>
      </c>
      <c r="AU55" s="240"/>
      <c r="AV55" s="240"/>
      <c r="AW55" s="240"/>
      <c r="AX55" s="492">
        <f t="shared" ref="AX55" si="432">BQ55</f>
        <v>0</v>
      </c>
      <c r="AY55" s="240"/>
      <c r="AZ55" s="240"/>
      <c r="BA55" s="240"/>
      <c r="BB55" s="492">
        <f t="shared" ref="BB55" si="433">BR55</f>
        <v>0</v>
      </c>
      <c r="BC55" s="240"/>
      <c r="BD55" s="240"/>
      <c r="BE55" s="240"/>
      <c r="BF55" s="492">
        <f t="shared" ref="BF55" si="434">BS55</f>
        <v>0</v>
      </c>
      <c r="BG55" s="240"/>
      <c r="BH55" s="240"/>
      <c r="BI55" s="240"/>
      <c r="BJ55" s="492">
        <f t="shared" ref="BJ55" si="435">BT55</f>
        <v>0</v>
      </c>
      <c r="BK55" s="63">
        <f t="shared" ref="BK55" si="436">IF(ISERROR(AD55/Y55),0,AD55/Y55)</f>
        <v>0</v>
      </c>
      <c r="BL55" s="127" t="str">
        <f t="shared" ref="BL55" si="437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2">
        <f t="shared" ref="BU55" si="438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12">
        <f t="shared" ref="CF55" si="439">SUM(BX55:CE55)</f>
        <v>0</v>
      </c>
      <c r="CG55" s="226">
        <f t="shared" ref="CG55" si="440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7">
        <f t="shared" ref="CQ55" si="441">SUM(CI55:CP55)</f>
        <v>0</v>
      </c>
      <c r="CR55" s="75">
        <f t="shared" ref="CR55" si="442">IF(MID(H55,1,1)="1",1,0)+IF(MID(I55,1,1)="1",1,0)+IF(MID(J55,1,1)="1",1,0)+IF(MID(K55,1,1)="1",1,0)+IF(MID(M55,1,1)="1",1,0)+IF(MID(N55,1,1)="1",1,0)+IF(MID(O55,1,1)="1",1,0)</f>
        <v>0</v>
      </c>
      <c r="CS55" s="75">
        <f t="shared" ref="CS55" si="443">IF(MID(H55,1,1)="2",1,0)+IF(MID(I55,1,1)="2",1,0)+IF(MID(J55,1,1)="2",1,0)+IF(MID(K55,1,1)="2",1,0)+IF(MID(M55,1,1)="2",1,0)+IF(MID(N55,1,1)="2",1,0)+IF(MID(O55,1,1)="2",1,0)</f>
        <v>0</v>
      </c>
      <c r="CT55" s="76">
        <f t="shared" ref="CT55" si="444">IF(MID(H55,1,1)="3",1,0)+IF(MID(I55,1,1)="3",1,0)+IF(MID(J55,1,1)="3",1,0)+IF(MID(K55,1,1)="3",1,0)+IF(MID(M55,1,1)="3",1,0)+IF(MID(N55,1,1)="3",1,0)+IF(MID(O55,1,1)="3",1,0)</f>
        <v>0</v>
      </c>
      <c r="CU55" s="75">
        <f t="shared" ref="CU55" si="445">IF(MID(H55,1,1)="4",1,0)+IF(MID(I55,1,1)="4",1,0)+IF(MID(J55,1,1)="4",1,0)+IF(MID(K55,1,1)="4",1,0)+IF(MID(M55,1,1)="4",1,0)+IF(MID(N55,1,1)="4",1,0)+IF(MID(O55,1,1)="4",1,0)</f>
        <v>0</v>
      </c>
      <c r="CV55" s="75">
        <f t="shared" ref="CV55" si="446">IF(MID(H55,1,1)="5",1,0)+IF(MID(I55,1,1)="5",1,0)+IF(MID(J55,1,1)="5",1,0)+IF(MID(K55,1,1)="5",1,0)+IF(MID(M55,1,1)="5",1,0)+IF(MID(N55,1,1)="5",1,0)+IF(MID(O55,1,1)="5",1,0)</f>
        <v>0</v>
      </c>
      <c r="CW55" s="75">
        <f t="shared" ref="CW55" si="447">IF(MID(H55,1,1)="6",1,0)+IF(MID(I55,1,1)="6",1,0)+IF(MID(J55,1,1)="6",1,0)+IF(MID(K55,1,1)="6",1,0)+IF(MID(M55,1,1)="6",1,0)+IF(MID(N55,1,1)="6",1,0)+IF(MID(O55,1,1)="6",1,0)</f>
        <v>0</v>
      </c>
      <c r="CX55" s="75">
        <f t="shared" ref="CX55" si="448">IF(MID(H55,1,1)="7",1,0)+IF(MID(I55,1,1)="7",1,0)+IF(MID(J55,1,1)="7",1,0)+IF(MID(K55,1,1)="7",1,0)+IF(MID(M55,1,1)="7",1,0)+IF(MID(N55,1,1)="7",1,0)+IF(MID(O55,1,1)="7",1,0)</f>
        <v>0</v>
      </c>
      <c r="CY55" s="75">
        <f t="shared" ref="CY55" si="449">IF(MID(H55,1,1)="8",1,0)+IF(MID(I55,1,1)="8",1,0)+IF(MID(J55,1,1)="8",1,0)+IF(MID(K55,1,1)="8",1,0)+IF(MID(M55,1,1)="8",1,0)+IF(MID(N55,1,1)="8",1,0)+IF(MID(O55,1,1)="8",1,0)</f>
        <v>0</v>
      </c>
      <c r="CZ55" s="86">
        <f t="shared" ref="CZ55" si="450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30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t="12.5" hidden="1">
      <c r="A56" s="489" t="s">
        <v>362</v>
      </c>
      <c r="B56" s="124"/>
      <c r="C56" s="142"/>
      <c r="D56" s="132"/>
      <c r="E56" s="133"/>
      <c r="F56" s="133"/>
      <c r="G56" s="11"/>
      <c r="H56" s="132"/>
      <c r="I56" s="133"/>
      <c r="J56" s="133"/>
      <c r="K56" s="133"/>
      <c r="L56" s="133"/>
      <c r="M56" s="133"/>
      <c r="N56" s="133"/>
      <c r="O56" s="11"/>
      <c r="P56" s="147"/>
      <c r="Q56" s="147"/>
      <c r="R56" s="132"/>
      <c r="S56" s="133"/>
      <c r="T56" s="133"/>
      <c r="U56" s="133"/>
      <c r="V56" s="133"/>
      <c r="W56" s="133"/>
      <c r="X56" s="11"/>
      <c r="Y56" s="8"/>
      <c r="Z56" s="147">
        <f t="shared" si="18"/>
        <v>0</v>
      </c>
      <c r="AA56" s="9">
        <f t="shared" ref="AA56:AC56" si="451">AE56*$BM$5+AI56*$BN$5+AM56*$BO$5+AQ56*$BP$5+AU56*$BQ$5+AY56*$BR$5+BC56*$BS$5+BG56*$BT$5</f>
        <v>0</v>
      </c>
      <c r="AB56" s="9">
        <f t="shared" si="451"/>
        <v>0</v>
      </c>
      <c r="AC56" s="9">
        <f t="shared" si="451"/>
        <v>0</v>
      </c>
      <c r="AD56" s="9">
        <f t="shared" si="20"/>
        <v>0</v>
      </c>
      <c r="AE56" s="240"/>
      <c r="AF56" s="240"/>
      <c r="AG56" s="240"/>
      <c r="AH56" s="492">
        <f t="shared" ref="AH56" si="452">BM56</f>
        <v>0</v>
      </c>
      <c r="AI56" s="240"/>
      <c r="AJ56" s="240"/>
      <c r="AK56" s="240"/>
      <c r="AL56" s="492">
        <f t="shared" ref="AL56" si="453">BN56</f>
        <v>0</v>
      </c>
      <c r="AM56" s="240"/>
      <c r="AN56" s="240"/>
      <c r="AO56" s="240"/>
      <c r="AP56" s="492">
        <f t="shared" ref="AP56" si="454">BO56</f>
        <v>0</v>
      </c>
      <c r="AQ56" s="240"/>
      <c r="AR56" s="240"/>
      <c r="AS56" s="240"/>
      <c r="AT56" s="492">
        <f t="shared" ref="AT56" si="455">BP56</f>
        <v>0</v>
      </c>
      <c r="AU56" s="240"/>
      <c r="AV56" s="240"/>
      <c r="AW56" s="240"/>
      <c r="AX56" s="492">
        <f t="shared" ref="AX56" si="456">BQ56</f>
        <v>0</v>
      </c>
      <c r="AY56" s="240"/>
      <c r="AZ56" s="240"/>
      <c r="BA56" s="240"/>
      <c r="BB56" s="492">
        <f t="shared" ref="BB56" si="457">BR56</f>
        <v>0</v>
      </c>
      <c r="BC56" s="240"/>
      <c r="BD56" s="240"/>
      <c r="BE56" s="240"/>
      <c r="BF56" s="492">
        <f t="shared" ref="BF56" si="458">BS56</f>
        <v>0</v>
      </c>
      <c r="BG56" s="240"/>
      <c r="BH56" s="240"/>
      <c r="BI56" s="240"/>
      <c r="BJ56" s="492">
        <f t="shared" ref="BJ56" si="459">BT56</f>
        <v>0</v>
      </c>
      <c r="BK56" s="63">
        <f t="shared" ref="BK56" si="460">IF(ISERROR(AD56/Y56),0,AD56/Y56)</f>
        <v>0</v>
      </c>
      <c r="BL56" s="127" t="str">
        <f t="shared" ref="BL56" si="461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2">
        <f t="shared" ref="BU56" si="462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12">
        <f t="shared" ref="CF56" si="463">SUM(BX56:CE56)</f>
        <v>0</v>
      </c>
      <c r="CG56" s="226">
        <f t="shared" ref="CG56" si="464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7">
        <f t="shared" ref="CQ56" si="465">SUM(CI56:CP56)</f>
        <v>0</v>
      </c>
      <c r="CR56" s="75">
        <f t="shared" ref="CR56" si="466">IF(MID(H56,1,1)="1",1,0)+IF(MID(I56,1,1)="1",1,0)+IF(MID(J56,1,1)="1",1,0)+IF(MID(K56,1,1)="1",1,0)+IF(MID(M56,1,1)="1",1,0)+IF(MID(N56,1,1)="1",1,0)+IF(MID(O56,1,1)="1",1,0)</f>
        <v>0</v>
      </c>
      <c r="CS56" s="75">
        <f t="shared" ref="CS56" si="467">IF(MID(H56,1,1)="2",1,0)+IF(MID(I56,1,1)="2",1,0)+IF(MID(J56,1,1)="2",1,0)+IF(MID(K56,1,1)="2",1,0)+IF(MID(M56,1,1)="2",1,0)+IF(MID(N56,1,1)="2",1,0)+IF(MID(O56,1,1)="2",1,0)</f>
        <v>0</v>
      </c>
      <c r="CT56" s="76">
        <f t="shared" ref="CT56" si="468">IF(MID(H56,1,1)="3",1,0)+IF(MID(I56,1,1)="3",1,0)+IF(MID(J56,1,1)="3",1,0)+IF(MID(K56,1,1)="3",1,0)+IF(MID(M56,1,1)="3",1,0)+IF(MID(N56,1,1)="3",1,0)+IF(MID(O56,1,1)="3",1,0)</f>
        <v>0</v>
      </c>
      <c r="CU56" s="75">
        <f t="shared" ref="CU56" si="469">IF(MID(H56,1,1)="4",1,0)+IF(MID(I56,1,1)="4",1,0)+IF(MID(J56,1,1)="4",1,0)+IF(MID(K56,1,1)="4",1,0)+IF(MID(M56,1,1)="4",1,0)+IF(MID(N56,1,1)="4",1,0)+IF(MID(O56,1,1)="4",1,0)</f>
        <v>0</v>
      </c>
      <c r="CV56" s="75">
        <f t="shared" ref="CV56" si="470">IF(MID(H56,1,1)="5",1,0)+IF(MID(I56,1,1)="5",1,0)+IF(MID(J56,1,1)="5",1,0)+IF(MID(K56,1,1)="5",1,0)+IF(MID(M56,1,1)="5",1,0)+IF(MID(N56,1,1)="5",1,0)+IF(MID(O56,1,1)="5",1,0)</f>
        <v>0</v>
      </c>
      <c r="CW56" s="75">
        <f t="shared" ref="CW56" si="471">IF(MID(H56,1,1)="6",1,0)+IF(MID(I56,1,1)="6",1,0)+IF(MID(J56,1,1)="6",1,0)+IF(MID(K56,1,1)="6",1,0)+IF(MID(M56,1,1)="6",1,0)+IF(MID(N56,1,1)="6",1,0)+IF(MID(O56,1,1)="6",1,0)</f>
        <v>0</v>
      </c>
      <c r="CX56" s="75">
        <f t="shared" ref="CX56" si="472">IF(MID(H56,1,1)="7",1,0)+IF(MID(I56,1,1)="7",1,0)+IF(MID(J56,1,1)="7",1,0)+IF(MID(K56,1,1)="7",1,0)+IF(MID(M56,1,1)="7",1,0)+IF(MID(N56,1,1)="7",1,0)+IF(MID(O56,1,1)="7",1,0)</f>
        <v>0</v>
      </c>
      <c r="CY56" s="75">
        <f t="shared" ref="CY56" si="473">IF(MID(H56,1,1)="8",1,0)+IF(MID(I56,1,1)="8",1,0)+IF(MID(J56,1,1)="8",1,0)+IF(MID(K56,1,1)="8",1,0)+IF(MID(M56,1,1)="8",1,0)+IF(MID(N56,1,1)="8",1,0)+IF(MID(O56,1,1)="8",1,0)</f>
        <v>0</v>
      </c>
      <c r="CZ56" s="86">
        <f t="shared" ref="CZ56" si="474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30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t="12.5" hidden="1">
      <c r="A57" s="489" t="s">
        <v>363</v>
      </c>
      <c r="B57" s="124"/>
      <c r="C57" s="142"/>
      <c r="D57" s="132"/>
      <c r="E57" s="133"/>
      <c r="F57" s="133"/>
      <c r="G57" s="11"/>
      <c r="H57" s="132"/>
      <c r="I57" s="133"/>
      <c r="J57" s="133"/>
      <c r="K57" s="133"/>
      <c r="L57" s="133"/>
      <c r="M57" s="133"/>
      <c r="N57" s="133"/>
      <c r="O57" s="11"/>
      <c r="P57" s="147"/>
      <c r="Q57" s="147"/>
      <c r="R57" s="132"/>
      <c r="S57" s="133"/>
      <c r="T57" s="133"/>
      <c r="U57" s="133"/>
      <c r="V57" s="133"/>
      <c r="W57" s="133"/>
      <c r="X57" s="11"/>
      <c r="Y57" s="8"/>
      <c r="Z57" s="147">
        <f t="shared" si="18"/>
        <v>0</v>
      </c>
      <c r="AA57" s="9">
        <f t="shared" ref="AA57:AC57" si="475">AE57*$BM$5+AI57*$BN$5+AM57*$BO$5+AQ57*$BP$5+AU57*$BQ$5+AY57*$BR$5+BC57*$BS$5+BG57*$BT$5</f>
        <v>0</v>
      </c>
      <c r="AB57" s="9">
        <f t="shared" si="475"/>
        <v>0</v>
      </c>
      <c r="AC57" s="9">
        <f t="shared" si="475"/>
        <v>0</v>
      </c>
      <c r="AD57" s="9">
        <f t="shared" si="20"/>
        <v>0</v>
      </c>
      <c r="AE57" s="240"/>
      <c r="AF57" s="240"/>
      <c r="AG57" s="240"/>
      <c r="AH57" s="492">
        <f t="shared" ref="AH57" si="476">BM57</f>
        <v>0</v>
      </c>
      <c r="AI57" s="240"/>
      <c r="AJ57" s="240"/>
      <c r="AK57" s="240"/>
      <c r="AL57" s="492">
        <f t="shared" ref="AL57" si="477">BN57</f>
        <v>0</v>
      </c>
      <c r="AM57" s="240"/>
      <c r="AN57" s="240"/>
      <c r="AO57" s="240"/>
      <c r="AP57" s="492">
        <f t="shared" ref="AP57" si="478">BO57</f>
        <v>0</v>
      </c>
      <c r="AQ57" s="240"/>
      <c r="AR57" s="240"/>
      <c r="AS57" s="240"/>
      <c r="AT57" s="492">
        <f t="shared" ref="AT57" si="479">BP57</f>
        <v>0</v>
      </c>
      <c r="AU57" s="240"/>
      <c r="AV57" s="240"/>
      <c r="AW57" s="240"/>
      <c r="AX57" s="492">
        <f t="shared" ref="AX57" si="480">BQ57</f>
        <v>0</v>
      </c>
      <c r="AY57" s="240"/>
      <c r="AZ57" s="240"/>
      <c r="BA57" s="240"/>
      <c r="BB57" s="492">
        <f t="shared" ref="BB57" si="481">BR57</f>
        <v>0</v>
      </c>
      <c r="BC57" s="240"/>
      <c r="BD57" s="240"/>
      <c r="BE57" s="240"/>
      <c r="BF57" s="492">
        <f t="shared" ref="BF57" si="482">BS57</f>
        <v>0</v>
      </c>
      <c r="BG57" s="240"/>
      <c r="BH57" s="240"/>
      <c r="BI57" s="240"/>
      <c r="BJ57" s="492">
        <f t="shared" ref="BJ57" si="483">BT57</f>
        <v>0</v>
      </c>
      <c r="BK57" s="63">
        <f t="shared" ref="BK57" si="484">IF(ISERROR(AD57/Y57),0,AD57/Y57)</f>
        <v>0</v>
      </c>
      <c r="BL57" s="127" t="str">
        <f t="shared" ref="BL57" si="485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2">
        <f t="shared" ref="BU57" si="486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12">
        <f t="shared" ref="CF57" si="487">SUM(BX57:CE57)</f>
        <v>0</v>
      </c>
      <c r="CG57" s="226">
        <f t="shared" ref="CG57" si="488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7">
        <f t="shared" ref="CQ57" si="489">SUM(CI57:CP57)</f>
        <v>0</v>
      </c>
      <c r="CR57" s="75">
        <f t="shared" ref="CR57" si="490">IF(MID(H57,1,1)="1",1,0)+IF(MID(I57,1,1)="1",1,0)+IF(MID(J57,1,1)="1",1,0)+IF(MID(K57,1,1)="1",1,0)+IF(MID(M57,1,1)="1",1,0)+IF(MID(N57,1,1)="1",1,0)+IF(MID(O57,1,1)="1",1,0)</f>
        <v>0</v>
      </c>
      <c r="CS57" s="75">
        <f t="shared" ref="CS57" si="491">IF(MID(H57,1,1)="2",1,0)+IF(MID(I57,1,1)="2",1,0)+IF(MID(J57,1,1)="2",1,0)+IF(MID(K57,1,1)="2",1,0)+IF(MID(M57,1,1)="2",1,0)+IF(MID(N57,1,1)="2",1,0)+IF(MID(O57,1,1)="2",1,0)</f>
        <v>0</v>
      </c>
      <c r="CT57" s="76">
        <f t="shared" ref="CT57" si="492">IF(MID(H57,1,1)="3",1,0)+IF(MID(I57,1,1)="3",1,0)+IF(MID(J57,1,1)="3",1,0)+IF(MID(K57,1,1)="3",1,0)+IF(MID(M57,1,1)="3",1,0)+IF(MID(N57,1,1)="3",1,0)+IF(MID(O57,1,1)="3",1,0)</f>
        <v>0</v>
      </c>
      <c r="CU57" s="75">
        <f t="shared" ref="CU57" si="493">IF(MID(H57,1,1)="4",1,0)+IF(MID(I57,1,1)="4",1,0)+IF(MID(J57,1,1)="4",1,0)+IF(MID(K57,1,1)="4",1,0)+IF(MID(M57,1,1)="4",1,0)+IF(MID(N57,1,1)="4",1,0)+IF(MID(O57,1,1)="4",1,0)</f>
        <v>0</v>
      </c>
      <c r="CV57" s="75">
        <f t="shared" ref="CV57" si="494">IF(MID(H57,1,1)="5",1,0)+IF(MID(I57,1,1)="5",1,0)+IF(MID(J57,1,1)="5",1,0)+IF(MID(K57,1,1)="5",1,0)+IF(MID(M57,1,1)="5",1,0)+IF(MID(N57,1,1)="5",1,0)+IF(MID(O57,1,1)="5",1,0)</f>
        <v>0</v>
      </c>
      <c r="CW57" s="75">
        <f t="shared" ref="CW57" si="495">IF(MID(H57,1,1)="6",1,0)+IF(MID(I57,1,1)="6",1,0)+IF(MID(J57,1,1)="6",1,0)+IF(MID(K57,1,1)="6",1,0)+IF(MID(M57,1,1)="6",1,0)+IF(MID(N57,1,1)="6",1,0)+IF(MID(O57,1,1)="6",1,0)</f>
        <v>0</v>
      </c>
      <c r="CX57" s="75">
        <f t="shared" ref="CX57" si="496">IF(MID(H57,1,1)="7",1,0)+IF(MID(I57,1,1)="7",1,0)+IF(MID(J57,1,1)="7",1,0)+IF(MID(K57,1,1)="7",1,0)+IF(MID(M57,1,1)="7",1,0)+IF(MID(N57,1,1)="7",1,0)+IF(MID(O57,1,1)="7",1,0)</f>
        <v>0</v>
      </c>
      <c r="CY57" s="75">
        <f t="shared" ref="CY57" si="497">IF(MID(H57,1,1)="8",1,0)+IF(MID(I57,1,1)="8",1,0)+IF(MID(J57,1,1)="8",1,0)+IF(MID(K57,1,1)="8",1,0)+IF(MID(M57,1,1)="8",1,0)+IF(MID(N57,1,1)="8",1,0)+IF(MID(O57,1,1)="8",1,0)</f>
        <v>0</v>
      </c>
      <c r="CZ57" s="86">
        <f t="shared" ref="CZ57" si="498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30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t="12.5" hidden="1">
      <c r="A58" s="489" t="s">
        <v>364</v>
      </c>
      <c r="B58" s="124"/>
      <c r="C58" s="142"/>
      <c r="D58" s="132"/>
      <c r="E58" s="133"/>
      <c r="F58" s="133"/>
      <c r="G58" s="11"/>
      <c r="H58" s="132"/>
      <c r="I58" s="133"/>
      <c r="J58" s="133"/>
      <c r="K58" s="133"/>
      <c r="L58" s="133"/>
      <c r="M58" s="133"/>
      <c r="N58" s="133"/>
      <c r="O58" s="11"/>
      <c r="P58" s="147"/>
      <c r="Q58" s="147"/>
      <c r="R58" s="132"/>
      <c r="S58" s="133"/>
      <c r="T58" s="133"/>
      <c r="U58" s="133"/>
      <c r="V58" s="133"/>
      <c r="W58" s="133"/>
      <c r="X58" s="11"/>
      <c r="Y58" s="8"/>
      <c r="Z58" s="147">
        <f t="shared" si="18"/>
        <v>0</v>
      </c>
      <c r="AA58" s="9">
        <f t="shared" ref="AA58:AC58" si="499">AE58*$BM$5+AI58*$BN$5+AM58*$BO$5+AQ58*$BP$5+AU58*$BQ$5+AY58*$BR$5+BC58*$BS$5+BG58*$BT$5</f>
        <v>0</v>
      </c>
      <c r="AB58" s="9">
        <f t="shared" si="499"/>
        <v>0</v>
      </c>
      <c r="AC58" s="9">
        <f t="shared" si="499"/>
        <v>0</v>
      </c>
      <c r="AD58" s="9">
        <f t="shared" si="20"/>
        <v>0</v>
      </c>
      <c r="AE58" s="240"/>
      <c r="AF58" s="240"/>
      <c r="AG58" s="240"/>
      <c r="AH58" s="492">
        <f t="shared" ref="AH58" si="500">BM58</f>
        <v>0</v>
      </c>
      <c r="AI58" s="240"/>
      <c r="AJ58" s="240"/>
      <c r="AK58" s="240"/>
      <c r="AL58" s="492">
        <f t="shared" ref="AL58" si="501">BN58</f>
        <v>0</v>
      </c>
      <c r="AM58" s="240"/>
      <c r="AN58" s="240"/>
      <c r="AO58" s="240"/>
      <c r="AP58" s="492">
        <f t="shared" ref="AP58" si="502">BO58</f>
        <v>0</v>
      </c>
      <c r="AQ58" s="240"/>
      <c r="AR58" s="240"/>
      <c r="AS58" s="240"/>
      <c r="AT58" s="492">
        <f t="shared" ref="AT58" si="503">BP58</f>
        <v>0</v>
      </c>
      <c r="AU58" s="240"/>
      <c r="AV58" s="240"/>
      <c r="AW58" s="240"/>
      <c r="AX58" s="492">
        <f t="shared" ref="AX58" si="504">BQ58</f>
        <v>0</v>
      </c>
      <c r="AY58" s="240"/>
      <c r="AZ58" s="240"/>
      <c r="BA58" s="240"/>
      <c r="BB58" s="492">
        <f t="shared" ref="BB58" si="505">BR58</f>
        <v>0</v>
      </c>
      <c r="BC58" s="240"/>
      <c r="BD58" s="240"/>
      <c r="BE58" s="240"/>
      <c r="BF58" s="492">
        <f t="shared" ref="BF58" si="506">BS58</f>
        <v>0</v>
      </c>
      <c r="BG58" s="240"/>
      <c r="BH58" s="240"/>
      <c r="BI58" s="240"/>
      <c r="BJ58" s="492">
        <f t="shared" ref="BJ58" si="507">BT58</f>
        <v>0</v>
      </c>
      <c r="BK58" s="63">
        <f t="shared" ref="BK58" si="508">IF(ISERROR(AD58/Y58),0,AD58/Y58)</f>
        <v>0</v>
      </c>
      <c r="BL58" s="127" t="str">
        <f t="shared" ref="BL58" si="509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2">
        <f t="shared" ref="BU58" si="510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12">
        <f t="shared" ref="CF58" si="511">SUM(BX58:CE58)</f>
        <v>0</v>
      </c>
      <c r="CG58" s="226">
        <f t="shared" ref="CG58" si="512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7">
        <f t="shared" ref="CQ58" si="513">SUM(CI58:CP58)</f>
        <v>0</v>
      </c>
      <c r="CR58" s="75">
        <f t="shared" ref="CR58" si="514">IF(MID(H58,1,1)="1",1,0)+IF(MID(I58,1,1)="1",1,0)+IF(MID(J58,1,1)="1",1,0)+IF(MID(K58,1,1)="1",1,0)+IF(MID(M58,1,1)="1",1,0)+IF(MID(N58,1,1)="1",1,0)+IF(MID(O58,1,1)="1",1,0)</f>
        <v>0</v>
      </c>
      <c r="CS58" s="75">
        <f t="shared" ref="CS58" si="515">IF(MID(H58,1,1)="2",1,0)+IF(MID(I58,1,1)="2",1,0)+IF(MID(J58,1,1)="2",1,0)+IF(MID(K58,1,1)="2",1,0)+IF(MID(M58,1,1)="2",1,0)+IF(MID(N58,1,1)="2",1,0)+IF(MID(O58,1,1)="2",1,0)</f>
        <v>0</v>
      </c>
      <c r="CT58" s="76">
        <f t="shared" ref="CT58" si="516">IF(MID(H58,1,1)="3",1,0)+IF(MID(I58,1,1)="3",1,0)+IF(MID(J58,1,1)="3",1,0)+IF(MID(K58,1,1)="3",1,0)+IF(MID(M58,1,1)="3",1,0)+IF(MID(N58,1,1)="3",1,0)+IF(MID(O58,1,1)="3",1,0)</f>
        <v>0</v>
      </c>
      <c r="CU58" s="75">
        <f t="shared" ref="CU58" si="517">IF(MID(H58,1,1)="4",1,0)+IF(MID(I58,1,1)="4",1,0)+IF(MID(J58,1,1)="4",1,0)+IF(MID(K58,1,1)="4",1,0)+IF(MID(M58,1,1)="4",1,0)+IF(MID(N58,1,1)="4",1,0)+IF(MID(O58,1,1)="4",1,0)</f>
        <v>0</v>
      </c>
      <c r="CV58" s="75">
        <f t="shared" ref="CV58" si="518">IF(MID(H58,1,1)="5",1,0)+IF(MID(I58,1,1)="5",1,0)+IF(MID(J58,1,1)="5",1,0)+IF(MID(K58,1,1)="5",1,0)+IF(MID(M58,1,1)="5",1,0)+IF(MID(N58,1,1)="5",1,0)+IF(MID(O58,1,1)="5",1,0)</f>
        <v>0</v>
      </c>
      <c r="CW58" s="75">
        <f t="shared" ref="CW58" si="519">IF(MID(H58,1,1)="6",1,0)+IF(MID(I58,1,1)="6",1,0)+IF(MID(J58,1,1)="6",1,0)+IF(MID(K58,1,1)="6",1,0)+IF(MID(M58,1,1)="6",1,0)+IF(MID(N58,1,1)="6",1,0)+IF(MID(O58,1,1)="6",1,0)</f>
        <v>0</v>
      </c>
      <c r="CX58" s="75">
        <f t="shared" ref="CX58" si="520">IF(MID(H58,1,1)="7",1,0)+IF(MID(I58,1,1)="7",1,0)+IF(MID(J58,1,1)="7",1,0)+IF(MID(K58,1,1)="7",1,0)+IF(MID(M58,1,1)="7",1,0)+IF(MID(N58,1,1)="7",1,0)+IF(MID(O58,1,1)="7",1,0)</f>
        <v>0</v>
      </c>
      <c r="CY58" s="75">
        <f t="shared" ref="CY58" si="521">IF(MID(H58,1,1)="8",1,0)+IF(MID(I58,1,1)="8",1,0)+IF(MID(J58,1,1)="8",1,0)+IF(MID(K58,1,1)="8",1,0)+IF(MID(M58,1,1)="8",1,0)+IF(MID(N58,1,1)="8",1,0)+IF(MID(O58,1,1)="8",1,0)</f>
        <v>0</v>
      </c>
      <c r="CZ58" s="86">
        <f t="shared" ref="CZ58" si="522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30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t="12.5" hidden="1">
      <c r="A59" s="489" t="s">
        <v>365</v>
      </c>
      <c r="B59" s="124"/>
      <c r="C59" s="142"/>
      <c r="D59" s="132"/>
      <c r="E59" s="133"/>
      <c r="F59" s="133"/>
      <c r="G59" s="11"/>
      <c r="H59" s="132"/>
      <c r="I59" s="133"/>
      <c r="J59" s="133"/>
      <c r="K59" s="133"/>
      <c r="L59" s="133"/>
      <c r="M59" s="133"/>
      <c r="N59" s="133"/>
      <c r="O59" s="11"/>
      <c r="P59" s="147"/>
      <c r="Q59" s="147"/>
      <c r="R59" s="132"/>
      <c r="S59" s="133"/>
      <c r="T59" s="133"/>
      <c r="U59" s="133"/>
      <c r="V59" s="133"/>
      <c r="W59" s="133"/>
      <c r="X59" s="11"/>
      <c r="Y59" s="8"/>
      <c r="Z59" s="147">
        <f t="shared" si="18"/>
        <v>0</v>
      </c>
      <c r="AA59" s="9">
        <f t="shared" ref="AA59:AC59" si="523">AE59*$BM$5+AI59*$BN$5+AM59*$BO$5+AQ59*$BP$5+AU59*$BQ$5+AY59*$BR$5+BC59*$BS$5+BG59*$BT$5</f>
        <v>0</v>
      </c>
      <c r="AB59" s="9">
        <f t="shared" si="523"/>
        <v>0</v>
      </c>
      <c r="AC59" s="9">
        <f t="shared" si="523"/>
        <v>0</v>
      </c>
      <c r="AD59" s="9">
        <f t="shared" si="20"/>
        <v>0</v>
      </c>
      <c r="AE59" s="240"/>
      <c r="AF59" s="240"/>
      <c r="AG59" s="240"/>
      <c r="AH59" s="492">
        <f t="shared" ref="AH59" si="524">BM59</f>
        <v>0</v>
      </c>
      <c r="AI59" s="240"/>
      <c r="AJ59" s="240"/>
      <c r="AK59" s="240"/>
      <c r="AL59" s="492">
        <f t="shared" ref="AL59" si="525">BN59</f>
        <v>0</v>
      </c>
      <c r="AM59" s="240"/>
      <c r="AN59" s="240"/>
      <c r="AO59" s="240"/>
      <c r="AP59" s="492">
        <f t="shared" ref="AP59" si="526">BO59</f>
        <v>0</v>
      </c>
      <c r="AQ59" s="240"/>
      <c r="AR59" s="240"/>
      <c r="AS59" s="240"/>
      <c r="AT59" s="492">
        <f t="shared" ref="AT59" si="527">BP59</f>
        <v>0</v>
      </c>
      <c r="AU59" s="240"/>
      <c r="AV59" s="240"/>
      <c r="AW59" s="240"/>
      <c r="AX59" s="492">
        <f t="shared" ref="AX59" si="528">BQ59</f>
        <v>0</v>
      </c>
      <c r="AY59" s="240"/>
      <c r="AZ59" s="240"/>
      <c r="BA59" s="240"/>
      <c r="BB59" s="492">
        <f t="shared" ref="BB59" si="529">BR59</f>
        <v>0</v>
      </c>
      <c r="BC59" s="240"/>
      <c r="BD59" s="240"/>
      <c r="BE59" s="240"/>
      <c r="BF59" s="492">
        <f t="shared" ref="BF59" si="530">BS59</f>
        <v>0</v>
      </c>
      <c r="BG59" s="240"/>
      <c r="BH59" s="240"/>
      <c r="BI59" s="240"/>
      <c r="BJ59" s="492">
        <f t="shared" ref="BJ59" si="531">BT59</f>
        <v>0</v>
      </c>
      <c r="BK59" s="63">
        <f t="shared" ref="BK59" si="532">IF(ISERROR(AD59/Y59),0,AD59/Y59)</f>
        <v>0</v>
      </c>
      <c r="BL59" s="127" t="str">
        <f t="shared" ref="BL59" si="533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2">
        <f t="shared" ref="BU59" si="534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12">
        <f t="shared" ref="CF59" si="535">SUM(BX59:CE59)</f>
        <v>0</v>
      </c>
      <c r="CG59" s="226">
        <f t="shared" ref="CG59" si="536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7">
        <f t="shared" ref="CQ59" si="537">SUM(CI59:CP59)</f>
        <v>0</v>
      </c>
      <c r="CR59" s="75">
        <f t="shared" ref="CR59" si="538">IF(MID(H59,1,1)="1",1,0)+IF(MID(I59,1,1)="1",1,0)+IF(MID(J59,1,1)="1",1,0)+IF(MID(K59,1,1)="1",1,0)+IF(MID(M59,1,1)="1",1,0)+IF(MID(N59,1,1)="1",1,0)+IF(MID(O59,1,1)="1",1,0)</f>
        <v>0</v>
      </c>
      <c r="CS59" s="75">
        <f t="shared" ref="CS59" si="539">IF(MID(H59,1,1)="2",1,0)+IF(MID(I59,1,1)="2",1,0)+IF(MID(J59,1,1)="2",1,0)+IF(MID(K59,1,1)="2",1,0)+IF(MID(M59,1,1)="2",1,0)+IF(MID(N59,1,1)="2",1,0)+IF(MID(O59,1,1)="2",1,0)</f>
        <v>0</v>
      </c>
      <c r="CT59" s="76">
        <f t="shared" ref="CT59" si="540">IF(MID(H59,1,1)="3",1,0)+IF(MID(I59,1,1)="3",1,0)+IF(MID(J59,1,1)="3",1,0)+IF(MID(K59,1,1)="3",1,0)+IF(MID(M59,1,1)="3",1,0)+IF(MID(N59,1,1)="3",1,0)+IF(MID(O59,1,1)="3",1,0)</f>
        <v>0</v>
      </c>
      <c r="CU59" s="75">
        <f t="shared" ref="CU59" si="541">IF(MID(H59,1,1)="4",1,0)+IF(MID(I59,1,1)="4",1,0)+IF(MID(J59,1,1)="4",1,0)+IF(MID(K59,1,1)="4",1,0)+IF(MID(M59,1,1)="4",1,0)+IF(MID(N59,1,1)="4",1,0)+IF(MID(O59,1,1)="4",1,0)</f>
        <v>0</v>
      </c>
      <c r="CV59" s="75">
        <f t="shared" ref="CV59" si="542">IF(MID(H59,1,1)="5",1,0)+IF(MID(I59,1,1)="5",1,0)+IF(MID(J59,1,1)="5",1,0)+IF(MID(K59,1,1)="5",1,0)+IF(MID(M59,1,1)="5",1,0)+IF(MID(N59,1,1)="5",1,0)+IF(MID(O59,1,1)="5",1,0)</f>
        <v>0</v>
      </c>
      <c r="CW59" s="75">
        <f t="shared" ref="CW59" si="543">IF(MID(H59,1,1)="6",1,0)+IF(MID(I59,1,1)="6",1,0)+IF(MID(J59,1,1)="6",1,0)+IF(MID(K59,1,1)="6",1,0)+IF(MID(M59,1,1)="6",1,0)+IF(MID(N59,1,1)="6",1,0)+IF(MID(O59,1,1)="6",1,0)</f>
        <v>0</v>
      </c>
      <c r="CX59" s="75">
        <f t="shared" ref="CX59" si="544">IF(MID(H59,1,1)="7",1,0)+IF(MID(I59,1,1)="7",1,0)+IF(MID(J59,1,1)="7",1,0)+IF(MID(K59,1,1)="7",1,0)+IF(MID(M59,1,1)="7",1,0)+IF(MID(N59,1,1)="7",1,0)+IF(MID(O59,1,1)="7",1,0)</f>
        <v>0</v>
      </c>
      <c r="CY59" s="75">
        <f t="shared" ref="CY59" si="545">IF(MID(H59,1,1)="8",1,0)+IF(MID(I59,1,1)="8",1,0)+IF(MID(J59,1,1)="8",1,0)+IF(MID(K59,1,1)="8",1,0)+IF(MID(M59,1,1)="8",1,0)+IF(MID(N59,1,1)="8",1,0)+IF(MID(O59,1,1)="8",1,0)</f>
        <v>0</v>
      </c>
      <c r="CZ59" s="86">
        <f t="shared" ref="CZ59" si="546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30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t="12.5" hidden="1">
      <c r="A60" s="489" t="s">
        <v>366</v>
      </c>
      <c r="B60" s="124"/>
      <c r="C60" s="142"/>
      <c r="D60" s="132"/>
      <c r="E60" s="133"/>
      <c r="F60" s="133"/>
      <c r="G60" s="11"/>
      <c r="H60" s="132"/>
      <c r="I60" s="133"/>
      <c r="J60" s="133"/>
      <c r="K60" s="133"/>
      <c r="L60" s="133"/>
      <c r="M60" s="133"/>
      <c r="N60" s="133"/>
      <c r="O60" s="11"/>
      <c r="P60" s="147"/>
      <c r="Q60" s="147"/>
      <c r="R60" s="132"/>
      <c r="S60" s="133"/>
      <c r="T60" s="133"/>
      <c r="U60" s="133"/>
      <c r="V60" s="133"/>
      <c r="W60" s="133"/>
      <c r="X60" s="11"/>
      <c r="Y60" s="8"/>
      <c r="Z60" s="147">
        <f t="shared" si="18"/>
        <v>0</v>
      </c>
      <c r="AA60" s="9">
        <f t="shared" ref="AA60:AC60" si="547">AE60*$BM$5+AI60*$BN$5+AM60*$BO$5+AQ60*$BP$5+AU60*$BQ$5+AY60*$BR$5+BC60*$BS$5+BG60*$BT$5</f>
        <v>0</v>
      </c>
      <c r="AB60" s="9">
        <f t="shared" si="547"/>
        <v>0</v>
      </c>
      <c r="AC60" s="9">
        <f t="shared" si="547"/>
        <v>0</v>
      </c>
      <c r="AD60" s="9">
        <f t="shared" si="20"/>
        <v>0</v>
      </c>
      <c r="AE60" s="240"/>
      <c r="AF60" s="240"/>
      <c r="AG60" s="240"/>
      <c r="AH60" s="492">
        <f t="shared" ref="AH60" si="548">BM60</f>
        <v>0</v>
      </c>
      <c r="AI60" s="240"/>
      <c r="AJ60" s="240"/>
      <c r="AK60" s="240"/>
      <c r="AL60" s="492">
        <f t="shared" ref="AL60" si="549">BN60</f>
        <v>0</v>
      </c>
      <c r="AM60" s="240"/>
      <c r="AN60" s="240"/>
      <c r="AO60" s="240"/>
      <c r="AP60" s="492">
        <f t="shared" ref="AP60" si="550">BO60</f>
        <v>0</v>
      </c>
      <c r="AQ60" s="240"/>
      <c r="AR60" s="240"/>
      <c r="AS60" s="240"/>
      <c r="AT60" s="492">
        <f t="shared" ref="AT60" si="551">BP60</f>
        <v>0</v>
      </c>
      <c r="AU60" s="240"/>
      <c r="AV60" s="240"/>
      <c r="AW60" s="240"/>
      <c r="AX60" s="492">
        <f t="shared" ref="AX60" si="552">BQ60</f>
        <v>0</v>
      </c>
      <c r="AY60" s="240"/>
      <c r="AZ60" s="240"/>
      <c r="BA60" s="240"/>
      <c r="BB60" s="492">
        <f t="shared" ref="BB60" si="553">BR60</f>
        <v>0</v>
      </c>
      <c r="BC60" s="240"/>
      <c r="BD60" s="240"/>
      <c r="BE60" s="240"/>
      <c r="BF60" s="492">
        <f t="shared" ref="BF60" si="554">BS60</f>
        <v>0</v>
      </c>
      <c r="BG60" s="240"/>
      <c r="BH60" s="240"/>
      <c r="BI60" s="240"/>
      <c r="BJ60" s="492">
        <f t="shared" ref="BJ60" si="555">BT60</f>
        <v>0</v>
      </c>
      <c r="BK60" s="63">
        <f t="shared" ref="BK60" si="556">IF(ISERROR(AD60/Y60),0,AD60/Y60)</f>
        <v>0</v>
      </c>
      <c r="BL60" s="127" t="str">
        <f t="shared" ref="BL60" si="557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2">
        <f t="shared" ref="BU60" si="558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12">
        <f t="shared" ref="CF60" si="559">SUM(BX60:CE60)</f>
        <v>0</v>
      </c>
      <c r="CG60" s="226">
        <f t="shared" ref="CG60" si="560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7">
        <f t="shared" ref="CQ60" si="561">SUM(CI60:CP60)</f>
        <v>0</v>
      </c>
      <c r="CR60" s="75">
        <f t="shared" ref="CR60" si="562">IF(MID(H60,1,1)="1",1,0)+IF(MID(I60,1,1)="1",1,0)+IF(MID(J60,1,1)="1",1,0)+IF(MID(K60,1,1)="1",1,0)+IF(MID(M60,1,1)="1",1,0)+IF(MID(N60,1,1)="1",1,0)+IF(MID(O60,1,1)="1",1,0)</f>
        <v>0</v>
      </c>
      <c r="CS60" s="75">
        <f t="shared" ref="CS60" si="563">IF(MID(H60,1,1)="2",1,0)+IF(MID(I60,1,1)="2",1,0)+IF(MID(J60,1,1)="2",1,0)+IF(MID(K60,1,1)="2",1,0)+IF(MID(M60,1,1)="2",1,0)+IF(MID(N60,1,1)="2",1,0)+IF(MID(O60,1,1)="2",1,0)</f>
        <v>0</v>
      </c>
      <c r="CT60" s="76">
        <f t="shared" ref="CT60" si="564">IF(MID(H60,1,1)="3",1,0)+IF(MID(I60,1,1)="3",1,0)+IF(MID(J60,1,1)="3",1,0)+IF(MID(K60,1,1)="3",1,0)+IF(MID(M60,1,1)="3",1,0)+IF(MID(N60,1,1)="3",1,0)+IF(MID(O60,1,1)="3",1,0)</f>
        <v>0</v>
      </c>
      <c r="CU60" s="75">
        <f t="shared" ref="CU60" si="565">IF(MID(H60,1,1)="4",1,0)+IF(MID(I60,1,1)="4",1,0)+IF(MID(J60,1,1)="4",1,0)+IF(MID(K60,1,1)="4",1,0)+IF(MID(M60,1,1)="4",1,0)+IF(MID(N60,1,1)="4",1,0)+IF(MID(O60,1,1)="4",1,0)</f>
        <v>0</v>
      </c>
      <c r="CV60" s="75">
        <f t="shared" ref="CV60" si="566">IF(MID(H60,1,1)="5",1,0)+IF(MID(I60,1,1)="5",1,0)+IF(MID(J60,1,1)="5",1,0)+IF(MID(K60,1,1)="5",1,0)+IF(MID(M60,1,1)="5",1,0)+IF(MID(N60,1,1)="5",1,0)+IF(MID(O60,1,1)="5",1,0)</f>
        <v>0</v>
      </c>
      <c r="CW60" s="75">
        <f t="shared" ref="CW60" si="567">IF(MID(H60,1,1)="6",1,0)+IF(MID(I60,1,1)="6",1,0)+IF(MID(J60,1,1)="6",1,0)+IF(MID(K60,1,1)="6",1,0)+IF(MID(M60,1,1)="6",1,0)+IF(MID(N60,1,1)="6",1,0)+IF(MID(O60,1,1)="6",1,0)</f>
        <v>0</v>
      </c>
      <c r="CX60" s="75">
        <f t="shared" ref="CX60" si="568">IF(MID(H60,1,1)="7",1,0)+IF(MID(I60,1,1)="7",1,0)+IF(MID(J60,1,1)="7",1,0)+IF(MID(K60,1,1)="7",1,0)+IF(MID(M60,1,1)="7",1,0)+IF(MID(N60,1,1)="7",1,0)+IF(MID(O60,1,1)="7",1,0)</f>
        <v>0</v>
      </c>
      <c r="CY60" s="75">
        <f t="shared" ref="CY60" si="569">IF(MID(H60,1,1)="8",1,0)+IF(MID(I60,1,1)="8",1,0)+IF(MID(J60,1,1)="8",1,0)+IF(MID(K60,1,1)="8",1,0)+IF(MID(M60,1,1)="8",1,0)+IF(MID(N60,1,1)="8",1,0)+IF(MID(O60,1,1)="8",1,0)</f>
        <v>0</v>
      </c>
      <c r="CZ60" s="86">
        <f t="shared" ref="CZ60" si="570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30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t="12.5" hidden="1">
      <c r="A61" s="489" t="s">
        <v>367</v>
      </c>
      <c r="B61" s="124"/>
      <c r="C61" s="142"/>
      <c r="D61" s="132"/>
      <c r="E61" s="133"/>
      <c r="F61" s="133"/>
      <c r="G61" s="11"/>
      <c r="H61" s="132"/>
      <c r="I61" s="133"/>
      <c r="J61" s="133"/>
      <c r="K61" s="133"/>
      <c r="L61" s="133"/>
      <c r="M61" s="133"/>
      <c r="N61" s="133"/>
      <c r="O61" s="11"/>
      <c r="P61" s="147"/>
      <c r="Q61" s="147"/>
      <c r="R61" s="132"/>
      <c r="S61" s="133"/>
      <c r="T61" s="133"/>
      <c r="U61" s="133"/>
      <c r="V61" s="133"/>
      <c r="W61" s="133"/>
      <c r="X61" s="11"/>
      <c r="Y61" s="8"/>
      <c r="Z61" s="147">
        <f t="shared" si="18"/>
        <v>0</v>
      </c>
      <c r="AA61" s="9">
        <f t="shared" ref="AA61:AC61" si="571">AE61*$BM$5+AI61*$BN$5+AM61*$BO$5+AQ61*$BP$5+AU61*$BQ$5+AY61*$BR$5+BC61*$BS$5+BG61*$BT$5</f>
        <v>0</v>
      </c>
      <c r="AB61" s="9">
        <f t="shared" si="571"/>
        <v>0</v>
      </c>
      <c r="AC61" s="9">
        <f t="shared" si="571"/>
        <v>0</v>
      </c>
      <c r="AD61" s="9">
        <f t="shared" si="20"/>
        <v>0</v>
      </c>
      <c r="AE61" s="240"/>
      <c r="AF61" s="240"/>
      <c r="AG61" s="240"/>
      <c r="AH61" s="492">
        <f t="shared" ref="AH61" si="572">BM61</f>
        <v>0</v>
      </c>
      <c r="AI61" s="240"/>
      <c r="AJ61" s="240"/>
      <c r="AK61" s="240"/>
      <c r="AL61" s="492">
        <f t="shared" ref="AL61" si="573">BN61</f>
        <v>0</v>
      </c>
      <c r="AM61" s="240"/>
      <c r="AN61" s="240"/>
      <c r="AO61" s="240"/>
      <c r="AP61" s="492">
        <f t="shared" ref="AP61" si="574">BO61</f>
        <v>0</v>
      </c>
      <c r="AQ61" s="240"/>
      <c r="AR61" s="240"/>
      <c r="AS61" s="240"/>
      <c r="AT61" s="492">
        <f t="shared" ref="AT61" si="575">BP61</f>
        <v>0</v>
      </c>
      <c r="AU61" s="240"/>
      <c r="AV61" s="240"/>
      <c r="AW61" s="240"/>
      <c r="AX61" s="492">
        <f t="shared" ref="AX61" si="576">BQ61</f>
        <v>0</v>
      </c>
      <c r="AY61" s="240"/>
      <c r="AZ61" s="240"/>
      <c r="BA61" s="240"/>
      <c r="BB61" s="492">
        <f t="shared" ref="BB61" si="577">BR61</f>
        <v>0</v>
      </c>
      <c r="BC61" s="240"/>
      <c r="BD61" s="240"/>
      <c r="BE61" s="240"/>
      <c r="BF61" s="492">
        <f t="shared" ref="BF61" si="578">BS61</f>
        <v>0</v>
      </c>
      <c r="BG61" s="240"/>
      <c r="BH61" s="240"/>
      <c r="BI61" s="240"/>
      <c r="BJ61" s="492">
        <f t="shared" ref="BJ61" si="579">BT61</f>
        <v>0</v>
      </c>
      <c r="BK61" s="63">
        <f t="shared" ref="BK61" si="580">IF(ISERROR(AD61/Y61),0,AD61/Y61)</f>
        <v>0</v>
      </c>
      <c r="BL61" s="127" t="str">
        <f t="shared" ref="BL61" si="581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2">
        <f t="shared" ref="BU61" si="582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12">
        <f t="shared" ref="CF61" si="583">SUM(BX61:CE61)</f>
        <v>0</v>
      </c>
      <c r="CG61" s="226">
        <f t="shared" ref="CG61" si="584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7">
        <f t="shared" ref="CQ61" si="585">SUM(CI61:CP61)</f>
        <v>0</v>
      </c>
      <c r="CR61" s="75">
        <f t="shared" ref="CR61" si="586">IF(MID(H61,1,1)="1",1,0)+IF(MID(I61,1,1)="1",1,0)+IF(MID(J61,1,1)="1",1,0)+IF(MID(K61,1,1)="1",1,0)+IF(MID(M61,1,1)="1",1,0)+IF(MID(N61,1,1)="1",1,0)+IF(MID(O61,1,1)="1",1,0)</f>
        <v>0</v>
      </c>
      <c r="CS61" s="75">
        <f t="shared" ref="CS61" si="587">IF(MID(H61,1,1)="2",1,0)+IF(MID(I61,1,1)="2",1,0)+IF(MID(J61,1,1)="2",1,0)+IF(MID(K61,1,1)="2",1,0)+IF(MID(M61,1,1)="2",1,0)+IF(MID(N61,1,1)="2",1,0)+IF(MID(O61,1,1)="2",1,0)</f>
        <v>0</v>
      </c>
      <c r="CT61" s="76">
        <f t="shared" ref="CT61" si="588">IF(MID(H61,1,1)="3",1,0)+IF(MID(I61,1,1)="3",1,0)+IF(MID(J61,1,1)="3",1,0)+IF(MID(K61,1,1)="3",1,0)+IF(MID(M61,1,1)="3",1,0)+IF(MID(N61,1,1)="3",1,0)+IF(MID(O61,1,1)="3",1,0)</f>
        <v>0</v>
      </c>
      <c r="CU61" s="75">
        <f t="shared" ref="CU61" si="589">IF(MID(H61,1,1)="4",1,0)+IF(MID(I61,1,1)="4",1,0)+IF(MID(J61,1,1)="4",1,0)+IF(MID(K61,1,1)="4",1,0)+IF(MID(M61,1,1)="4",1,0)+IF(MID(N61,1,1)="4",1,0)+IF(MID(O61,1,1)="4",1,0)</f>
        <v>0</v>
      </c>
      <c r="CV61" s="75">
        <f t="shared" ref="CV61" si="590">IF(MID(H61,1,1)="5",1,0)+IF(MID(I61,1,1)="5",1,0)+IF(MID(J61,1,1)="5",1,0)+IF(MID(K61,1,1)="5",1,0)+IF(MID(M61,1,1)="5",1,0)+IF(MID(N61,1,1)="5",1,0)+IF(MID(O61,1,1)="5",1,0)</f>
        <v>0</v>
      </c>
      <c r="CW61" s="75">
        <f t="shared" ref="CW61" si="591">IF(MID(H61,1,1)="6",1,0)+IF(MID(I61,1,1)="6",1,0)+IF(MID(J61,1,1)="6",1,0)+IF(MID(K61,1,1)="6",1,0)+IF(MID(M61,1,1)="6",1,0)+IF(MID(N61,1,1)="6",1,0)+IF(MID(O61,1,1)="6",1,0)</f>
        <v>0</v>
      </c>
      <c r="CX61" s="75">
        <f t="shared" ref="CX61" si="592">IF(MID(H61,1,1)="7",1,0)+IF(MID(I61,1,1)="7",1,0)+IF(MID(J61,1,1)="7",1,0)+IF(MID(K61,1,1)="7",1,0)+IF(MID(M61,1,1)="7",1,0)+IF(MID(N61,1,1)="7",1,0)+IF(MID(O61,1,1)="7",1,0)</f>
        <v>0</v>
      </c>
      <c r="CY61" s="75">
        <f t="shared" ref="CY61" si="593">IF(MID(H61,1,1)="8",1,0)+IF(MID(I61,1,1)="8",1,0)+IF(MID(J61,1,1)="8",1,0)+IF(MID(K61,1,1)="8",1,0)+IF(MID(M61,1,1)="8",1,0)+IF(MID(N61,1,1)="8",1,0)+IF(MID(O61,1,1)="8",1,0)</f>
        <v>0</v>
      </c>
      <c r="CZ61" s="86">
        <f t="shared" ref="CZ61" si="594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30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t="12.5" hidden="1">
      <c r="A62" s="489" t="s">
        <v>368</v>
      </c>
      <c r="B62" s="124"/>
      <c r="C62" s="142"/>
      <c r="D62" s="132"/>
      <c r="E62" s="133"/>
      <c r="F62" s="133"/>
      <c r="G62" s="11"/>
      <c r="H62" s="132"/>
      <c r="I62" s="133"/>
      <c r="J62" s="133"/>
      <c r="K62" s="133"/>
      <c r="L62" s="133"/>
      <c r="M62" s="133"/>
      <c r="N62" s="133"/>
      <c r="O62" s="11"/>
      <c r="P62" s="147"/>
      <c r="Q62" s="147"/>
      <c r="R62" s="132"/>
      <c r="S62" s="133"/>
      <c r="T62" s="133"/>
      <c r="U62" s="133"/>
      <c r="V62" s="133"/>
      <c r="W62" s="133"/>
      <c r="X62" s="11"/>
      <c r="Y62" s="8"/>
      <c r="Z62" s="147">
        <f t="shared" si="18"/>
        <v>0</v>
      </c>
      <c r="AA62" s="9">
        <f t="shared" ref="AA62:AC62" si="595">AE62*$BM$5+AI62*$BN$5+AM62*$BO$5+AQ62*$BP$5+AU62*$BQ$5+AY62*$BR$5+BC62*$BS$5+BG62*$BT$5</f>
        <v>0</v>
      </c>
      <c r="AB62" s="9">
        <f t="shared" si="595"/>
        <v>0</v>
      </c>
      <c r="AC62" s="9">
        <f t="shared" si="595"/>
        <v>0</v>
      </c>
      <c r="AD62" s="9">
        <f t="shared" si="20"/>
        <v>0</v>
      </c>
      <c r="AE62" s="240"/>
      <c r="AF62" s="240"/>
      <c r="AG62" s="240"/>
      <c r="AH62" s="492">
        <f t="shared" ref="AH62" si="596">BM62</f>
        <v>0</v>
      </c>
      <c r="AI62" s="240"/>
      <c r="AJ62" s="240"/>
      <c r="AK62" s="240"/>
      <c r="AL62" s="492">
        <f t="shared" ref="AL62" si="597">BN62</f>
        <v>0</v>
      </c>
      <c r="AM62" s="240"/>
      <c r="AN62" s="240"/>
      <c r="AO62" s="240"/>
      <c r="AP62" s="492">
        <f t="shared" ref="AP62" si="598">BO62</f>
        <v>0</v>
      </c>
      <c r="AQ62" s="240"/>
      <c r="AR62" s="240"/>
      <c r="AS62" s="240"/>
      <c r="AT62" s="492">
        <f t="shared" ref="AT62" si="599">BP62</f>
        <v>0</v>
      </c>
      <c r="AU62" s="240"/>
      <c r="AV62" s="240"/>
      <c r="AW62" s="240"/>
      <c r="AX62" s="492">
        <f t="shared" ref="AX62" si="600">BQ62</f>
        <v>0</v>
      </c>
      <c r="AY62" s="240"/>
      <c r="AZ62" s="240"/>
      <c r="BA62" s="240"/>
      <c r="BB62" s="492">
        <f t="shared" ref="BB62" si="601">BR62</f>
        <v>0</v>
      </c>
      <c r="BC62" s="240"/>
      <c r="BD62" s="240"/>
      <c r="BE62" s="240"/>
      <c r="BF62" s="492">
        <f t="shared" ref="BF62" si="602">BS62</f>
        <v>0</v>
      </c>
      <c r="BG62" s="240"/>
      <c r="BH62" s="240"/>
      <c r="BI62" s="240"/>
      <c r="BJ62" s="492">
        <f t="shared" ref="BJ62" si="603">BT62</f>
        <v>0</v>
      </c>
      <c r="BK62" s="63">
        <f t="shared" ref="BK62" si="604">IF(ISERROR(AD62/Y62),0,AD62/Y62)</f>
        <v>0</v>
      </c>
      <c r="BL62" s="127" t="str">
        <f t="shared" ref="BL62" si="605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2">
        <f t="shared" ref="BU62" si="606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12">
        <f t="shared" ref="CF62" si="607">SUM(BX62:CE62)</f>
        <v>0</v>
      </c>
      <c r="CG62" s="226">
        <f t="shared" ref="CG62" si="608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7">
        <f t="shared" ref="CQ62" si="609">SUM(CI62:CP62)</f>
        <v>0</v>
      </c>
      <c r="CR62" s="75">
        <f t="shared" ref="CR62" si="610">IF(MID(H62,1,1)="1",1,0)+IF(MID(I62,1,1)="1",1,0)+IF(MID(J62,1,1)="1",1,0)+IF(MID(K62,1,1)="1",1,0)+IF(MID(M62,1,1)="1",1,0)+IF(MID(N62,1,1)="1",1,0)+IF(MID(O62,1,1)="1",1,0)</f>
        <v>0</v>
      </c>
      <c r="CS62" s="75">
        <f t="shared" ref="CS62" si="611">IF(MID(H62,1,1)="2",1,0)+IF(MID(I62,1,1)="2",1,0)+IF(MID(J62,1,1)="2",1,0)+IF(MID(K62,1,1)="2",1,0)+IF(MID(M62,1,1)="2",1,0)+IF(MID(N62,1,1)="2",1,0)+IF(MID(O62,1,1)="2",1,0)</f>
        <v>0</v>
      </c>
      <c r="CT62" s="76">
        <f t="shared" ref="CT62" si="612">IF(MID(H62,1,1)="3",1,0)+IF(MID(I62,1,1)="3",1,0)+IF(MID(J62,1,1)="3",1,0)+IF(MID(K62,1,1)="3",1,0)+IF(MID(M62,1,1)="3",1,0)+IF(MID(N62,1,1)="3",1,0)+IF(MID(O62,1,1)="3",1,0)</f>
        <v>0</v>
      </c>
      <c r="CU62" s="75">
        <f t="shared" ref="CU62" si="613">IF(MID(H62,1,1)="4",1,0)+IF(MID(I62,1,1)="4",1,0)+IF(MID(J62,1,1)="4",1,0)+IF(MID(K62,1,1)="4",1,0)+IF(MID(M62,1,1)="4",1,0)+IF(MID(N62,1,1)="4",1,0)+IF(MID(O62,1,1)="4",1,0)</f>
        <v>0</v>
      </c>
      <c r="CV62" s="75">
        <f t="shared" ref="CV62" si="614">IF(MID(H62,1,1)="5",1,0)+IF(MID(I62,1,1)="5",1,0)+IF(MID(J62,1,1)="5",1,0)+IF(MID(K62,1,1)="5",1,0)+IF(MID(M62,1,1)="5",1,0)+IF(MID(N62,1,1)="5",1,0)+IF(MID(O62,1,1)="5",1,0)</f>
        <v>0</v>
      </c>
      <c r="CW62" s="75">
        <f t="shared" ref="CW62" si="615">IF(MID(H62,1,1)="6",1,0)+IF(MID(I62,1,1)="6",1,0)+IF(MID(J62,1,1)="6",1,0)+IF(MID(K62,1,1)="6",1,0)+IF(MID(M62,1,1)="6",1,0)+IF(MID(N62,1,1)="6",1,0)+IF(MID(O62,1,1)="6",1,0)</f>
        <v>0</v>
      </c>
      <c r="CX62" s="75">
        <f t="shared" ref="CX62" si="616">IF(MID(H62,1,1)="7",1,0)+IF(MID(I62,1,1)="7",1,0)+IF(MID(J62,1,1)="7",1,0)+IF(MID(K62,1,1)="7",1,0)+IF(MID(M62,1,1)="7",1,0)+IF(MID(N62,1,1)="7",1,0)+IF(MID(O62,1,1)="7",1,0)</f>
        <v>0</v>
      </c>
      <c r="CY62" s="75">
        <f t="shared" ref="CY62" si="617">IF(MID(H62,1,1)="8",1,0)+IF(MID(I62,1,1)="8",1,0)+IF(MID(J62,1,1)="8",1,0)+IF(MID(K62,1,1)="8",1,0)+IF(MID(M62,1,1)="8",1,0)+IF(MID(N62,1,1)="8",1,0)+IF(MID(O62,1,1)="8",1,0)</f>
        <v>0</v>
      </c>
      <c r="CZ62" s="86">
        <f t="shared" ref="CZ62" si="618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30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t="12.5" hidden="1">
      <c r="A63" s="489" t="s">
        <v>369</v>
      </c>
      <c r="B63" s="124"/>
      <c r="C63" s="142"/>
      <c r="D63" s="132"/>
      <c r="E63" s="133"/>
      <c r="F63" s="133"/>
      <c r="G63" s="11"/>
      <c r="H63" s="132"/>
      <c r="I63" s="133"/>
      <c r="J63" s="133"/>
      <c r="K63" s="133"/>
      <c r="L63" s="133"/>
      <c r="M63" s="133"/>
      <c r="N63" s="133"/>
      <c r="O63" s="11"/>
      <c r="P63" s="147"/>
      <c r="Q63" s="147"/>
      <c r="R63" s="132"/>
      <c r="S63" s="133"/>
      <c r="T63" s="133"/>
      <c r="U63" s="133"/>
      <c r="V63" s="133"/>
      <c r="W63" s="133"/>
      <c r="X63" s="11"/>
      <c r="Y63" s="8"/>
      <c r="Z63" s="147">
        <f t="shared" si="18"/>
        <v>0</v>
      </c>
      <c r="AA63" s="9">
        <f t="shared" ref="AA63:AC63" si="619">AE63*$BM$5+AI63*$BN$5+AM63*$BO$5+AQ63*$BP$5+AU63*$BQ$5+AY63*$BR$5+BC63*$BS$5+BG63*$BT$5</f>
        <v>0</v>
      </c>
      <c r="AB63" s="9">
        <f t="shared" si="619"/>
        <v>0</v>
      </c>
      <c r="AC63" s="9">
        <f t="shared" si="619"/>
        <v>0</v>
      </c>
      <c r="AD63" s="9">
        <f t="shared" si="20"/>
        <v>0</v>
      </c>
      <c r="AE63" s="240"/>
      <c r="AF63" s="240"/>
      <c r="AG63" s="240"/>
      <c r="AH63" s="492">
        <f t="shared" ref="AH63" si="620">BM63</f>
        <v>0</v>
      </c>
      <c r="AI63" s="240"/>
      <c r="AJ63" s="240"/>
      <c r="AK63" s="240"/>
      <c r="AL63" s="492">
        <f t="shared" ref="AL63" si="621">BN63</f>
        <v>0</v>
      </c>
      <c r="AM63" s="240"/>
      <c r="AN63" s="240"/>
      <c r="AO63" s="240"/>
      <c r="AP63" s="492">
        <f t="shared" ref="AP63" si="622">BO63</f>
        <v>0</v>
      </c>
      <c r="AQ63" s="240"/>
      <c r="AR63" s="240"/>
      <c r="AS63" s="240"/>
      <c r="AT63" s="492">
        <f t="shared" ref="AT63" si="623">BP63</f>
        <v>0</v>
      </c>
      <c r="AU63" s="240"/>
      <c r="AV63" s="240"/>
      <c r="AW63" s="240"/>
      <c r="AX63" s="492">
        <f t="shared" ref="AX63" si="624">BQ63</f>
        <v>0</v>
      </c>
      <c r="AY63" s="240"/>
      <c r="AZ63" s="240"/>
      <c r="BA63" s="240"/>
      <c r="BB63" s="492">
        <f t="shared" ref="BB63" si="625">BR63</f>
        <v>0</v>
      </c>
      <c r="BC63" s="240"/>
      <c r="BD63" s="240"/>
      <c r="BE63" s="240"/>
      <c r="BF63" s="492">
        <f t="shared" ref="BF63" si="626">BS63</f>
        <v>0</v>
      </c>
      <c r="BG63" s="240"/>
      <c r="BH63" s="240"/>
      <c r="BI63" s="240"/>
      <c r="BJ63" s="492">
        <f t="shared" ref="BJ63" si="627">BT63</f>
        <v>0</v>
      </c>
      <c r="BK63" s="63">
        <f t="shared" ref="BK63" si="628">IF(ISERROR(AD63/Y63),0,AD63/Y63)</f>
        <v>0</v>
      </c>
      <c r="BL63" s="127" t="str">
        <f t="shared" ref="BL63" si="629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2">
        <f t="shared" ref="BU63" si="630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12">
        <f t="shared" ref="CF63" si="631">SUM(BX63:CE63)</f>
        <v>0</v>
      </c>
      <c r="CG63" s="226">
        <f t="shared" ref="CG63" si="632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7">
        <f t="shared" ref="CQ63" si="633">SUM(CI63:CP63)</f>
        <v>0</v>
      </c>
      <c r="CR63" s="75">
        <f t="shared" ref="CR63" si="634">IF(MID(H63,1,1)="1",1,0)+IF(MID(I63,1,1)="1",1,0)+IF(MID(J63,1,1)="1",1,0)+IF(MID(K63,1,1)="1",1,0)+IF(MID(M63,1,1)="1",1,0)+IF(MID(N63,1,1)="1",1,0)+IF(MID(O63,1,1)="1",1,0)</f>
        <v>0</v>
      </c>
      <c r="CS63" s="75">
        <f t="shared" ref="CS63" si="635">IF(MID(H63,1,1)="2",1,0)+IF(MID(I63,1,1)="2",1,0)+IF(MID(J63,1,1)="2",1,0)+IF(MID(K63,1,1)="2",1,0)+IF(MID(M63,1,1)="2",1,0)+IF(MID(N63,1,1)="2",1,0)+IF(MID(O63,1,1)="2",1,0)</f>
        <v>0</v>
      </c>
      <c r="CT63" s="76">
        <f t="shared" ref="CT63" si="636">IF(MID(H63,1,1)="3",1,0)+IF(MID(I63,1,1)="3",1,0)+IF(MID(J63,1,1)="3",1,0)+IF(MID(K63,1,1)="3",1,0)+IF(MID(M63,1,1)="3",1,0)+IF(MID(N63,1,1)="3",1,0)+IF(MID(O63,1,1)="3",1,0)</f>
        <v>0</v>
      </c>
      <c r="CU63" s="75">
        <f t="shared" ref="CU63" si="637">IF(MID(H63,1,1)="4",1,0)+IF(MID(I63,1,1)="4",1,0)+IF(MID(J63,1,1)="4",1,0)+IF(MID(K63,1,1)="4",1,0)+IF(MID(M63,1,1)="4",1,0)+IF(MID(N63,1,1)="4",1,0)+IF(MID(O63,1,1)="4",1,0)</f>
        <v>0</v>
      </c>
      <c r="CV63" s="75">
        <f t="shared" ref="CV63" si="638">IF(MID(H63,1,1)="5",1,0)+IF(MID(I63,1,1)="5",1,0)+IF(MID(J63,1,1)="5",1,0)+IF(MID(K63,1,1)="5",1,0)+IF(MID(M63,1,1)="5",1,0)+IF(MID(N63,1,1)="5",1,0)+IF(MID(O63,1,1)="5",1,0)</f>
        <v>0</v>
      </c>
      <c r="CW63" s="75">
        <f t="shared" ref="CW63" si="639">IF(MID(H63,1,1)="6",1,0)+IF(MID(I63,1,1)="6",1,0)+IF(MID(J63,1,1)="6",1,0)+IF(MID(K63,1,1)="6",1,0)+IF(MID(M63,1,1)="6",1,0)+IF(MID(N63,1,1)="6",1,0)+IF(MID(O63,1,1)="6",1,0)</f>
        <v>0</v>
      </c>
      <c r="CX63" s="75">
        <f t="shared" ref="CX63" si="640">IF(MID(H63,1,1)="7",1,0)+IF(MID(I63,1,1)="7",1,0)+IF(MID(J63,1,1)="7",1,0)+IF(MID(K63,1,1)="7",1,0)+IF(MID(M63,1,1)="7",1,0)+IF(MID(N63,1,1)="7",1,0)+IF(MID(O63,1,1)="7",1,0)</f>
        <v>0</v>
      </c>
      <c r="CY63" s="75">
        <f t="shared" ref="CY63" si="641">IF(MID(H63,1,1)="8",1,0)+IF(MID(I63,1,1)="8",1,0)+IF(MID(J63,1,1)="8",1,0)+IF(MID(K63,1,1)="8",1,0)+IF(MID(M63,1,1)="8",1,0)+IF(MID(N63,1,1)="8",1,0)+IF(MID(O63,1,1)="8",1,0)</f>
        <v>0</v>
      </c>
      <c r="CZ63" s="86">
        <f t="shared" ref="CZ63" si="642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30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ht="12.5" hidden="1">
      <c r="A64" s="489" t="s">
        <v>370</v>
      </c>
      <c r="B64" s="124"/>
      <c r="C64" s="142"/>
      <c r="D64" s="132"/>
      <c r="E64" s="133"/>
      <c r="F64" s="133"/>
      <c r="G64" s="11"/>
      <c r="H64" s="132"/>
      <c r="I64" s="133"/>
      <c r="J64" s="133"/>
      <c r="K64" s="133"/>
      <c r="L64" s="133"/>
      <c r="M64" s="133"/>
      <c r="N64" s="133"/>
      <c r="O64" s="11"/>
      <c r="P64" s="147"/>
      <c r="Q64" s="147"/>
      <c r="R64" s="132"/>
      <c r="S64" s="133"/>
      <c r="T64" s="133"/>
      <c r="U64" s="133"/>
      <c r="V64" s="133"/>
      <c r="W64" s="133"/>
      <c r="X64" s="11"/>
      <c r="Y64" s="8"/>
      <c r="Z64" s="147">
        <f t="shared" si="18"/>
        <v>0</v>
      </c>
      <c r="AA64" s="9">
        <f t="shared" ref="AA64:AC64" si="643">AE64*$BM$5+AI64*$BN$5+AM64*$BO$5+AQ64*$BP$5+AU64*$BQ$5+AY64*$BR$5+BC64*$BS$5+BG64*$BT$5</f>
        <v>0</v>
      </c>
      <c r="AB64" s="9">
        <f t="shared" si="643"/>
        <v>0</v>
      </c>
      <c r="AC64" s="9">
        <f t="shared" si="643"/>
        <v>0</v>
      </c>
      <c r="AD64" s="9">
        <f t="shared" si="20"/>
        <v>0</v>
      </c>
      <c r="AE64" s="240"/>
      <c r="AF64" s="240"/>
      <c r="AG64" s="240"/>
      <c r="AH64" s="492">
        <f t="shared" ref="AH64" si="644">BM64</f>
        <v>0</v>
      </c>
      <c r="AI64" s="240"/>
      <c r="AJ64" s="240"/>
      <c r="AK64" s="240"/>
      <c r="AL64" s="492">
        <f t="shared" ref="AL64" si="645">BN64</f>
        <v>0</v>
      </c>
      <c r="AM64" s="240"/>
      <c r="AN64" s="240"/>
      <c r="AO64" s="240"/>
      <c r="AP64" s="492">
        <f t="shared" ref="AP64" si="646">BO64</f>
        <v>0</v>
      </c>
      <c r="AQ64" s="240"/>
      <c r="AR64" s="240"/>
      <c r="AS64" s="240"/>
      <c r="AT64" s="492">
        <f t="shared" ref="AT64" si="647">BP64</f>
        <v>0</v>
      </c>
      <c r="AU64" s="240"/>
      <c r="AV64" s="240"/>
      <c r="AW64" s="240"/>
      <c r="AX64" s="492">
        <f t="shared" ref="AX64" si="648">BQ64</f>
        <v>0</v>
      </c>
      <c r="AY64" s="240"/>
      <c r="AZ64" s="240"/>
      <c r="BA64" s="240"/>
      <c r="BB64" s="492">
        <f t="shared" ref="BB64" si="649">BR64</f>
        <v>0</v>
      </c>
      <c r="BC64" s="240"/>
      <c r="BD64" s="240"/>
      <c r="BE64" s="240"/>
      <c r="BF64" s="492">
        <f t="shared" ref="BF64" si="650">BS64</f>
        <v>0</v>
      </c>
      <c r="BG64" s="240"/>
      <c r="BH64" s="240"/>
      <c r="BI64" s="240"/>
      <c r="BJ64" s="492">
        <f t="shared" ref="BJ64" si="651">BT64</f>
        <v>0</v>
      </c>
      <c r="BK64" s="63">
        <f t="shared" ref="BK64" si="652">IF(ISERROR(AD64/Y64),0,AD64/Y64)</f>
        <v>0</v>
      </c>
      <c r="BL64" s="127" t="str">
        <f t="shared" ref="BL64" si="653">IF(ISERROR(SEARCH("в",A64)),"",1)</f>
        <v/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2">
        <f t="shared" ref="BU64" si="654">SUM(BM64:BT64)</f>
        <v>0</v>
      </c>
      <c r="BX64" s="14">
        <f t="shared" si="45"/>
        <v>0</v>
      </c>
      <c r="BY64" s="14">
        <f t="shared" si="46"/>
        <v>0</v>
      </c>
      <c r="BZ64" s="14">
        <f t="shared" si="47"/>
        <v>0</v>
      </c>
      <c r="CA64" s="14">
        <f t="shared" si="48"/>
        <v>0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12">
        <f t="shared" ref="CF64" si="655">SUM(BX64:CE64)</f>
        <v>0</v>
      </c>
      <c r="CG64" s="226">
        <f t="shared" ref="CG64" si="656">MAX(BX64:CE64)</f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7">
        <f t="shared" ref="CQ64" si="657">SUM(CI64:CP64)</f>
        <v>0</v>
      </c>
      <c r="CR64" s="75">
        <f t="shared" ref="CR64" si="658">IF(MID(H64,1,1)="1",1,0)+IF(MID(I64,1,1)="1",1,0)+IF(MID(J64,1,1)="1",1,0)+IF(MID(K64,1,1)="1",1,0)+IF(MID(M64,1,1)="1",1,0)+IF(MID(N64,1,1)="1",1,0)+IF(MID(O64,1,1)="1",1,0)</f>
        <v>0</v>
      </c>
      <c r="CS64" s="75">
        <f t="shared" ref="CS64" si="659">IF(MID(H64,1,1)="2",1,0)+IF(MID(I64,1,1)="2",1,0)+IF(MID(J64,1,1)="2",1,0)+IF(MID(K64,1,1)="2",1,0)+IF(MID(M64,1,1)="2",1,0)+IF(MID(N64,1,1)="2",1,0)+IF(MID(O64,1,1)="2",1,0)</f>
        <v>0</v>
      </c>
      <c r="CT64" s="76">
        <f t="shared" ref="CT64" si="660">IF(MID(H64,1,1)="3",1,0)+IF(MID(I64,1,1)="3",1,0)+IF(MID(J64,1,1)="3",1,0)+IF(MID(K64,1,1)="3",1,0)+IF(MID(M64,1,1)="3",1,0)+IF(MID(N64,1,1)="3",1,0)+IF(MID(O64,1,1)="3",1,0)</f>
        <v>0</v>
      </c>
      <c r="CU64" s="75">
        <f t="shared" ref="CU64" si="661">IF(MID(H64,1,1)="4",1,0)+IF(MID(I64,1,1)="4",1,0)+IF(MID(J64,1,1)="4",1,0)+IF(MID(K64,1,1)="4",1,0)+IF(MID(M64,1,1)="4",1,0)+IF(MID(N64,1,1)="4",1,0)+IF(MID(O64,1,1)="4",1,0)</f>
        <v>0</v>
      </c>
      <c r="CV64" s="75">
        <f t="shared" ref="CV64" si="662">IF(MID(H64,1,1)="5",1,0)+IF(MID(I64,1,1)="5",1,0)+IF(MID(J64,1,1)="5",1,0)+IF(MID(K64,1,1)="5",1,0)+IF(MID(M64,1,1)="5",1,0)+IF(MID(N64,1,1)="5",1,0)+IF(MID(O64,1,1)="5",1,0)</f>
        <v>0</v>
      </c>
      <c r="CW64" s="75">
        <f t="shared" ref="CW64" si="663">IF(MID(H64,1,1)="6",1,0)+IF(MID(I64,1,1)="6",1,0)+IF(MID(J64,1,1)="6",1,0)+IF(MID(K64,1,1)="6",1,0)+IF(MID(M64,1,1)="6",1,0)+IF(MID(N64,1,1)="6",1,0)+IF(MID(O64,1,1)="6",1,0)</f>
        <v>0</v>
      </c>
      <c r="CX64" s="75">
        <f t="shared" ref="CX64" si="664">IF(MID(H64,1,1)="7",1,0)+IF(MID(I64,1,1)="7",1,0)+IF(MID(J64,1,1)="7",1,0)+IF(MID(K64,1,1)="7",1,0)+IF(MID(M64,1,1)="7",1,0)+IF(MID(N64,1,1)="7",1,0)+IF(MID(O64,1,1)="7",1,0)</f>
        <v>0</v>
      </c>
      <c r="CY64" s="75">
        <f t="shared" ref="CY64" si="665">IF(MID(H64,1,1)="8",1,0)+IF(MID(I64,1,1)="8",1,0)+IF(MID(J64,1,1)="8",1,0)+IF(MID(K64,1,1)="8",1,0)+IF(MID(M64,1,1)="8",1,0)+IF(MID(N64,1,1)="8",1,0)+IF(MID(O64,1,1)="8",1,0)</f>
        <v>0</v>
      </c>
      <c r="CZ64" s="86">
        <f t="shared" ref="CZ64" si="666">SUM(CR64:CY64)</f>
        <v>0</v>
      </c>
      <c r="DD64" s="66">
        <f>SUM($AE64:$AG64)+SUM($AI64:$AK64)+SUM($AM64:AO64)+SUM($AQ64:AS64)+SUM($AU64:AW64)+SUM($AY64:BA64)+SUM($BC64:BE64)+SUM($BG64:BI64)</f>
        <v>0</v>
      </c>
      <c r="DE64"/>
      <c r="DF64">
        <f t="shared" si="44"/>
        <v>30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t="12.5" hidden="1">
      <c r="A65" s="489" t="s">
        <v>371</v>
      </c>
      <c r="B65" s="124"/>
      <c r="C65" s="142"/>
      <c r="D65" s="132"/>
      <c r="E65" s="133"/>
      <c r="F65" s="133"/>
      <c r="G65" s="11"/>
      <c r="H65" s="132"/>
      <c r="I65" s="133"/>
      <c r="J65" s="133"/>
      <c r="K65" s="133"/>
      <c r="L65" s="133"/>
      <c r="M65" s="133"/>
      <c r="N65" s="133"/>
      <c r="O65" s="11"/>
      <c r="P65" s="147"/>
      <c r="Q65" s="147"/>
      <c r="R65" s="132"/>
      <c r="S65" s="133"/>
      <c r="T65" s="133"/>
      <c r="U65" s="133"/>
      <c r="V65" s="133"/>
      <c r="W65" s="133"/>
      <c r="X65" s="11"/>
      <c r="Y65" s="8"/>
      <c r="Z65" s="147">
        <f t="shared" si="18"/>
        <v>0</v>
      </c>
      <c r="AA65" s="9">
        <f t="shared" ref="AA65:AC65" si="667">AE65*$BM$5+AI65*$BN$5+AM65*$BO$5+AQ65*$BP$5+AU65*$BQ$5+AY65*$BR$5+BC65*$BS$5+BG65*$BT$5</f>
        <v>0</v>
      </c>
      <c r="AB65" s="9">
        <f t="shared" si="667"/>
        <v>0</v>
      </c>
      <c r="AC65" s="9">
        <f t="shared" si="667"/>
        <v>0</v>
      </c>
      <c r="AD65" s="9">
        <f t="shared" si="20"/>
        <v>0</v>
      </c>
      <c r="AE65" s="240"/>
      <c r="AF65" s="240"/>
      <c r="AG65" s="240"/>
      <c r="AH65" s="492">
        <f t="shared" ref="AH65" si="668">BM65</f>
        <v>0</v>
      </c>
      <c r="AI65" s="240"/>
      <c r="AJ65" s="240"/>
      <c r="AK65" s="240"/>
      <c r="AL65" s="492">
        <f t="shared" ref="AL65" si="669">BN65</f>
        <v>0</v>
      </c>
      <c r="AM65" s="240"/>
      <c r="AN65" s="240"/>
      <c r="AO65" s="240"/>
      <c r="AP65" s="492">
        <f t="shared" ref="AP65" si="670">BO65</f>
        <v>0</v>
      </c>
      <c r="AQ65" s="240"/>
      <c r="AR65" s="240"/>
      <c r="AS65" s="240"/>
      <c r="AT65" s="492">
        <f t="shared" ref="AT65" si="671">BP65</f>
        <v>0</v>
      </c>
      <c r="AU65" s="240"/>
      <c r="AV65" s="240"/>
      <c r="AW65" s="240"/>
      <c r="AX65" s="492">
        <f t="shared" ref="AX65" si="672">BQ65</f>
        <v>0</v>
      </c>
      <c r="AY65" s="240"/>
      <c r="AZ65" s="240"/>
      <c r="BA65" s="240"/>
      <c r="BB65" s="492">
        <f t="shared" ref="BB65" si="673">BR65</f>
        <v>0</v>
      </c>
      <c r="BC65" s="240"/>
      <c r="BD65" s="240"/>
      <c r="BE65" s="240"/>
      <c r="BF65" s="492">
        <f t="shared" ref="BF65" si="674">BS65</f>
        <v>0</v>
      </c>
      <c r="BG65" s="240"/>
      <c r="BH65" s="240"/>
      <c r="BI65" s="240"/>
      <c r="BJ65" s="492">
        <f t="shared" ref="BJ65" si="675">BT65</f>
        <v>0</v>
      </c>
      <c r="BK65" s="63">
        <f t="shared" ref="BK65" si="676">IF(ISERROR(AD65/Y65),0,AD65/Y65)</f>
        <v>0</v>
      </c>
      <c r="BL65" s="127" t="str">
        <f t="shared" ref="BL65" si="677">IF(ISERROR(SEARCH("в",A65)),"",1)</f>
        <v/>
      </c>
      <c r="BM65" s="14">
        <f t="shared" si="36"/>
        <v>0</v>
      </c>
      <c r="BN65" s="14">
        <f t="shared" si="37"/>
        <v>0</v>
      </c>
      <c r="BO65" s="14">
        <f t="shared" si="38"/>
        <v>0</v>
      </c>
      <c r="BP65" s="14">
        <f t="shared" si="39"/>
        <v>0</v>
      </c>
      <c r="BQ65" s="14">
        <f t="shared" si="40"/>
        <v>0</v>
      </c>
      <c r="BR65" s="14">
        <f t="shared" si="41"/>
        <v>0</v>
      </c>
      <c r="BS65" s="14">
        <f t="shared" si="42"/>
        <v>0</v>
      </c>
      <c r="BT65" s="14">
        <f t="shared" si="43"/>
        <v>0</v>
      </c>
      <c r="BU65" s="92">
        <f t="shared" ref="BU65" si="678">SUM(BM65:BT65)</f>
        <v>0</v>
      </c>
      <c r="BX65" s="14">
        <f t="shared" si="45"/>
        <v>0</v>
      </c>
      <c r="BY65" s="14">
        <f t="shared" si="46"/>
        <v>0</v>
      </c>
      <c r="BZ65" s="14">
        <f t="shared" si="47"/>
        <v>0</v>
      </c>
      <c r="CA65" s="14">
        <f t="shared" si="48"/>
        <v>0</v>
      </c>
      <c r="CB65" s="14">
        <f t="shared" si="49"/>
        <v>0</v>
      </c>
      <c r="CC65" s="14">
        <f t="shared" si="50"/>
        <v>0</v>
      </c>
      <c r="CD65" s="14">
        <f t="shared" si="51"/>
        <v>0</v>
      </c>
      <c r="CE65" s="14">
        <f t="shared" si="52"/>
        <v>0</v>
      </c>
      <c r="CF65" s="212">
        <f t="shared" ref="CF65" si="679">SUM(BX65:CE65)</f>
        <v>0</v>
      </c>
      <c r="CG65" s="226">
        <f t="shared" ref="CG65" si="680">MAX(BX65:CE65)</f>
        <v>0</v>
      </c>
      <c r="CI65" s="75">
        <f t="shared" si="26"/>
        <v>0</v>
      </c>
      <c r="CJ65" s="75">
        <f t="shared" si="27"/>
        <v>0</v>
      </c>
      <c r="CK65" s="75">
        <f t="shared" si="28"/>
        <v>0</v>
      </c>
      <c r="CL65" s="75">
        <f t="shared" si="29"/>
        <v>0</v>
      </c>
      <c r="CM65" s="75">
        <f t="shared" si="30"/>
        <v>0</v>
      </c>
      <c r="CN65" s="75">
        <f t="shared" si="31"/>
        <v>0</v>
      </c>
      <c r="CO65" s="75">
        <f t="shared" si="32"/>
        <v>0</v>
      </c>
      <c r="CP65" s="75">
        <f t="shared" si="33"/>
        <v>0</v>
      </c>
      <c r="CQ65" s="87">
        <f t="shared" ref="CQ65" si="681">SUM(CI65:CP65)</f>
        <v>0</v>
      </c>
      <c r="CR65" s="75">
        <f t="shared" ref="CR65" si="682">IF(MID(H65,1,1)="1",1,0)+IF(MID(I65,1,1)="1",1,0)+IF(MID(J65,1,1)="1",1,0)+IF(MID(K65,1,1)="1",1,0)+IF(MID(M65,1,1)="1",1,0)+IF(MID(N65,1,1)="1",1,0)+IF(MID(O65,1,1)="1",1,0)</f>
        <v>0</v>
      </c>
      <c r="CS65" s="75">
        <f t="shared" ref="CS65" si="683">IF(MID(H65,1,1)="2",1,0)+IF(MID(I65,1,1)="2",1,0)+IF(MID(J65,1,1)="2",1,0)+IF(MID(K65,1,1)="2",1,0)+IF(MID(M65,1,1)="2",1,0)+IF(MID(N65,1,1)="2",1,0)+IF(MID(O65,1,1)="2",1,0)</f>
        <v>0</v>
      </c>
      <c r="CT65" s="76">
        <f t="shared" ref="CT65" si="684">IF(MID(H65,1,1)="3",1,0)+IF(MID(I65,1,1)="3",1,0)+IF(MID(J65,1,1)="3",1,0)+IF(MID(K65,1,1)="3",1,0)+IF(MID(M65,1,1)="3",1,0)+IF(MID(N65,1,1)="3",1,0)+IF(MID(O65,1,1)="3",1,0)</f>
        <v>0</v>
      </c>
      <c r="CU65" s="75">
        <f t="shared" ref="CU65" si="685">IF(MID(H65,1,1)="4",1,0)+IF(MID(I65,1,1)="4",1,0)+IF(MID(J65,1,1)="4",1,0)+IF(MID(K65,1,1)="4",1,0)+IF(MID(M65,1,1)="4",1,0)+IF(MID(N65,1,1)="4",1,0)+IF(MID(O65,1,1)="4",1,0)</f>
        <v>0</v>
      </c>
      <c r="CV65" s="75">
        <f t="shared" ref="CV65" si="686">IF(MID(H65,1,1)="5",1,0)+IF(MID(I65,1,1)="5",1,0)+IF(MID(J65,1,1)="5",1,0)+IF(MID(K65,1,1)="5",1,0)+IF(MID(M65,1,1)="5",1,0)+IF(MID(N65,1,1)="5",1,0)+IF(MID(O65,1,1)="5",1,0)</f>
        <v>0</v>
      </c>
      <c r="CW65" s="75">
        <f t="shared" ref="CW65" si="687">IF(MID(H65,1,1)="6",1,0)+IF(MID(I65,1,1)="6",1,0)+IF(MID(J65,1,1)="6",1,0)+IF(MID(K65,1,1)="6",1,0)+IF(MID(M65,1,1)="6",1,0)+IF(MID(N65,1,1)="6",1,0)+IF(MID(O65,1,1)="6",1,0)</f>
        <v>0</v>
      </c>
      <c r="CX65" s="75">
        <f t="shared" ref="CX65" si="688">IF(MID(H65,1,1)="7",1,0)+IF(MID(I65,1,1)="7",1,0)+IF(MID(J65,1,1)="7",1,0)+IF(MID(K65,1,1)="7",1,0)+IF(MID(M65,1,1)="7",1,0)+IF(MID(N65,1,1)="7",1,0)+IF(MID(O65,1,1)="7",1,0)</f>
        <v>0</v>
      </c>
      <c r="CY65" s="75">
        <f t="shared" ref="CY65" si="689">IF(MID(H65,1,1)="8",1,0)+IF(MID(I65,1,1)="8",1,0)+IF(MID(J65,1,1)="8",1,0)+IF(MID(K65,1,1)="8",1,0)+IF(MID(M65,1,1)="8",1,0)+IF(MID(N65,1,1)="8",1,0)+IF(MID(O65,1,1)="8",1,0)</f>
        <v>0</v>
      </c>
      <c r="CZ65" s="86">
        <f t="shared" ref="CZ65" si="690">SUM(CR65:CY65)</f>
        <v>0</v>
      </c>
      <c r="DD65" s="66">
        <f>SUM($AE65:$AG65)+SUM($AI65:$AK65)+SUM($AM65:AO65)+SUM($AQ65:AS65)+SUM($AU65:AW65)+SUM($AY65:BA65)+SUM($BC65:BE65)+SUM($BG65:BI65)</f>
        <v>0</v>
      </c>
      <c r="DE65"/>
      <c r="DF65">
        <f t="shared" si="44"/>
        <v>30</v>
      </c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t="12.5">
      <c r="A66" s="489" t="s">
        <v>372</v>
      </c>
      <c r="B66" s="305" t="s">
        <v>180</v>
      </c>
      <c r="C66" s="142" t="s">
        <v>102</v>
      </c>
      <c r="D66" s="319"/>
      <c r="E66" s="170"/>
      <c r="F66" s="170"/>
      <c r="G66" s="320"/>
      <c r="H66" s="319">
        <v>2</v>
      </c>
      <c r="I66" s="170">
        <v>4</v>
      </c>
      <c r="J66" s="170"/>
      <c r="K66" s="170"/>
      <c r="L66" s="170"/>
      <c r="M66" s="170"/>
      <c r="N66" s="170"/>
      <c r="O66" s="320"/>
      <c r="P66" s="147"/>
      <c r="Q66" s="147"/>
      <c r="R66" s="319"/>
      <c r="S66" s="170"/>
      <c r="T66" s="170"/>
      <c r="U66" s="170"/>
      <c r="V66" s="170"/>
      <c r="W66" s="170"/>
      <c r="X66" s="320"/>
      <c r="Y66" s="321">
        <v>120</v>
      </c>
      <c r="Z66" s="147">
        <f t="shared" si="18"/>
        <v>4</v>
      </c>
      <c r="AA66" s="9">
        <f t="shared" ref="AA66:AC66" si="691">AE66*$BM$5+AI66*$BN$5+AM66*$BO$5+AQ66*$BP$5+AU66*$BQ$5+AY66*$BR$5+BC66*$BS$5+BG66*$BT$5</f>
        <v>0</v>
      </c>
      <c r="AB66" s="9">
        <f t="shared" si="691"/>
        <v>0</v>
      </c>
      <c r="AC66" s="9">
        <f t="shared" si="691"/>
        <v>112</v>
      </c>
      <c r="AD66" s="9">
        <f t="shared" si="20"/>
        <v>8</v>
      </c>
      <c r="AE66" s="311"/>
      <c r="AF66" s="311"/>
      <c r="AG66" s="311">
        <v>28</v>
      </c>
      <c r="AH66" s="492">
        <f t="shared" ref="AH66" si="692">BM66</f>
        <v>1</v>
      </c>
      <c r="AI66" s="311"/>
      <c r="AJ66" s="311"/>
      <c r="AK66" s="311">
        <v>28</v>
      </c>
      <c r="AL66" s="492">
        <f t="shared" ref="AL66" si="693">BN66</f>
        <v>1</v>
      </c>
      <c r="AM66" s="311"/>
      <c r="AN66" s="311"/>
      <c r="AO66" s="311">
        <v>28</v>
      </c>
      <c r="AP66" s="492">
        <f t="shared" ref="AP66" si="694">BO66</f>
        <v>1</v>
      </c>
      <c r="AQ66" s="311"/>
      <c r="AR66" s="311"/>
      <c r="AS66" s="311">
        <v>28</v>
      </c>
      <c r="AT66" s="492">
        <f t="shared" ref="AT66" si="695">BP66</f>
        <v>1</v>
      </c>
      <c r="AU66" s="311"/>
      <c r="AV66" s="311"/>
      <c r="AW66" s="311"/>
      <c r="AX66" s="492">
        <f t="shared" ref="AX66" si="696">BQ66</f>
        <v>0</v>
      </c>
      <c r="AY66" s="311"/>
      <c r="AZ66" s="311"/>
      <c r="BA66" s="311"/>
      <c r="BB66" s="492">
        <f t="shared" ref="BB66" si="697">BR66</f>
        <v>0</v>
      </c>
      <c r="BC66" s="311"/>
      <c r="BD66" s="311"/>
      <c r="BE66" s="311"/>
      <c r="BF66" s="492">
        <f t="shared" ref="BF66" si="698">BS66</f>
        <v>0</v>
      </c>
      <c r="BG66" s="311"/>
      <c r="BH66" s="311"/>
      <c r="BI66" s="311"/>
      <c r="BJ66" s="492">
        <f t="shared" ref="BJ66" si="699">BT66</f>
        <v>0</v>
      </c>
      <c r="BK66" s="63">
        <f t="shared" ref="BK66" si="700">IF(ISERROR(AD66/Y66),0,AD66/Y66)</f>
        <v>6.6666666666666666E-2</v>
      </c>
      <c r="BL66" s="127" t="str">
        <f t="shared" ref="BL66" si="701">IF(ISERROR(SEARCH("в",A66)),"",1)</f>
        <v/>
      </c>
      <c r="BM66" s="14">
        <f t="shared" si="36"/>
        <v>1</v>
      </c>
      <c r="BN66" s="14">
        <f t="shared" si="37"/>
        <v>1</v>
      </c>
      <c r="BO66" s="14">
        <f t="shared" si="38"/>
        <v>1</v>
      </c>
      <c r="BP66" s="14">
        <f t="shared" si="39"/>
        <v>1</v>
      </c>
      <c r="BQ66" s="14">
        <f t="shared" si="40"/>
        <v>0</v>
      </c>
      <c r="BR66" s="14">
        <f t="shared" si="41"/>
        <v>0</v>
      </c>
      <c r="BS66" s="14">
        <f t="shared" si="42"/>
        <v>0</v>
      </c>
      <c r="BT66" s="14">
        <f t="shared" si="43"/>
        <v>0</v>
      </c>
      <c r="BU66" s="92">
        <f t="shared" ref="BU66" si="702">SUM(BM66:BT66)</f>
        <v>4</v>
      </c>
      <c r="BX66" s="14">
        <f t="shared" si="45"/>
        <v>1</v>
      </c>
      <c r="BY66" s="14">
        <f t="shared" si="46"/>
        <v>1</v>
      </c>
      <c r="BZ66" s="14">
        <f t="shared" si="47"/>
        <v>1</v>
      </c>
      <c r="CA66" s="14">
        <f t="shared" si="48"/>
        <v>1</v>
      </c>
      <c r="CB66" s="14">
        <f t="shared" si="49"/>
        <v>0</v>
      </c>
      <c r="CC66" s="14">
        <f t="shared" si="50"/>
        <v>0</v>
      </c>
      <c r="CD66" s="14">
        <f t="shared" si="51"/>
        <v>0</v>
      </c>
      <c r="CE66" s="14">
        <f t="shared" si="52"/>
        <v>0</v>
      </c>
      <c r="CF66" s="212">
        <f t="shared" ref="CF66" si="703">SUM(BX66:CE66)</f>
        <v>4</v>
      </c>
      <c r="CG66" s="226">
        <f t="shared" ref="CG66" si="704">MAX(BX66:CE66)</f>
        <v>1</v>
      </c>
      <c r="CI66" s="75">
        <f t="shared" si="26"/>
        <v>0</v>
      </c>
      <c r="CJ66" s="75">
        <f t="shared" si="27"/>
        <v>0</v>
      </c>
      <c r="CK66" s="75">
        <f t="shared" si="28"/>
        <v>0</v>
      </c>
      <c r="CL66" s="75">
        <f t="shared" si="29"/>
        <v>0</v>
      </c>
      <c r="CM66" s="75">
        <f t="shared" si="30"/>
        <v>0</v>
      </c>
      <c r="CN66" s="75">
        <f t="shared" si="31"/>
        <v>0</v>
      </c>
      <c r="CO66" s="75">
        <f t="shared" si="32"/>
        <v>0</v>
      </c>
      <c r="CP66" s="75">
        <f t="shared" si="33"/>
        <v>0</v>
      </c>
      <c r="CQ66" s="87">
        <f t="shared" ref="CQ66" si="705">SUM(CI66:CP66)</f>
        <v>0</v>
      </c>
      <c r="CR66" s="75">
        <f t="shared" ref="CR66" si="706">IF(MID(H66,1,1)="1",1,0)+IF(MID(I66,1,1)="1",1,0)+IF(MID(J66,1,1)="1",1,0)+IF(MID(K66,1,1)="1",1,0)+IF(MID(M66,1,1)="1",1,0)+IF(MID(N66,1,1)="1",1,0)+IF(MID(O66,1,1)="1",1,0)</f>
        <v>0</v>
      </c>
      <c r="CS66" s="75">
        <f t="shared" ref="CS66" si="707">IF(MID(H66,1,1)="2",1,0)+IF(MID(I66,1,1)="2",1,0)+IF(MID(J66,1,1)="2",1,0)+IF(MID(K66,1,1)="2",1,0)+IF(MID(M66,1,1)="2",1,0)+IF(MID(N66,1,1)="2",1,0)+IF(MID(O66,1,1)="2",1,0)</f>
        <v>1</v>
      </c>
      <c r="CT66" s="76">
        <f t="shared" ref="CT66" si="708">IF(MID(H66,1,1)="3",1,0)+IF(MID(I66,1,1)="3",1,0)+IF(MID(J66,1,1)="3",1,0)+IF(MID(K66,1,1)="3",1,0)+IF(MID(M66,1,1)="3",1,0)+IF(MID(N66,1,1)="3",1,0)+IF(MID(O66,1,1)="3",1,0)</f>
        <v>0</v>
      </c>
      <c r="CU66" s="75">
        <f t="shared" ref="CU66" si="709">IF(MID(H66,1,1)="4",1,0)+IF(MID(I66,1,1)="4",1,0)+IF(MID(J66,1,1)="4",1,0)+IF(MID(K66,1,1)="4",1,0)+IF(MID(M66,1,1)="4",1,0)+IF(MID(N66,1,1)="4",1,0)+IF(MID(O66,1,1)="4",1,0)</f>
        <v>1</v>
      </c>
      <c r="CV66" s="75">
        <f t="shared" ref="CV66" si="710">IF(MID(H66,1,1)="5",1,0)+IF(MID(I66,1,1)="5",1,0)+IF(MID(J66,1,1)="5",1,0)+IF(MID(K66,1,1)="5",1,0)+IF(MID(M66,1,1)="5",1,0)+IF(MID(N66,1,1)="5",1,0)+IF(MID(O66,1,1)="5",1,0)</f>
        <v>0</v>
      </c>
      <c r="CW66" s="75">
        <f t="shared" ref="CW66" si="711">IF(MID(H66,1,1)="6",1,0)+IF(MID(I66,1,1)="6",1,0)+IF(MID(J66,1,1)="6",1,0)+IF(MID(K66,1,1)="6",1,0)+IF(MID(M66,1,1)="6",1,0)+IF(MID(N66,1,1)="6",1,0)+IF(MID(O66,1,1)="6",1,0)</f>
        <v>0</v>
      </c>
      <c r="CX66" s="75">
        <f t="shared" ref="CX66" si="712">IF(MID(H66,1,1)="7",1,0)+IF(MID(I66,1,1)="7",1,0)+IF(MID(J66,1,1)="7",1,0)+IF(MID(K66,1,1)="7",1,0)+IF(MID(M66,1,1)="7",1,0)+IF(MID(N66,1,1)="7",1,0)+IF(MID(O66,1,1)="7",1,0)</f>
        <v>0</v>
      </c>
      <c r="CY66" s="75">
        <f t="shared" ref="CY66" si="713">IF(MID(H66,1,1)="8",1,0)+IF(MID(I66,1,1)="8",1,0)+IF(MID(J66,1,1)="8",1,0)+IF(MID(K66,1,1)="8",1,0)+IF(MID(M66,1,1)="8",1,0)+IF(MID(N66,1,1)="8",1,0)+IF(MID(O66,1,1)="8",1,0)</f>
        <v>0</v>
      </c>
      <c r="CZ66" s="86">
        <f t="shared" ref="CZ66" si="714">SUM(CR66:CY66)</f>
        <v>2</v>
      </c>
      <c r="DD66" s="66">
        <f>SUM($AE66:$AG66)+SUM($AI66:$AK66)+SUM($AM66:AO66)+SUM($AQ66:AS66)+SUM($AU66:AW66)+SUM($AY66:BA66)+SUM($BC66:BE66)+SUM($BG66:BI66)</f>
        <v>112</v>
      </c>
      <c r="DE66"/>
      <c r="DF66">
        <f t="shared" si="44"/>
        <v>31</v>
      </c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2.5" hidden="1">
      <c r="A67" s="192" t="s">
        <v>24</v>
      </c>
      <c r="B67" s="124"/>
      <c r="C67" s="142"/>
      <c r="D67" s="132"/>
      <c r="E67" s="133"/>
      <c r="F67" s="133"/>
      <c r="G67" s="11"/>
      <c r="H67" s="132"/>
      <c r="I67" s="133"/>
      <c r="J67" s="133"/>
      <c r="K67" s="133"/>
      <c r="L67" s="133"/>
      <c r="M67" s="133"/>
      <c r="N67" s="133"/>
      <c r="O67" s="11"/>
      <c r="P67" s="147"/>
      <c r="Q67" s="147"/>
      <c r="R67" s="132"/>
      <c r="S67" s="133"/>
      <c r="T67" s="133"/>
      <c r="U67" s="133"/>
      <c r="V67" s="133"/>
      <c r="W67" s="133"/>
      <c r="X67" s="11"/>
      <c r="Y67" s="8"/>
      <c r="Z67" s="8"/>
      <c r="AA67" s="8"/>
      <c r="AB67" s="8"/>
      <c r="AC67" s="8"/>
      <c r="AD67" s="8"/>
      <c r="AE67" s="240"/>
      <c r="AF67" s="240"/>
      <c r="AG67" s="240"/>
      <c r="AH67" s="323"/>
      <c r="AI67" s="240"/>
      <c r="AJ67" s="240"/>
      <c r="AK67" s="240"/>
      <c r="AL67" s="323"/>
      <c r="AM67" s="240"/>
      <c r="AN67" s="240"/>
      <c r="AO67" s="240"/>
      <c r="AP67" s="323"/>
      <c r="AQ67" s="240"/>
      <c r="AR67" s="240"/>
      <c r="AS67" s="240"/>
      <c r="AT67" s="323"/>
      <c r="AU67" s="240"/>
      <c r="AV67" s="240"/>
      <c r="AW67" s="240"/>
      <c r="AX67" s="323"/>
      <c r="AY67" s="240"/>
      <c r="AZ67" s="240"/>
      <c r="BA67" s="240"/>
      <c r="BB67" s="323"/>
      <c r="BC67" s="240"/>
      <c r="BD67" s="240"/>
      <c r="BE67" s="240"/>
      <c r="BF67" s="323"/>
      <c r="BG67" s="240"/>
      <c r="BH67" s="240"/>
      <c r="BI67" s="240"/>
      <c r="BJ67" s="323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2"/>
      <c r="CG67" s="226">
        <f>MAX(BX67:CE67)</f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>SUM($AE67:$AG67)+SUM($AI67:$AK67)+SUM($AM67:AO67)+SUM($AQ67:AS67)+SUM($AU67:AW67)+SUM($AY67:BA67)+SUM($BC67:BE67)+SUM($BG67:BI67)</f>
        <v>0</v>
      </c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:126" s="2" customFormat="1" ht="12.5" hidden="1">
      <c r="A68" s="192" t="s">
        <v>24</v>
      </c>
      <c r="B68" s="124"/>
      <c r="C68" s="142"/>
      <c r="D68" s="132"/>
      <c r="E68" s="133"/>
      <c r="F68" s="133"/>
      <c r="G68" s="11"/>
      <c r="H68" s="132"/>
      <c r="I68" s="133"/>
      <c r="J68" s="133"/>
      <c r="K68" s="133"/>
      <c r="L68" s="133"/>
      <c r="M68" s="133"/>
      <c r="N68" s="133"/>
      <c r="O68" s="11"/>
      <c r="P68" s="147"/>
      <c r="Q68" s="147"/>
      <c r="R68" s="132"/>
      <c r="S68" s="133"/>
      <c r="T68" s="133"/>
      <c r="U68" s="133"/>
      <c r="V68" s="133"/>
      <c r="W68" s="133"/>
      <c r="X68" s="11"/>
      <c r="Y68" s="8"/>
      <c r="Z68" s="8"/>
      <c r="AA68" s="8"/>
      <c r="AB68" s="8"/>
      <c r="AC68" s="8"/>
      <c r="AD68" s="8"/>
      <c r="AE68" s="240"/>
      <c r="AF68" s="240"/>
      <c r="AG68" s="240"/>
      <c r="AH68" s="323"/>
      <c r="AI68" s="240"/>
      <c r="AJ68" s="240"/>
      <c r="AK68" s="240"/>
      <c r="AL68" s="323"/>
      <c r="AM68" s="240"/>
      <c r="AN68" s="240"/>
      <c r="AO68" s="240"/>
      <c r="AP68" s="323"/>
      <c r="AQ68" s="240"/>
      <c r="AR68" s="240"/>
      <c r="AS68" s="240"/>
      <c r="AT68" s="323"/>
      <c r="AU68" s="240"/>
      <c r="AV68" s="240"/>
      <c r="AW68" s="240"/>
      <c r="AX68" s="323"/>
      <c r="AY68" s="240"/>
      <c r="AZ68" s="240"/>
      <c r="BA68" s="240"/>
      <c r="BB68" s="323"/>
      <c r="BC68" s="240"/>
      <c r="BD68" s="240"/>
      <c r="BE68" s="240"/>
      <c r="BF68" s="323"/>
      <c r="BG68" s="240"/>
      <c r="BH68" s="240"/>
      <c r="BI68" s="240"/>
      <c r="BJ68" s="323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2"/>
      <c r="CG68" s="226">
        <f>MAX(BX68:CE68)</f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>SUM($AE68:$AG68)+SUM($AI68:$AK68)+SUM($AM68:AO68)+SUM($AQ68:AS68)+SUM($AU68:AW68)+SUM($AY68:BA68)+SUM($BC68:BE68)+SUM($BG68:BI68)</f>
        <v>0</v>
      </c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s="2" customFormat="1" ht="10.5" hidden="1">
      <c r="A69" s="192" t="s">
        <v>24</v>
      </c>
      <c r="B69" s="124"/>
      <c r="C69" s="142"/>
      <c r="D69" s="132"/>
      <c r="E69" s="133"/>
      <c r="F69" s="133"/>
      <c r="G69" s="11"/>
      <c r="H69" s="132"/>
      <c r="I69" s="133"/>
      <c r="J69" s="133"/>
      <c r="K69" s="133"/>
      <c r="L69" s="133"/>
      <c r="M69" s="133"/>
      <c r="N69" s="133"/>
      <c r="O69" s="11"/>
      <c r="P69" s="147"/>
      <c r="Q69" s="147"/>
      <c r="R69" s="132"/>
      <c r="S69" s="133"/>
      <c r="T69" s="133"/>
      <c r="U69" s="133"/>
      <c r="V69" s="133"/>
      <c r="W69" s="133"/>
      <c r="X69" s="11"/>
      <c r="Y69" s="8"/>
      <c r="Z69" s="8"/>
      <c r="AA69" s="8"/>
      <c r="AB69" s="8"/>
      <c r="AC69" s="8"/>
      <c r="AD69" s="8"/>
      <c r="AE69" s="240"/>
      <c r="AF69" s="240"/>
      <c r="AG69" s="240"/>
      <c r="AH69" s="323"/>
      <c r="AI69" s="240"/>
      <c r="AJ69" s="240"/>
      <c r="AK69" s="240"/>
      <c r="AL69" s="323"/>
      <c r="AM69" s="240"/>
      <c r="AN69" s="240"/>
      <c r="AO69" s="240"/>
      <c r="AP69" s="323"/>
      <c r="AQ69" s="240"/>
      <c r="AR69" s="240"/>
      <c r="AS69" s="240"/>
      <c r="AT69" s="323"/>
      <c r="AU69" s="240"/>
      <c r="AV69" s="240"/>
      <c r="AW69" s="240"/>
      <c r="AX69" s="323"/>
      <c r="AY69" s="240"/>
      <c r="AZ69" s="240"/>
      <c r="BA69" s="240"/>
      <c r="BB69" s="323"/>
      <c r="BC69" s="240"/>
      <c r="BD69" s="240"/>
      <c r="BE69" s="240"/>
      <c r="BF69" s="323"/>
      <c r="BG69" s="240"/>
      <c r="BH69" s="240"/>
      <c r="BI69" s="240"/>
      <c r="BJ69" s="323"/>
      <c r="BK69" s="63">
        <f t="shared" si="0"/>
        <v>0</v>
      </c>
      <c r="BL69" s="127" t="str">
        <f t="shared" si="1"/>
        <v/>
      </c>
      <c r="BM69" s="49"/>
      <c r="BN69" s="49"/>
      <c r="BO69" s="49"/>
      <c r="BP69" s="49"/>
      <c r="BQ69" s="49"/>
      <c r="BR69" s="49"/>
      <c r="BS69" s="49"/>
      <c r="BT69" s="49"/>
      <c r="BU69" s="98"/>
      <c r="BX69" s="49"/>
      <c r="BY69" s="49"/>
      <c r="BZ69" s="49"/>
      <c r="CA69" s="49"/>
      <c r="CB69" s="49"/>
      <c r="CC69" s="49"/>
      <c r="CD69" s="49"/>
      <c r="CE69" s="49"/>
      <c r="CF69" s="212"/>
      <c r="CG69" s="226">
        <f t="shared" si="25"/>
        <v>0</v>
      </c>
      <c r="CI69" s="75"/>
      <c r="CJ69" s="75"/>
      <c r="CK69" s="75"/>
      <c r="CL69" s="75"/>
      <c r="CM69" s="75"/>
      <c r="CN69" s="75"/>
      <c r="CO69" s="75"/>
      <c r="CP69" s="75"/>
      <c r="CR69" s="75"/>
      <c r="CS69" s="75"/>
      <c r="CT69" s="76"/>
      <c r="CU69" s="75"/>
      <c r="CV69" s="75"/>
      <c r="CW69" s="75"/>
      <c r="CX69" s="75"/>
      <c r="CY69" s="75"/>
      <c r="DD69" s="66">
        <f t="shared" ref="DD69:DD70" si="715">SUM($AE69:$AE69)+SUM($AI69:$AI69)+SUM($AM69:$AM69)+SUM($AQ69:$AQ69)+SUM($AU69:$AU69)+SUM($AY69:$AY69)+SUM($BC69:$BC69)+SUM($BG69:$BG69)</f>
        <v>0</v>
      </c>
      <c r="DE69" s="95"/>
      <c r="DF69" s="95"/>
      <c r="DG69" s="95"/>
      <c r="DH69" s="95"/>
      <c r="DI69" s="95"/>
      <c r="DJ69" s="95"/>
      <c r="DK69" s="95"/>
      <c r="DL69" s="95"/>
      <c r="DM69" s="67"/>
    </row>
    <row r="70" spans="1:126" s="2" customFormat="1" ht="10.5" hidden="1">
      <c r="A70" s="192" t="s">
        <v>24</v>
      </c>
      <c r="B70" s="124"/>
      <c r="C70" s="142"/>
      <c r="D70" s="132"/>
      <c r="E70" s="133"/>
      <c r="F70" s="133"/>
      <c r="G70" s="11"/>
      <c r="H70" s="132"/>
      <c r="I70" s="133"/>
      <c r="J70" s="133"/>
      <c r="K70" s="133"/>
      <c r="L70" s="133"/>
      <c r="M70" s="133"/>
      <c r="N70" s="133"/>
      <c r="O70" s="11"/>
      <c r="P70" s="147"/>
      <c r="Q70" s="147"/>
      <c r="R70" s="132"/>
      <c r="S70" s="133"/>
      <c r="T70" s="133"/>
      <c r="U70" s="133"/>
      <c r="V70" s="133"/>
      <c r="W70" s="133"/>
      <c r="X70" s="11"/>
      <c r="Y70" s="8"/>
      <c r="Z70" s="8"/>
      <c r="AA70" s="8"/>
      <c r="AB70" s="8"/>
      <c r="AC70" s="8"/>
      <c r="AD70" s="8"/>
      <c r="AE70" s="240"/>
      <c r="AF70" s="240"/>
      <c r="AG70" s="240"/>
      <c r="AH70" s="323"/>
      <c r="AI70" s="240"/>
      <c r="AJ70" s="240"/>
      <c r="AK70" s="240"/>
      <c r="AL70" s="323"/>
      <c r="AM70" s="240"/>
      <c r="AN70" s="240"/>
      <c r="AO70" s="240"/>
      <c r="AP70" s="323"/>
      <c r="AQ70" s="240"/>
      <c r="AR70" s="240"/>
      <c r="AS70" s="240"/>
      <c r="AT70" s="323"/>
      <c r="AU70" s="240"/>
      <c r="AV70" s="240"/>
      <c r="AW70" s="240"/>
      <c r="AX70" s="323"/>
      <c r="AY70" s="240"/>
      <c r="AZ70" s="240"/>
      <c r="BA70" s="240"/>
      <c r="BB70" s="323"/>
      <c r="BC70" s="240"/>
      <c r="BD70" s="240"/>
      <c r="BE70" s="240"/>
      <c r="BF70" s="323"/>
      <c r="BG70" s="240"/>
      <c r="BH70" s="240"/>
      <c r="BI70" s="240"/>
      <c r="BJ70" s="323"/>
      <c r="BK70" s="63">
        <f t="shared" si="0"/>
        <v>0</v>
      </c>
      <c r="BL70" s="127" t="str">
        <f t="shared" si="1"/>
        <v/>
      </c>
      <c r="BM70" s="49"/>
      <c r="BN70" s="49"/>
      <c r="BO70" s="49"/>
      <c r="BP70" s="49"/>
      <c r="BQ70" s="49"/>
      <c r="BR70" s="49"/>
      <c r="BS70" s="49"/>
      <c r="BT70" s="49"/>
      <c r="BU70" s="98"/>
      <c r="BX70" s="49"/>
      <c r="BY70" s="49"/>
      <c r="BZ70" s="49"/>
      <c r="CA70" s="49"/>
      <c r="CB70" s="49"/>
      <c r="CC70" s="49"/>
      <c r="CD70" s="49"/>
      <c r="CE70" s="49"/>
      <c r="CF70" s="212"/>
      <c r="CG70" s="226">
        <f t="shared" si="25"/>
        <v>0</v>
      </c>
      <c r="CI70" s="75"/>
      <c r="CJ70" s="75"/>
      <c r="CK70" s="75"/>
      <c r="CL70" s="75"/>
      <c r="CM70" s="75"/>
      <c r="CN70" s="75"/>
      <c r="CO70" s="75"/>
      <c r="CP70" s="75"/>
      <c r="CR70" s="75"/>
      <c r="CS70" s="75"/>
      <c r="CT70" s="76"/>
      <c r="CU70" s="75"/>
      <c r="CV70" s="75"/>
      <c r="CW70" s="75"/>
      <c r="CX70" s="75"/>
      <c r="CY70" s="75"/>
      <c r="DD70" s="66">
        <f t="shared" si="715"/>
        <v>0</v>
      </c>
      <c r="DE70" s="95"/>
      <c r="DF70" s="95"/>
      <c r="DG70" s="95"/>
      <c r="DH70" s="95"/>
      <c r="DI70" s="95"/>
      <c r="DJ70" s="95"/>
      <c r="DK70" s="95"/>
      <c r="DL70" s="95"/>
      <c r="DM70" s="67"/>
    </row>
    <row r="71" spans="1:126" s="20" customFormat="1" ht="14.25" customHeight="1">
      <c r="A71" s="192" t="s">
        <v>24</v>
      </c>
      <c r="B71" s="326" t="s">
        <v>228</v>
      </c>
      <c r="C71" s="193"/>
      <c r="D71" s="194"/>
      <c r="E71" s="194"/>
      <c r="F71" s="194"/>
      <c r="G71" s="194"/>
      <c r="H71" s="194"/>
      <c r="I71" s="195"/>
      <c r="J71" s="195"/>
      <c r="K71" s="194"/>
      <c r="L71" s="194"/>
      <c r="M71" s="194"/>
      <c r="N71" s="194"/>
      <c r="O71" s="194"/>
      <c r="P71" s="184"/>
      <c r="Q71" s="184"/>
      <c r="R71" s="194"/>
      <c r="S71" s="194"/>
      <c r="T71" s="194"/>
      <c r="U71" s="195"/>
      <c r="V71" s="195"/>
      <c r="W71" s="195"/>
      <c r="X71" s="201"/>
      <c r="Y71" s="34">
        <f>SUMIF($A15:$A66,"&gt;'#'",Y15:Y66)</f>
        <v>2730</v>
      </c>
      <c r="Z71" s="540">
        <f>SUM(Z15:Z66)</f>
        <v>147</v>
      </c>
      <c r="AA71" s="35">
        <f>SUMIF($A15:$A66,"&gt;'#'",AA15:AA66)</f>
        <v>328</v>
      </c>
      <c r="AB71" s="35">
        <f>SUMIF($A15:$A66,"&gt;'#'",AB15:AB66)</f>
        <v>0</v>
      </c>
      <c r="AC71" s="35">
        <f>SUMIF($A15:$A66,"&gt;'#'",AC15:AC66)</f>
        <v>574</v>
      </c>
      <c r="AD71" s="35">
        <f>SUMIF($A15:$A66,"&gt;'#'",AD15:AD66)</f>
        <v>1828</v>
      </c>
      <c r="AE71" s="233">
        <f t="shared" ref="AE71:BJ71" si="716">SUM(AE15:AE66)</f>
        <v>132</v>
      </c>
      <c r="AF71" s="233">
        <f t="shared" si="716"/>
        <v>0</v>
      </c>
      <c r="AG71" s="233">
        <f t="shared" si="716"/>
        <v>182</v>
      </c>
      <c r="AH71" s="231">
        <f t="shared" si="716"/>
        <v>30</v>
      </c>
      <c r="AI71" s="233">
        <f t="shared" si="716"/>
        <v>84</v>
      </c>
      <c r="AJ71" s="233">
        <f t="shared" si="716"/>
        <v>0</v>
      </c>
      <c r="AK71" s="233">
        <f t="shared" si="716"/>
        <v>140</v>
      </c>
      <c r="AL71" s="231">
        <f t="shared" si="716"/>
        <v>24</v>
      </c>
      <c r="AM71" s="233">
        <f t="shared" si="716"/>
        <v>70</v>
      </c>
      <c r="AN71" s="233">
        <f t="shared" si="716"/>
        <v>0</v>
      </c>
      <c r="AO71" s="233">
        <f t="shared" si="716"/>
        <v>126</v>
      </c>
      <c r="AP71" s="231">
        <f t="shared" si="716"/>
        <v>19</v>
      </c>
      <c r="AQ71" s="233">
        <f t="shared" si="716"/>
        <v>56</v>
      </c>
      <c r="AR71" s="233">
        <f t="shared" si="716"/>
        <v>0</v>
      </c>
      <c r="AS71" s="233">
        <f t="shared" si="716"/>
        <v>126</v>
      </c>
      <c r="AT71" s="231">
        <f t="shared" si="716"/>
        <v>14</v>
      </c>
      <c r="AU71" s="233">
        <f t="shared" si="716"/>
        <v>56</v>
      </c>
      <c r="AV71" s="233">
        <f t="shared" si="716"/>
        <v>0</v>
      </c>
      <c r="AW71" s="233">
        <f t="shared" si="716"/>
        <v>98</v>
      </c>
      <c r="AX71" s="231">
        <f t="shared" si="716"/>
        <v>19</v>
      </c>
      <c r="AY71" s="233">
        <f t="shared" si="716"/>
        <v>56</v>
      </c>
      <c r="AZ71" s="233">
        <f t="shared" si="716"/>
        <v>0</v>
      </c>
      <c r="BA71" s="233">
        <f t="shared" si="716"/>
        <v>84</v>
      </c>
      <c r="BB71" s="231">
        <f t="shared" si="716"/>
        <v>14</v>
      </c>
      <c r="BC71" s="233">
        <f t="shared" si="716"/>
        <v>42</v>
      </c>
      <c r="BD71" s="233">
        <f t="shared" si="716"/>
        <v>0</v>
      </c>
      <c r="BE71" s="233">
        <f t="shared" si="716"/>
        <v>70</v>
      </c>
      <c r="BF71" s="231">
        <f t="shared" si="716"/>
        <v>19</v>
      </c>
      <c r="BG71" s="233">
        <f t="shared" si="716"/>
        <v>14</v>
      </c>
      <c r="BH71" s="233">
        <f t="shared" si="716"/>
        <v>0</v>
      </c>
      <c r="BI71" s="233">
        <f t="shared" si="716"/>
        <v>42</v>
      </c>
      <c r="BJ71" s="231">
        <f t="shared" si="716"/>
        <v>8</v>
      </c>
      <c r="BK71" s="64">
        <f t="shared" si="0"/>
        <v>0.66959706959706955</v>
      </c>
      <c r="BL71" s="54"/>
      <c r="BM71" s="84">
        <f t="shared" ref="BM71:BU71" si="717">SUM(BM15:BM70)</f>
        <v>30</v>
      </c>
      <c r="BN71" s="84">
        <f t="shared" si="717"/>
        <v>24</v>
      </c>
      <c r="BO71" s="84">
        <f t="shared" si="717"/>
        <v>19</v>
      </c>
      <c r="BP71" s="84">
        <f t="shared" si="717"/>
        <v>14</v>
      </c>
      <c r="BQ71" s="84">
        <f t="shared" si="717"/>
        <v>19</v>
      </c>
      <c r="BR71" s="84">
        <f t="shared" si="717"/>
        <v>14</v>
      </c>
      <c r="BS71" s="84">
        <f t="shared" si="717"/>
        <v>19</v>
      </c>
      <c r="BT71" s="84">
        <f t="shared" si="717"/>
        <v>8</v>
      </c>
      <c r="BU71" s="92">
        <f t="shared" si="717"/>
        <v>139</v>
      </c>
      <c r="BX71" s="37">
        <f t="shared" ref="BX71:CF71" si="718">SUM(BX15:BX70)</f>
        <v>25</v>
      </c>
      <c r="BY71" s="37">
        <f t="shared" si="718"/>
        <v>21</v>
      </c>
      <c r="BZ71" s="37">
        <f t="shared" si="718"/>
        <v>19</v>
      </c>
      <c r="CA71" s="37">
        <f t="shared" si="718"/>
        <v>14</v>
      </c>
      <c r="CB71" s="37">
        <f t="shared" si="718"/>
        <v>19</v>
      </c>
      <c r="CC71" s="37">
        <f t="shared" si="718"/>
        <v>14</v>
      </c>
      <c r="CD71" s="37">
        <f t="shared" si="718"/>
        <v>19</v>
      </c>
      <c r="CE71" s="37">
        <f t="shared" si="718"/>
        <v>8</v>
      </c>
      <c r="CF71" s="213">
        <f t="shared" si="718"/>
        <v>139</v>
      </c>
      <c r="CG71" s="227"/>
      <c r="CH71" s="23" t="s">
        <v>35</v>
      </c>
      <c r="CI71" s="78">
        <f t="shared" ref="CI71:CP71" si="719">SUM(CI15:CI70)</f>
        <v>4</v>
      </c>
      <c r="CJ71" s="78">
        <f t="shared" si="719"/>
        <v>3</v>
      </c>
      <c r="CK71" s="78">
        <f t="shared" si="719"/>
        <v>4</v>
      </c>
      <c r="CL71" s="78">
        <f t="shared" si="719"/>
        <v>3</v>
      </c>
      <c r="CM71" s="78">
        <f t="shared" si="719"/>
        <v>4</v>
      </c>
      <c r="CN71" s="78">
        <f t="shared" si="719"/>
        <v>3</v>
      </c>
      <c r="CO71" s="78">
        <f t="shared" si="719"/>
        <v>3</v>
      </c>
      <c r="CP71" s="78">
        <f t="shared" si="719"/>
        <v>1</v>
      </c>
      <c r="CQ71" s="89">
        <f>SUM(CQ15:CQ39)</f>
        <v>18</v>
      </c>
      <c r="CR71" s="78">
        <f t="shared" ref="CR71:CY71" si="720">SUM(CR15:CR70)</f>
        <v>4</v>
      </c>
      <c r="CS71" s="78">
        <f t="shared" si="720"/>
        <v>4</v>
      </c>
      <c r="CT71" s="78">
        <f t="shared" si="720"/>
        <v>2</v>
      </c>
      <c r="CU71" s="78">
        <f t="shared" si="720"/>
        <v>3</v>
      </c>
      <c r="CV71" s="78">
        <f t="shared" si="720"/>
        <v>1</v>
      </c>
      <c r="CW71" s="78">
        <f t="shared" si="720"/>
        <v>2</v>
      </c>
      <c r="CX71" s="78">
        <f t="shared" si="720"/>
        <v>1</v>
      </c>
      <c r="CY71" s="78">
        <f t="shared" si="720"/>
        <v>1</v>
      </c>
      <c r="CZ71" s="91">
        <f>SUM(CZ15:CZ39)</f>
        <v>16</v>
      </c>
      <c r="DE71" s="20">
        <f t="shared" ref="DE71:DV71" si="721">COUNTIF(DE15:DE39,"&gt;0")</f>
        <v>0</v>
      </c>
      <c r="DF71" s="20">
        <f t="shared" si="721"/>
        <v>24</v>
      </c>
      <c r="DG71" s="20">
        <f t="shared" si="721"/>
        <v>0</v>
      </c>
      <c r="DH71" s="20">
        <f t="shared" si="721"/>
        <v>0</v>
      </c>
      <c r="DI71" s="20">
        <f t="shared" si="721"/>
        <v>0</v>
      </c>
      <c r="DJ71" s="20">
        <f t="shared" si="721"/>
        <v>0</v>
      </c>
      <c r="DK71" s="20">
        <f t="shared" si="721"/>
        <v>0</v>
      </c>
      <c r="DL71" s="20">
        <f t="shared" si="721"/>
        <v>0</v>
      </c>
      <c r="DM71" s="139">
        <f t="shared" si="721"/>
        <v>0</v>
      </c>
      <c r="DN71" s="20">
        <f t="shared" si="721"/>
        <v>0</v>
      </c>
      <c r="DO71" s="20">
        <f t="shared" si="721"/>
        <v>0</v>
      </c>
      <c r="DP71" s="20">
        <f t="shared" si="721"/>
        <v>0</v>
      </c>
      <c r="DQ71" s="20">
        <f t="shared" si="721"/>
        <v>0</v>
      </c>
      <c r="DR71" s="20">
        <f t="shared" si="721"/>
        <v>0</v>
      </c>
      <c r="DS71" s="20">
        <f t="shared" si="721"/>
        <v>0</v>
      </c>
      <c r="DT71" s="20">
        <f t="shared" si="721"/>
        <v>0</v>
      </c>
      <c r="DU71" s="20">
        <f t="shared" si="721"/>
        <v>0</v>
      </c>
      <c r="DV71" s="139">
        <f t="shared" si="721"/>
        <v>0</v>
      </c>
    </row>
    <row r="72" spans="1:126" s="2" customFormat="1">
      <c r="A72" s="141"/>
      <c r="B72" s="162"/>
      <c r="C72" s="19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8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153"/>
      <c r="AE72" s="236"/>
      <c r="AF72" s="236"/>
      <c r="AG72" s="236"/>
      <c r="AH72" s="153"/>
      <c r="AI72" s="236"/>
      <c r="AJ72" s="236"/>
      <c r="AK72" s="236"/>
      <c r="AL72" s="153"/>
      <c r="AM72" s="236"/>
      <c r="AN72" s="236"/>
      <c r="AO72" s="236"/>
      <c r="AP72" s="153"/>
      <c r="AQ72" s="236"/>
      <c r="AR72" s="236"/>
      <c r="AS72" s="236"/>
      <c r="AT72" s="153"/>
      <c r="AU72" s="236"/>
      <c r="AV72" s="236"/>
      <c r="AW72" s="236"/>
      <c r="AX72" s="153"/>
      <c r="AY72" s="236"/>
      <c r="AZ72" s="236"/>
      <c r="BA72" s="236"/>
      <c r="BB72" s="153"/>
      <c r="BC72" s="236"/>
      <c r="BD72" s="236"/>
      <c r="BE72" s="236"/>
      <c r="BF72" s="153"/>
      <c r="BG72" s="236"/>
      <c r="BH72" s="236"/>
      <c r="BI72" s="236"/>
      <c r="BJ72" s="18"/>
      <c r="BK72" s="71"/>
      <c r="BL72" s="24"/>
      <c r="BM72" s="53"/>
      <c r="BN72" s="53"/>
      <c r="BO72" s="53"/>
      <c r="BP72" s="53"/>
      <c r="BQ72" s="53"/>
      <c r="BR72" s="53"/>
      <c r="BS72" s="53"/>
      <c r="BT72" s="53"/>
      <c r="BU72" s="53"/>
      <c r="CF72" s="208"/>
      <c r="CG72" s="221"/>
      <c r="DE72" s="623" t="s">
        <v>148</v>
      </c>
      <c r="DF72" s="624"/>
      <c r="DG72" s="624"/>
      <c r="DH72" s="624"/>
      <c r="DI72" s="624"/>
      <c r="DJ72" s="624"/>
      <c r="DK72" s="624"/>
      <c r="DL72" s="625"/>
      <c r="DM72" s="136" t="s">
        <v>35</v>
      </c>
      <c r="DN72" s="623" t="s">
        <v>149</v>
      </c>
      <c r="DO72" s="624"/>
      <c r="DP72" s="624"/>
      <c r="DQ72" s="624"/>
      <c r="DR72" s="624"/>
      <c r="DS72" s="624"/>
      <c r="DT72" s="624"/>
      <c r="DU72" s="625"/>
      <c r="DV72" s="136" t="s">
        <v>35</v>
      </c>
    </row>
    <row r="73" spans="1:126" s="2" customFormat="1" ht="13.5" customHeight="1">
      <c r="A73" s="299" t="s">
        <v>200</v>
      </c>
      <c r="B73" s="333" t="s">
        <v>147</v>
      </c>
      <c r="C73" s="198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53"/>
      <c r="Z73" s="153"/>
      <c r="AA73" s="153"/>
      <c r="AB73" s="153"/>
      <c r="AC73" s="153"/>
      <c r="AD73" s="153"/>
      <c r="AE73" s="236"/>
      <c r="AF73" s="236"/>
      <c r="AG73" s="236"/>
      <c r="AH73" s="153"/>
      <c r="AI73" s="236"/>
      <c r="AJ73" s="236"/>
      <c r="AK73" s="236"/>
      <c r="AL73" s="153"/>
      <c r="AM73" s="236"/>
      <c r="AN73" s="236"/>
      <c r="AO73" s="236"/>
      <c r="AP73" s="153"/>
      <c r="AQ73" s="236"/>
      <c r="AR73" s="236"/>
      <c r="AS73" s="236"/>
      <c r="AT73" s="153"/>
      <c r="AU73" s="236"/>
      <c r="AV73" s="236"/>
      <c r="AW73" s="236"/>
      <c r="AX73" s="153"/>
      <c r="AY73" s="236"/>
      <c r="AZ73" s="236"/>
      <c r="BA73" s="236"/>
      <c r="BB73" s="153"/>
      <c r="BC73" s="236"/>
      <c r="BD73" s="236"/>
      <c r="BE73" s="236"/>
      <c r="BF73" s="153"/>
      <c r="BG73" s="236"/>
      <c r="BH73" s="236"/>
      <c r="BI73" s="236"/>
      <c r="BJ73" s="152"/>
      <c r="BK73" s="71"/>
      <c r="BL73" s="24"/>
      <c r="BM73" s="53"/>
      <c r="BN73" s="53"/>
      <c r="BO73" s="53"/>
      <c r="BP73" s="53"/>
      <c r="BQ73" s="53"/>
      <c r="BR73" s="53"/>
      <c r="BS73" s="53"/>
      <c r="BT73" s="53"/>
      <c r="BU73" s="53"/>
      <c r="CF73" s="208"/>
      <c r="CG73" s="221"/>
      <c r="DE73" s="31">
        <v>1</v>
      </c>
      <c r="DF73" s="31">
        <v>2</v>
      </c>
      <c r="DG73" s="31">
        <v>3</v>
      </c>
      <c r="DH73" s="31">
        <v>4</v>
      </c>
      <c r="DI73" s="31">
        <v>5</v>
      </c>
      <c r="DJ73" s="31">
        <v>6</v>
      </c>
      <c r="DK73" s="31">
        <v>7</v>
      </c>
      <c r="DL73" s="31">
        <v>8</v>
      </c>
      <c r="DM73" s="137" t="s">
        <v>107</v>
      </c>
      <c r="DN73" s="31">
        <v>1</v>
      </c>
      <c r="DO73" s="31">
        <v>2</v>
      </c>
      <c r="DP73" s="31">
        <v>3</v>
      </c>
      <c r="DQ73" s="31">
        <v>4</v>
      </c>
      <c r="DR73" s="31">
        <v>5</v>
      </c>
      <c r="DS73" s="31">
        <v>6</v>
      </c>
      <c r="DT73" s="31">
        <v>7</v>
      </c>
      <c r="DU73" s="31">
        <v>8</v>
      </c>
      <c r="DV73" s="137" t="s">
        <v>77</v>
      </c>
    </row>
    <row r="74" spans="1:126" s="2" customFormat="1" ht="12.5">
      <c r="A74" s="342" t="s">
        <v>201</v>
      </c>
      <c r="B74" s="535" t="s">
        <v>333</v>
      </c>
      <c r="C74" s="142" t="s">
        <v>326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8"/>
      <c r="Q74" s="8">
        <v>3</v>
      </c>
      <c r="R74" s="147"/>
      <c r="S74" s="147"/>
      <c r="T74" s="147"/>
      <c r="U74" s="147"/>
      <c r="V74" s="147"/>
      <c r="W74" s="147"/>
      <c r="X74" s="147"/>
      <c r="Y74" s="147">
        <f t="shared" ref="Y74:Y81" si="722">Z74*$BS$7</f>
        <v>30</v>
      </c>
      <c r="Z74" s="147">
        <f t="shared" ref="Z74:Z81" si="723">AH74+AL74+AP74+AT74+AX74+BB74+BF74+BJ74</f>
        <v>1</v>
      </c>
      <c r="AA74" s="9">
        <f t="shared" ref="AA74:AC81" si="724">AE74*$BM$5+AI74*$BN$5+AM74*$BO$5+AQ74*$BP$5+AU74*$BQ$5+AY74*$BR$5+BC74*$BS$5+BG74*$BT$5</f>
        <v>0</v>
      </c>
      <c r="AB74" s="9">
        <f t="shared" si="724"/>
        <v>0</v>
      </c>
      <c r="AC74" s="9">
        <f t="shared" si="724"/>
        <v>0</v>
      </c>
      <c r="AD74" s="9">
        <f t="shared" ref="AD74:AD81" si="725">Y74-AA74</f>
        <v>30</v>
      </c>
      <c r="AE74" s="240"/>
      <c r="AF74" s="240"/>
      <c r="AG74" s="240"/>
      <c r="AH74" s="70">
        <f>DE74+DN74</f>
        <v>0</v>
      </c>
      <c r="AI74" s="240"/>
      <c r="AJ74" s="240"/>
      <c r="AK74" s="240"/>
      <c r="AL74" s="70">
        <f>DF74+DO74</f>
        <v>0</v>
      </c>
      <c r="AM74" s="240"/>
      <c r="AN74" s="240"/>
      <c r="AO74" s="240"/>
      <c r="AP74" s="70">
        <f>DG74+DP74</f>
        <v>1</v>
      </c>
      <c r="AQ74" s="240"/>
      <c r="AR74" s="240"/>
      <c r="AS74" s="240"/>
      <c r="AT74" s="70">
        <f>DH74+DQ74</f>
        <v>0</v>
      </c>
      <c r="AU74" s="240"/>
      <c r="AV74" s="240"/>
      <c r="AW74" s="240"/>
      <c r="AX74" s="70">
        <f>DI74+DR74</f>
        <v>0</v>
      </c>
      <c r="AY74" s="240"/>
      <c r="AZ74" s="240"/>
      <c r="BA74" s="240"/>
      <c r="BB74" s="70">
        <f>DJ74+DS74</f>
        <v>0</v>
      </c>
      <c r="BC74" s="240"/>
      <c r="BD74" s="240"/>
      <c r="BE74" s="240"/>
      <c r="BF74" s="70">
        <f>DK74+DT74</f>
        <v>0</v>
      </c>
      <c r="BG74" s="240"/>
      <c r="BH74" s="240"/>
      <c r="BI74" s="240"/>
      <c r="BJ74" s="70">
        <f>DL74+DU74</f>
        <v>0</v>
      </c>
      <c r="BK74" s="63">
        <f t="shared" ref="BK74:BK81" si="726">IF(ISERROR(AD74/Y74),0,AD74/Y74)</f>
        <v>1</v>
      </c>
      <c r="BL74" s="127" t="str">
        <f t="shared" ref="BL74:BL81" si="727">IF(ISERROR(SEARCH("в",A74)),"",1)</f>
        <v/>
      </c>
      <c r="BM74" s="14">
        <f t="shared" ref="BM74:BM81" si="728">IF(OR(MID($D74,1,1)="1",MID($E74,1,1)="1",MID($F74,1,1)="1",MID($G74,1,1)="1",MID($H74,1,1)="1",MID($I74,1,1)="1",MID($J74,1,1)="1",MID($K74,1,1)="1",MID($M74,1,1)="1",MID($N74,1,1)="1",MID($O74,1,1)=1),$Z74/$DA74,0)</f>
        <v>0</v>
      </c>
      <c r="BN74" s="14">
        <f t="shared" ref="BN74:BN81" si="729">IF(OR(MID($D74,1,1)="2",MID($E74,1,1)="2",MID($F74,1,1)="2",MID($G74,1,1)="2",MID($H74,1,1)="2",MID($I74,1,1)="2",MID($J74,1,1)="2",MID($K74,1,1)="2",MID($M74,1,1)="2",MID($N74,1,1)="2",MID($O74,1,1)=1),$Z74/$DA74,0)</f>
        <v>0</v>
      </c>
      <c r="BO74" s="14">
        <f t="shared" ref="BO74:BO81" si="730">IF(OR(MID($D74,1,1)="3",MID($E74,1,1)="3",MID($F74,1,1)="3",MID($G74,1,1)="3",MID($H74,1,1)="3",MID($I74,1,1)="3",MID($J74,1,1)="3",MID($K74,1,1)="3",MID($M74,1,1)="3",MID($N74,1,1)="3",MID($O74,1,1)=1),$Z74/$DA74,0)</f>
        <v>0</v>
      </c>
      <c r="BP74" s="14">
        <f t="shared" ref="BP74:BP81" si="731">IF(OR(MID($D74,1,1)="4",MID($E74,1,1)="4",MID($F74,1,1)="4",MID($G74,1,1)="4",MID($H74,1,1)="4",MID($I74,1,1)="4",MID($J74,1,1)="4",MID($K74,1,1)="4",MID($M74,1,1)="4",MID($N74,1,1)="4",MID($O74,1,1)=1),$Z74/$DA74,0)</f>
        <v>0</v>
      </c>
      <c r="BQ74" s="14">
        <f t="shared" ref="BQ74:BQ81" si="732">IF(OR(MID($D74,1,1)="5",MID($E74,1,1)="5",MID($F74,1,1)="5",MID($G74,1,1)="5",MID($H74,1,1)="5",MID($I74,1,1)="5",MID($J74,1,1)="5",MID($K74,1,1)="5",MID($M74,1,1)="5",MID($N74,1,1)="5",MID($O74,1,1)=1),$Z74/$DA74,0)</f>
        <v>0</v>
      </c>
      <c r="BR74" s="14">
        <f t="shared" ref="BR74:BR81" si="733">IF(OR(MID($D74,1,1)="6",MID($E74,1,1)="6",MID($F74,1,1)="6",MID($G74,1,1)="6",MID($H74,1,1)="6",MID($I74,1,1)="6",MID($J74,1,1)="6",MID($K74,1,1)="6",MID($M74,1,1)="6",MID($N74,1,1)="6",MID($O74,1,1)=1),$Z74/$DA74,0)</f>
        <v>0</v>
      </c>
      <c r="BS74" s="14">
        <f t="shared" ref="BS74:BS81" si="734">IF(OR(MID($D74,1,1)="7",MID($E74,1,1)="7",MID($F74,1,1)="7",MID($G74,1,1)="7",MID($H74,1,1)="7",MID($I74,1,1)="7",MID($J74,1,1)="7",MID($K74,1,1)="7",MID($M74,1,1)="7",MID($N74,1,1)="7",MID($O74,1,1)=1),$Z74/$DA74,0)</f>
        <v>0</v>
      </c>
      <c r="BT74" s="14">
        <f t="shared" ref="BT74:BT81" si="735">IF(OR(MID($D74,1,1)="8",MID($E74,1,1)="8",MID($F74,1,1)="8",MID($G74,1,1)="8",MID($H74,1,1)="8",MID($I74,1,1)="8",MID($J74,1,1)="8",MID($K74,1,1)="8",MID($M74,1,1)="8",MID($N74,1,1)="8",MID($O74,1,1)=1),$Z74/$DA74,0)</f>
        <v>0</v>
      </c>
      <c r="BU74" s="92">
        <f t="shared" ref="BU74:BU81" si="736">SUM(BM74:BT74)</f>
        <v>0</v>
      </c>
      <c r="BX74"/>
      <c r="BY74"/>
      <c r="BZ74"/>
      <c r="CA74"/>
      <c r="CB74"/>
      <c r="CC74"/>
      <c r="CD74"/>
      <c r="CE74"/>
      <c r="CF74" s="216"/>
      <c r="CG74" s="22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ref="DD74:DD81" si="737">SUM($AE74:$AE74)+SUM($AI74:$AI74)+SUM($AM74:$AM74)+SUM($AQ74:$AQ74)+SUM($AU74:$AU74)+SUM($AY74:$AY74)+SUM($BC74:$BC74)+SUM($BG74:$BG74)</f>
        <v>0</v>
      </c>
      <c r="DE74" s="95">
        <f t="shared" ref="DE74:DE81" si="738">IF(VALUE($P74)=1,BQ$6,0)</f>
        <v>0</v>
      </c>
      <c r="DF74" s="95">
        <f t="shared" ref="DF74:DF81" si="739">IF(VALUE($P74)=2,BQ$6,0)</f>
        <v>0</v>
      </c>
      <c r="DG74" s="95">
        <f t="shared" ref="DG74:DG81" si="740">IF(VALUE($P74)=3,BQ$6,0)</f>
        <v>0</v>
      </c>
      <c r="DH74" s="95">
        <f t="shared" ref="DH74:DH81" si="741">IF(VALUE($P74)=4,BQ$6,0)</f>
        <v>0</v>
      </c>
      <c r="DI74" s="95">
        <f t="shared" ref="DI74:DI81" si="742">IF(VALUE($P74)=5,BQ$6,0)</f>
        <v>0</v>
      </c>
      <c r="DJ74" s="95">
        <f t="shared" ref="DJ74:DJ81" si="743">IF(VALUE($P74)=6,BQ$6,0)</f>
        <v>0</v>
      </c>
      <c r="DK74" s="95">
        <f t="shared" ref="DK74:DK81" si="744">IF(VALUE($P74)=7,BQ$6,0)</f>
        <v>0</v>
      </c>
      <c r="DL74" s="95">
        <f t="shared" ref="DL74:DL81" si="745">IF(VALUE($P74)=8,BQ$6,0)</f>
        <v>0</v>
      </c>
      <c r="DM74" s="67">
        <f t="shared" ref="DM74:DM81" si="746">SUM(DE74:DL74)+DV74</f>
        <v>1</v>
      </c>
      <c r="DN74" s="95">
        <f t="shared" ref="DN74:DN81" si="747">IF(VALUE($Q74)=1,$BM$6,0)</f>
        <v>0</v>
      </c>
      <c r="DO74" s="95">
        <f t="shared" ref="DO74:DO81" si="748">IF(VALUE($Q74)=2,$BM$6,0)</f>
        <v>0</v>
      </c>
      <c r="DP74" s="95">
        <f t="shared" ref="DP74:DP81" si="749">IF(VALUE($Q74)=3,$BM$6,0)</f>
        <v>1</v>
      </c>
      <c r="DQ74" s="95">
        <f t="shared" ref="DQ74:DQ81" si="750">IF(VALUE($Q74)=4,$BM$6,0)</f>
        <v>0</v>
      </c>
      <c r="DR74" s="95">
        <f t="shared" ref="DR74:DR81" si="751">IF(VALUE($Q74)=5,$BM$6,0)</f>
        <v>0</v>
      </c>
      <c r="DS74" s="95">
        <f t="shared" ref="DS74:DS81" si="752">IF(VALUE($Q74)=6,$BM$6,0)</f>
        <v>0</v>
      </c>
      <c r="DT74" s="95">
        <f t="shared" ref="DT74:DT81" si="753">IF(VALUE($Q74)=7,$BM$6,0)</f>
        <v>0</v>
      </c>
      <c r="DU74" s="95">
        <f t="shared" ref="DU74:DU81" si="754">IF(VALUE($Q74)=8,$BM$6,0)</f>
        <v>0</v>
      </c>
      <c r="DV74" s="67">
        <f t="shared" ref="DV74:DV81" si="755">SUM(DN74:DU74)</f>
        <v>1</v>
      </c>
    </row>
    <row r="75" spans="1:126" s="2" customFormat="1" ht="13.5" customHeight="1">
      <c r="A75" s="342" t="s">
        <v>202</v>
      </c>
      <c r="B75" s="535" t="s">
        <v>336</v>
      </c>
      <c r="C75" s="142" t="s">
        <v>326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8"/>
      <c r="Q75" s="8">
        <v>5</v>
      </c>
      <c r="R75" s="147"/>
      <c r="S75" s="147"/>
      <c r="T75" s="147"/>
      <c r="U75" s="147"/>
      <c r="V75" s="147"/>
      <c r="W75" s="147"/>
      <c r="X75" s="147"/>
      <c r="Y75" s="147">
        <f t="shared" si="722"/>
        <v>30</v>
      </c>
      <c r="Z75" s="147">
        <f t="shared" si="723"/>
        <v>1</v>
      </c>
      <c r="AA75" s="9">
        <f t="shared" si="724"/>
        <v>0</v>
      </c>
      <c r="AB75" s="9">
        <f t="shared" si="724"/>
        <v>0</v>
      </c>
      <c r="AC75" s="9">
        <f t="shared" si="724"/>
        <v>0</v>
      </c>
      <c r="AD75" s="9">
        <f t="shared" si="725"/>
        <v>30</v>
      </c>
      <c r="AE75" s="240"/>
      <c r="AF75" s="240"/>
      <c r="AG75" s="240"/>
      <c r="AH75" s="70">
        <f t="shared" ref="AH75:AH81" si="756">DE75+DN75</f>
        <v>0</v>
      </c>
      <c r="AI75" s="240"/>
      <c r="AJ75" s="240"/>
      <c r="AK75" s="240"/>
      <c r="AL75" s="70">
        <f t="shared" ref="AL75:AL81" si="757">DF75+DO75</f>
        <v>0</v>
      </c>
      <c r="AM75" s="240"/>
      <c r="AN75" s="240"/>
      <c r="AO75" s="240"/>
      <c r="AP75" s="70">
        <f t="shared" ref="AP75:AP81" si="758">DG75+DP75</f>
        <v>0</v>
      </c>
      <c r="AQ75" s="240"/>
      <c r="AR75" s="240"/>
      <c r="AS75" s="240"/>
      <c r="AT75" s="70">
        <f t="shared" ref="AT75:AT81" si="759">DH75+DQ75</f>
        <v>0</v>
      </c>
      <c r="AU75" s="240"/>
      <c r="AV75" s="240"/>
      <c r="AW75" s="240"/>
      <c r="AX75" s="70">
        <f t="shared" ref="AX75:AX81" si="760">DI75+DR75</f>
        <v>1</v>
      </c>
      <c r="AY75" s="240"/>
      <c r="AZ75" s="240"/>
      <c r="BA75" s="240"/>
      <c r="BB75" s="70">
        <f t="shared" ref="BB75:BB81" si="761">DJ75+DS75</f>
        <v>0</v>
      </c>
      <c r="BC75" s="240"/>
      <c r="BD75" s="240"/>
      <c r="BE75" s="240"/>
      <c r="BF75" s="70">
        <f t="shared" ref="BF75:BF81" si="762">DK75+DT75</f>
        <v>0</v>
      </c>
      <c r="BG75" s="240"/>
      <c r="BH75" s="240"/>
      <c r="BI75" s="240"/>
      <c r="BJ75" s="70">
        <f t="shared" ref="BJ75:BJ81" si="763">DL75+DU75</f>
        <v>0</v>
      </c>
      <c r="BK75" s="63">
        <f t="shared" si="726"/>
        <v>1</v>
      </c>
      <c r="BL75" s="127" t="str">
        <f t="shared" si="727"/>
        <v/>
      </c>
      <c r="BM75" s="14">
        <f t="shared" si="728"/>
        <v>0</v>
      </c>
      <c r="BN75" s="14">
        <f t="shared" si="729"/>
        <v>0</v>
      </c>
      <c r="BO75" s="14">
        <f t="shared" si="730"/>
        <v>0</v>
      </c>
      <c r="BP75" s="14">
        <f t="shared" si="731"/>
        <v>0</v>
      </c>
      <c r="BQ75" s="14">
        <f t="shared" si="732"/>
        <v>0</v>
      </c>
      <c r="BR75" s="14">
        <f t="shared" si="733"/>
        <v>0</v>
      </c>
      <c r="BS75" s="14">
        <f t="shared" si="734"/>
        <v>0</v>
      </c>
      <c r="BT75" s="14">
        <f t="shared" si="735"/>
        <v>0</v>
      </c>
      <c r="BU75" s="92">
        <f t="shared" si="736"/>
        <v>0</v>
      </c>
      <c r="BX75"/>
      <c r="BY75"/>
      <c r="BZ75"/>
      <c r="CA75"/>
      <c r="CB75"/>
      <c r="CC75"/>
      <c r="CD75"/>
      <c r="CE75"/>
      <c r="CF75" s="216"/>
      <c r="CG75" s="22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37"/>
        <v>0</v>
      </c>
      <c r="DE75" s="95">
        <f t="shared" si="738"/>
        <v>0</v>
      </c>
      <c r="DF75" s="95">
        <f t="shared" si="739"/>
        <v>0</v>
      </c>
      <c r="DG75" s="95">
        <f t="shared" si="740"/>
        <v>0</v>
      </c>
      <c r="DH75" s="95">
        <f t="shared" si="741"/>
        <v>0</v>
      </c>
      <c r="DI75" s="95">
        <f t="shared" si="742"/>
        <v>0</v>
      </c>
      <c r="DJ75" s="95">
        <f t="shared" si="743"/>
        <v>0</v>
      </c>
      <c r="DK75" s="95">
        <f t="shared" si="744"/>
        <v>0</v>
      </c>
      <c r="DL75" s="95">
        <f t="shared" si="745"/>
        <v>0</v>
      </c>
      <c r="DM75" s="67">
        <f t="shared" si="746"/>
        <v>1</v>
      </c>
      <c r="DN75" s="95">
        <f t="shared" si="747"/>
        <v>0</v>
      </c>
      <c r="DO75" s="95">
        <f t="shared" si="748"/>
        <v>0</v>
      </c>
      <c r="DP75" s="95">
        <f t="shared" si="749"/>
        <v>0</v>
      </c>
      <c r="DQ75" s="95">
        <f t="shared" si="750"/>
        <v>0</v>
      </c>
      <c r="DR75" s="95">
        <f t="shared" si="751"/>
        <v>1</v>
      </c>
      <c r="DS75" s="95">
        <f t="shared" si="752"/>
        <v>0</v>
      </c>
      <c r="DT75" s="95">
        <f t="shared" si="753"/>
        <v>0</v>
      </c>
      <c r="DU75" s="95">
        <f t="shared" si="754"/>
        <v>0</v>
      </c>
      <c r="DV75" s="67">
        <f t="shared" si="755"/>
        <v>1</v>
      </c>
    </row>
    <row r="76" spans="1:126" s="2" customFormat="1" ht="12.5">
      <c r="A76" s="342" t="s">
        <v>203</v>
      </c>
      <c r="B76" s="535" t="s">
        <v>345</v>
      </c>
      <c r="C76" s="142" t="s">
        <v>326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8"/>
      <c r="Q76" s="8">
        <v>7</v>
      </c>
      <c r="R76" s="147"/>
      <c r="S76" s="147"/>
      <c r="T76" s="147"/>
      <c r="U76" s="147"/>
      <c r="V76" s="147"/>
      <c r="W76" s="147"/>
      <c r="X76" s="147"/>
      <c r="Y76" s="147">
        <f t="shared" si="722"/>
        <v>30</v>
      </c>
      <c r="Z76" s="147">
        <f t="shared" si="723"/>
        <v>1</v>
      </c>
      <c r="AA76" s="9">
        <f t="shared" si="724"/>
        <v>0</v>
      </c>
      <c r="AB76" s="9">
        <f t="shared" si="724"/>
        <v>0</v>
      </c>
      <c r="AC76" s="9">
        <f t="shared" si="724"/>
        <v>0</v>
      </c>
      <c r="AD76" s="9">
        <f t="shared" si="725"/>
        <v>30</v>
      </c>
      <c r="AE76" s="240"/>
      <c r="AF76" s="240"/>
      <c r="AG76" s="240"/>
      <c r="AH76" s="70">
        <f t="shared" si="756"/>
        <v>0</v>
      </c>
      <c r="AI76" s="240"/>
      <c r="AJ76" s="240"/>
      <c r="AK76" s="240"/>
      <c r="AL76" s="70">
        <f t="shared" si="757"/>
        <v>0</v>
      </c>
      <c r="AM76" s="240"/>
      <c r="AN76" s="240"/>
      <c r="AO76" s="240"/>
      <c r="AP76" s="70">
        <f t="shared" si="758"/>
        <v>0</v>
      </c>
      <c r="AQ76" s="240"/>
      <c r="AR76" s="240"/>
      <c r="AS76" s="240"/>
      <c r="AT76" s="70">
        <f t="shared" si="759"/>
        <v>0</v>
      </c>
      <c r="AU76" s="240"/>
      <c r="AV76" s="240"/>
      <c r="AW76" s="240"/>
      <c r="AX76" s="70">
        <f t="shared" si="760"/>
        <v>0</v>
      </c>
      <c r="AY76" s="240"/>
      <c r="AZ76" s="240"/>
      <c r="BA76" s="240"/>
      <c r="BB76" s="70">
        <f t="shared" si="761"/>
        <v>0</v>
      </c>
      <c r="BC76" s="240"/>
      <c r="BD76" s="240"/>
      <c r="BE76" s="240"/>
      <c r="BF76" s="70">
        <f t="shared" si="762"/>
        <v>1</v>
      </c>
      <c r="BG76" s="240"/>
      <c r="BH76" s="240"/>
      <c r="BI76" s="240"/>
      <c r="BJ76" s="70">
        <f t="shared" si="763"/>
        <v>0</v>
      </c>
      <c r="BK76" s="63">
        <f t="shared" si="726"/>
        <v>1</v>
      </c>
      <c r="BL76" s="127" t="str">
        <f t="shared" si="727"/>
        <v/>
      </c>
      <c r="BM76" s="14">
        <f t="shared" si="728"/>
        <v>0</v>
      </c>
      <c r="BN76" s="14">
        <f t="shared" si="729"/>
        <v>0</v>
      </c>
      <c r="BO76" s="14">
        <f t="shared" si="730"/>
        <v>0</v>
      </c>
      <c r="BP76" s="14">
        <f t="shared" si="731"/>
        <v>0</v>
      </c>
      <c r="BQ76" s="14">
        <f t="shared" si="732"/>
        <v>0</v>
      </c>
      <c r="BR76" s="14">
        <f t="shared" si="733"/>
        <v>0</v>
      </c>
      <c r="BS76" s="14">
        <f t="shared" si="734"/>
        <v>0</v>
      </c>
      <c r="BT76" s="14">
        <f t="shared" si="735"/>
        <v>0</v>
      </c>
      <c r="BU76" s="92">
        <f t="shared" si="736"/>
        <v>0</v>
      </c>
      <c r="BX76"/>
      <c r="BY76"/>
      <c r="BZ76"/>
      <c r="CA76"/>
      <c r="CB76"/>
      <c r="CC76"/>
      <c r="CD76"/>
      <c r="CE76"/>
      <c r="CF76" s="216"/>
      <c r="CG76" s="22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37"/>
        <v>0</v>
      </c>
      <c r="DE76" s="95">
        <f t="shared" si="738"/>
        <v>0</v>
      </c>
      <c r="DF76" s="95">
        <f t="shared" si="739"/>
        <v>0</v>
      </c>
      <c r="DG76" s="95">
        <f t="shared" si="740"/>
        <v>0</v>
      </c>
      <c r="DH76" s="95">
        <f t="shared" si="741"/>
        <v>0</v>
      </c>
      <c r="DI76" s="95">
        <f t="shared" si="742"/>
        <v>0</v>
      </c>
      <c r="DJ76" s="95">
        <f t="shared" si="743"/>
        <v>0</v>
      </c>
      <c r="DK76" s="95">
        <f t="shared" si="744"/>
        <v>0</v>
      </c>
      <c r="DL76" s="95">
        <f t="shared" si="745"/>
        <v>0</v>
      </c>
      <c r="DM76" s="67">
        <f t="shared" si="746"/>
        <v>1</v>
      </c>
      <c r="DN76" s="95">
        <f t="shared" si="747"/>
        <v>0</v>
      </c>
      <c r="DO76" s="95">
        <f t="shared" si="748"/>
        <v>0</v>
      </c>
      <c r="DP76" s="95">
        <f t="shared" si="749"/>
        <v>0</v>
      </c>
      <c r="DQ76" s="95">
        <f t="shared" si="750"/>
        <v>0</v>
      </c>
      <c r="DR76" s="95">
        <f t="shared" si="751"/>
        <v>0</v>
      </c>
      <c r="DS76" s="95">
        <f t="shared" si="752"/>
        <v>0</v>
      </c>
      <c r="DT76" s="95">
        <f t="shared" si="753"/>
        <v>1</v>
      </c>
      <c r="DU76" s="95">
        <f t="shared" si="754"/>
        <v>0</v>
      </c>
      <c r="DV76" s="67">
        <f t="shared" si="755"/>
        <v>1</v>
      </c>
    </row>
    <row r="77" spans="1:126" s="2" customFormat="1" ht="12.5" hidden="1">
      <c r="A77" s="342" t="s">
        <v>204</v>
      </c>
      <c r="B77" s="124"/>
      <c r="C77" s="142" t="s">
        <v>326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8"/>
      <c r="Q77" s="8"/>
      <c r="R77" s="147"/>
      <c r="S77" s="147"/>
      <c r="T77" s="147"/>
      <c r="U77" s="147"/>
      <c r="V77" s="147"/>
      <c r="W77" s="147"/>
      <c r="X77" s="147"/>
      <c r="Y77" s="147">
        <f t="shared" si="722"/>
        <v>0</v>
      </c>
      <c r="Z77" s="147">
        <f t="shared" si="723"/>
        <v>0</v>
      </c>
      <c r="AA77" s="9">
        <f t="shared" si="724"/>
        <v>0</v>
      </c>
      <c r="AB77" s="9">
        <f t="shared" si="724"/>
        <v>0</v>
      </c>
      <c r="AC77" s="9">
        <f t="shared" si="724"/>
        <v>0</v>
      </c>
      <c r="AD77" s="9">
        <f t="shared" si="725"/>
        <v>0</v>
      </c>
      <c r="AE77" s="240"/>
      <c r="AF77" s="240"/>
      <c r="AG77" s="240"/>
      <c r="AH77" s="70">
        <f t="shared" si="756"/>
        <v>0</v>
      </c>
      <c r="AI77" s="240"/>
      <c r="AJ77" s="240"/>
      <c r="AK77" s="240"/>
      <c r="AL77" s="70">
        <f t="shared" si="757"/>
        <v>0</v>
      </c>
      <c r="AM77" s="240"/>
      <c r="AN77" s="240"/>
      <c r="AO77" s="240"/>
      <c r="AP77" s="70">
        <f t="shared" si="758"/>
        <v>0</v>
      </c>
      <c r="AQ77" s="240"/>
      <c r="AR77" s="240"/>
      <c r="AS77" s="240"/>
      <c r="AT77" s="70">
        <f t="shared" si="759"/>
        <v>0</v>
      </c>
      <c r="AU77" s="240"/>
      <c r="AV77" s="240"/>
      <c r="AW77" s="240"/>
      <c r="AX77" s="70">
        <f t="shared" si="760"/>
        <v>0</v>
      </c>
      <c r="AY77" s="240"/>
      <c r="AZ77" s="240"/>
      <c r="BA77" s="240"/>
      <c r="BB77" s="70">
        <f t="shared" si="761"/>
        <v>0</v>
      </c>
      <c r="BC77" s="240"/>
      <c r="BD77" s="240"/>
      <c r="BE77" s="240"/>
      <c r="BF77" s="70">
        <f t="shared" si="762"/>
        <v>0</v>
      </c>
      <c r="BG77" s="240"/>
      <c r="BH77" s="240"/>
      <c r="BI77" s="240"/>
      <c r="BJ77" s="70">
        <f t="shared" si="763"/>
        <v>0</v>
      </c>
      <c r="BK77" s="63">
        <f t="shared" si="726"/>
        <v>0</v>
      </c>
      <c r="BL77" s="127" t="str">
        <f t="shared" si="727"/>
        <v/>
      </c>
      <c r="BM77" s="14">
        <f t="shared" si="728"/>
        <v>0</v>
      </c>
      <c r="BN77" s="14">
        <f t="shared" si="729"/>
        <v>0</v>
      </c>
      <c r="BO77" s="14">
        <f t="shared" si="730"/>
        <v>0</v>
      </c>
      <c r="BP77" s="14">
        <f t="shared" si="731"/>
        <v>0</v>
      </c>
      <c r="BQ77" s="14">
        <f t="shared" si="732"/>
        <v>0</v>
      </c>
      <c r="BR77" s="14">
        <f t="shared" si="733"/>
        <v>0</v>
      </c>
      <c r="BS77" s="14">
        <f t="shared" si="734"/>
        <v>0</v>
      </c>
      <c r="BT77" s="14">
        <f t="shared" si="735"/>
        <v>0</v>
      </c>
      <c r="BU77" s="92">
        <f t="shared" si="736"/>
        <v>0</v>
      </c>
      <c r="BX77"/>
      <c r="BY77"/>
      <c r="BZ77"/>
      <c r="CA77"/>
      <c r="CB77"/>
      <c r="CC77"/>
      <c r="CD77"/>
      <c r="CE77"/>
      <c r="CF77" s="216"/>
      <c r="CG77" s="22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37"/>
        <v>0</v>
      </c>
      <c r="DE77" s="95">
        <f t="shared" si="738"/>
        <v>0</v>
      </c>
      <c r="DF77" s="95">
        <f t="shared" si="739"/>
        <v>0</v>
      </c>
      <c r="DG77" s="95">
        <f t="shared" si="740"/>
        <v>0</v>
      </c>
      <c r="DH77" s="95">
        <f t="shared" si="741"/>
        <v>0</v>
      </c>
      <c r="DI77" s="95">
        <f t="shared" si="742"/>
        <v>0</v>
      </c>
      <c r="DJ77" s="95">
        <f t="shared" si="743"/>
        <v>0</v>
      </c>
      <c r="DK77" s="95">
        <f t="shared" si="744"/>
        <v>0</v>
      </c>
      <c r="DL77" s="95">
        <f t="shared" si="745"/>
        <v>0</v>
      </c>
      <c r="DM77" s="67">
        <f t="shared" si="746"/>
        <v>0</v>
      </c>
      <c r="DN77" s="95">
        <f t="shared" si="747"/>
        <v>0</v>
      </c>
      <c r="DO77" s="95">
        <f t="shared" si="748"/>
        <v>0</v>
      </c>
      <c r="DP77" s="95">
        <f t="shared" si="749"/>
        <v>0</v>
      </c>
      <c r="DQ77" s="95">
        <f t="shared" si="750"/>
        <v>0</v>
      </c>
      <c r="DR77" s="95">
        <f t="shared" si="751"/>
        <v>0</v>
      </c>
      <c r="DS77" s="95">
        <f t="shared" si="752"/>
        <v>0</v>
      </c>
      <c r="DT77" s="95">
        <f t="shared" si="753"/>
        <v>0</v>
      </c>
      <c r="DU77" s="95">
        <f t="shared" si="754"/>
        <v>0</v>
      </c>
      <c r="DV77" s="67">
        <f t="shared" si="755"/>
        <v>0</v>
      </c>
    </row>
    <row r="78" spans="1:126" s="2" customFormat="1" ht="12.5" hidden="1">
      <c r="A78" s="342" t="s">
        <v>205</v>
      </c>
      <c r="B78" s="124"/>
      <c r="C78" s="142" t="s">
        <v>326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8"/>
      <c r="Q78" s="8"/>
      <c r="R78" s="147"/>
      <c r="S78" s="147"/>
      <c r="T78" s="147"/>
      <c r="U78" s="147"/>
      <c r="V78" s="147"/>
      <c r="W78" s="147"/>
      <c r="X78" s="147"/>
      <c r="Y78" s="147">
        <f t="shared" si="722"/>
        <v>0</v>
      </c>
      <c r="Z78" s="147">
        <f t="shared" si="723"/>
        <v>0</v>
      </c>
      <c r="AA78" s="9">
        <f t="shared" si="724"/>
        <v>0</v>
      </c>
      <c r="AB78" s="9">
        <f t="shared" si="724"/>
        <v>0</v>
      </c>
      <c r="AC78" s="9">
        <f t="shared" si="724"/>
        <v>0</v>
      </c>
      <c r="AD78" s="9">
        <f t="shared" si="725"/>
        <v>0</v>
      </c>
      <c r="AE78" s="240"/>
      <c r="AF78" s="240"/>
      <c r="AG78" s="240"/>
      <c r="AH78" s="70">
        <f t="shared" si="756"/>
        <v>0</v>
      </c>
      <c r="AI78" s="240"/>
      <c r="AJ78" s="240"/>
      <c r="AK78" s="240"/>
      <c r="AL78" s="70">
        <f t="shared" si="757"/>
        <v>0</v>
      </c>
      <c r="AM78" s="240"/>
      <c r="AN78" s="240"/>
      <c r="AO78" s="240"/>
      <c r="AP78" s="70">
        <f t="shared" si="758"/>
        <v>0</v>
      </c>
      <c r="AQ78" s="240"/>
      <c r="AR78" s="240"/>
      <c r="AS78" s="240"/>
      <c r="AT78" s="70">
        <f t="shared" si="759"/>
        <v>0</v>
      </c>
      <c r="AU78" s="240"/>
      <c r="AV78" s="240"/>
      <c r="AW78" s="240"/>
      <c r="AX78" s="70">
        <f t="shared" si="760"/>
        <v>0</v>
      </c>
      <c r="AY78" s="240"/>
      <c r="AZ78" s="240"/>
      <c r="BA78" s="240"/>
      <c r="BB78" s="70">
        <f t="shared" si="761"/>
        <v>0</v>
      </c>
      <c r="BC78" s="240"/>
      <c r="BD78" s="240"/>
      <c r="BE78" s="240"/>
      <c r="BF78" s="70">
        <f t="shared" si="762"/>
        <v>0</v>
      </c>
      <c r="BG78" s="240"/>
      <c r="BH78" s="240"/>
      <c r="BI78" s="240"/>
      <c r="BJ78" s="70">
        <f t="shared" si="763"/>
        <v>0</v>
      </c>
      <c r="BK78" s="63">
        <f t="shared" si="726"/>
        <v>0</v>
      </c>
      <c r="BL78" s="127" t="str">
        <f t="shared" si="727"/>
        <v/>
      </c>
      <c r="BM78" s="14">
        <f t="shared" si="728"/>
        <v>0</v>
      </c>
      <c r="BN78" s="14">
        <f t="shared" si="729"/>
        <v>0</v>
      </c>
      <c r="BO78" s="14">
        <f t="shared" si="730"/>
        <v>0</v>
      </c>
      <c r="BP78" s="14">
        <f t="shared" si="731"/>
        <v>0</v>
      </c>
      <c r="BQ78" s="14">
        <f t="shared" si="732"/>
        <v>0</v>
      </c>
      <c r="BR78" s="14">
        <f t="shared" si="733"/>
        <v>0</v>
      </c>
      <c r="BS78" s="14">
        <f t="shared" si="734"/>
        <v>0</v>
      </c>
      <c r="BT78" s="14">
        <f t="shared" si="735"/>
        <v>0</v>
      </c>
      <c r="BU78" s="92">
        <f t="shared" si="736"/>
        <v>0</v>
      </c>
      <c r="BX78"/>
      <c r="BY78"/>
      <c r="BZ78"/>
      <c r="CA78"/>
      <c r="CB78"/>
      <c r="CC78"/>
      <c r="CD78"/>
      <c r="CE78"/>
      <c r="CF78" s="216"/>
      <c r="CG78" s="22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37"/>
        <v>0</v>
      </c>
      <c r="DE78" s="95">
        <f t="shared" si="738"/>
        <v>0</v>
      </c>
      <c r="DF78" s="95">
        <f t="shared" si="739"/>
        <v>0</v>
      </c>
      <c r="DG78" s="95">
        <f t="shared" si="740"/>
        <v>0</v>
      </c>
      <c r="DH78" s="95">
        <f t="shared" si="741"/>
        <v>0</v>
      </c>
      <c r="DI78" s="95">
        <f t="shared" si="742"/>
        <v>0</v>
      </c>
      <c r="DJ78" s="95">
        <f t="shared" si="743"/>
        <v>0</v>
      </c>
      <c r="DK78" s="95">
        <f t="shared" si="744"/>
        <v>0</v>
      </c>
      <c r="DL78" s="95">
        <f t="shared" si="745"/>
        <v>0</v>
      </c>
      <c r="DM78" s="67">
        <f t="shared" si="746"/>
        <v>0</v>
      </c>
      <c r="DN78" s="95">
        <f t="shared" si="747"/>
        <v>0</v>
      </c>
      <c r="DO78" s="95">
        <f t="shared" si="748"/>
        <v>0</v>
      </c>
      <c r="DP78" s="95">
        <f t="shared" si="749"/>
        <v>0</v>
      </c>
      <c r="DQ78" s="95">
        <f t="shared" si="750"/>
        <v>0</v>
      </c>
      <c r="DR78" s="95">
        <f t="shared" si="751"/>
        <v>0</v>
      </c>
      <c r="DS78" s="95">
        <f t="shared" si="752"/>
        <v>0</v>
      </c>
      <c r="DT78" s="95">
        <f t="shared" si="753"/>
        <v>0</v>
      </c>
      <c r="DU78" s="95">
        <f t="shared" si="754"/>
        <v>0</v>
      </c>
      <c r="DV78" s="67">
        <f t="shared" si="755"/>
        <v>0</v>
      </c>
    </row>
    <row r="79" spans="1:126" s="2" customFormat="1" ht="12.5" hidden="1">
      <c r="A79" s="342" t="s">
        <v>206</v>
      </c>
      <c r="B79" s="124"/>
      <c r="C79" s="142" t="s">
        <v>326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8"/>
      <c r="Q79" s="8"/>
      <c r="R79" s="147"/>
      <c r="S79" s="147"/>
      <c r="T79" s="147"/>
      <c r="U79" s="147"/>
      <c r="V79" s="147"/>
      <c r="W79" s="147"/>
      <c r="X79" s="147"/>
      <c r="Y79" s="147">
        <f t="shared" si="722"/>
        <v>0</v>
      </c>
      <c r="Z79" s="147">
        <f t="shared" si="723"/>
        <v>0</v>
      </c>
      <c r="AA79" s="9">
        <f t="shared" si="724"/>
        <v>0</v>
      </c>
      <c r="AB79" s="9">
        <f t="shared" si="724"/>
        <v>0</v>
      </c>
      <c r="AC79" s="9">
        <f t="shared" si="724"/>
        <v>0</v>
      </c>
      <c r="AD79" s="9">
        <f t="shared" si="725"/>
        <v>0</v>
      </c>
      <c r="AE79" s="240"/>
      <c r="AF79" s="240"/>
      <c r="AG79" s="240"/>
      <c r="AH79" s="70">
        <f t="shared" si="756"/>
        <v>0</v>
      </c>
      <c r="AI79" s="240"/>
      <c r="AJ79" s="240"/>
      <c r="AK79" s="240"/>
      <c r="AL79" s="70">
        <f t="shared" si="757"/>
        <v>0</v>
      </c>
      <c r="AM79" s="240"/>
      <c r="AN79" s="240"/>
      <c r="AO79" s="240"/>
      <c r="AP79" s="70">
        <f t="shared" si="758"/>
        <v>0</v>
      </c>
      <c r="AQ79" s="240"/>
      <c r="AR79" s="240"/>
      <c r="AS79" s="240"/>
      <c r="AT79" s="70">
        <f t="shared" si="759"/>
        <v>0</v>
      </c>
      <c r="AU79" s="240"/>
      <c r="AV79" s="240"/>
      <c r="AW79" s="240"/>
      <c r="AX79" s="70">
        <f t="shared" si="760"/>
        <v>0</v>
      </c>
      <c r="AY79" s="240"/>
      <c r="AZ79" s="240"/>
      <c r="BA79" s="240"/>
      <c r="BB79" s="70">
        <f t="shared" si="761"/>
        <v>0</v>
      </c>
      <c r="BC79" s="240"/>
      <c r="BD79" s="240"/>
      <c r="BE79" s="240"/>
      <c r="BF79" s="70">
        <f t="shared" si="762"/>
        <v>0</v>
      </c>
      <c r="BG79" s="240"/>
      <c r="BH79" s="240"/>
      <c r="BI79" s="240"/>
      <c r="BJ79" s="70">
        <f t="shared" si="763"/>
        <v>0</v>
      </c>
      <c r="BK79" s="63">
        <f t="shared" si="726"/>
        <v>0</v>
      </c>
      <c r="BL79" s="127" t="str">
        <f t="shared" si="727"/>
        <v/>
      </c>
      <c r="BM79" s="14">
        <f t="shared" si="728"/>
        <v>0</v>
      </c>
      <c r="BN79" s="14">
        <f t="shared" si="729"/>
        <v>0</v>
      </c>
      <c r="BO79" s="14">
        <f t="shared" si="730"/>
        <v>0</v>
      </c>
      <c r="BP79" s="14">
        <f t="shared" si="731"/>
        <v>0</v>
      </c>
      <c r="BQ79" s="14">
        <f t="shared" si="732"/>
        <v>0</v>
      </c>
      <c r="BR79" s="14">
        <f t="shared" si="733"/>
        <v>0</v>
      </c>
      <c r="BS79" s="14">
        <f t="shared" si="734"/>
        <v>0</v>
      </c>
      <c r="BT79" s="14">
        <f t="shared" si="735"/>
        <v>0</v>
      </c>
      <c r="BU79" s="92">
        <f t="shared" si="736"/>
        <v>0</v>
      </c>
      <c r="BX79"/>
      <c r="BY79"/>
      <c r="BZ79"/>
      <c r="CA79"/>
      <c r="CB79"/>
      <c r="CC79"/>
      <c r="CD79"/>
      <c r="CE79"/>
      <c r="CF79" s="216"/>
      <c r="CG79" s="22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37"/>
        <v>0</v>
      </c>
      <c r="DE79" s="95">
        <f t="shared" si="738"/>
        <v>0</v>
      </c>
      <c r="DF79" s="95">
        <f t="shared" si="739"/>
        <v>0</v>
      </c>
      <c r="DG79" s="95">
        <f t="shared" si="740"/>
        <v>0</v>
      </c>
      <c r="DH79" s="95">
        <f t="shared" si="741"/>
        <v>0</v>
      </c>
      <c r="DI79" s="95">
        <f t="shared" si="742"/>
        <v>0</v>
      </c>
      <c r="DJ79" s="95">
        <f t="shared" si="743"/>
        <v>0</v>
      </c>
      <c r="DK79" s="95">
        <f t="shared" si="744"/>
        <v>0</v>
      </c>
      <c r="DL79" s="95">
        <f t="shared" si="745"/>
        <v>0</v>
      </c>
      <c r="DM79" s="67">
        <f t="shared" si="746"/>
        <v>0</v>
      </c>
      <c r="DN79" s="95">
        <f t="shared" si="747"/>
        <v>0</v>
      </c>
      <c r="DO79" s="95">
        <f t="shared" si="748"/>
        <v>0</v>
      </c>
      <c r="DP79" s="95">
        <f t="shared" si="749"/>
        <v>0</v>
      </c>
      <c r="DQ79" s="95">
        <f t="shared" si="750"/>
        <v>0</v>
      </c>
      <c r="DR79" s="95">
        <f t="shared" si="751"/>
        <v>0</v>
      </c>
      <c r="DS79" s="95">
        <f t="shared" si="752"/>
        <v>0</v>
      </c>
      <c r="DT79" s="95">
        <f t="shared" si="753"/>
        <v>0</v>
      </c>
      <c r="DU79" s="95">
        <f t="shared" si="754"/>
        <v>0</v>
      </c>
      <c r="DV79" s="67">
        <f t="shared" si="755"/>
        <v>0</v>
      </c>
    </row>
    <row r="80" spans="1:126" s="2" customFormat="1" ht="12.5" hidden="1">
      <c r="A80" s="342" t="s">
        <v>207</v>
      </c>
      <c r="B80" s="124"/>
      <c r="C80" s="142" t="s">
        <v>326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8"/>
      <c r="Q80" s="8"/>
      <c r="R80" s="147"/>
      <c r="S80" s="147"/>
      <c r="T80" s="147"/>
      <c r="U80" s="147"/>
      <c r="V80" s="147"/>
      <c r="W80" s="147"/>
      <c r="X80" s="147"/>
      <c r="Y80" s="147">
        <f t="shared" si="722"/>
        <v>0</v>
      </c>
      <c r="Z80" s="147">
        <f t="shared" si="723"/>
        <v>0</v>
      </c>
      <c r="AA80" s="9">
        <f t="shared" si="724"/>
        <v>0</v>
      </c>
      <c r="AB80" s="9">
        <f t="shared" si="724"/>
        <v>0</v>
      </c>
      <c r="AC80" s="9">
        <f t="shared" si="724"/>
        <v>0</v>
      </c>
      <c r="AD80" s="9">
        <f t="shared" si="725"/>
        <v>0</v>
      </c>
      <c r="AE80" s="240"/>
      <c r="AF80" s="240"/>
      <c r="AG80" s="240"/>
      <c r="AH80" s="70">
        <f t="shared" si="756"/>
        <v>0</v>
      </c>
      <c r="AI80" s="240"/>
      <c r="AJ80" s="240"/>
      <c r="AK80" s="240"/>
      <c r="AL80" s="70">
        <f t="shared" si="757"/>
        <v>0</v>
      </c>
      <c r="AM80" s="240"/>
      <c r="AN80" s="240"/>
      <c r="AO80" s="240"/>
      <c r="AP80" s="70">
        <f t="shared" si="758"/>
        <v>0</v>
      </c>
      <c r="AQ80" s="240"/>
      <c r="AR80" s="240"/>
      <c r="AS80" s="240"/>
      <c r="AT80" s="70">
        <f t="shared" si="759"/>
        <v>0</v>
      </c>
      <c r="AU80" s="240"/>
      <c r="AV80" s="240"/>
      <c r="AW80" s="240"/>
      <c r="AX80" s="70">
        <f t="shared" si="760"/>
        <v>0</v>
      </c>
      <c r="AY80" s="240"/>
      <c r="AZ80" s="240"/>
      <c r="BA80" s="240"/>
      <c r="BB80" s="70">
        <f t="shared" si="761"/>
        <v>0</v>
      </c>
      <c r="BC80" s="240"/>
      <c r="BD80" s="240"/>
      <c r="BE80" s="240"/>
      <c r="BF80" s="70">
        <f t="shared" si="762"/>
        <v>0</v>
      </c>
      <c r="BG80" s="240"/>
      <c r="BH80" s="240"/>
      <c r="BI80" s="240"/>
      <c r="BJ80" s="70">
        <f t="shared" si="763"/>
        <v>0</v>
      </c>
      <c r="BK80" s="63">
        <f t="shared" si="726"/>
        <v>0</v>
      </c>
      <c r="BL80" s="127" t="str">
        <f t="shared" si="727"/>
        <v/>
      </c>
      <c r="BM80" s="14">
        <f t="shared" si="728"/>
        <v>0</v>
      </c>
      <c r="BN80" s="14">
        <f t="shared" si="729"/>
        <v>0</v>
      </c>
      <c r="BO80" s="14">
        <f t="shared" si="730"/>
        <v>0</v>
      </c>
      <c r="BP80" s="14">
        <f t="shared" si="731"/>
        <v>0</v>
      </c>
      <c r="BQ80" s="14">
        <f t="shared" si="732"/>
        <v>0</v>
      </c>
      <c r="BR80" s="14">
        <f t="shared" si="733"/>
        <v>0</v>
      </c>
      <c r="BS80" s="14">
        <f t="shared" si="734"/>
        <v>0</v>
      </c>
      <c r="BT80" s="14">
        <f t="shared" si="735"/>
        <v>0</v>
      </c>
      <c r="BU80" s="92">
        <f t="shared" si="736"/>
        <v>0</v>
      </c>
      <c r="BX80"/>
      <c r="BY80"/>
      <c r="BZ80"/>
      <c r="CA80"/>
      <c r="CB80"/>
      <c r="CC80"/>
      <c r="CD80"/>
      <c r="CE80"/>
      <c r="CF80" s="216"/>
      <c r="CG80" s="22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66">
        <f t="shared" si="737"/>
        <v>0</v>
      </c>
      <c r="DE80" s="95">
        <f t="shared" si="738"/>
        <v>0</v>
      </c>
      <c r="DF80" s="95">
        <f t="shared" si="739"/>
        <v>0</v>
      </c>
      <c r="DG80" s="95">
        <f t="shared" si="740"/>
        <v>0</v>
      </c>
      <c r="DH80" s="95">
        <f t="shared" si="741"/>
        <v>0</v>
      </c>
      <c r="DI80" s="95">
        <f t="shared" si="742"/>
        <v>0</v>
      </c>
      <c r="DJ80" s="95">
        <f t="shared" si="743"/>
        <v>0</v>
      </c>
      <c r="DK80" s="95">
        <f t="shared" si="744"/>
        <v>0</v>
      </c>
      <c r="DL80" s="95">
        <f t="shared" si="745"/>
        <v>0</v>
      </c>
      <c r="DM80" s="67">
        <f t="shared" si="746"/>
        <v>0</v>
      </c>
      <c r="DN80" s="95">
        <f t="shared" si="747"/>
        <v>0</v>
      </c>
      <c r="DO80" s="95">
        <f t="shared" si="748"/>
        <v>0</v>
      </c>
      <c r="DP80" s="95">
        <f t="shared" si="749"/>
        <v>0</v>
      </c>
      <c r="DQ80" s="95">
        <f t="shared" si="750"/>
        <v>0</v>
      </c>
      <c r="DR80" s="95">
        <f t="shared" si="751"/>
        <v>0</v>
      </c>
      <c r="DS80" s="95">
        <f t="shared" si="752"/>
        <v>0</v>
      </c>
      <c r="DT80" s="95">
        <f t="shared" si="753"/>
        <v>0</v>
      </c>
      <c r="DU80" s="95">
        <f t="shared" si="754"/>
        <v>0</v>
      </c>
      <c r="DV80" s="67">
        <f t="shared" si="755"/>
        <v>0</v>
      </c>
    </row>
    <row r="81" spans="1:126" s="2" customFormat="1" ht="12.5" hidden="1">
      <c r="A81" s="342" t="s">
        <v>208</v>
      </c>
      <c r="B81" s="124"/>
      <c r="C81" s="142" t="s">
        <v>326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8"/>
      <c r="Q81" s="8"/>
      <c r="R81" s="147"/>
      <c r="S81" s="147"/>
      <c r="T81" s="147"/>
      <c r="U81" s="147"/>
      <c r="V81" s="147"/>
      <c r="W81" s="147"/>
      <c r="X81" s="147"/>
      <c r="Y81" s="147">
        <f t="shared" si="722"/>
        <v>0</v>
      </c>
      <c r="Z81" s="147">
        <f t="shared" si="723"/>
        <v>0</v>
      </c>
      <c r="AA81" s="9">
        <f t="shared" si="724"/>
        <v>0</v>
      </c>
      <c r="AB81" s="9">
        <f t="shared" si="724"/>
        <v>0</v>
      </c>
      <c r="AC81" s="9">
        <f t="shared" si="724"/>
        <v>0</v>
      </c>
      <c r="AD81" s="9">
        <f t="shared" si="725"/>
        <v>0</v>
      </c>
      <c r="AE81" s="240"/>
      <c r="AF81" s="240"/>
      <c r="AG81" s="240"/>
      <c r="AH81" s="70">
        <f t="shared" si="756"/>
        <v>0</v>
      </c>
      <c r="AI81" s="240"/>
      <c r="AJ81" s="240"/>
      <c r="AK81" s="240"/>
      <c r="AL81" s="70">
        <f t="shared" si="757"/>
        <v>0</v>
      </c>
      <c r="AM81" s="240"/>
      <c r="AN81" s="240"/>
      <c r="AO81" s="240"/>
      <c r="AP81" s="70">
        <f t="shared" si="758"/>
        <v>0</v>
      </c>
      <c r="AQ81" s="240"/>
      <c r="AR81" s="240"/>
      <c r="AS81" s="240"/>
      <c r="AT81" s="70">
        <f t="shared" si="759"/>
        <v>0</v>
      </c>
      <c r="AU81" s="240"/>
      <c r="AV81" s="240"/>
      <c r="AW81" s="240"/>
      <c r="AX81" s="70">
        <f t="shared" si="760"/>
        <v>0</v>
      </c>
      <c r="AY81" s="240"/>
      <c r="AZ81" s="240"/>
      <c r="BA81" s="240"/>
      <c r="BB81" s="70">
        <f t="shared" si="761"/>
        <v>0</v>
      </c>
      <c r="BC81" s="240"/>
      <c r="BD81" s="240"/>
      <c r="BE81" s="240"/>
      <c r="BF81" s="70">
        <f t="shared" si="762"/>
        <v>0</v>
      </c>
      <c r="BG81" s="240"/>
      <c r="BH81" s="240"/>
      <c r="BI81" s="240"/>
      <c r="BJ81" s="70">
        <f t="shared" si="763"/>
        <v>0</v>
      </c>
      <c r="BK81" s="63">
        <f t="shared" si="726"/>
        <v>0</v>
      </c>
      <c r="BL81" s="127" t="str">
        <f t="shared" si="727"/>
        <v/>
      </c>
      <c r="BM81" s="14">
        <f t="shared" si="728"/>
        <v>0</v>
      </c>
      <c r="BN81" s="14">
        <f t="shared" si="729"/>
        <v>0</v>
      </c>
      <c r="BO81" s="14">
        <f t="shared" si="730"/>
        <v>0</v>
      </c>
      <c r="BP81" s="14">
        <f t="shared" si="731"/>
        <v>0</v>
      </c>
      <c r="BQ81" s="14">
        <f t="shared" si="732"/>
        <v>0</v>
      </c>
      <c r="BR81" s="14">
        <f t="shared" si="733"/>
        <v>0</v>
      </c>
      <c r="BS81" s="14">
        <f t="shared" si="734"/>
        <v>0</v>
      </c>
      <c r="BT81" s="14">
        <f t="shared" si="735"/>
        <v>0</v>
      </c>
      <c r="BU81" s="92">
        <f t="shared" si="736"/>
        <v>0</v>
      </c>
      <c r="BX81"/>
      <c r="BY81"/>
      <c r="BZ81"/>
      <c r="CA81"/>
      <c r="CB81"/>
      <c r="CC81"/>
      <c r="CD81"/>
      <c r="CE81"/>
      <c r="CF81" s="216"/>
      <c r="CG81" s="229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D81" s="66">
        <f t="shared" si="737"/>
        <v>0</v>
      </c>
      <c r="DE81" s="95">
        <f t="shared" si="738"/>
        <v>0</v>
      </c>
      <c r="DF81" s="95">
        <f t="shared" si="739"/>
        <v>0</v>
      </c>
      <c r="DG81" s="95">
        <f t="shared" si="740"/>
        <v>0</v>
      </c>
      <c r="DH81" s="95">
        <f t="shared" si="741"/>
        <v>0</v>
      </c>
      <c r="DI81" s="95">
        <f t="shared" si="742"/>
        <v>0</v>
      </c>
      <c r="DJ81" s="95">
        <f t="shared" si="743"/>
        <v>0</v>
      </c>
      <c r="DK81" s="95">
        <f t="shared" si="744"/>
        <v>0</v>
      </c>
      <c r="DL81" s="95">
        <f t="shared" si="745"/>
        <v>0</v>
      </c>
      <c r="DM81" s="67">
        <f t="shared" si="746"/>
        <v>0</v>
      </c>
      <c r="DN81" s="95">
        <f t="shared" si="747"/>
        <v>0</v>
      </c>
      <c r="DO81" s="95">
        <f t="shared" si="748"/>
        <v>0</v>
      </c>
      <c r="DP81" s="95">
        <f t="shared" si="749"/>
        <v>0</v>
      </c>
      <c r="DQ81" s="95">
        <f t="shared" si="750"/>
        <v>0</v>
      </c>
      <c r="DR81" s="95">
        <f t="shared" si="751"/>
        <v>0</v>
      </c>
      <c r="DS81" s="95">
        <f t="shared" si="752"/>
        <v>0</v>
      </c>
      <c r="DT81" s="95">
        <f t="shared" si="753"/>
        <v>0</v>
      </c>
      <c r="DU81" s="95">
        <f t="shared" si="754"/>
        <v>0</v>
      </c>
      <c r="DV81" s="67">
        <f t="shared" si="755"/>
        <v>0</v>
      </c>
    </row>
    <row r="82" spans="1:126" s="2" customFormat="1" ht="12.5">
      <c r="A82" s="141"/>
      <c r="B82" s="326" t="s">
        <v>229</v>
      </c>
      <c r="C82" s="198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84"/>
      <c r="Q82" s="184"/>
      <c r="R82" s="194"/>
      <c r="S82" s="194"/>
      <c r="T82" s="194"/>
      <c r="U82" s="194"/>
      <c r="V82" s="194"/>
      <c r="W82" s="194"/>
      <c r="X82" s="201"/>
      <c r="Y82" s="147">
        <f>SUM(Y74:Y81)</f>
        <v>90</v>
      </c>
      <c r="Z82" s="147">
        <f t="shared" ref="Z82:AD82" si="764">SUM(Z74:Z81)</f>
        <v>3</v>
      </c>
      <c r="AA82" s="147">
        <f t="shared" si="764"/>
        <v>0</v>
      </c>
      <c r="AB82" s="147">
        <f t="shared" si="764"/>
        <v>0</v>
      </c>
      <c r="AC82" s="147">
        <f t="shared" si="764"/>
        <v>0</v>
      </c>
      <c r="AD82" s="147">
        <f t="shared" si="764"/>
        <v>90</v>
      </c>
      <c r="AE82" s="248"/>
      <c r="AF82" s="248"/>
      <c r="AG82" s="248"/>
      <c r="AH82" s="70">
        <f t="shared" ref="AH82" si="765">SUM(AH74:AH81)</f>
        <v>0</v>
      </c>
      <c r="AI82" s="248"/>
      <c r="AJ82" s="248"/>
      <c r="AK82" s="248"/>
      <c r="AL82" s="70">
        <f t="shared" ref="AL82" si="766">SUM(AL74:AL81)</f>
        <v>0</v>
      </c>
      <c r="AM82" s="248"/>
      <c r="AN82" s="248"/>
      <c r="AO82" s="248"/>
      <c r="AP82" s="70">
        <f t="shared" ref="AP82" si="767">SUM(AP74:AP81)</f>
        <v>1</v>
      </c>
      <c r="AQ82" s="248"/>
      <c r="AR82" s="248"/>
      <c r="AS82" s="248"/>
      <c r="AT82" s="70">
        <f t="shared" ref="AT82" si="768">SUM(AT74:AT81)</f>
        <v>0</v>
      </c>
      <c r="AU82" s="248"/>
      <c r="AV82" s="248"/>
      <c r="AW82" s="248"/>
      <c r="AX82" s="70">
        <f t="shared" ref="AX82" si="769">SUM(AX74:AX81)</f>
        <v>1</v>
      </c>
      <c r="AY82" s="248"/>
      <c r="AZ82" s="248"/>
      <c r="BA82" s="248"/>
      <c r="BB82" s="70">
        <f t="shared" ref="BB82" si="770">SUM(BB74:BB81)</f>
        <v>0</v>
      </c>
      <c r="BC82" s="248"/>
      <c r="BD82" s="248"/>
      <c r="BE82" s="248"/>
      <c r="BF82" s="70">
        <f t="shared" ref="BF82" si="771">SUM(BF74:BF81)</f>
        <v>1</v>
      </c>
      <c r="BG82" s="248"/>
      <c r="BH82" s="248"/>
      <c r="BI82" s="248"/>
      <c r="BJ82" s="70">
        <f t="shared" ref="BJ82" si="772">SUM(BJ74:BJ81)</f>
        <v>0</v>
      </c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8"/>
      <c r="CG82" s="229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D82" s="2">
        <f>SUM(DE82:DL82)</f>
        <v>0</v>
      </c>
      <c r="DE82" s="140">
        <f>COUNTIF(DE74:DE81,"&gt;0")</f>
        <v>0</v>
      </c>
      <c r="DF82" s="140">
        <f t="shared" ref="DF82:DL82" si="773">COUNTIF(DF74:DF81,"&gt;0")</f>
        <v>0</v>
      </c>
      <c r="DG82" s="140">
        <f t="shared" si="773"/>
        <v>0</v>
      </c>
      <c r="DH82" s="140">
        <f t="shared" si="773"/>
        <v>0</v>
      </c>
      <c r="DI82" s="140">
        <f t="shared" si="773"/>
        <v>0</v>
      </c>
      <c r="DJ82" s="140">
        <f t="shared" si="773"/>
        <v>0</v>
      </c>
      <c r="DK82" s="140">
        <f t="shared" si="773"/>
        <v>0</v>
      </c>
      <c r="DL82" s="140">
        <f t="shared" si="773"/>
        <v>0</v>
      </c>
      <c r="DM82" s="2">
        <f>SUM(DN82:DU82)</f>
        <v>3</v>
      </c>
      <c r="DN82" s="140">
        <f t="shared" ref="DN82:DU82" si="774">COUNTIF(DN74:DN81,"&gt;0")</f>
        <v>0</v>
      </c>
      <c r="DO82" s="140">
        <f t="shared" si="774"/>
        <v>0</v>
      </c>
      <c r="DP82" s="140">
        <f t="shared" si="774"/>
        <v>1</v>
      </c>
      <c r="DQ82" s="140">
        <f t="shared" si="774"/>
        <v>0</v>
      </c>
      <c r="DR82" s="140">
        <f t="shared" si="774"/>
        <v>1</v>
      </c>
      <c r="DS82" s="140">
        <f t="shared" si="774"/>
        <v>0</v>
      </c>
      <c r="DT82" s="140">
        <f t="shared" si="774"/>
        <v>1</v>
      </c>
      <c r="DU82" s="140">
        <f t="shared" si="774"/>
        <v>0</v>
      </c>
      <c r="DV82" s="2">
        <f t="shared" ref="DV82" si="775">SUM(DV74:DV81)</f>
        <v>3</v>
      </c>
    </row>
    <row r="83" spans="1:126" s="2" customFormat="1" ht="12.5">
      <c r="A83" s="141"/>
      <c r="B83" s="162"/>
      <c r="C83" s="19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8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153"/>
      <c r="AE83" s="236"/>
      <c r="AF83" s="236"/>
      <c r="AG83" s="236"/>
      <c r="AH83" s="153"/>
      <c r="AI83" s="236"/>
      <c r="AJ83" s="236"/>
      <c r="AK83" s="236"/>
      <c r="AL83" s="153"/>
      <c r="AM83" s="236"/>
      <c r="AN83" s="236"/>
      <c r="AO83" s="236"/>
      <c r="AP83" s="153"/>
      <c r="AQ83" s="236"/>
      <c r="AR83" s="236"/>
      <c r="AS83" s="236"/>
      <c r="AT83" s="153"/>
      <c r="AU83" s="236"/>
      <c r="AV83" s="236"/>
      <c r="AW83" s="236"/>
      <c r="AX83" s="153"/>
      <c r="AY83" s="236"/>
      <c r="AZ83" s="236"/>
      <c r="BA83" s="236"/>
      <c r="BB83" s="153"/>
      <c r="BC83" s="236"/>
      <c r="BD83" s="236"/>
      <c r="BE83" s="236"/>
      <c r="BF83" s="153"/>
      <c r="BG83" s="236"/>
      <c r="BH83" s="236"/>
      <c r="BI83" s="236"/>
      <c r="BJ83" s="18"/>
      <c r="BK83" s="71"/>
      <c r="BL83" s="24"/>
      <c r="BM83" s="53"/>
      <c r="BN83" s="53"/>
      <c r="BO83" s="53"/>
      <c r="BP83" s="53"/>
      <c r="BQ83" s="53"/>
      <c r="BR83" s="53"/>
      <c r="BS83" s="53"/>
      <c r="BT83" s="53"/>
      <c r="BU83" s="53"/>
      <c r="CF83" s="208"/>
      <c r="CG83" s="221"/>
    </row>
    <row r="84" spans="1:126" s="2" customFormat="1" ht="13.5" customHeight="1">
      <c r="A84" s="299" t="s">
        <v>209</v>
      </c>
      <c r="B84" s="333" t="s">
        <v>114</v>
      </c>
      <c r="C84" s="198"/>
      <c r="D84" s="199"/>
      <c r="E84" s="199"/>
      <c r="F84" s="199"/>
      <c r="G84" s="199"/>
      <c r="H84" s="550"/>
      <c r="I84" s="199"/>
      <c r="J84" s="199"/>
      <c r="K84" s="199"/>
      <c r="L84" s="199"/>
      <c r="M84" s="199"/>
      <c r="N84" s="199"/>
      <c r="O84" s="199"/>
      <c r="P84" s="153"/>
      <c r="Q84" s="153"/>
      <c r="R84" s="199"/>
      <c r="S84" s="199"/>
      <c r="T84" s="199"/>
      <c r="U84" s="199"/>
      <c r="V84" s="199"/>
      <c r="W84" s="199"/>
      <c r="X84" s="199"/>
      <c r="Y84" s="153"/>
      <c r="Z84" s="153"/>
      <c r="AA84" s="153"/>
      <c r="AB84" s="153"/>
      <c r="AC84" s="153"/>
      <c r="AD84" s="153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71"/>
      <c r="BL84" s="24"/>
      <c r="BM84" s="53"/>
      <c r="BN84" s="53"/>
      <c r="BO84" s="53"/>
      <c r="BP84" s="53"/>
      <c r="BQ84" s="53"/>
      <c r="BR84" s="53"/>
      <c r="BS84" s="53"/>
      <c r="BT84" s="53"/>
      <c r="BU84" s="53"/>
      <c r="CF84" s="208"/>
      <c r="CG84" s="221"/>
    </row>
    <row r="85" spans="1:126" s="2" customFormat="1" ht="13.5" customHeight="1">
      <c r="A85" s="299" t="s">
        <v>373</v>
      </c>
      <c r="B85" s="538" t="s">
        <v>337</v>
      </c>
      <c r="C85" s="142" t="s">
        <v>326</v>
      </c>
      <c r="D85" s="199"/>
      <c r="E85" s="199"/>
      <c r="F85" s="199"/>
      <c r="G85" s="199"/>
      <c r="H85" s="552">
        <v>2</v>
      </c>
      <c r="I85" s="199"/>
      <c r="J85" s="199"/>
      <c r="K85" s="199"/>
      <c r="L85" s="199"/>
      <c r="M85" s="199"/>
      <c r="N85" s="199"/>
      <c r="O85" s="199"/>
      <c r="P85" s="147"/>
      <c r="Q85" s="147"/>
      <c r="R85" s="199"/>
      <c r="S85" s="199"/>
      <c r="T85" s="199"/>
      <c r="U85" s="199"/>
      <c r="V85" s="199"/>
      <c r="W85" s="199"/>
      <c r="X85" s="199"/>
      <c r="Y85" s="8">
        <v>180</v>
      </c>
      <c r="Z85" s="147">
        <v>6</v>
      </c>
      <c r="AA85" s="9">
        <f t="shared" ref="AA85:AA87" si="776">AE85*$BM$5+AI85*$BN$5+AM85*$BO$5+AQ85*$BP$5+AU85*$BQ$5+AY85*$BR$5+BC85*$BS$5+BG85*$BT$5</f>
        <v>0</v>
      </c>
      <c r="AB85" s="9">
        <f t="shared" ref="AB85:AB87" si="777">AF85*$BM$5+AJ85*$BN$5+AN85*$BO$5+AR85*$BP$5+AV85*$BQ$5+AZ85*$BR$5+BD85*$BS$5+BH85*$BT$5</f>
        <v>0</v>
      </c>
      <c r="AC85" s="9">
        <f t="shared" ref="AC85:AC87" si="778">AG85*$BM$5+AK85*$BN$5+AO85*$BO$5+AS85*$BP$5+AW85*$BQ$5+BA85*$BR$5+BE85*$BS$5+BI85*$BT$5</f>
        <v>0</v>
      </c>
      <c r="AD85" s="9">
        <f t="shared" ref="AD85:AD87" si="779">Y85-AA85</f>
        <v>180</v>
      </c>
      <c r="AE85" s="147">
        <v>0</v>
      </c>
      <c r="AF85" s="147">
        <v>0</v>
      </c>
      <c r="AG85" s="147">
        <v>0</v>
      </c>
      <c r="AH85" s="70">
        <f t="shared" ref="AH85:AH87" si="780">BM85</f>
        <v>0</v>
      </c>
      <c r="AI85" s="147">
        <v>0</v>
      </c>
      <c r="AJ85" s="147">
        <v>0</v>
      </c>
      <c r="AK85" s="147">
        <v>0</v>
      </c>
      <c r="AL85" s="70">
        <f t="shared" ref="AL85:AL87" si="781">BN85</f>
        <v>6</v>
      </c>
      <c r="AM85" s="147">
        <v>0</v>
      </c>
      <c r="AN85" s="147">
        <v>0</v>
      </c>
      <c r="AO85" s="147">
        <v>0</v>
      </c>
      <c r="AP85" s="70">
        <f t="shared" ref="AP85:AP87" si="782">BO85</f>
        <v>0</v>
      </c>
      <c r="AQ85" s="147">
        <v>0</v>
      </c>
      <c r="AR85" s="147">
        <v>0</v>
      </c>
      <c r="AS85" s="147">
        <v>0</v>
      </c>
      <c r="AT85" s="70">
        <f t="shared" ref="AT85:AT87" si="783">BP85</f>
        <v>0</v>
      </c>
      <c r="AU85" s="147">
        <v>0</v>
      </c>
      <c r="AV85" s="147">
        <v>0</v>
      </c>
      <c r="AW85" s="147">
        <v>0</v>
      </c>
      <c r="AX85" s="70">
        <f t="shared" ref="AX85:AX87" si="784">BQ85</f>
        <v>0</v>
      </c>
      <c r="AY85" s="147">
        <v>0</v>
      </c>
      <c r="AZ85" s="147">
        <v>0</v>
      </c>
      <c r="BA85" s="147">
        <v>0</v>
      </c>
      <c r="BB85" s="70">
        <f t="shared" ref="BB85:BB92" si="785">BR85</f>
        <v>0</v>
      </c>
      <c r="BC85" s="147">
        <v>0</v>
      </c>
      <c r="BD85" s="147">
        <v>0</v>
      </c>
      <c r="BE85" s="147">
        <v>0</v>
      </c>
      <c r="BF85" s="70">
        <f t="shared" ref="BF85:BF87" si="786">BS85</f>
        <v>0</v>
      </c>
      <c r="BG85" s="147">
        <v>0</v>
      </c>
      <c r="BH85" s="147">
        <v>0</v>
      </c>
      <c r="BI85" s="147">
        <v>0</v>
      </c>
      <c r="BJ85" s="70">
        <f t="shared" ref="BJ85:BJ87" si="787">BT85</f>
        <v>0</v>
      </c>
      <c r="BK85" s="71"/>
      <c r="BL85" s="24"/>
      <c r="BM85" s="14">
        <f t="shared" ref="BM85:BM87" si="788"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v>6</v>
      </c>
      <c r="BO85" s="14">
        <f t="shared" ref="BO85:BO87" si="789"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 t="shared" ref="BP85:BP87" si="790"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 t="shared" ref="BQ85:BQ87" si="791"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 t="shared" ref="BR85:BR86" si="792"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 t="shared" ref="BS85:BS87" si="793"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 t="shared" ref="BT85:BT87" si="794"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 t="shared" ref="BU85:BU87" si="795">SUM(BM85:BT85)</f>
        <v>6</v>
      </c>
      <c r="CF85" s="208"/>
      <c r="CG85" s="221"/>
    </row>
    <row r="86" spans="1:126" s="2" customFormat="1" ht="13.5" customHeight="1">
      <c r="A86" s="542" t="s">
        <v>374</v>
      </c>
      <c r="B86" s="539" t="s">
        <v>338</v>
      </c>
      <c r="C86" s="142" t="s">
        <v>326</v>
      </c>
      <c r="D86" s="199"/>
      <c r="E86" s="199"/>
      <c r="F86" s="199"/>
      <c r="G86" s="199"/>
      <c r="H86" s="552">
        <v>4</v>
      </c>
      <c r="I86" s="199"/>
      <c r="J86" s="199"/>
      <c r="K86" s="199"/>
      <c r="L86" s="199"/>
      <c r="M86" s="199"/>
      <c r="N86" s="199"/>
      <c r="O86" s="199"/>
      <c r="P86" s="147"/>
      <c r="Q86" s="147"/>
      <c r="R86" s="199"/>
      <c r="S86" s="199"/>
      <c r="T86" s="199"/>
      <c r="U86" s="199"/>
      <c r="V86" s="199"/>
      <c r="W86" s="199"/>
      <c r="X86" s="199"/>
      <c r="Y86" s="8">
        <v>180</v>
      </c>
      <c r="Z86" s="147">
        <v>6</v>
      </c>
      <c r="AA86" s="9">
        <f t="shared" si="776"/>
        <v>0</v>
      </c>
      <c r="AB86" s="9">
        <f t="shared" si="777"/>
        <v>0</v>
      </c>
      <c r="AC86" s="9">
        <f t="shared" si="778"/>
        <v>0</v>
      </c>
      <c r="AD86" s="9">
        <f t="shared" si="779"/>
        <v>180</v>
      </c>
      <c r="AE86" s="147">
        <v>0</v>
      </c>
      <c r="AF86" s="147">
        <v>0</v>
      </c>
      <c r="AG86" s="147">
        <v>0</v>
      </c>
      <c r="AH86" s="70">
        <f t="shared" si="780"/>
        <v>0</v>
      </c>
      <c r="AI86" s="147">
        <v>0</v>
      </c>
      <c r="AJ86" s="147">
        <v>0</v>
      </c>
      <c r="AK86" s="147">
        <v>0</v>
      </c>
      <c r="AL86" s="70">
        <f t="shared" si="781"/>
        <v>0</v>
      </c>
      <c r="AM86" s="147">
        <v>0</v>
      </c>
      <c r="AN86" s="147">
        <v>0</v>
      </c>
      <c r="AO86" s="147">
        <v>0</v>
      </c>
      <c r="AP86" s="70">
        <f t="shared" si="782"/>
        <v>0</v>
      </c>
      <c r="AQ86" s="147">
        <v>0</v>
      </c>
      <c r="AR86" s="147">
        <v>0</v>
      </c>
      <c r="AS86" s="147">
        <v>0</v>
      </c>
      <c r="AT86" s="70">
        <f t="shared" si="783"/>
        <v>6</v>
      </c>
      <c r="AU86" s="147">
        <v>0</v>
      </c>
      <c r="AV86" s="147">
        <v>0</v>
      </c>
      <c r="AW86" s="147">
        <v>0</v>
      </c>
      <c r="AX86" s="70">
        <f t="shared" si="784"/>
        <v>0</v>
      </c>
      <c r="AY86" s="147">
        <v>0</v>
      </c>
      <c r="AZ86" s="147">
        <v>0</v>
      </c>
      <c r="BA86" s="147">
        <v>0</v>
      </c>
      <c r="BB86" s="70">
        <f t="shared" si="785"/>
        <v>0</v>
      </c>
      <c r="BC86" s="147">
        <v>0</v>
      </c>
      <c r="BD86" s="147">
        <v>0</v>
      </c>
      <c r="BE86" s="147">
        <v>0</v>
      </c>
      <c r="BF86" s="70">
        <f t="shared" si="786"/>
        <v>0</v>
      </c>
      <c r="BG86" s="147">
        <v>0</v>
      </c>
      <c r="BH86" s="147">
        <v>0</v>
      </c>
      <c r="BI86" s="147">
        <v>0</v>
      </c>
      <c r="BJ86" s="70">
        <f t="shared" si="787"/>
        <v>0</v>
      </c>
      <c r="BK86" s="71"/>
      <c r="BL86" s="24"/>
      <c r="BM86" s="14">
        <f t="shared" si="788"/>
        <v>0</v>
      </c>
      <c r="BN86" s="14">
        <f t="shared" ref="BN86:BN87" si="796"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 t="shared" si="789"/>
        <v>0</v>
      </c>
      <c r="BP86" s="14">
        <v>6</v>
      </c>
      <c r="BQ86" s="14">
        <f t="shared" si="791"/>
        <v>0</v>
      </c>
      <c r="BR86" s="14">
        <f t="shared" si="792"/>
        <v>0</v>
      </c>
      <c r="BS86" s="14">
        <f t="shared" si="793"/>
        <v>0</v>
      </c>
      <c r="BT86" s="14">
        <f t="shared" si="794"/>
        <v>0</v>
      </c>
      <c r="BU86" s="92">
        <f t="shared" si="795"/>
        <v>6</v>
      </c>
      <c r="CF86" s="208"/>
      <c r="CG86" s="221"/>
    </row>
    <row r="87" spans="1:126" s="2" customFormat="1" ht="13.5" customHeight="1">
      <c r="A87" s="299" t="s">
        <v>375</v>
      </c>
      <c r="B87" s="539" t="s">
        <v>339</v>
      </c>
      <c r="C87" s="142" t="s">
        <v>326</v>
      </c>
      <c r="D87" s="199"/>
      <c r="E87" s="199"/>
      <c r="F87" s="199"/>
      <c r="G87" s="199"/>
      <c r="H87" s="552">
        <v>6</v>
      </c>
      <c r="I87" s="199"/>
      <c r="J87" s="199"/>
      <c r="K87" s="199"/>
      <c r="L87" s="199"/>
      <c r="M87" s="199"/>
      <c r="N87" s="199"/>
      <c r="O87" s="199"/>
      <c r="P87" s="147"/>
      <c r="Q87" s="147"/>
      <c r="R87" s="199"/>
      <c r="S87" s="199"/>
      <c r="T87" s="199"/>
      <c r="U87" s="199"/>
      <c r="V87" s="199"/>
      <c r="W87" s="199"/>
      <c r="X87" s="199"/>
      <c r="Y87" s="8">
        <v>180</v>
      </c>
      <c r="Z87" s="147">
        <v>6</v>
      </c>
      <c r="AA87" s="9">
        <f t="shared" si="776"/>
        <v>0</v>
      </c>
      <c r="AB87" s="9">
        <f t="shared" si="777"/>
        <v>0</v>
      </c>
      <c r="AC87" s="9">
        <f t="shared" si="778"/>
        <v>0</v>
      </c>
      <c r="AD87" s="9">
        <f t="shared" si="779"/>
        <v>180</v>
      </c>
      <c r="AE87" s="147">
        <v>0</v>
      </c>
      <c r="AF87" s="147">
        <v>0</v>
      </c>
      <c r="AG87" s="147">
        <v>0</v>
      </c>
      <c r="AH87" s="70">
        <f t="shared" si="780"/>
        <v>0</v>
      </c>
      <c r="AI87" s="147">
        <v>0</v>
      </c>
      <c r="AJ87" s="147">
        <v>0</v>
      </c>
      <c r="AK87" s="147">
        <v>0</v>
      </c>
      <c r="AL87" s="70">
        <f t="shared" si="781"/>
        <v>0</v>
      </c>
      <c r="AM87" s="147">
        <v>0</v>
      </c>
      <c r="AN87" s="147">
        <v>0</v>
      </c>
      <c r="AO87" s="147">
        <v>0</v>
      </c>
      <c r="AP87" s="70">
        <f t="shared" si="782"/>
        <v>0</v>
      </c>
      <c r="AQ87" s="147">
        <v>0</v>
      </c>
      <c r="AR87" s="147">
        <v>0</v>
      </c>
      <c r="AS87" s="147">
        <v>0</v>
      </c>
      <c r="AT87" s="70">
        <f t="shared" si="783"/>
        <v>0</v>
      </c>
      <c r="AU87" s="147">
        <v>0</v>
      </c>
      <c r="AV87" s="147">
        <v>0</v>
      </c>
      <c r="AW87" s="147">
        <v>0</v>
      </c>
      <c r="AX87" s="70">
        <f t="shared" si="784"/>
        <v>0</v>
      </c>
      <c r="AY87" s="147">
        <v>0</v>
      </c>
      <c r="AZ87" s="147">
        <v>0</v>
      </c>
      <c r="BA87" s="147">
        <v>0</v>
      </c>
      <c r="BB87" s="70">
        <f t="shared" si="785"/>
        <v>6</v>
      </c>
      <c r="BC87" s="147">
        <v>0</v>
      </c>
      <c r="BD87" s="147">
        <v>0</v>
      </c>
      <c r="BE87" s="147">
        <v>0</v>
      </c>
      <c r="BF87" s="70">
        <f t="shared" si="786"/>
        <v>0</v>
      </c>
      <c r="BG87" s="147">
        <v>0</v>
      </c>
      <c r="BH87" s="147">
        <v>0</v>
      </c>
      <c r="BI87" s="147">
        <v>0</v>
      </c>
      <c r="BJ87" s="70">
        <f t="shared" si="787"/>
        <v>0</v>
      </c>
      <c r="BK87" s="71"/>
      <c r="BL87" s="24"/>
      <c r="BM87" s="14">
        <f t="shared" si="788"/>
        <v>0</v>
      </c>
      <c r="BN87" s="14">
        <f t="shared" si="796"/>
        <v>0</v>
      </c>
      <c r="BO87" s="14">
        <f t="shared" si="789"/>
        <v>0</v>
      </c>
      <c r="BP87" s="14">
        <f t="shared" si="790"/>
        <v>0</v>
      </c>
      <c r="BQ87" s="14">
        <f t="shared" si="791"/>
        <v>0</v>
      </c>
      <c r="BR87" s="14">
        <v>6</v>
      </c>
      <c r="BS87" s="14">
        <f t="shared" si="793"/>
        <v>0</v>
      </c>
      <c r="BT87" s="14">
        <f t="shared" si="794"/>
        <v>0</v>
      </c>
      <c r="BU87" s="92">
        <f t="shared" si="795"/>
        <v>6</v>
      </c>
      <c r="CF87" s="208"/>
      <c r="CG87" s="221"/>
    </row>
    <row r="88" spans="1:126" s="2" customFormat="1" ht="12.5">
      <c r="A88" s="299" t="s">
        <v>376</v>
      </c>
      <c r="B88" s="124" t="s">
        <v>321</v>
      </c>
      <c r="C88" s="142" t="s">
        <v>326</v>
      </c>
      <c r="D88" s="319"/>
      <c r="E88" s="170"/>
      <c r="F88" s="170"/>
      <c r="G88" s="170"/>
      <c r="H88" s="552">
        <v>8</v>
      </c>
      <c r="I88" s="133"/>
      <c r="J88" s="133"/>
      <c r="K88" s="133"/>
      <c r="L88" s="133"/>
      <c r="M88" s="133"/>
      <c r="N88" s="133"/>
      <c r="O88" s="11"/>
      <c r="P88" s="147"/>
      <c r="Q88" s="147"/>
      <c r="R88" s="132"/>
      <c r="S88" s="133"/>
      <c r="T88" s="133"/>
      <c r="U88" s="133"/>
      <c r="V88" s="133"/>
      <c r="W88" s="133"/>
      <c r="X88" s="11"/>
      <c r="Y88" s="8">
        <v>180</v>
      </c>
      <c r="Z88" s="147">
        <v>6</v>
      </c>
      <c r="AA88" s="9">
        <f t="shared" ref="AA88:AC92" si="797">AE88*$BM$5+AI88*$BN$5+AM88*$BO$5+AQ88*$BP$5+AU88*$BQ$5+AY88*$BR$5+BC88*$BS$5+BG88*$BT$5</f>
        <v>0</v>
      </c>
      <c r="AB88" s="9">
        <f t="shared" si="797"/>
        <v>0</v>
      </c>
      <c r="AC88" s="9">
        <f t="shared" si="797"/>
        <v>0</v>
      </c>
      <c r="AD88" s="9">
        <f t="shared" ref="AD88:AD92" si="798">Y88-AA88</f>
        <v>180</v>
      </c>
      <c r="AE88" s="147">
        <v>0</v>
      </c>
      <c r="AF88" s="147">
        <v>0</v>
      </c>
      <c r="AG88" s="147">
        <v>0</v>
      </c>
      <c r="AH88" s="70">
        <f>BM88</f>
        <v>0</v>
      </c>
      <c r="AI88" s="147">
        <v>0</v>
      </c>
      <c r="AJ88" s="147">
        <v>0</v>
      </c>
      <c r="AK88" s="147">
        <v>0</v>
      </c>
      <c r="AL88" s="70">
        <f>BN88</f>
        <v>0</v>
      </c>
      <c r="AM88" s="147">
        <v>0</v>
      </c>
      <c r="AN88" s="147">
        <v>0</v>
      </c>
      <c r="AO88" s="147">
        <v>0</v>
      </c>
      <c r="AP88" s="70">
        <f>BO88</f>
        <v>0</v>
      </c>
      <c r="AQ88" s="147">
        <v>0</v>
      </c>
      <c r="AR88" s="147">
        <v>0</v>
      </c>
      <c r="AS88" s="147">
        <v>0</v>
      </c>
      <c r="AT88" s="70">
        <f>BP88</f>
        <v>0</v>
      </c>
      <c r="AU88" s="147">
        <v>0</v>
      </c>
      <c r="AV88" s="147">
        <v>0</v>
      </c>
      <c r="AW88" s="147">
        <v>0</v>
      </c>
      <c r="AX88" s="70">
        <f>BQ88</f>
        <v>0</v>
      </c>
      <c r="AY88" s="147">
        <v>0</v>
      </c>
      <c r="AZ88" s="147">
        <v>0</v>
      </c>
      <c r="BA88" s="147">
        <v>0</v>
      </c>
      <c r="BB88" s="70">
        <f t="shared" si="785"/>
        <v>0</v>
      </c>
      <c r="BC88" s="147">
        <v>0</v>
      </c>
      <c r="BD88" s="147">
        <v>0</v>
      </c>
      <c r="BE88" s="147">
        <v>0</v>
      </c>
      <c r="BF88" s="70">
        <f>BS88</f>
        <v>0</v>
      </c>
      <c r="BG88" s="147">
        <v>0</v>
      </c>
      <c r="BH88" s="147">
        <v>0</v>
      </c>
      <c r="BI88" s="147">
        <v>0</v>
      </c>
      <c r="BJ88" s="70">
        <f>BT88</f>
        <v>6</v>
      </c>
      <c r="BK88" s="63">
        <f t="shared" ref="BK88:BK93" si="799">IF(ISERROR(AD88/Y88),0,AD88/Y88)</f>
        <v>1</v>
      </c>
      <c r="BL88" s="19"/>
      <c r="BM88" s="14">
        <f>IF(OR(MID($D88,1,1)="1",MID($E88,1,1)="1",MID($F88,1,1)="1",MID($G88,1,1)="1",MID($H88,1,1)="1",MID($I88,1,1)="1",MID($J88,1,1)="1",MID($K88,1,1)="1",MID($M88,1,1)="1",MID($N88,1,1)="1",MID($O88,1,1)=1),$Z88/$DA88,0)</f>
        <v>0</v>
      </c>
      <c r="BN88" s="14">
        <f>IF(OR(MID($D88,1,1)="2",MID($E88,1,1)="2",MID($F88,1,1)="2",MID($G88,1,1)="2",MID($H88,1,1)="2",MID($I88,1,1)="2",MID($J88,1,1)="2",MID($K88,1,1)="2",MID($M88,1,1)="2",MID($N88,1,1)="2",MID($O88,1,1)=1),$Z88/$DA88,0)</f>
        <v>0</v>
      </c>
      <c r="BO88" s="14">
        <f>IF(OR(MID($D88,1,1)="3",MID($E88,1,1)="3",MID($F88,1,1)="3",MID($G88,1,1)="3",MID($H88,1,1)="3",MID($I88,1,1)="3",MID($J88,1,1)="3",MID($K88,1,1)="3",MID($M88,1,1)="3",MID($N88,1,1)="3",MID($O88,1,1)=1),$Z88/$DA88,0)</f>
        <v>0</v>
      </c>
      <c r="BP88" s="14">
        <f>IF(OR(MID($D88,1,1)="4",MID($E88,1,1)="4",MID($F88,1,1)="4",MID($G88,1,1)="4",MID($H88,1,1)="4",MID($I88,1,1)="4",MID($J88,1,1)="4",MID($K88,1,1)="4",MID($M88,1,1)="4",MID($N88,1,1)="4",MID($O88,1,1)=1),$Z88/$DA88,0)</f>
        <v>0</v>
      </c>
      <c r="BQ88" s="14">
        <f>IF(OR(MID($D88,1,1)="5",MID($E88,1,1)="5",MID($F88,1,1)="5",MID($G88,1,1)="5",MID($H88,1,1)="5",MID($I88,1,1)="5",MID($J88,1,1)="5",MID($K88,1,1)="5",MID($M88,1,1)="5",MID($N88,1,1)="5",MID($O88,1,1)=1),$Z88/$DA88,0)</f>
        <v>0</v>
      </c>
      <c r="BR88" s="14">
        <f>IF(OR(MID($D88,1,1)="6",MID($E88,1,1)="6",MID($F88,1,1)="6",MID($G88,1,1)="6",MID($H88,1,1)="6",MID($I88,1,1)="6",MID($J88,1,1)="6",MID($K88,1,1)="6",MID($M88,1,1)="6",MID($N88,1,1)="6",MID($O88,1,1)=1),$Z88/$DA88,0)</f>
        <v>0</v>
      </c>
      <c r="BS88" s="14">
        <f>IF(OR(MID($D88,1,1)="7",MID($E88,1,1)="7",MID($F88,1,1)="7",MID($G88,1,1)="7",MID($H88,1,1)="7",MID($I88,1,1)="7",MID($J88,1,1)="7",MID($K88,1,1)="7",MID($M88,1,1)="7",MID($N88,1,1)="7",MID($O88,1,1)=1),$Z88/$DA88,0)</f>
        <v>0</v>
      </c>
      <c r="BT88" s="14">
        <f>IF(OR(MID($D88,1,1)="8",MID($E88,1,1)="8",MID($F88,1,1)="8",MID($G88,1,1)="8",MID($H88,1,1)="8",MID($I88,1,1)="8",MID($J88,1,1)="8",MID($K88,1,1)="8",MID($M88,1,1)="8",MID($N88,1,1)="8",MID($O88,1,1)=1),$Z88/$DA88,0)</f>
        <v>6</v>
      </c>
      <c r="BU88" s="92">
        <f>SUM(BM88:BT88)</f>
        <v>6</v>
      </c>
      <c r="BX88"/>
      <c r="BY88"/>
      <c r="BZ88"/>
      <c r="CA88"/>
      <c r="CB88"/>
      <c r="CC88"/>
      <c r="CD88"/>
      <c r="CE88"/>
      <c r="CF88" s="216"/>
      <c r="CG88" s="226">
        <f t="shared" ref="CG88:CG93" si="800">MAX(BX88:CE88)</f>
        <v>0</v>
      </c>
      <c r="CI88"/>
      <c r="CJ88"/>
      <c r="CK88"/>
      <c r="CL88"/>
      <c r="CM88"/>
      <c r="CN88"/>
      <c r="CO88"/>
      <c r="CP88"/>
      <c r="CQ88"/>
      <c r="CR88" s="75">
        <f>IF(MID(H88,1,1)="1",1,0)+IF(MID(I88,1,1)="1",1,0)+IF(MID(J88,1,1)="1",1,0)+IF(MID(K88,1,1)="1",1,0)+IF(MID(M88,1,1)="1",1,0)+IF(MID(N88,1,1)="1",1,0)+IF(MID(O88,1,1)="1",1,0)</f>
        <v>0</v>
      </c>
      <c r="CS88" s="75">
        <f>IF(MID(H88,1,1)="2",1,0)+IF(MID(I88,1,1)="2",1,0)+IF(MID(J88,1,1)="2",1,0)+IF(MID(K88,1,1)="2",1,0)+IF(MID(M88,1,1)="2",1,0)+IF(MID(N88,1,1)="2",1,0)+IF(MID(O88,1,1)="2",1,0)</f>
        <v>0</v>
      </c>
      <c r="CT88" s="76">
        <f>IF(MID(H88,1,1)="3",1,0)+IF(MID(I88,1,1)="3",1,0)+IF(MID(J88,1,1)="3",1,0)+IF(MID(K88,1,1)="3",1,0)+IF(MID(M88,1,1)="3",1,0)+IF(MID(N88,1,1)="3",1,0)+IF(MID(O88,1,1)="3",1,0)</f>
        <v>0</v>
      </c>
      <c r="CU88" s="75">
        <f>IF(MID(H88,1,1)="4",1,0)+IF(MID(I88,1,1)="4",1,0)+IF(MID(J88,1,1)="4",1,0)+IF(MID(K88,1,1)="4",1,0)+IF(MID(M88,1,1)="4",1,0)+IF(MID(N88,1,1)="4",1,0)+IF(MID(O88,1,1)="4",1,0)</f>
        <v>0</v>
      </c>
      <c r="CV88" s="75">
        <f>IF(MID(H88,1,1)="5",1,0)+IF(MID(I88,1,1)="5",1,0)+IF(MID(J88,1,1)="5",1,0)+IF(MID(K88,1,1)="5",1,0)+IF(MID(M88,1,1)="5",1,0)+IF(MID(N88,1,1)="5",1,0)+IF(MID(O88,1,1)="5",1,0)</f>
        <v>0</v>
      </c>
      <c r="CW88" s="75">
        <f>IF(MID(H88,1,1)="6",1,0)+IF(MID(I88,1,1)="6",1,0)+IF(MID(J88,1,1)="6",1,0)+IF(MID(K88,1,1)="6",1,0)+IF(MID(M88,1,1)="6",1,0)+IF(MID(N88,1,1)="6",1,0)+IF(MID(O88,1,1)="6",1,0)</f>
        <v>0</v>
      </c>
      <c r="CX88" s="75">
        <f>IF(MID(H88,1,1)="7",1,0)+IF(MID(I88,1,1)="7",1,0)+IF(MID(J88,1,1)="7",1,0)+IF(MID(K88,1,1)="7",1,0)+IF(MID(M88,1,1)="7",1,0)+IF(MID(N88,1,1)="7",1,0)+IF(MID(O88,1,1)="7",1,0)</f>
        <v>0</v>
      </c>
      <c r="CY88" s="75">
        <f>IF(MID(H88,1,1)="8",1,0)+IF(MID(I88,1,1)="8",1,0)+IF(MID(J88,1,1)="8",1,0)+IF(MID(K88,1,1)="8",1,0)+IF(MID(M88,1,1)="8",1,0)+IF(MID(N88,1,1)="8",1,0)+IF(MID(O88,1,1)="8",1,0)</f>
        <v>1</v>
      </c>
      <c r="CZ88" s="86">
        <f>SUM(CR88:CY88)</f>
        <v>1</v>
      </c>
      <c r="DA88" s="2">
        <f>CQ88+CZ88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2.5" hidden="1">
      <c r="A89" s="342" t="s">
        <v>211</v>
      </c>
      <c r="B89" s="161"/>
      <c r="C89" s="142"/>
      <c r="D89" s="319"/>
      <c r="E89" s="170"/>
      <c r="F89" s="170"/>
      <c r="G89" s="320"/>
      <c r="H89" s="551"/>
      <c r="I89" s="133"/>
      <c r="J89" s="133"/>
      <c r="K89" s="133"/>
      <c r="L89" s="133"/>
      <c r="M89" s="133"/>
      <c r="N89" s="133"/>
      <c r="O89" s="11"/>
      <c r="P89" s="147"/>
      <c r="Q89" s="147"/>
      <c r="R89" s="132"/>
      <c r="S89" s="133"/>
      <c r="T89" s="133"/>
      <c r="U89" s="133"/>
      <c r="V89" s="133"/>
      <c r="W89" s="133"/>
      <c r="X89" s="11"/>
      <c r="Y89" s="8"/>
      <c r="Z89" s="147">
        <f t="shared" ref="Z89:Z92" si="801">Y89/$BS$7</f>
        <v>0</v>
      </c>
      <c r="AA89" s="9">
        <f t="shared" si="797"/>
        <v>0</v>
      </c>
      <c r="AB89" s="9">
        <f t="shared" si="797"/>
        <v>0</v>
      </c>
      <c r="AC89" s="9">
        <f t="shared" si="797"/>
        <v>0</v>
      </c>
      <c r="AD89" s="9">
        <f t="shared" si="798"/>
        <v>0</v>
      </c>
      <c r="AE89" s="147">
        <v>0</v>
      </c>
      <c r="AF89" s="147">
        <v>0</v>
      </c>
      <c r="AG89" s="147">
        <v>0</v>
      </c>
      <c r="AH89" s="70">
        <f>BM89</f>
        <v>0</v>
      </c>
      <c r="AI89" s="147">
        <v>0</v>
      </c>
      <c r="AJ89" s="147">
        <v>0</v>
      </c>
      <c r="AK89" s="147">
        <v>0</v>
      </c>
      <c r="AL89" s="70">
        <f>BN89</f>
        <v>0</v>
      </c>
      <c r="AM89" s="147">
        <v>0</v>
      </c>
      <c r="AN89" s="147">
        <v>0</v>
      </c>
      <c r="AO89" s="147">
        <v>0</v>
      </c>
      <c r="AP89" s="70">
        <f>BO89</f>
        <v>0</v>
      </c>
      <c r="AQ89" s="147">
        <v>0</v>
      </c>
      <c r="AR89" s="147">
        <v>0</v>
      </c>
      <c r="AS89" s="147">
        <v>0</v>
      </c>
      <c r="AT89" s="70">
        <f>BP89</f>
        <v>0</v>
      </c>
      <c r="AU89" s="147">
        <v>0</v>
      </c>
      <c r="AV89" s="147">
        <v>0</v>
      </c>
      <c r="AW89" s="147">
        <v>0</v>
      </c>
      <c r="AX89" s="70">
        <f>BQ89</f>
        <v>0</v>
      </c>
      <c r="AY89" s="147">
        <v>0</v>
      </c>
      <c r="AZ89" s="147">
        <v>0</v>
      </c>
      <c r="BA89" s="147">
        <v>0</v>
      </c>
      <c r="BB89" s="70">
        <f t="shared" si="785"/>
        <v>0</v>
      </c>
      <c r="BC89" s="147">
        <v>0</v>
      </c>
      <c r="BD89" s="147">
        <v>0</v>
      </c>
      <c r="BE89" s="147">
        <v>0</v>
      </c>
      <c r="BF89" s="70">
        <f>BS89</f>
        <v>0</v>
      </c>
      <c r="BG89" s="147">
        <v>0</v>
      </c>
      <c r="BH89" s="147">
        <v>0</v>
      </c>
      <c r="BI89" s="147">
        <v>0</v>
      </c>
      <c r="BJ89" s="70">
        <f>BT89</f>
        <v>0</v>
      </c>
      <c r="BK89" s="63">
        <f t="shared" si="799"/>
        <v>0</v>
      </c>
      <c r="BL89" s="19"/>
      <c r="BM89" s="14">
        <f>IF(OR(MID($D89,1,1)="1",MID($E89,1,1)="1",MID($F89,1,1)="1",MID($G89,1,1)="1",MID($H89,1,1)="1",MID($I89,1,1)="1",MID($J89,1,1)="1",MID($K89,1,1)="1",MID($M89,1,1)="1",MID($N89,1,1)="1",MID($O89,1,1)=1),$Z89/$DA89,0)</f>
        <v>0</v>
      </c>
      <c r="BN89" s="14">
        <f>IF(OR(MID($D89,1,1)="2",MID($E89,1,1)="2",MID($F89,1,1)="2",MID($G89,1,1)="2",MID($H89,1,1)="2",MID($I89,1,1)="2",MID($J89,1,1)="2",MID($K89,1,1)="2",MID($M89,1,1)="2",MID($N89,1,1)="2",MID($O89,1,1)=1),$Z89/$DA89,0)</f>
        <v>0</v>
      </c>
      <c r="BO89" s="14">
        <f>IF(OR(MID($D89,1,1)="3",MID($E89,1,1)="3",MID($F89,1,1)="3",MID($G89,1,1)="3",MID($H89,1,1)="3",MID($I89,1,1)="3",MID($J89,1,1)="3",MID($K89,1,1)="3",MID($M89,1,1)="3",MID($N89,1,1)="3",MID($O89,1,1)=1),$Z89/$DA89,0)</f>
        <v>0</v>
      </c>
      <c r="BP89" s="14">
        <f>IF(OR(MID($D89,1,1)="4",MID($E89,1,1)="4",MID($F89,1,1)="4",MID($G89,1,1)="4",MID($H89,1,1)="4",MID($I89,1,1)="4",MID($J89,1,1)="4",MID($K89,1,1)="4",MID($M89,1,1)="4",MID($N89,1,1)="4",MID($O89,1,1)=1),$Z89/$DA89,0)</f>
        <v>0</v>
      </c>
      <c r="BQ89" s="14">
        <f>IF(OR(MID($D89,1,1)="5",MID($E89,1,1)="5",MID($F89,1,1)="5",MID($G89,1,1)="5",MID($H89,1,1)="5",MID($I89,1,1)="5",MID($J89,1,1)="5",MID($K89,1,1)="5",MID($M89,1,1)="5",MID($N89,1,1)="5",MID($O89,1,1)=1),$Z89/$DA89,0)</f>
        <v>0</v>
      </c>
      <c r="BR89" s="14">
        <f>IF(OR(MID($D89,1,1)="6",MID($E89,1,1)="6",MID($F89,1,1)="6",MID($G89,1,1)="6",MID($H89,1,1)="6",MID($I89,1,1)="6",MID($J89,1,1)="6",MID($K89,1,1)="6",MID($M89,1,1)="6",MID($N89,1,1)="6",MID($O89,1,1)=1),$Z89/$DA89,0)</f>
        <v>0</v>
      </c>
      <c r="BS89" s="14">
        <f>IF(OR(MID($D89,1,1)="7",MID($E89,1,1)="7",MID($F89,1,1)="7",MID($G89,1,1)="7",MID($H89,1,1)="7",MID($I89,1,1)="7",MID($J89,1,1)="7",MID($K89,1,1)="7",MID($M89,1,1)="7",MID($N89,1,1)="7",MID($O89,1,1)=1),$Z89/$DA89,0)</f>
        <v>0</v>
      </c>
      <c r="BT89" s="14">
        <f>IF(OR(MID($D89,1,1)="8",MID($E89,1,1)="8",MID($F89,1,1)="8",MID($G89,1,1)="8",MID($H89,1,1)="8",MID($I89,1,1)="8",MID($J89,1,1)="8",MID($K89,1,1)="8",MID($M89,1,1)="8",MID($N89,1,1)="8",MID($O89,1,1)=1),$Z89/$DA89,0)</f>
        <v>0</v>
      </c>
      <c r="BU89" s="92">
        <f>SUM(BM89:BT89)</f>
        <v>0</v>
      </c>
      <c r="BX89"/>
      <c r="BY89"/>
      <c r="BZ89"/>
      <c r="CA89"/>
      <c r="CB89"/>
      <c r="CC89"/>
      <c r="CD89"/>
      <c r="CE89"/>
      <c r="CF89" s="216"/>
      <c r="CG89" s="226">
        <f t="shared" si="800"/>
        <v>0</v>
      </c>
      <c r="CI89"/>
      <c r="CJ89"/>
      <c r="CK89"/>
      <c r="CL89"/>
      <c r="CM89"/>
      <c r="CN89"/>
      <c r="CO89"/>
      <c r="CP89"/>
      <c r="CQ89"/>
      <c r="CR89" s="75">
        <f>IF(MID(H89,1,1)="1",1,0)+IF(MID(I89,1,1)="1",1,0)+IF(MID(J89,1,1)="1",1,0)+IF(MID(K89,1,1)="1",1,0)+IF(MID(M89,1,1)="1",1,0)+IF(MID(N89,1,1)="1",1,0)+IF(MID(O89,1,1)="1",1,0)</f>
        <v>0</v>
      </c>
      <c r="CS89" s="75">
        <f>IF(MID(H89,1,1)="2",1,0)+IF(MID(I89,1,1)="2",1,0)+IF(MID(J89,1,1)="2",1,0)+IF(MID(K89,1,1)="2",1,0)+IF(MID(M89,1,1)="2",1,0)+IF(MID(N89,1,1)="2",1,0)+IF(MID(O89,1,1)="2",1,0)</f>
        <v>0</v>
      </c>
      <c r="CT89" s="76">
        <f>IF(MID(H89,1,1)="3",1,0)+IF(MID(I89,1,1)="3",1,0)+IF(MID(J89,1,1)="3",1,0)+IF(MID(K89,1,1)="3",1,0)+IF(MID(M89,1,1)="3",1,0)+IF(MID(N89,1,1)="3",1,0)+IF(MID(O89,1,1)="3",1,0)</f>
        <v>0</v>
      </c>
      <c r="CU89" s="75">
        <f>IF(MID(H89,1,1)="4",1,0)+IF(MID(I89,1,1)="4",1,0)+IF(MID(J89,1,1)="4",1,0)+IF(MID(K89,1,1)="4",1,0)+IF(MID(M89,1,1)="4",1,0)+IF(MID(N89,1,1)="4",1,0)+IF(MID(O89,1,1)="4",1,0)</f>
        <v>0</v>
      </c>
      <c r="CV89" s="75">
        <f>IF(MID(H89,1,1)="5",1,0)+IF(MID(I89,1,1)="5",1,0)+IF(MID(J89,1,1)="5",1,0)+IF(MID(K89,1,1)="5",1,0)+IF(MID(M89,1,1)="5",1,0)+IF(MID(N89,1,1)="5",1,0)+IF(MID(O89,1,1)="5",1,0)</f>
        <v>0</v>
      </c>
      <c r="CW89" s="75">
        <f>IF(MID(H89,1,1)="6",1,0)+IF(MID(I89,1,1)="6",1,0)+IF(MID(J89,1,1)="6",1,0)+IF(MID(K89,1,1)="6",1,0)+IF(MID(M89,1,1)="6",1,0)+IF(MID(N89,1,1)="6",1,0)+IF(MID(O89,1,1)="6",1,0)</f>
        <v>0</v>
      </c>
      <c r="CX89" s="75">
        <f>IF(MID(H89,1,1)="7",1,0)+IF(MID(I89,1,1)="7",1,0)+IF(MID(J89,1,1)="7",1,0)+IF(MID(K89,1,1)="7",1,0)+IF(MID(M89,1,1)="7",1,0)+IF(MID(N89,1,1)="7",1,0)+IF(MID(O89,1,1)="7",1,0)</f>
        <v>0</v>
      </c>
      <c r="CY89" s="75">
        <f>IF(MID(H89,1,1)="8",1,0)+IF(MID(I89,1,1)="8",1,0)+IF(MID(J89,1,1)="8",1,0)+IF(MID(K89,1,1)="8",1,0)+IF(MID(M89,1,1)="8",1,0)+IF(MID(N89,1,1)="8",1,0)+IF(MID(O89,1,1)="8",1,0)</f>
        <v>0</v>
      </c>
      <c r="CZ89" s="86">
        <f>SUM(CR89:CY89)</f>
        <v>0</v>
      </c>
      <c r="DA89" s="2">
        <f>CQ89+CZ89</f>
        <v>0</v>
      </c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26" s="2" customFormat="1" ht="13.5" hidden="1" customHeight="1">
      <c r="A90" s="342" t="s">
        <v>212</v>
      </c>
      <c r="B90" s="161"/>
      <c r="C90" s="142"/>
      <c r="D90" s="319"/>
      <c r="E90" s="170"/>
      <c r="F90" s="170"/>
      <c r="G90" s="320"/>
      <c r="H90" s="132"/>
      <c r="I90" s="133"/>
      <c r="J90" s="133"/>
      <c r="K90" s="133"/>
      <c r="L90" s="133"/>
      <c r="M90" s="133"/>
      <c r="N90" s="133"/>
      <c r="O90" s="11"/>
      <c r="P90" s="147"/>
      <c r="Q90" s="147"/>
      <c r="R90" s="132"/>
      <c r="S90" s="133"/>
      <c r="T90" s="133"/>
      <c r="U90" s="133"/>
      <c r="V90" s="133"/>
      <c r="W90" s="133"/>
      <c r="X90" s="11"/>
      <c r="Y90" s="8"/>
      <c r="Z90" s="147">
        <f t="shared" si="801"/>
        <v>0</v>
      </c>
      <c r="AA90" s="9">
        <f t="shared" si="797"/>
        <v>0</v>
      </c>
      <c r="AB90" s="9">
        <f t="shared" si="797"/>
        <v>0</v>
      </c>
      <c r="AC90" s="9">
        <f t="shared" si="797"/>
        <v>0</v>
      </c>
      <c r="AD90" s="9">
        <f t="shared" si="798"/>
        <v>0</v>
      </c>
      <c r="AE90" s="147">
        <v>0</v>
      </c>
      <c r="AF90" s="147">
        <v>0</v>
      </c>
      <c r="AG90" s="147">
        <v>0</v>
      </c>
      <c r="AH90" s="70">
        <f>BM90</f>
        <v>0</v>
      </c>
      <c r="AI90" s="147">
        <v>0</v>
      </c>
      <c r="AJ90" s="147">
        <v>0</v>
      </c>
      <c r="AK90" s="147">
        <v>0</v>
      </c>
      <c r="AL90" s="70">
        <f>BN90</f>
        <v>0</v>
      </c>
      <c r="AM90" s="147">
        <v>0</v>
      </c>
      <c r="AN90" s="147">
        <v>0</v>
      </c>
      <c r="AO90" s="147">
        <v>0</v>
      </c>
      <c r="AP90" s="70">
        <f>BO90</f>
        <v>0</v>
      </c>
      <c r="AQ90" s="147">
        <v>0</v>
      </c>
      <c r="AR90" s="147">
        <v>0</v>
      </c>
      <c r="AS90" s="147">
        <v>0</v>
      </c>
      <c r="AT90" s="70">
        <f>BP90</f>
        <v>0</v>
      </c>
      <c r="AU90" s="147">
        <v>0</v>
      </c>
      <c r="AV90" s="147">
        <v>0</v>
      </c>
      <c r="AW90" s="147">
        <v>0</v>
      </c>
      <c r="AX90" s="70">
        <f>BQ90</f>
        <v>0</v>
      </c>
      <c r="AY90" s="147">
        <v>0</v>
      </c>
      <c r="AZ90" s="147">
        <v>0</v>
      </c>
      <c r="BA90" s="147">
        <v>0</v>
      </c>
      <c r="BB90" s="70">
        <f t="shared" si="785"/>
        <v>0</v>
      </c>
      <c r="BC90" s="147">
        <v>0</v>
      </c>
      <c r="BD90" s="147">
        <v>0</v>
      </c>
      <c r="BE90" s="147">
        <v>0</v>
      </c>
      <c r="BF90" s="70">
        <f>BS90</f>
        <v>0</v>
      </c>
      <c r="BG90" s="147">
        <v>0</v>
      </c>
      <c r="BH90" s="147">
        <v>0</v>
      </c>
      <c r="BI90" s="147">
        <v>0</v>
      </c>
      <c r="BJ90" s="70">
        <f>BT90</f>
        <v>0</v>
      </c>
      <c r="BK90" s="63">
        <f t="shared" si="799"/>
        <v>0</v>
      </c>
      <c r="BL90" s="19"/>
      <c r="BM90" s="14">
        <f>IF(OR(MID($D90,1,1)="1",MID($E90,1,1)="1",MID($F90,1,1)="1",MID($G90,1,1)="1",MID($H90,1,1)="1",MID($I90,1,1)="1",MID($J90,1,1)="1",MID($K90,1,1)="1",MID($M90,1,1)="1",MID($N90,1,1)="1",MID($O90,1,1)=1),$Z90/$DA90,0)</f>
        <v>0</v>
      </c>
      <c r="BN90" s="14">
        <f>IF(OR(MID($D90,1,1)="2",MID($E90,1,1)="2",MID($F90,1,1)="2",MID($G90,1,1)="2",MID($H90,1,1)="2",MID($I90,1,1)="2",MID($J90,1,1)="2",MID($K90,1,1)="2",MID($M90,1,1)="2",MID($N90,1,1)="2",MID($O90,1,1)=1),$Z90/$DA90,0)</f>
        <v>0</v>
      </c>
      <c r="BO90" s="14">
        <f>IF(OR(MID($D90,1,1)="3",MID($E90,1,1)="3",MID($F90,1,1)="3",MID($G90,1,1)="3",MID($H90,1,1)="3",MID($I90,1,1)="3",MID($J90,1,1)="3",MID($K90,1,1)="3",MID($M90,1,1)="3",MID($N90,1,1)="3",MID($O90,1,1)=1),$Z90/$DA90,0)</f>
        <v>0</v>
      </c>
      <c r="BP90" s="14">
        <f>IF(OR(MID($D90,1,1)="4",MID($E90,1,1)="4",MID($F90,1,1)="4",MID($G90,1,1)="4",MID($H90,1,1)="4",MID($I90,1,1)="4",MID($J90,1,1)="4",MID($K90,1,1)="4",MID($M90,1,1)="4",MID($N90,1,1)="4",MID($O90,1,1)=1),$Z90/$DA90,0)</f>
        <v>0</v>
      </c>
      <c r="BQ90" s="14">
        <f>IF(OR(MID($D90,1,1)="5",MID($E90,1,1)="5",MID($F90,1,1)="5",MID($G90,1,1)="5",MID($H90,1,1)="5",MID($I90,1,1)="5",MID($J90,1,1)="5",MID($K90,1,1)="5",MID($M90,1,1)="5",MID($N90,1,1)="5",MID($O90,1,1)=1),$Z90/$DA90,0)</f>
        <v>0</v>
      </c>
      <c r="BR90" s="14">
        <f>IF(OR(MID($D90,1,1)="6",MID($E90,1,1)="6",MID($F90,1,1)="6",MID($G90,1,1)="6",MID($H90,1,1)="6",MID($I90,1,1)="6",MID($J90,1,1)="6",MID($K90,1,1)="6",MID($M90,1,1)="6",MID($N90,1,1)="6",MID($O90,1,1)=1),$Z90/$DA90,0)</f>
        <v>0</v>
      </c>
      <c r="BS90" s="14">
        <f>IF(OR(MID($D90,1,1)="7",MID($E90,1,1)="7",MID($F90,1,1)="7",MID($G90,1,1)="7",MID($H90,1,1)="7",MID($I90,1,1)="7",MID($J90,1,1)="7",MID($K90,1,1)="7",MID($M90,1,1)="7",MID($N90,1,1)="7",MID($O90,1,1)=1),$Z90/$DA90,0)</f>
        <v>0</v>
      </c>
      <c r="BT90" s="14">
        <f>IF(OR(MID($D90,1,1)="8",MID($E90,1,1)="8",MID($F90,1,1)="8",MID($G90,1,1)="8",MID($H90,1,1)="8",MID($I90,1,1)="8",MID($J90,1,1)="8",MID($K90,1,1)="8",MID($M90,1,1)="8",MID($N90,1,1)="8",MID($O90,1,1)=1),$Z90/$DA90,0)</f>
        <v>0</v>
      </c>
      <c r="BU90" s="92">
        <f>SUM(BM90:BT90)</f>
        <v>0</v>
      </c>
      <c r="BX90"/>
      <c r="BY90"/>
      <c r="BZ90"/>
      <c r="CA90"/>
      <c r="CB90"/>
      <c r="CC90"/>
      <c r="CD90"/>
      <c r="CE90"/>
      <c r="CF90" s="216"/>
      <c r="CG90" s="226">
        <f t="shared" si="800"/>
        <v>0</v>
      </c>
      <c r="CI90"/>
      <c r="CJ90"/>
      <c r="CK90"/>
      <c r="CL90"/>
      <c r="CM90"/>
      <c r="CN90"/>
      <c r="CO90"/>
      <c r="CP90"/>
      <c r="CQ90"/>
      <c r="CR90" s="75">
        <f>IF(MID(H90,1,1)="1",1,0)+IF(MID(I90,1,1)="1",1,0)+IF(MID(J90,1,1)="1",1,0)+IF(MID(K90,1,1)="1",1,0)+IF(MID(M90,1,1)="1",1,0)+IF(MID(N90,1,1)="1",1,0)+IF(MID(O90,1,1)="1",1,0)</f>
        <v>0</v>
      </c>
      <c r="CS90" s="75">
        <f>IF(MID(H90,1,1)="2",1,0)+IF(MID(I90,1,1)="2",1,0)+IF(MID(J90,1,1)="2",1,0)+IF(MID(K90,1,1)="2",1,0)+IF(MID(M90,1,1)="2",1,0)+IF(MID(N90,1,1)="2",1,0)+IF(MID(O90,1,1)="2",1,0)</f>
        <v>0</v>
      </c>
      <c r="CT90" s="76">
        <f>IF(MID(H90,1,1)="3",1,0)+IF(MID(I90,1,1)="3",1,0)+IF(MID(J90,1,1)="3",1,0)+IF(MID(K90,1,1)="3",1,0)+IF(MID(M90,1,1)="3",1,0)+IF(MID(N90,1,1)="3",1,0)+IF(MID(O90,1,1)="3",1,0)</f>
        <v>0</v>
      </c>
      <c r="CU90" s="75">
        <f>IF(MID(H90,1,1)="4",1,0)+IF(MID(I90,1,1)="4",1,0)+IF(MID(J90,1,1)="4",1,0)+IF(MID(K90,1,1)="4",1,0)+IF(MID(M90,1,1)="4",1,0)+IF(MID(N90,1,1)="4",1,0)+IF(MID(O90,1,1)="4",1,0)</f>
        <v>0</v>
      </c>
      <c r="CV90" s="75">
        <f>IF(MID(H90,1,1)="5",1,0)+IF(MID(I90,1,1)="5",1,0)+IF(MID(J90,1,1)="5",1,0)+IF(MID(K90,1,1)="5",1,0)+IF(MID(M90,1,1)="5",1,0)+IF(MID(N90,1,1)="5",1,0)+IF(MID(O90,1,1)="5",1,0)</f>
        <v>0</v>
      </c>
      <c r="CW90" s="75">
        <f>IF(MID(H90,1,1)="6",1,0)+IF(MID(I90,1,1)="6",1,0)+IF(MID(J90,1,1)="6",1,0)+IF(MID(K90,1,1)="6",1,0)+IF(MID(M90,1,1)="6",1,0)+IF(MID(N90,1,1)="6",1,0)+IF(MID(O90,1,1)="6",1,0)</f>
        <v>0</v>
      </c>
      <c r="CX90" s="75">
        <f>IF(MID(H90,1,1)="7",1,0)+IF(MID(I90,1,1)="7",1,0)+IF(MID(J90,1,1)="7",1,0)+IF(MID(K90,1,1)="7",1,0)+IF(MID(M90,1,1)="7",1,0)+IF(MID(N90,1,1)="7",1,0)+IF(MID(O90,1,1)="7",1,0)</f>
        <v>0</v>
      </c>
      <c r="CY90" s="75">
        <f>IF(MID(H90,1,1)="8",1,0)+IF(MID(I90,1,1)="8",1,0)+IF(MID(J90,1,1)="8",1,0)+IF(MID(K90,1,1)="8",1,0)+IF(MID(M90,1,1)="8",1,0)+IF(MID(N90,1,1)="8",1,0)+IF(MID(O90,1,1)="8",1,0)</f>
        <v>0</v>
      </c>
      <c r="CZ90" s="86">
        <f>SUM(CR90:CY90)</f>
        <v>0</v>
      </c>
      <c r="DA90" s="2">
        <f>CQ90+CZ90</f>
        <v>0</v>
      </c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s="2" customFormat="1" ht="12.5" hidden="1">
      <c r="A91" s="342" t="s">
        <v>213</v>
      </c>
      <c r="B91" s="161"/>
      <c r="C91" s="142"/>
      <c r="D91" s="319"/>
      <c r="E91" s="170"/>
      <c r="F91" s="170"/>
      <c r="G91" s="320"/>
      <c r="H91" s="132"/>
      <c r="I91" s="133"/>
      <c r="J91" s="133"/>
      <c r="K91" s="133"/>
      <c r="L91" s="133"/>
      <c r="M91" s="133"/>
      <c r="N91" s="133"/>
      <c r="O91" s="11"/>
      <c r="P91" s="147"/>
      <c r="Q91" s="147"/>
      <c r="R91" s="132"/>
      <c r="S91" s="133"/>
      <c r="T91" s="133"/>
      <c r="U91" s="133"/>
      <c r="V91" s="133"/>
      <c r="W91" s="133"/>
      <c r="X91" s="11"/>
      <c r="Y91" s="8"/>
      <c r="Z91" s="147">
        <f t="shared" si="801"/>
        <v>0</v>
      </c>
      <c r="AA91" s="9">
        <f t="shared" si="797"/>
        <v>0</v>
      </c>
      <c r="AB91" s="9">
        <f t="shared" si="797"/>
        <v>0</v>
      </c>
      <c r="AC91" s="9">
        <f t="shared" si="797"/>
        <v>0</v>
      </c>
      <c r="AD91" s="9">
        <f t="shared" si="798"/>
        <v>0</v>
      </c>
      <c r="AE91" s="147">
        <v>0</v>
      </c>
      <c r="AF91" s="147">
        <v>0</v>
      </c>
      <c r="AG91" s="147">
        <v>0</v>
      </c>
      <c r="AH91" s="70">
        <f>BM91</f>
        <v>0</v>
      </c>
      <c r="AI91" s="147">
        <v>0</v>
      </c>
      <c r="AJ91" s="147">
        <v>0</v>
      </c>
      <c r="AK91" s="147">
        <v>0</v>
      </c>
      <c r="AL91" s="70">
        <f>BN91</f>
        <v>0</v>
      </c>
      <c r="AM91" s="147">
        <v>0</v>
      </c>
      <c r="AN91" s="147">
        <v>0</v>
      </c>
      <c r="AO91" s="147">
        <v>0</v>
      </c>
      <c r="AP91" s="70">
        <f>BO91</f>
        <v>0</v>
      </c>
      <c r="AQ91" s="147">
        <v>0</v>
      </c>
      <c r="AR91" s="147">
        <v>0</v>
      </c>
      <c r="AS91" s="147">
        <v>0</v>
      </c>
      <c r="AT91" s="70">
        <f>BP91</f>
        <v>0</v>
      </c>
      <c r="AU91" s="147">
        <v>0</v>
      </c>
      <c r="AV91" s="147">
        <v>0</v>
      </c>
      <c r="AW91" s="147">
        <v>0</v>
      </c>
      <c r="AX91" s="70">
        <f>BQ91</f>
        <v>0</v>
      </c>
      <c r="AY91" s="147">
        <v>0</v>
      </c>
      <c r="AZ91" s="147">
        <v>0</v>
      </c>
      <c r="BA91" s="147">
        <v>0</v>
      </c>
      <c r="BB91" s="70">
        <f t="shared" si="785"/>
        <v>0</v>
      </c>
      <c r="BC91" s="147">
        <v>0</v>
      </c>
      <c r="BD91" s="147">
        <v>0</v>
      </c>
      <c r="BE91" s="147">
        <v>0</v>
      </c>
      <c r="BF91" s="70">
        <f>BS91</f>
        <v>0</v>
      </c>
      <c r="BG91" s="147">
        <v>0</v>
      </c>
      <c r="BH91" s="147">
        <v>0</v>
      </c>
      <c r="BI91" s="147">
        <v>0</v>
      </c>
      <c r="BJ91" s="70">
        <f>BT91</f>
        <v>0</v>
      </c>
      <c r="BK91" s="63">
        <f t="shared" si="799"/>
        <v>0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92">
        <f>SUM(BM91:BT91)</f>
        <v>0</v>
      </c>
      <c r="BX91"/>
      <c r="BY91"/>
      <c r="BZ91"/>
      <c r="CA91"/>
      <c r="CB91"/>
      <c r="CC91"/>
      <c r="CD91"/>
      <c r="CE91"/>
      <c r="CF91" s="216"/>
      <c r="CG91" s="226">
        <f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</f>
        <v>0</v>
      </c>
      <c r="CZ91" s="86">
        <f>SUM(CR91:CY91)</f>
        <v>0</v>
      </c>
      <c r="DA91" s="2">
        <f>CQ91+CZ91</f>
        <v>0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2.5" hidden="1">
      <c r="A92" s="342" t="s">
        <v>214</v>
      </c>
      <c r="B92" s="161"/>
      <c r="C92" s="142"/>
      <c r="D92" s="319"/>
      <c r="E92" s="170"/>
      <c r="F92" s="170"/>
      <c r="G92" s="320"/>
      <c r="H92" s="132"/>
      <c r="I92" s="133"/>
      <c r="J92" s="133"/>
      <c r="K92" s="133"/>
      <c r="L92" s="133"/>
      <c r="M92" s="133"/>
      <c r="N92" s="133"/>
      <c r="O92" s="11"/>
      <c r="P92" s="147"/>
      <c r="Q92" s="147"/>
      <c r="R92" s="132"/>
      <c r="S92" s="133"/>
      <c r="T92" s="133"/>
      <c r="U92" s="133"/>
      <c r="V92" s="133"/>
      <c r="W92" s="133"/>
      <c r="X92" s="11"/>
      <c r="Y92" s="8"/>
      <c r="Z92" s="147">
        <f t="shared" si="801"/>
        <v>0</v>
      </c>
      <c r="AA92" s="9">
        <f t="shared" si="797"/>
        <v>0</v>
      </c>
      <c r="AB92" s="9">
        <f t="shared" si="797"/>
        <v>0</v>
      </c>
      <c r="AC92" s="9">
        <f t="shared" si="797"/>
        <v>0</v>
      </c>
      <c r="AD92" s="9">
        <f t="shared" si="798"/>
        <v>0</v>
      </c>
      <c r="AE92" s="147">
        <v>0</v>
      </c>
      <c r="AF92" s="147">
        <v>0</v>
      </c>
      <c r="AG92" s="147">
        <v>0</v>
      </c>
      <c r="AH92" s="70">
        <f>BM92</f>
        <v>0</v>
      </c>
      <c r="AI92" s="147">
        <v>0</v>
      </c>
      <c r="AJ92" s="147">
        <v>0</v>
      </c>
      <c r="AK92" s="147">
        <v>0</v>
      </c>
      <c r="AL92" s="70">
        <f>BN92</f>
        <v>0</v>
      </c>
      <c r="AM92" s="147">
        <v>0</v>
      </c>
      <c r="AN92" s="147">
        <v>0</v>
      </c>
      <c r="AO92" s="147">
        <v>0</v>
      </c>
      <c r="AP92" s="70">
        <f>BO92</f>
        <v>0</v>
      </c>
      <c r="AQ92" s="147">
        <v>0</v>
      </c>
      <c r="AR92" s="147">
        <v>0</v>
      </c>
      <c r="AS92" s="147">
        <v>0</v>
      </c>
      <c r="AT92" s="70">
        <f>BP92</f>
        <v>0</v>
      </c>
      <c r="AU92" s="147">
        <v>0</v>
      </c>
      <c r="AV92" s="147">
        <v>0</v>
      </c>
      <c r="AW92" s="147">
        <v>0</v>
      </c>
      <c r="AX92" s="70">
        <f>BQ92</f>
        <v>0</v>
      </c>
      <c r="AY92" s="147">
        <v>0</v>
      </c>
      <c r="AZ92" s="147">
        <v>0</v>
      </c>
      <c r="BA92" s="147">
        <v>0</v>
      </c>
      <c r="BB92" s="70">
        <f t="shared" si="785"/>
        <v>0</v>
      </c>
      <c r="BC92" s="147">
        <v>0</v>
      </c>
      <c r="BD92" s="147">
        <v>0</v>
      </c>
      <c r="BE92" s="147">
        <v>0</v>
      </c>
      <c r="BF92" s="70">
        <f>BS92</f>
        <v>0</v>
      </c>
      <c r="BG92" s="147">
        <v>0</v>
      </c>
      <c r="BH92" s="147">
        <v>0</v>
      </c>
      <c r="BI92" s="147">
        <v>0</v>
      </c>
      <c r="BJ92" s="70">
        <f>BT92</f>
        <v>0</v>
      </c>
      <c r="BK92" s="63">
        <f t="shared" si="799"/>
        <v>0</v>
      </c>
      <c r="BL92" s="19"/>
      <c r="BM92" s="14">
        <f>IF(OR(MID($D92,1,1)="1",MID($E92,1,1)="1",MID($F92,1,1)="1",MID($G92,1,1)="1",MID($H92,1,1)="1",MID($I92,1,1)="1",MID($J92,1,1)="1",MID($K92,1,1)="1",MID($M92,1,1)="1",MID($N92,1,1)="1",MID($O92,1,1)=1),$Z92/$DA92,0)</f>
        <v>0</v>
      </c>
      <c r="BN92" s="14">
        <f>IF(OR(MID($D92,1,1)="2",MID($E92,1,1)="2",MID($F92,1,1)="2",MID($G92,1,1)="2",MID($H92,1,1)="2",MID($I92,1,1)="2",MID($J92,1,1)="2",MID($K92,1,1)="2",MID($M92,1,1)="2",MID($N92,1,1)="2",MID($O92,1,1)=1),$Z92/$DA92,0)</f>
        <v>0</v>
      </c>
      <c r="BO92" s="14">
        <f>IF(OR(MID($D92,1,1)="3",MID($E92,1,1)="3",MID($F92,1,1)="3",MID($G92,1,1)="3",MID($H92,1,1)="3",MID($I92,1,1)="3",MID($J92,1,1)="3",MID($K92,1,1)="3",MID($M92,1,1)="3",MID($N92,1,1)="3",MID($O92,1,1)=1),$Z92/$DA92,0)</f>
        <v>0</v>
      </c>
      <c r="BP92" s="14">
        <f>IF(OR(MID($D92,1,1)="4",MID($E92,1,1)="4",MID($F92,1,1)="4",MID($G92,1,1)="4",MID($H92,1,1)="4",MID($I92,1,1)="4",MID($J92,1,1)="4",MID($K92,1,1)="4",MID($M92,1,1)="4",MID($N92,1,1)="4",MID($O92,1,1)=1),$Z92/$DA92,0)</f>
        <v>0</v>
      </c>
      <c r="BQ92" s="14">
        <f>IF(OR(MID($D92,1,1)="5",MID($E92,1,1)="5",MID($F92,1,1)="5",MID($G92,1,1)="5",MID($H92,1,1)="5",MID($I92,1,1)="5",MID($J92,1,1)="5",MID($K92,1,1)="5",MID($M92,1,1)="5",MID($N92,1,1)="5",MID($O92,1,1)=1),$Z92/$DA92,0)</f>
        <v>0</v>
      </c>
      <c r="BR92" s="14">
        <f>IF(OR(MID($D92,1,1)="6",MID($E92,1,1)="6",MID($F92,1,1)="6",MID($G92,1,1)="6",MID($H92,1,1)="6",MID($I92,1,1)="6",MID($J92,1,1)="6",MID($K92,1,1)="6",MID($M92,1,1)="6",MID($N92,1,1)="6",MID($O92,1,1)=1),$Z92/$DA92,0)</f>
        <v>0</v>
      </c>
      <c r="BS92" s="14">
        <f>IF(OR(MID($D92,1,1)="7",MID($E92,1,1)="7",MID($F92,1,1)="7",MID($G92,1,1)="7",MID($H92,1,1)="7",MID($I92,1,1)="7",MID($J92,1,1)="7",MID($K92,1,1)="7",MID($M92,1,1)="7",MID($N92,1,1)="7",MID($O92,1,1)=1),$Z92/$DA92,0)</f>
        <v>0</v>
      </c>
      <c r="BT92" s="14">
        <f>IF(OR(MID($D92,1,1)="8",MID($E92,1,1)="8",MID($F92,1,1)="8",MID($G92,1,1)="8",MID($H92,1,1)="8",MID($I92,1,1)="8",MID($J92,1,1)="8",MID($K92,1,1)="8",MID($M92,1,1)="8",MID($N92,1,1)="8",MID($O92,1,1)=1),$Z92/$DA92,0)</f>
        <v>0</v>
      </c>
      <c r="BU92" s="92">
        <f>SUM(BM92:BT92)</f>
        <v>0</v>
      </c>
      <c r="BX92"/>
      <c r="BY92"/>
      <c r="BZ92"/>
      <c r="CA92"/>
      <c r="CB92"/>
      <c r="CC92"/>
      <c r="CD92"/>
      <c r="CE92"/>
      <c r="CF92" s="216"/>
      <c r="CG92" s="226">
        <f>MAX(BX92:CE92)</f>
        <v>0</v>
      </c>
      <c r="CI92"/>
      <c r="CJ92"/>
      <c r="CK92"/>
      <c r="CL92"/>
      <c r="CM92"/>
      <c r="CN92"/>
      <c r="CO92"/>
      <c r="CP92"/>
      <c r="CQ92"/>
      <c r="CR92" s="75">
        <f>IF(MID(H92,1,1)="1",1,0)+IF(MID(I92,1,1)="1",1,0)+IF(MID(J92,1,1)="1",1,0)+IF(MID(K92,1,1)="1",1,0)+IF(MID(M92,1,1)="1",1,0)+IF(MID(N92,1,1)="1",1,0)+IF(MID(O92,1,1)="1",1,0)</f>
        <v>0</v>
      </c>
      <c r="CS92" s="75">
        <f>IF(MID(H92,1,1)="2",1,0)+IF(MID(I92,1,1)="2",1,0)+IF(MID(J92,1,1)="2",1,0)+IF(MID(K92,1,1)="2",1,0)+IF(MID(M92,1,1)="2",1,0)+IF(MID(N92,1,1)="2",1,0)+IF(MID(O92,1,1)="2",1,0)</f>
        <v>0</v>
      </c>
      <c r="CT92" s="76">
        <f>IF(MID(H92,1,1)="3",1,0)+IF(MID(I92,1,1)="3",1,0)+IF(MID(J92,1,1)="3",1,0)+IF(MID(K92,1,1)="3",1,0)+IF(MID(M92,1,1)="3",1,0)+IF(MID(N92,1,1)="3",1,0)+IF(MID(O92,1,1)="3",1,0)</f>
        <v>0</v>
      </c>
      <c r="CU92" s="75">
        <f>IF(MID(H92,1,1)="4",1,0)+IF(MID(I92,1,1)="4",1,0)+IF(MID(J92,1,1)="4",1,0)+IF(MID(K92,1,1)="4",1,0)+IF(MID(M92,1,1)="4",1,0)+IF(MID(N92,1,1)="4",1,0)+IF(MID(O92,1,1)="4",1,0)</f>
        <v>0</v>
      </c>
      <c r="CV92" s="75">
        <f>IF(MID(H92,1,1)="5",1,0)+IF(MID(I92,1,1)="5",1,0)+IF(MID(J92,1,1)="5",1,0)+IF(MID(K92,1,1)="5",1,0)+IF(MID(M92,1,1)="5",1,0)+IF(MID(N92,1,1)="5",1,0)+IF(MID(O92,1,1)="5",1,0)</f>
        <v>0</v>
      </c>
      <c r="CW92" s="75">
        <f>IF(MID(H92,1,1)="6",1,0)+IF(MID(I92,1,1)="6",1,0)+IF(MID(J92,1,1)="6",1,0)+IF(MID(K92,1,1)="6",1,0)+IF(MID(M92,1,1)="6",1,0)+IF(MID(N92,1,1)="6",1,0)+IF(MID(O92,1,1)="6",1,0)</f>
        <v>0</v>
      </c>
      <c r="CX92" s="75">
        <f>IF(MID(H92,1,1)="7",1,0)+IF(MID(I92,1,1)="7",1,0)+IF(MID(J92,1,1)="7",1,0)+IF(MID(K92,1,1)="7",1,0)+IF(MID(M92,1,1)="7",1,0)+IF(MID(N92,1,1)="7",1,0)+IF(MID(O92,1,1)="7",1,0)</f>
        <v>0</v>
      </c>
      <c r="CY92" s="75">
        <f>IF(MID(H92,1,1)="8",1,0)+IF(MID(I92,1,1)="8",1,0)+IF(MID(J92,1,1)="8",1,0)+IF(MID(K92,1,1)="8",1,0)+IF(MID(M92,1,1)="8",1,0)+IF(MID(N92,1,1)="8",1,0)+IF(MID(O92,1,1)="8",1,0)</f>
        <v>0</v>
      </c>
      <c r="CZ92" s="86">
        <f>SUM(CR92:CY92)</f>
        <v>0</v>
      </c>
      <c r="DA92" s="2">
        <f>CQ92+CZ92</f>
        <v>0</v>
      </c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s="2" customFormat="1" ht="12.5">
      <c r="A93" s="337" t="s">
        <v>24</v>
      </c>
      <c r="B93" s="326" t="s">
        <v>230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84"/>
      <c r="Q93" s="184"/>
      <c r="R93" s="194"/>
      <c r="S93" s="194"/>
      <c r="T93" s="194"/>
      <c r="U93" s="194"/>
      <c r="V93" s="194"/>
      <c r="W93" s="194"/>
      <c r="X93" s="201"/>
      <c r="Y93" s="36">
        <f>Z93*$BS$7</f>
        <v>720</v>
      </c>
      <c r="Z93" s="147">
        <f>SUM(Z85:Z92)</f>
        <v>24</v>
      </c>
      <c r="AA93" s="36">
        <f t="shared" ref="AA93:BJ93" si="802">SUM(AA88:AA92)</f>
        <v>0</v>
      </c>
      <c r="AB93" s="36">
        <f t="shared" si="802"/>
        <v>0</v>
      </c>
      <c r="AC93" s="36">
        <f t="shared" si="802"/>
        <v>0</v>
      </c>
      <c r="AD93" s="36">
        <f t="shared" si="802"/>
        <v>180</v>
      </c>
      <c r="AE93" s="235">
        <f t="shared" si="802"/>
        <v>0</v>
      </c>
      <c r="AF93" s="235">
        <f t="shared" si="802"/>
        <v>0</v>
      </c>
      <c r="AG93" s="235">
        <f t="shared" si="802"/>
        <v>0</v>
      </c>
      <c r="AH93" s="70">
        <f t="shared" si="802"/>
        <v>0</v>
      </c>
      <c r="AI93" s="235">
        <f t="shared" si="802"/>
        <v>0</v>
      </c>
      <c r="AJ93" s="235">
        <f t="shared" si="802"/>
        <v>0</v>
      </c>
      <c r="AK93" s="235">
        <f t="shared" si="802"/>
        <v>0</v>
      </c>
      <c r="AL93" s="70">
        <v>6</v>
      </c>
      <c r="AM93" s="235">
        <f t="shared" si="802"/>
        <v>0</v>
      </c>
      <c r="AN93" s="235">
        <f t="shared" si="802"/>
        <v>0</v>
      </c>
      <c r="AO93" s="235">
        <f t="shared" si="802"/>
        <v>0</v>
      </c>
      <c r="AP93" s="70">
        <f t="shared" si="802"/>
        <v>0</v>
      </c>
      <c r="AQ93" s="235">
        <f t="shared" si="802"/>
        <v>0</v>
      </c>
      <c r="AR93" s="235">
        <f t="shared" si="802"/>
        <v>0</v>
      </c>
      <c r="AS93" s="235">
        <f t="shared" si="802"/>
        <v>0</v>
      </c>
      <c r="AT93" s="70">
        <v>6</v>
      </c>
      <c r="AU93" s="235">
        <f t="shared" si="802"/>
        <v>0</v>
      </c>
      <c r="AV93" s="235">
        <f t="shared" si="802"/>
        <v>0</v>
      </c>
      <c r="AW93" s="235">
        <f t="shared" si="802"/>
        <v>0</v>
      </c>
      <c r="AX93" s="70">
        <f t="shared" si="802"/>
        <v>0</v>
      </c>
      <c r="AY93" s="235">
        <f t="shared" si="802"/>
        <v>0</v>
      </c>
      <c r="AZ93" s="235">
        <f t="shared" si="802"/>
        <v>0</v>
      </c>
      <c r="BA93" s="235">
        <f t="shared" si="802"/>
        <v>0</v>
      </c>
      <c r="BB93" s="70">
        <v>6</v>
      </c>
      <c r="BC93" s="235">
        <f t="shared" si="802"/>
        <v>0</v>
      </c>
      <c r="BD93" s="235">
        <f t="shared" si="802"/>
        <v>0</v>
      </c>
      <c r="BE93" s="235">
        <f t="shared" si="802"/>
        <v>0</v>
      </c>
      <c r="BF93" s="70">
        <f t="shared" si="802"/>
        <v>0</v>
      </c>
      <c r="BG93" s="235">
        <f t="shared" si="802"/>
        <v>0</v>
      </c>
      <c r="BH93" s="235">
        <f t="shared" si="802"/>
        <v>0</v>
      </c>
      <c r="BI93" s="235">
        <f t="shared" si="802"/>
        <v>0</v>
      </c>
      <c r="BJ93" s="70">
        <f t="shared" si="802"/>
        <v>6</v>
      </c>
      <c r="BK93" s="63">
        <f t="shared" si="799"/>
        <v>0.25</v>
      </c>
      <c r="BL93" s="19"/>
      <c r="BM93" s="81">
        <f>SUM(BM88:BM92)</f>
        <v>0</v>
      </c>
      <c r="BN93" s="81">
        <f t="shared" ref="BN93:BU93" si="803">SUM(BN88:BN92)</f>
        <v>0</v>
      </c>
      <c r="BO93" s="81">
        <f t="shared" si="803"/>
        <v>0</v>
      </c>
      <c r="BP93" s="81">
        <f t="shared" si="803"/>
        <v>0</v>
      </c>
      <c r="BQ93" s="81">
        <f t="shared" si="803"/>
        <v>0</v>
      </c>
      <c r="BR93" s="81">
        <f t="shared" si="803"/>
        <v>0</v>
      </c>
      <c r="BS93" s="81">
        <f t="shared" si="803"/>
        <v>0</v>
      </c>
      <c r="BT93" s="81">
        <f t="shared" si="803"/>
        <v>6</v>
      </c>
      <c r="BU93" s="81">
        <f t="shared" si="803"/>
        <v>6</v>
      </c>
      <c r="BV93" s="50"/>
      <c r="BW93" s="50"/>
      <c r="BX93"/>
      <c r="BY93"/>
      <c r="BZ93"/>
      <c r="CA93"/>
      <c r="CB93"/>
      <c r="CC93"/>
      <c r="CD93"/>
      <c r="CE93"/>
      <c r="CF93" s="216"/>
      <c r="CG93" s="226">
        <f t="shared" si="800"/>
        <v>0</v>
      </c>
      <c r="CI93"/>
      <c r="CJ93"/>
      <c r="CK93"/>
      <c r="CL93"/>
      <c r="CM93"/>
      <c r="CN93"/>
      <c r="CO93"/>
      <c r="CP93"/>
      <c r="CQ93"/>
      <c r="CR93" s="2">
        <f t="shared" ref="CR93:CY93" si="804">SUM(CR88:CR92)</f>
        <v>0</v>
      </c>
      <c r="CS93" s="2">
        <f t="shared" si="804"/>
        <v>0</v>
      </c>
      <c r="CT93" s="2">
        <f t="shared" si="804"/>
        <v>0</v>
      </c>
      <c r="CU93" s="2">
        <f t="shared" si="804"/>
        <v>0</v>
      </c>
      <c r="CV93" s="2">
        <f t="shared" si="804"/>
        <v>0</v>
      </c>
      <c r="CW93" s="2">
        <f t="shared" si="804"/>
        <v>0</v>
      </c>
      <c r="CX93" s="2">
        <f t="shared" si="804"/>
        <v>0</v>
      </c>
      <c r="CY93" s="2">
        <f t="shared" si="804"/>
        <v>1</v>
      </c>
      <c r="CZ93" s="90">
        <f>SUM(CZ88:CZ92)</f>
        <v>1</v>
      </c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s="2" customFormat="1" ht="13.5" customHeight="1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84"/>
      <c r="AI94" s="194"/>
      <c r="AJ94" s="194"/>
      <c r="AK94" s="194"/>
      <c r="AL94" s="184"/>
      <c r="AM94" s="194"/>
      <c r="AN94" s="194"/>
      <c r="AO94" s="194"/>
      <c r="AP94" s="184"/>
      <c r="AQ94" s="194"/>
      <c r="AR94" s="194"/>
      <c r="AS94" s="194"/>
      <c r="AT94" s="184"/>
      <c r="AU94" s="194"/>
      <c r="AV94" s="194"/>
      <c r="AW94" s="194"/>
      <c r="AX94" s="184"/>
      <c r="AY94" s="194"/>
      <c r="AZ94" s="194"/>
      <c r="BA94" s="194"/>
      <c r="BB94" s="184"/>
      <c r="BC94" s="194"/>
      <c r="BD94" s="194"/>
      <c r="BE94" s="194"/>
      <c r="BF94" s="184"/>
      <c r="BG94" s="194"/>
      <c r="BH94" s="194"/>
      <c r="BI94" s="194"/>
      <c r="BJ94" s="184"/>
      <c r="BK94" s="255"/>
      <c r="BL94" s="255"/>
      <c r="BM94" s="253"/>
      <c r="BN94" s="253"/>
      <c r="BO94" s="253"/>
      <c r="BP94" s="253"/>
      <c r="BQ94" s="253"/>
      <c r="BR94" s="253"/>
      <c r="BS94" s="253"/>
      <c r="BT94" s="253"/>
      <c r="BU94" s="253"/>
    </row>
    <row r="95" spans="1:126" s="2" customFormat="1" ht="13.5" customHeight="1">
      <c r="A95" s="299" t="s">
        <v>210</v>
      </c>
      <c r="B95" s="333" t="s">
        <v>231</v>
      </c>
      <c r="C95" s="198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53"/>
      <c r="Q95" s="153"/>
      <c r="R95" s="199"/>
      <c r="S95" s="199"/>
      <c r="T95" s="199"/>
      <c r="U95" s="199"/>
      <c r="V95" s="199"/>
      <c r="W95" s="199"/>
      <c r="X95" s="199"/>
      <c r="Y95" s="153"/>
      <c r="Z95" s="153"/>
      <c r="AA95" s="153"/>
      <c r="AB95" s="153"/>
      <c r="AC95" s="153"/>
      <c r="AD95" s="153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237"/>
      <c r="BG95" s="237"/>
      <c r="BH95" s="237"/>
      <c r="BI95" s="237"/>
      <c r="BJ95" s="237"/>
      <c r="BK95" s="71"/>
      <c r="BL95" s="24"/>
      <c r="BM95" s="53"/>
      <c r="BN95" s="53"/>
      <c r="BO95" s="53"/>
      <c r="BP95" s="53"/>
      <c r="BQ95" s="53"/>
      <c r="BR95" s="53"/>
      <c r="BS95" s="53"/>
      <c r="BT95" s="53"/>
      <c r="BU95" s="53"/>
      <c r="CF95" s="208"/>
      <c r="CG95" s="221"/>
    </row>
    <row r="96" spans="1:126" s="2" customFormat="1" ht="24" customHeight="1">
      <c r="A96" s="342" t="s">
        <v>215</v>
      </c>
      <c r="B96" s="124" t="s">
        <v>382</v>
      </c>
      <c r="C96" s="142" t="s">
        <v>326</v>
      </c>
      <c r="D96" s="273">
        <f>IF(Y96&gt;0,8,0)</f>
        <v>8</v>
      </c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8">
        <v>180</v>
      </c>
      <c r="Z96" s="147">
        <f t="shared" ref="Z96" si="805">Y96/$BS$7</f>
        <v>6</v>
      </c>
      <c r="AA96" s="9">
        <f t="shared" ref="AA96" si="806">AE96*$BM$5+AI96*$BN$5+AM96*$BO$5+AQ96*$BP$5+AU96*$BQ$5+AY96*$BR$5+BC96*$BS$5+BG96*$BT$5</f>
        <v>0</v>
      </c>
      <c r="AB96" s="9">
        <f t="shared" ref="AB96" si="807">AF96*$BM$5+AJ96*$BN$5+AN96*$BO$5+AR96*$BP$5+AV96*$BQ$5+AZ96*$BR$5+BD96*$BS$5+BH96*$BT$5</f>
        <v>0</v>
      </c>
      <c r="AC96" s="9">
        <f t="shared" ref="AC96" si="808">AG96*$BM$5+AK96*$BN$5+AO96*$BO$5+AS96*$BP$5+AW96*$BQ$5+BA96*$BR$5+BE96*$BS$5+BI96*$BT$5</f>
        <v>0</v>
      </c>
      <c r="AD96" s="9">
        <f t="shared" ref="AD96" si="809">Y96-AA96</f>
        <v>180</v>
      </c>
      <c r="AE96" s="147">
        <v>0</v>
      </c>
      <c r="AF96" s="147">
        <v>0</v>
      </c>
      <c r="AG96" s="147">
        <v>0</v>
      </c>
      <c r="AH96" s="70">
        <f>BM96</f>
        <v>0</v>
      </c>
      <c r="AI96" s="147">
        <v>0</v>
      </c>
      <c r="AJ96" s="147">
        <v>0</v>
      </c>
      <c r="AK96" s="147">
        <v>0</v>
      </c>
      <c r="AL96" s="70">
        <f>BN96</f>
        <v>0</v>
      </c>
      <c r="AM96" s="147">
        <v>0</v>
      </c>
      <c r="AN96" s="147">
        <v>0</v>
      </c>
      <c r="AO96" s="147">
        <v>0</v>
      </c>
      <c r="AP96" s="70">
        <f>BO96</f>
        <v>0</v>
      </c>
      <c r="AQ96" s="147">
        <v>0</v>
      </c>
      <c r="AR96" s="147">
        <v>0</v>
      </c>
      <c r="AS96" s="147">
        <v>0</v>
      </c>
      <c r="AT96" s="70">
        <f>BP96</f>
        <v>0</v>
      </c>
      <c r="AU96" s="147">
        <v>0</v>
      </c>
      <c r="AV96" s="147">
        <v>0</v>
      </c>
      <c r="AW96" s="147">
        <v>0</v>
      </c>
      <c r="AX96" s="70">
        <f>BQ96</f>
        <v>0</v>
      </c>
      <c r="AY96" s="147">
        <v>0</v>
      </c>
      <c r="AZ96" s="147">
        <v>0</v>
      </c>
      <c r="BA96" s="147">
        <v>0</v>
      </c>
      <c r="BB96" s="70">
        <f>BR96</f>
        <v>0</v>
      </c>
      <c r="BC96" s="147">
        <v>0</v>
      </c>
      <c r="BD96" s="147">
        <v>0</v>
      </c>
      <c r="BE96" s="147">
        <v>0</v>
      </c>
      <c r="BF96" s="70">
        <f>BS96</f>
        <v>0</v>
      </c>
      <c r="BG96" s="147">
        <v>0</v>
      </c>
      <c r="BH96" s="147">
        <v>0</v>
      </c>
      <c r="BI96" s="147">
        <v>0</v>
      </c>
      <c r="BJ96" s="70">
        <f>IF(D96&gt;0,Z96,0)</f>
        <v>6</v>
      </c>
      <c r="BK96" s="63">
        <f t="shared" ref="BK96" si="810">IF(ISERROR(AD96/Y96),0,AD96/Y96)</f>
        <v>1</v>
      </c>
      <c r="BL96" s="19"/>
      <c r="BM96" s="14">
        <f>IF(OR(MID($D96,1,1)="1",MID($E96,1,1)="1",MID($F96,1,1)="1",MID($G96,1,1)="1",MID($H96,1,1)="1",MID($I96,1,1)="1",MID($J96,1,1)="1",MID($K96,1,1)="1",MID($M96,1,1)="1",MID($N96,1,1)="1",MID($O96,1,1)=1),$Z96/$DA96,0)</f>
        <v>0</v>
      </c>
      <c r="BN96" s="14">
        <f>IF(OR(MID($D96,1,1)="2",MID($E96,1,1)="2",MID($F96,1,1)="2",MID($G96,1,1)="2",MID($H96,1,1)="2",MID($I96,1,1)="2",MID($J96,1,1)="2",MID($K96,1,1)="2",MID($M96,1,1)="2",MID($N96,1,1)="2",MID($O96,1,1)=1),$Z96/$DA96,0)</f>
        <v>0</v>
      </c>
      <c r="BO96" s="14">
        <f>IF(OR(MID($D96,1,1)="3",MID($E96,1,1)="3",MID($F96,1,1)="3",MID($G96,1,1)="3",MID($H96,1,1)="3",MID($I96,1,1)="3",MID($J96,1,1)="3",MID($K96,1,1)="3",MID($M96,1,1)="3",MID($N96,1,1)="3",MID($O96,1,1)=1),$Z96/$DA96,0)</f>
        <v>0</v>
      </c>
      <c r="BP96" s="14">
        <f>IF(OR(MID($D96,1,1)="4",MID($E96,1,1)="4",MID($F96,1,1)="4",MID($G96,1,1)="4",MID($H96,1,1)="4",MID($I96,1,1)="4",MID($J96,1,1)="4",MID($K96,1,1)="4",MID($M96,1,1)="4",MID($N96,1,1)="4",MID($O96,1,1)=1),$Z96/$DA96,0)</f>
        <v>0</v>
      </c>
      <c r="BQ96" s="14">
        <f>IF(OR(MID($D96,1,1)="5",MID($E96,1,1)="5",MID($F96,1,1)="5",MID($G96,1,1)="5",MID($H96,1,1)="5",MID($I96,1,1)="5",MID($J96,1,1)="5",MID($K96,1,1)="5",MID($M96,1,1)="5",MID($N96,1,1)="5",MID($O96,1,1)=1),$Z96/$DA96,0)</f>
        <v>0</v>
      </c>
      <c r="BR96" s="14">
        <f>IF(OR(MID($D96,1,1)="6",MID($E96,1,1)="6",MID($F96,1,1)="6",MID($G96,1,1)="6",MID($H96,1,1)="6",MID($I96,1,1)="6",MID($J96,1,1)="6",MID($K96,1,1)="6",MID($M96,1,1)="6",MID($N96,1,1)="6",MID($O96,1,1)=1),$Z96/$DA96,0)</f>
        <v>0</v>
      </c>
      <c r="BS96" s="14">
        <f>IF(OR(MID($D96,1,1)="7",MID($E96,1,1)="7",MID($F96,1,1)="7",MID($G96,1,1)="7",MID($H96,1,1)="7",MID($I96,1,1)="7",MID($J96,1,1)="7",MID($K96,1,1)="7",MID($M96,1,1)="7",MID($N96,1,1)="7",MID($O96,1,1)=1),$Z96/$DA96,0)</f>
        <v>0</v>
      </c>
      <c r="BT96" s="14">
        <f>IF(OR(MID($D96,1,1)="8",MID($E96,1,1)="8",MID($F96,1,1)="8",MID($G96,1,1)="8",MID($H96,1,1)="8",MID($I96,1,1)="8",MID($J96,1,1)="8",MID($K96,1,1)="8",MID($M96,1,1)="8",MID($N96,1,1)="8",MID($O96,1,1)=1),$Z96/$DA96,0)</f>
        <v>6</v>
      </c>
      <c r="BU96" s="92">
        <f>SUM(BM96:BT96)</f>
        <v>6</v>
      </c>
      <c r="BX96"/>
      <c r="BY96"/>
      <c r="BZ96"/>
      <c r="CA96"/>
      <c r="CB96"/>
      <c r="CC96"/>
      <c r="CD96"/>
      <c r="CE96"/>
      <c r="CF96" s="216"/>
      <c r="CG96" s="226">
        <f t="shared" ref="CG96" si="811">MAX(BX96:CE96)</f>
        <v>0</v>
      </c>
      <c r="CI96"/>
      <c r="CJ96"/>
      <c r="CK96"/>
      <c r="CL96"/>
      <c r="CM96"/>
      <c r="CN96"/>
      <c r="CO96"/>
      <c r="CP96"/>
      <c r="CQ96"/>
      <c r="CR96" s="75">
        <f>IF(MID(H96,1,1)="1",1,0)+IF(MID(I96,1,1)="1",1,0)+IF(MID(J96,1,1)="1",1,0)+IF(MID(K96,1,1)="1",1,0)+IF(MID(M96,1,1)="1",1,0)+IF(MID(N96,1,1)="1",1,0)+IF(MID(O96,1,1)="1",1,0)</f>
        <v>0</v>
      </c>
      <c r="CS96" s="75">
        <f>IF(MID(H96,1,1)="2",1,0)+IF(MID(I96,1,1)="2",1,0)+IF(MID(J96,1,1)="2",1,0)+IF(MID(K96,1,1)="2",1,0)+IF(MID(M96,1,1)="2",1,0)+IF(MID(N96,1,1)="2",1,0)+IF(MID(O96,1,1)="2",1,0)</f>
        <v>0</v>
      </c>
      <c r="CT96" s="76">
        <f>IF(MID(H96,1,1)="3",1,0)+IF(MID(I96,1,1)="3",1,0)+IF(MID(J96,1,1)="3",1,0)+IF(MID(K96,1,1)="3",1,0)+IF(MID(M96,1,1)="3",1,0)+IF(MID(N96,1,1)="3",1,0)+IF(MID(O96,1,1)="3",1,0)</f>
        <v>0</v>
      </c>
      <c r="CU96" s="75">
        <f>IF(MID(H96,1,1)="4",1,0)+IF(MID(I96,1,1)="4",1,0)+IF(MID(J96,1,1)="4",1,0)+IF(MID(K96,1,1)="4",1,0)+IF(MID(M96,1,1)="4",1,0)+IF(MID(N96,1,1)="4",1,0)+IF(MID(O96,1,1)="4",1,0)</f>
        <v>0</v>
      </c>
      <c r="CV96" s="75">
        <f>IF(MID(H96,1,1)="5",1,0)+IF(MID(I96,1,1)="5",1,0)+IF(MID(J96,1,1)="5",1,0)+IF(MID(K96,1,1)="5",1,0)+IF(MID(M96,1,1)="5",1,0)+IF(MID(N96,1,1)="5",1,0)+IF(MID(O96,1,1)="5",1,0)</f>
        <v>0</v>
      </c>
      <c r="CW96" s="75">
        <f>IF(MID(H96,1,1)="6",1,0)+IF(MID(I96,1,1)="6",1,0)+IF(MID(J96,1,1)="6",1,0)+IF(MID(K96,1,1)="6",1,0)+IF(MID(M96,1,1)="6",1,0)+IF(MID(N96,1,1)="6",1,0)+IF(MID(O96,1,1)="6",1,0)</f>
        <v>0</v>
      </c>
      <c r="CX96" s="75">
        <f>IF(MID(H96,1,1)="7",1,0)+IF(MID(I96,1,1)="7",1,0)+IF(MID(J96,1,1)="7",1,0)+IF(MID(K96,1,1)="7",1,0)+IF(MID(M96,1,1)="7",1,0)+IF(MID(N96,1,1)="7",1,0)+IF(MID(O96,1,1)="7",1,0)</f>
        <v>0</v>
      </c>
      <c r="CY96" s="75">
        <f>IF(MID(H96,1,1)="8",1,0)+IF(MID(I96,1,1)="8",1,0)+IF(MID(J96,1,1)="8",1,0)+IF(MID(K96,1,1)="8",1,0)+IF(MID(M96,1,1)="8",1,0)+IF(MID(N96,1,1)="8",1,0)+IF(MID(O96,1,1)="8",1,0)+IF(MID(D96,1,1)="8",1,0)</f>
        <v>1</v>
      </c>
      <c r="CZ96" s="86">
        <f>SUM(CR96:CY96)</f>
        <v>1</v>
      </c>
      <c r="DA96" s="2">
        <f>CQ96+CZ96</f>
        <v>1</v>
      </c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84"/>
      <c r="AI97" s="194"/>
      <c r="AJ97" s="194"/>
      <c r="AK97" s="194"/>
      <c r="AL97" s="184"/>
      <c r="AM97" s="194"/>
      <c r="AN97" s="194"/>
      <c r="AO97" s="194"/>
      <c r="AP97" s="184"/>
      <c r="AQ97" s="194"/>
      <c r="AR97" s="194"/>
      <c r="AS97" s="194"/>
      <c r="AT97" s="184"/>
      <c r="AU97" s="194"/>
      <c r="AV97" s="194"/>
      <c r="AW97" s="194"/>
      <c r="AX97" s="184"/>
      <c r="AY97" s="194"/>
      <c r="AZ97" s="194"/>
      <c r="BA97" s="194"/>
      <c r="BB97" s="184"/>
      <c r="BC97" s="194"/>
      <c r="BD97" s="194"/>
      <c r="BE97" s="194"/>
      <c r="BF97" s="184"/>
      <c r="BG97" s="194"/>
      <c r="BH97" s="194"/>
      <c r="BI97" s="194"/>
      <c r="BJ97" s="184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</row>
    <row r="98" spans="1:126" s="2" customFormat="1" ht="13.5" customHeight="1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84"/>
      <c r="AI98" s="194"/>
      <c r="AJ98" s="194"/>
      <c r="AK98" s="194"/>
      <c r="AL98" s="184"/>
      <c r="AM98" s="194"/>
      <c r="AN98" s="194"/>
      <c r="AO98" s="194"/>
      <c r="AP98" s="184"/>
      <c r="AQ98" s="194"/>
      <c r="AR98" s="194"/>
      <c r="AS98" s="194"/>
      <c r="AT98" s="184"/>
      <c r="AU98" s="194"/>
      <c r="AV98" s="194"/>
      <c r="AW98" s="194"/>
      <c r="AX98" s="184"/>
      <c r="AY98" s="194"/>
      <c r="AZ98" s="194"/>
      <c r="BA98" s="194"/>
      <c r="BB98" s="184"/>
      <c r="BC98" s="194"/>
      <c r="BD98" s="194"/>
      <c r="BE98" s="194"/>
      <c r="BF98" s="184"/>
      <c r="BG98" s="194"/>
      <c r="BH98" s="194"/>
      <c r="BI98" s="194"/>
      <c r="BJ98" s="184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</row>
    <row r="99" spans="1:126" s="2" customFormat="1" ht="13.5" customHeight="1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84"/>
      <c r="AI99" s="194"/>
      <c r="AJ99" s="194"/>
      <c r="AK99" s="194"/>
      <c r="AL99" s="184"/>
      <c r="AM99" s="194"/>
      <c r="AN99" s="194"/>
      <c r="AO99" s="194"/>
      <c r="AP99" s="184"/>
      <c r="AQ99" s="194"/>
      <c r="AR99" s="194"/>
      <c r="AS99" s="194"/>
      <c r="AT99" s="184"/>
      <c r="AU99" s="194"/>
      <c r="AV99" s="194"/>
      <c r="AW99" s="194"/>
      <c r="AX99" s="184"/>
      <c r="AY99" s="194"/>
      <c r="AZ99" s="194"/>
      <c r="BA99" s="194"/>
      <c r="BB99" s="184"/>
      <c r="BC99" s="194"/>
      <c r="BD99" s="194"/>
      <c r="BE99" s="194"/>
      <c r="BF99" s="184"/>
      <c r="BG99" s="194"/>
      <c r="BH99" s="194"/>
      <c r="BI99" s="194"/>
      <c r="BJ99" s="184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</row>
    <row r="100" spans="1:126" s="2" customFormat="1" ht="13.5" customHeight="1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84"/>
      <c r="AI100" s="194"/>
      <c r="AJ100" s="194"/>
      <c r="AK100" s="194"/>
      <c r="AL100" s="184"/>
      <c r="AM100" s="194"/>
      <c r="AN100" s="194"/>
      <c r="AO100" s="194"/>
      <c r="AP100" s="184"/>
      <c r="AQ100" s="194"/>
      <c r="AR100" s="194"/>
      <c r="AS100" s="194"/>
      <c r="AT100" s="184"/>
      <c r="AU100" s="194"/>
      <c r="AV100" s="194"/>
      <c r="AW100" s="194"/>
      <c r="AX100" s="184"/>
      <c r="AY100" s="194"/>
      <c r="AZ100" s="194"/>
      <c r="BA100" s="194"/>
      <c r="BB100" s="184"/>
      <c r="BC100" s="194"/>
      <c r="BD100" s="194"/>
      <c r="BE100" s="194"/>
      <c r="BF100" s="184"/>
      <c r="BG100" s="194"/>
      <c r="BH100" s="194"/>
      <c r="BI100" s="194"/>
      <c r="BJ100" s="184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</row>
    <row r="101" spans="1:126" s="2" customFormat="1" ht="12.75" customHeight="1">
      <c r="A101" s="299" t="str">
        <f>IF($Y$96=0,"1.4","1.5")</f>
        <v>1.5</v>
      </c>
      <c r="B101" s="481" t="s">
        <v>33</v>
      </c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152"/>
      <c r="BK101" s="71"/>
      <c r="BL101" s="24"/>
      <c r="BM101" s="254"/>
      <c r="BN101" s="254"/>
      <c r="BO101" s="254"/>
      <c r="BP101" s="254"/>
      <c r="BQ101" s="254"/>
      <c r="BR101" s="254"/>
      <c r="BS101" s="254"/>
      <c r="BT101" s="254"/>
      <c r="BU101" s="254"/>
      <c r="CF101" s="208"/>
      <c r="CG101" s="221"/>
      <c r="CN101"/>
      <c r="CO101"/>
      <c r="CP101"/>
      <c r="CQ101"/>
      <c r="CR101"/>
      <c r="CS101"/>
      <c r="CT101"/>
      <c r="CU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" customFormat="1" ht="13.5" customHeight="1">
      <c r="A102" s="342" t="str">
        <f>IF($Y$96=0,"1.4.01","1.5.01")</f>
        <v>1.5.01</v>
      </c>
      <c r="B102" s="124" t="str">
        <f>'[1]ПЛАН НАВЧАЛЬНОГО ПРОЦЕСУ ДЕННА'!$B$97</f>
        <v>Атестаційний екзамен</v>
      </c>
      <c r="C102" s="142" t="s">
        <v>326</v>
      </c>
      <c r="D102" s="132">
        <v>8</v>
      </c>
      <c r="E102" s="133"/>
      <c r="F102" s="133"/>
      <c r="G102" s="11"/>
      <c r="H102" s="188"/>
      <c r="I102" s="133"/>
      <c r="J102" s="133"/>
      <c r="K102" s="133"/>
      <c r="L102" s="133"/>
      <c r="M102" s="133"/>
      <c r="N102" s="133"/>
      <c r="O102" s="11"/>
      <c r="P102" s="147"/>
      <c r="Q102" s="147"/>
      <c r="R102" s="319"/>
      <c r="S102" s="170"/>
      <c r="T102" s="170"/>
      <c r="U102" s="170"/>
      <c r="V102" s="170"/>
      <c r="W102" s="170"/>
      <c r="X102" s="320"/>
      <c r="Y102" s="147">
        <v>0</v>
      </c>
      <c r="Z102" s="147">
        <f t="shared" ref="Z102:Z106" si="812">Y102/$BS$7</f>
        <v>0</v>
      </c>
      <c r="AA102" s="9">
        <f t="shared" ref="AA102:AC106" si="813">AE102*$BM$5+AI102*$BN$5+AM102*$BO$5+AQ102*$BP$5+AU102*$BQ$5+AY102*$BR$5+BC102*$BS$5+BG102*$BT$5</f>
        <v>0</v>
      </c>
      <c r="AB102" s="9">
        <f t="shared" si="813"/>
        <v>0</v>
      </c>
      <c r="AC102" s="9">
        <f t="shared" si="813"/>
        <v>0</v>
      </c>
      <c r="AD102" s="9">
        <f t="shared" ref="AD102:AD106" si="814">Y102-AA102</f>
        <v>0</v>
      </c>
      <c r="AE102" s="147">
        <v>0</v>
      </c>
      <c r="AF102" s="147">
        <v>0</v>
      </c>
      <c r="AG102" s="147">
        <v>0</v>
      </c>
      <c r="AH102" s="70">
        <f>BM102</f>
        <v>0</v>
      </c>
      <c r="AI102" s="147">
        <v>0</v>
      </c>
      <c r="AJ102" s="147">
        <v>0</v>
      </c>
      <c r="AK102" s="147">
        <v>0</v>
      </c>
      <c r="AL102" s="70">
        <f>BN102</f>
        <v>0</v>
      </c>
      <c r="AM102" s="147">
        <v>0</v>
      </c>
      <c r="AN102" s="147">
        <v>0</v>
      </c>
      <c r="AO102" s="147">
        <v>0</v>
      </c>
      <c r="AP102" s="70">
        <f>BO102</f>
        <v>0</v>
      </c>
      <c r="AQ102" s="147">
        <v>0</v>
      </c>
      <c r="AR102" s="147">
        <v>0</v>
      </c>
      <c r="AS102" s="147">
        <v>0</v>
      </c>
      <c r="AT102" s="70">
        <f>BP102</f>
        <v>0</v>
      </c>
      <c r="AU102" s="147">
        <v>0</v>
      </c>
      <c r="AV102" s="147">
        <v>0</v>
      </c>
      <c r="AW102" s="147">
        <v>0</v>
      </c>
      <c r="AX102" s="70">
        <f>BQ102</f>
        <v>0</v>
      </c>
      <c r="AY102" s="147">
        <v>0</v>
      </c>
      <c r="AZ102" s="147">
        <v>0</v>
      </c>
      <c r="BA102" s="147">
        <v>0</v>
      </c>
      <c r="BB102" s="70">
        <f>BR102</f>
        <v>0</v>
      </c>
      <c r="BC102" s="147">
        <v>0</v>
      </c>
      <c r="BD102" s="147">
        <v>0</v>
      </c>
      <c r="BE102" s="147">
        <v>0</v>
      </c>
      <c r="BF102" s="70">
        <f>BS102</f>
        <v>0</v>
      </c>
      <c r="BG102" s="147">
        <v>0</v>
      </c>
      <c r="BH102" s="147">
        <v>0</v>
      </c>
      <c r="BI102" s="147">
        <v>0</v>
      </c>
      <c r="BJ102" s="70">
        <f>BT102</f>
        <v>0</v>
      </c>
      <c r="BK102" s="63">
        <f t="shared" ref="BK102:BK106" si="815">IF(ISERROR(AD102/Y102),0,AD102/Y102)</f>
        <v>0</v>
      </c>
      <c r="BL102" s="19"/>
      <c r="BM102" s="14">
        <f>IF(OR(MID($D102,1,1)="1",MID($E102,1,1)="1",MID($F102,1,1)="1",MID($G102,1,1)="1",MID($H102,1,1)="1",MID($I102,1,1)="1",MID($J102,1,1)="1",MID($K102,1,1)="1",MID($M102,1,1)="1",MID($N102,1,1)="1",MID($O102,1,1)=1),$Z102/$DA102,0)</f>
        <v>0</v>
      </c>
      <c r="BN102" s="14">
        <f>IF(OR(MID($D102,1,1)="2",MID($E102,1,1)="2",MID($F102,1,1)="2",MID($G102,1,1)="2",MID($H102,1,1)="2",MID($I102,1,1)="2",MID($J102,1,1)="2",MID($K102,1,1)="2",MID($M102,1,1)="2",MID($N102,1,1)="2",MID($O102,1,1)=1),$Z102/$DA102,0)</f>
        <v>0</v>
      </c>
      <c r="BO102" s="14">
        <f>IF(OR(MID($D102,1,1)="3",MID($E102,1,1)="3",MID($F102,1,1)="3",MID($G102,1,1)="3",MID($H102,1,1)="3",MID($I102,1,1)="3",MID($J102,1,1)="3",MID($K102,1,1)="3",MID($M102,1,1)="3",MID($N102,1,1)="3",MID($O102,1,1)=1),$Z102/$DA102,0)</f>
        <v>0</v>
      </c>
      <c r="BP102" s="14">
        <f>IF(OR(MID($D102,1,1)="4",MID($E102,1,1)="4",MID($F102,1,1)="4",MID($G102,1,1)="4",MID($H102,1,1)="4",MID($I102,1,1)="4",MID($J102,1,1)="4",MID($K102,1,1)="4",MID($M102,1,1)="4",MID($N102,1,1)="4",MID($O102,1,1)=1),$Z102/$DA102,0)</f>
        <v>0</v>
      </c>
      <c r="BQ102" s="14">
        <f>IF(OR(MID($D102,1,1)="5",MID($E102,1,1)="5",MID($F102,1,1)="5",MID($G102,1,1)="5",MID($H102,1,1)="5",MID($I102,1,1)="5",MID($J102,1,1)="5",MID($K102,1,1)="5",MID($M102,1,1)="5",MID($N102,1,1)="5",MID($O102,1,1)=1),$Z102/$DA102,0)</f>
        <v>0</v>
      </c>
      <c r="BR102" s="14">
        <f>IF(OR(MID($D102,1,1)="6",MID($E102,1,1)="6",MID($F102,1,1)="6",MID($G102,1,1)="6",MID($H102,1,1)="6",MID($I102,1,1)="6",MID($J102,1,1)="6",MID($K102,1,1)="6",MID($M102,1,1)="6",MID($N102,1,1)="6",MID($O102,1,1)=1),$Z102/$DA102,0)</f>
        <v>0</v>
      </c>
      <c r="BS102" s="14">
        <f>IF(OR(MID($D102,1,1)="7",MID($E102,1,1)="7",MID($F102,1,1)="7",MID($G102,1,1)="7",MID($H102,1,1)="7",MID($I102,1,1)="7",MID($J102,1,1)="7",MID($K102,1,1)="7",MID($M102,1,1)="7",MID($N102,1,1)="7",MID($O102,1,1)=1),$Z102/$DA102,0)</f>
        <v>0</v>
      </c>
      <c r="BT102" s="14">
        <f>IF(OR(MID($D102,1,1)="8",MID($E102,1,1)="8",MID($F102,1,1)="8",MID($G102,1,1)="8",MID($H102,1,1)="8",MID($I102,1,1)="8",MID($J102,1,1)="8",MID($K102,1,1)="8",MID($M102,1,1)="8",MID($N102,1,1)="8",MID($O102,1,1)=1),$Z102/$DA102,0)</f>
        <v>0</v>
      </c>
      <c r="BU102" s="92">
        <f>SUM(BM102:BT102)</f>
        <v>0</v>
      </c>
      <c r="BX102"/>
      <c r="BY102"/>
      <c r="BZ102"/>
      <c r="CA102"/>
      <c r="CB102"/>
      <c r="CC102"/>
      <c r="CD102"/>
      <c r="CE102"/>
      <c r="CF102" s="216"/>
      <c r="CG102" s="226">
        <f>MAX(BX102:CE102)</f>
        <v>0</v>
      </c>
      <c r="CI102" s="75">
        <f>IF(MID($D102,1,1)="1",1,0)+IF(MID($E102,1,1)="1",1,0)+IF(MID($F102,1,1)="1",1,0)+IF(MID($G102,1,1)="1",1,0)</f>
        <v>0</v>
      </c>
      <c r="CJ102" s="75">
        <f>IF(MID($D102,1,1)="2",1,0)+IF(MID($E102,1,1)="2",1,0)+IF(MID($F102,1,1)="2",1,0)+IF(MID($G102,1,1)="2",1,0)</f>
        <v>0</v>
      </c>
      <c r="CK102" s="75">
        <f>IF(MID($D102,1,1)="3",1,0)+IF(MID($E102,1,1)="3",1,0)+IF(MID($F102,1,1)="3",1,0)+IF(MID($G102,1,1)="3",1,0)</f>
        <v>0</v>
      </c>
      <c r="CL102" s="75">
        <f>IF(MID($D102,1,1)="4",1,0)+IF(MID($E102,1,1)="4",1,0)+IF(MID($F102,1,1)="4",1,0)+IF(MID($G102,1,1)="4",1,0)</f>
        <v>0</v>
      </c>
      <c r="CM102" s="75">
        <f>IF(MID($D102,1,1)="5",1,0)+IF(MID($E102,1,1)="5",1,0)+IF(MID($F102,1,1)="5",1,0)+IF(MID($G102,1,1)="5",1,0)+IF(MID($H102,1,1)="5",1,0)+IF(MID($I102,1,1)="5",1,0)+IF(MID($J102,1,1)="5",1,0)</f>
        <v>0</v>
      </c>
      <c r="CN102" s="75">
        <f>IF(MID($D102,1,1)="6",1,0)+IF(MID($E102,1,1)="6",1,0)+IF(MID($F102,1,1)="6",1,0)+IF(MID($G102,1,1)="6",1,0)+IF(MID($H102,1,1)="6",1,0)+IF(MID($I102,1,1)="6",1,0)+IF(MID($J102,1,1)="6",1,0)</f>
        <v>0</v>
      </c>
      <c r="CO102" s="75">
        <f>IF(MID($D102,1,1)="7",1,0)+IF(MID($E102,1,1)="7",1,0)+IF(MID($F102,1,1)="7",1,0)+IF(MID($G102,1,1)="7",1,0)+IF(MID($H102,1,1)="7",1,0)+IF(MID($I102,1,1)="7",1,0)+IF(MID($J102,1,1)="7",1,0)</f>
        <v>0</v>
      </c>
      <c r="CP102" s="75">
        <f>IF(MID($D102,1,1)="8",1,0)+IF(MID($E102,1,1)="8",1,0)+IF(MID($F102,1,1)="8",1,0)+IF(MID($G102,1,1)="8",1,0)+IF(MID($H102,1,1)="8",1,0)+IF(MID($I102,1,1)="8",1,0)+IF(MID($J102,1,1)="8",1,0)</f>
        <v>1</v>
      </c>
      <c r="CQ102" s="87">
        <f>SUM(CI102:CP102)</f>
        <v>1</v>
      </c>
      <c r="CR102" s="75">
        <f>IF(MID(H102,1,1)="1",1,0)+IF(MID(I102,1,1)="1",1,0)+IF(MID(J102,1,1)="1",1,0)+IF(MID(K102,1,1)="1",1,0)+IF(MID(M102,1,1)="1",1,0)+IF(MID(N102,1,1)="1",1,0)+IF(MID(O102,1,1)="1",1,0)</f>
        <v>0</v>
      </c>
      <c r="CS102" s="75">
        <f>IF(MID(H102,1,1)="2",1,0)+IF(MID(I102,1,1)="2",1,0)+IF(MID(J102,1,1)="2",1,0)+IF(MID(K102,1,1)="2",1,0)+IF(MID(M102,1,1)="2",1,0)+IF(MID(N102,1,1)="2",1,0)+IF(MID(O102,1,1)="2",1,0)</f>
        <v>0</v>
      </c>
      <c r="CT102" s="76">
        <f>IF(MID(H102,1,1)="3",1,0)+IF(MID(I102,1,1)="3",1,0)+IF(MID(J102,1,1)="3",1,0)+IF(MID(K102,1,1)="3",1,0)+IF(MID(M102,1,1)="3",1,0)+IF(MID(N102,1,1)="3",1,0)+IF(MID(O102,1,1)="3",1,0)</f>
        <v>0</v>
      </c>
      <c r="CU102" s="75">
        <f>IF(MID(H102,1,1)="4",1,0)+IF(MID(I102,1,1)="4",1,0)+IF(MID(J102,1,1)="4",1,0)+IF(MID(K102,1,1)="4",1,0)+IF(MID(M102,1,1)="4",1,0)+IF(MID(N102,1,1)="4",1,0)+IF(MID(O102,1,1)="4",1,0)</f>
        <v>0</v>
      </c>
      <c r="CV102" s="75">
        <f>IF(MID(H102,1,1)="5",1,0)+IF(MID(I102,1,1)="5",1,0)+IF(MID(J102,1,1)="5",1,0)+IF(MID(K102,1,1)="5",1,0)+IF(MID(M102,1,1)="5",1,0)+IF(MID(N102,1,1)="5",1,0)+IF(MID(O102,1,1)="5",1,0)</f>
        <v>0</v>
      </c>
      <c r="CW102" s="75">
        <f>IF(MID(H102,1,1)="6",1,0)+IF(MID(I102,1,1)="6",1,0)+IF(MID(J102,1,1)="6",1,0)+IF(MID(K102,1,1)="6",1,0)+IF(MID(M102,1,1)="6",1,0)+IF(MID(N102,1,1)="6",1,0)+IF(MID(O102,1,1)="6",1,0)</f>
        <v>0</v>
      </c>
      <c r="CX102" s="75">
        <f>IF(MID(H102,1,1)="7",1,0)+IF(MID(I102,1,1)="7",1,0)+IF(MID(J102,1,1)="7",1,0)+IF(MID(K102,1,1)="7",1,0)+IF(MID(M102,1,1)="7",1,0)+IF(MID(N102,1,1)="7",1,0)+IF(MID(O102,1,1)="7",1,0)</f>
        <v>0</v>
      </c>
      <c r="CY102" s="75">
        <f>IF(MID(H102,1,1)="8",1,0)+IF(MID(I102,1,1)="8",1,0)+IF(MID(J102,1,1)="8",1,0)+IF(MID(K102,1,1)="8",1,0)+IF(MID(M102,1,1)="8",1,0)+IF(MID(N102,1,1)="8",1,0)+IF(MID(O102,1,1)="8",1,0)</f>
        <v>0</v>
      </c>
      <c r="CZ102" s="86">
        <f>SUM(CR102:CY102)</f>
        <v>0</v>
      </c>
      <c r="DA102" s="2">
        <f>CQ102+CZ102</f>
        <v>1</v>
      </c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s="2" customFormat="1" ht="13.5" customHeight="1">
      <c r="A103" s="342" t="str">
        <f>IF($Y$96=0,"1.4.02","1.5.02")</f>
        <v>1.5.02</v>
      </c>
      <c r="B103" s="124" t="s">
        <v>322</v>
      </c>
      <c r="C103" s="142" t="s">
        <v>326</v>
      </c>
      <c r="D103" s="132">
        <v>8</v>
      </c>
      <c r="E103" s="133"/>
      <c r="F103" s="133"/>
      <c r="G103" s="11"/>
      <c r="H103" s="132"/>
      <c r="I103" s="133"/>
      <c r="J103" s="133"/>
      <c r="K103" s="133"/>
      <c r="L103" s="133"/>
      <c r="M103" s="133"/>
      <c r="N103" s="133"/>
      <c r="O103" s="11"/>
      <c r="P103" s="147"/>
      <c r="Q103" s="147"/>
      <c r="R103" s="319"/>
      <c r="S103" s="170"/>
      <c r="T103" s="170"/>
      <c r="U103" s="170"/>
      <c r="V103" s="170"/>
      <c r="W103" s="170"/>
      <c r="X103" s="320"/>
      <c r="Y103" s="147">
        <v>0</v>
      </c>
      <c r="Z103" s="147">
        <f t="shared" si="812"/>
        <v>0</v>
      </c>
      <c r="AA103" s="9">
        <f t="shared" si="813"/>
        <v>0</v>
      </c>
      <c r="AB103" s="9">
        <f t="shared" si="813"/>
        <v>0</v>
      </c>
      <c r="AC103" s="9">
        <f t="shared" si="813"/>
        <v>0</v>
      </c>
      <c r="AD103" s="9">
        <f t="shared" si="814"/>
        <v>0</v>
      </c>
      <c r="AE103" s="147">
        <v>0</v>
      </c>
      <c r="AF103" s="147">
        <v>0</v>
      </c>
      <c r="AG103" s="147">
        <v>0</v>
      </c>
      <c r="AH103" s="70">
        <f>BM103</f>
        <v>0</v>
      </c>
      <c r="AI103" s="147">
        <v>0</v>
      </c>
      <c r="AJ103" s="147">
        <v>0</v>
      </c>
      <c r="AK103" s="147">
        <v>0</v>
      </c>
      <c r="AL103" s="70">
        <f>BN103</f>
        <v>0</v>
      </c>
      <c r="AM103" s="147">
        <v>0</v>
      </c>
      <c r="AN103" s="147">
        <v>0</v>
      </c>
      <c r="AO103" s="147">
        <v>0</v>
      </c>
      <c r="AP103" s="70">
        <f>BO103</f>
        <v>0</v>
      </c>
      <c r="AQ103" s="147">
        <v>0</v>
      </c>
      <c r="AR103" s="147">
        <v>0</v>
      </c>
      <c r="AS103" s="147">
        <v>0</v>
      </c>
      <c r="AT103" s="70">
        <f>BP103</f>
        <v>0</v>
      </c>
      <c r="AU103" s="147">
        <v>0</v>
      </c>
      <c r="AV103" s="147">
        <v>0</v>
      </c>
      <c r="AW103" s="147">
        <v>0</v>
      </c>
      <c r="AX103" s="70">
        <f>BQ103</f>
        <v>0</v>
      </c>
      <c r="AY103" s="147">
        <v>0</v>
      </c>
      <c r="AZ103" s="147">
        <v>0</v>
      </c>
      <c r="BA103" s="147">
        <v>0</v>
      </c>
      <c r="BB103" s="70">
        <f>BR103</f>
        <v>0</v>
      </c>
      <c r="BC103" s="147">
        <v>0</v>
      </c>
      <c r="BD103" s="147">
        <v>0</v>
      </c>
      <c r="BE103" s="147">
        <v>0</v>
      </c>
      <c r="BF103" s="70">
        <f>BS103</f>
        <v>0</v>
      </c>
      <c r="BG103" s="147">
        <v>0</v>
      </c>
      <c r="BH103" s="147">
        <v>0</v>
      </c>
      <c r="BI103" s="147">
        <v>0</v>
      </c>
      <c r="BJ103" s="70">
        <f>BT103</f>
        <v>0</v>
      </c>
      <c r="BK103" s="63">
        <f t="shared" si="815"/>
        <v>0</v>
      </c>
      <c r="BL103" s="19"/>
      <c r="BM103" s="14">
        <f>IF(OR(MID($D103,1,1)="1",MID($E103,1,1)="1",MID($F103,1,1)="1",MID($G103,1,1)="1",MID($H103,1,1)="1",MID($I103,1,1)="1",MID($J103,1,1)="1",MID($K103,1,1)="1",MID($M103,1,1)="1",MID($N103,1,1)="1",MID($O103,1,1)=1),$Z103/$DA103,0)</f>
        <v>0</v>
      </c>
      <c r="BN103" s="14">
        <f>IF(OR(MID($D103,1,1)="2",MID($E103,1,1)="2",MID($F103,1,1)="2",MID($G103,1,1)="2",MID($H103,1,1)="2",MID($I103,1,1)="2",MID($J103,1,1)="2",MID($K103,1,1)="2",MID($M103,1,1)="2",MID($N103,1,1)="2",MID($O103,1,1)=1),$Z103/$DA103,0)</f>
        <v>0</v>
      </c>
      <c r="BO103" s="14">
        <f>IF(OR(MID($D103,1,1)="3",MID($E103,1,1)="3",MID($F103,1,1)="3",MID($G103,1,1)="3",MID($H103,1,1)="3",MID($I103,1,1)="3",MID($J103,1,1)="3",MID($K103,1,1)="3",MID($M103,1,1)="3",MID($N103,1,1)="3",MID($O103,1,1)=1),$Z103/$DA103,0)</f>
        <v>0</v>
      </c>
      <c r="BP103" s="14">
        <f>IF(OR(MID($D103,1,1)="4",MID($E103,1,1)="4",MID($F103,1,1)="4",MID($G103,1,1)="4",MID($H103,1,1)="4",MID($I103,1,1)="4",MID($J103,1,1)="4",MID($K103,1,1)="4",MID($M103,1,1)="4",MID($N103,1,1)="4",MID($O103,1,1)=1),$Z103/$DA103,0)</f>
        <v>0</v>
      </c>
      <c r="BQ103" s="14">
        <f>IF(OR(MID($D103,1,1)="5",MID($E103,1,1)="5",MID($F103,1,1)="5",MID($G103,1,1)="5",MID($H103,1,1)="5",MID($I103,1,1)="5",MID($J103,1,1)="5",MID($K103,1,1)="5",MID($M103,1,1)="5",MID($N103,1,1)="5",MID($O103,1,1)=1),$Z103/$DA103,0)</f>
        <v>0</v>
      </c>
      <c r="BR103" s="14">
        <f>IF(OR(MID($D103,1,1)="6",MID($E103,1,1)="6",MID($F103,1,1)="6",MID($G103,1,1)="6",MID($H103,1,1)="6",MID($I103,1,1)="6",MID($J103,1,1)="6",MID($K103,1,1)="6",MID($M103,1,1)="6",MID($N103,1,1)="6",MID($O103,1,1)=1),$Z103/$DA103,0)</f>
        <v>0</v>
      </c>
      <c r="BS103" s="14">
        <f>IF(OR(MID($D103,1,1)="7",MID($E103,1,1)="7",MID($F103,1,1)="7",MID($G103,1,1)="7",MID($H103,1,1)="7",MID($I103,1,1)="7",MID($J103,1,1)="7",MID($K103,1,1)="7",MID($M103,1,1)="7",MID($N103,1,1)="7",MID($O103,1,1)=1),$Z103/$DA103,0)</f>
        <v>0</v>
      </c>
      <c r="BT103" s="14">
        <f>IF(OR(MID($D103,1,1)="8",MID($E103,1,1)="8",MID($F103,1,1)="8",MID($G103,1,1)="8",MID($H103,1,1)="8",MID($I103,1,1)="8",MID($J103,1,1)="8",MID($K103,1,1)="8",MID($M103,1,1)="8",MID($N103,1,1)="8",MID($O103,1,1)=1),$Z103/$DA103,0)</f>
        <v>0</v>
      </c>
      <c r="BU103" s="92">
        <f>SUM(BM103:BT103)</f>
        <v>0</v>
      </c>
      <c r="BX103"/>
      <c r="BY103"/>
      <c r="BZ103"/>
      <c r="CA103"/>
      <c r="CB103"/>
      <c r="CC103"/>
      <c r="CD103"/>
      <c r="CE103"/>
      <c r="CF103" s="216"/>
      <c r="CG103" s="226">
        <f>MAX(BX103:CE103)</f>
        <v>0</v>
      </c>
      <c r="CI103" s="75">
        <f>IF(MID($D103,1,1)="1",1,0)+IF(MID($E103,1,1)="1",1,0)+IF(MID($F103,1,1)="1",1,0)+IF(MID($G103,1,1)="1",1,0)</f>
        <v>0</v>
      </c>
      <c r="CJ103" s="75">
        <f>IF(MID($D103,1,1)="2",1,0)+IF(MID($E103,1,1)="2",1,0)+IF(MID($F103,1,1)="2",1,0)+IF(MID($G103,1,1)="2",1,0)</f>
        <v>0</v>
      </c>
      <c r="CK103" s="75">
        <f>IF(MID($D103,1,1)="3",1,0)+IF(MID($E103,1,1)="3",1,0)+IF(MID($F103,1,1)="3",1,0)+IF(MID($G103,1,1)="3",1,0)</f>
        <v>0</v>
      </c>
      <c r="CL103" s="75">
        <f>IF(MID($D103,1,1)="4",1,0)+IF(MID($E103,1,1)="4",1,0)+IF(MID($F103,1,1)="4",1,0)+IF(MID($G103,1,1)="4",1,0)</f>
        <v>0</v>
      </c>
      <c r="CM103" s="75">
        <f>IF(MID($D103,1,1)="5",1,0)+IF(MID($E103,1,1)="5",1,0)+IF(MID($F103,1,1)="5",1,0)+IF(MID($G103,1,1)="5",1,0)+IF(MID($H103,1,1)="5",1,0)+IF(MID($I103,1,1)="5",1,0)+IF(MID($J103,1,1)="5",1,0)</f>
        <v>0</v>
      </c>
      <c r="CN103" s="75">
        <f>IF(MID($D103,1,1)="6",1,0)+IF(MID($E103,1,1)="6",1,0)+IF(MID($F103,1,1)="6",1,0)+IF(MID($G103,1,1)="6",1,0)+IF(MID($H103,1,1)="6",1,0)+IF(MID($I103,1,1)="6",1,0)+IF(MID($J103,1,1)="6",1,0)</f>
        <v>0</v>
      </c>
      <c r="CO103" s="75">
        <f>IF(MID($D103,1,1)="7",1,0)+IF(MID($E103,1,1)="7",1,0)+IF(MID($F103,1,1)="7",1,0)+IF(MID($G103,1,1)="7",1,0)+IF(MID($H103,1,1)="7",1,0)+IF(MID($I103,1,1)="7",1,0)+IF(MID($J103,1,1)="7",1,0)</f>
        <v>0</v>
      </c>
      <c r="CP103" s="75">
        <f>IF(MID($D103,1,1)="8",1,0)+IF(MID($E103,1,1)="8",1,0)+IF(MID($F103,1,1)="8",1,0)+IF(MID($G103,1,1)="8",1,0)+IF(MID($H103,1,1)="8",1,0)+IF(MID($I103,1,1)="8",1,0)+IF(MID($J103,1,1)="8",1,0)</f>
        <v>1</v>
      </c>
      <c r="CQ103" s="87">
        <f>SUM(CI103:CP103)</f>
        <v>1</v>
      </c>
      <c r="CR103" s="75">
        <f>IF(MID(H103,1,1)="1",1,0)+IF(MID(I103,1,1)="1",1,0)+IF(MID(J103,1,1)="1",1,0)+IF(MID(K103,1,1)="1",1,0)+IF(MID(M103,1,1)="1",1,0)+IF(MID(N103,1,1)="1",1,0)+IF(MID(O103,1,1)="1",1,0)</f>
        <v>0</v>
      </c>
      <c r="CS103" s="75">
        <f>IF(MID(H103,1,1)="2",1,0)+IF(MID(I103,1,1)="2",1,0)+IF(MID(J103,1,1)="2",1,0)+IF(MID(K103,1,1)="2",1,0)+IF(MID(M103,1,1)="2",1,0)+IF(MID(N103,1,1)="2",1,0)+IF(MID(O103,1,1)="2",1,0)</f>
        <v>0</v>
      </c>
      <c r="CT103" s="76">
        <f>IF(MID(H103,1,1)="3",1,0)+IF(MID(I103,1,1)="3",1,0)+IF(MID(J103,1,1)="3",1,0)+IF(MID(K103,1,1)="3",1,0)+IF(MID(M103,1,1)="3",1,0)+IF(MID(N103,1,1)="3",1,0)+IF(MID(O103,1,1)="3",1,0)</f>
        <v>0</v>
      </c>
      <c r="CU103" s="75">
        <f>IF(MID(H103,1,1)="4",1,0)+IF(MID(I103,1,1)="4",1,0)+IF(MID(J103,1,1)="4",1,0)+IF(MID(K103,1,1)="4",1,0)+IF(MID(M103,1,1)="4",1,0)+IF(MID(N103,1,1)="4",1,0)+IF(MID(O103,1,1)="4",1,0)</f>
        <v>0</v>
      </c>
      <c r="CV103" s="75">
        <f>IF(MID(H103,1,1)="5",1,0)+IF(MID(I103,1,1)="5",1,0)+IF(MID(J103,1,1)="5",1,0)+IF(MID(K103,1,1)="5",1,0)+IF(MID(M103,1,1)="5",1,0)+IF(MID(N103,1,1)="5",1,0)+IF(MID(O103,1,1)="5",1,0)</f>
        <v>0</v>
      </c>
      <c r="CW103" s="75">
        <f>IF(MID(H103,1,1)="6",1,0)+IF(MID(I103,1,1)="6",1,0)+IF(MID(J103,1,1)="6",1,0)+IF(MID(K103,1,1)="6",1,0)+IF(MID(M103,1,1)="6",1,0)+IF(MID(N103,1,1)="6",1,0)+IF(MID(O103,1,1)="6",1,0)</f>
        <v>0</v>
      </c>
      <c r="CX103" s="75">
        <f>IF(MID(H103,1,1)="7",1,0)+IF(MID(I103,1,1)="7",1,0)+IF(MID(J103,1,1)="7",1,0)+IF(MID(K103,1,1)="7",1,0)+IF(MID(M103,1,1)="7",1,0)+IF(MID(N103,1,1)="7",1,0)+IF(MID(O103,1,1)="7",1,0)</f>
        <v>0</v>
      </c>
      <c r="CY103" s="75">
        <f>IF(MID(H103,1,1)="8",1,0)+IF(MID(I103,1,1)="8",1,0)+IF(MID(J103,1,1)="8",1,0)+IF(MID(K103,1,1)="8",1,0)+IF(MID(M103,1,1)="8",1,0)+IF(MID(N103,1,1)="8",1,0)+IF(MID(O103,1,1)="8",1,0)</f>
        <v>0</v>
      </c>
      <c r="CZ103" s="86">
        <f>SUM(CR103:CY103)</f>
        <v>0</v>
      </c>
      <c r="DA103" s="2">
        <f>CQ103+CZ103</f>
        <v>1</v>
      </c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s="2" customFormat="1" ht="13.5" hidden="1" customHeight="1">
      <c r="A104" s="342" t="str">
        <f>IF($Y$96=0,"1.4.03","1.5.03")</f>
        <v>1.5.03</v>
      </c>
      <c r="B104" s="124"/>
      <c r="C104" s="142"/>
      <c r="D104" s="132"/>
      <c r="E104" s="133"/>
      <c r="F104" s="133"/>
      <c r="G104" s="11"/>
      <c r="H104" s="132"/>
      <c r="I104" s="133"/>
      <c r="J104" s="133"/>
      <c r="K104" s="133"/>
      <c r="L104" s="133"/>
      <c r="M104" s="133"/>
      <c r="N104" s="133"/>
      <c r="O104" s="11"/>
      <c r="P104" s="147"/>
      <c r="Q104" s="147"/>
      <c r="R104" s="319"/>
      <c r="S104" s="170"/>
      <c r="T104" s="170"/>
      <c r="U104" s="170"/>
      <c r="V104" s="170"/>
      <c r="W104" s="170"/>
      <c r="X104" s="320"/>
      <c r="Y104" s="147">
        <v>0</v>
      </c>
      <c r="Z104" s="147">
        <f t="shared" si="812"/>
        <v>0</v>
      </c>
      <c r="AA104" s="9">
        <f t="shared" si="813"/>
        <v>0</v>
      </c>
      <c r="AB104" s="9">
        <f t="shared" si="813"/>
        <v>0</v>
      </c>
      <c r="AC104" s="9">
        <f t="shared" si="813"/>
        <v>0</v>
      </c>
      <c r="AD104" s="9">
        <f t="shared" si="814"/>
        <v>0</v>
      </c>
      <c r="AE104" s="147">
        <v>0</v>
      </c>
      <c r="AF104" s="147">
        <v>0</v>
      </c>
      <c r="AG104" s="147">
        <v>0</v>
      </c>
      <c r="AH104" s="70">
        <f>BM104</f>
        <v>0</v>
      </c>
      <c r="AI104" s="147">
        <v>0</v>
      </c>
      <c r="AJ104" s="147">
        <v>0</v>
      </c>
      <c r="AK104" s="147">
        <v>0</v>
      </c>
      <c r="AL104" s="70">
        <f>BN104</f>
        <v>0</v>
      </c>
      <c r="AM104" s="147">
        <v>0</v>
      </c>
      <c r="AN104" s="147">
        <v>0</v>
      </c>
      <c r="AO104" s="147">
        <v>0</v>
      </c>
      <c r="AP104" s="70">
        <f>BO104</f>
        <v>0</v>
      </c>
      <c r="AQ104" s="147">
        <v>0</v>
      </c>
      <c r="AR104" s="147">
        <v>0</v>
      </c>
      <c r="AS104" s="147">
        <v>0</v>
      </c>
      <c r="AT104" s="70">
        <f>BP104</f>
        <v>0</v>
      </c>
      <c r="AU104" s="147">
        <v>0</v>
      </c>
      <c r="AV104" s="147">
        <v>0</v>
      </c>
      <c r="AW104" s="147">
        <v>0</v>
      </c>
      <c r="AX104" s="70">
        <f>BQ104</f>
        <v>0</v>
      </c>
      <c r="AY104" s="147">
        <v>0</v>
      </c>
      <c r="AZ104" s="147">
        <v>0</v>
      </c>
      <c r="BA104" s="147">
        <v>0</v>
      </c>
      <c r="BB104" s="70">
        <f>BR104</f>
        <v>0</v>
      </c>
      <c r="BC104" s="147">
        <v>0</v>
      </c>
      <c r="BD104" s="147">
        <v>0</v>
      </c>
      <c r="BE104" s="147">
        <v>0</v>
      </c>
      <c r="BF104" s="70">
        <f>BS104</f>
        <v>0</v>
      </c>
      <c r="BG104" s="147">
        <v>0</v>
      </c>
      <c r="BH104" s="147">
        <v>0</v>
      </c>
      <c r="BI104" s="147">
        <v>0</v>
      </c>
      <c r="BJ104" s="70">
        <f>BT104</f>
        <v>0</v>
      </c>
      <c r="BK104" s="63">
        <f t="shared" si="815"/>
        <v>0</v>
      </c>
      <c r="BL104" s="19"/>
      <c r="BM104" s="14">
        <f>IF(OR(MID($D104,1,1)="1",MID($E104,1,1)="1",MID($F104,1,1)="1",MID($G104,1,1)="1",MID($H104,1,1)="1",MID($I104,1,1)="1",MID($J104,1,1)="1",MID($K104,1,1)="1",MID($M104,1,1)="1",MID($N104,1,1)="1",MID($O104,1,1)=1),$Z104/$DA104,0)</f>
        <v>0</v>
      </c>
      <c r="BN104" s="14">
        <f>IF(OR(MID($D104,1,1)="2",MID($E104,1,1)="2",MID($F104,1,1)="2",MID($G104,1,1)="2",MID($H104,1,1)="2",MID($I104,1,1)="2",MID($J104,1,1)="2",MID($K104,1,1)="2",MID($M104,1,1)="2",MID($N104,1,1)="2",MID($O104,1,1)=1),$Z104/$DA104,0)</f>
        <v>0</v>
      </c>
      <c r="BO104" s="14">
        <f>IF(OR(MID($D104,1,1)="3",MID($E104,1,1)="3",MID($F104,1,1)="3",MID($G104,1,1)="3",MID($H104,1,1)="3",MID($I104,1,1)="3",MID($J104,1,1)="3",MID($K104,1,1)="3",MID($M104,1,1)="3",MID($N104,1,1)="3",MID($O104,1,1)=1),$Z104/$DA104,0)</f>
        <v>0</v>
      </c>
      <c r="BP104" s="14">
        <f>IF(OR(MID($D104,1,1)="4",MID($E104,1,1)="4",MID($F104,1,1)="4",MID($G104,1,1)="4",MID($H104,1,1)="4",MID($I104,1,1)="4",MID($J104,1,1)="4",MID($K104,1,1)="4",MID($M104,1,1)="4",MID($N104,1,1)="4",MID($O104,1,1)=1),$Z104/$DA104,0)</f>
        <v>0</v>
      </c>
      <c r="BQ104" s="14">
        <f>IF(OR(MID($D104,1,1)="5",MID($E104,1,1)="5",MID($F104,1,1)="5",MID($G104,1,1)="5",MID($H104,1,1)="5",MID($I104,1,1)="5",MID($J104,1,1)="5",MID($K104,1,1)="5",MID($M104,1,1)="5",MID($N104,1,1)="5",MID($O104,1,1)=1),$Z104/$DA104,0)</f>
        <v>0</v>
      </c>
      <c r="BR104" s="14">
        <f>IF(OR(MID($D104,1,1)="6",MID($E104,1,1)="6",MID($F104,1,1)="6",MID($G104,1,1)="6",MID($H104,1,1)="6",MID($I104,1,1)="6",MID($J104,1,1)="6",MID($K104,1,1)="6",MID($M104,1,1)="6",MID($N104,1,1)="6",MID($O104,1,1)=1),$Z104/$DA104,0)</f>
        <v>0</v>
      </c>
      <c r="BS104" s="14">
        <f>IF(OR(MID($D104,1,1)="7",MID($E104,1,1)="7",MID($F104,1,1)="7",MID($G104,1,1)="7",MID($H104,1,1)="7",MID($I104,1,1)="7",MID($J104,1,1)="7",MID($K104,1,1)="7",MID($M104,1,1)="7",MID($N104,1,1)="7",MID($O104,1,1)=1),$Z104/$DA104,0)</f>
        <v>0</v>
      </c>
      <c r="BT104" s="14">
        <f>IF(OR(MID($D104,1,1)="8",MID($E104,1,1)="8",MID($F104,1,1)="8",MID($G104,1,1)="8",MID($H104,1,1)="8",MID($I104,1,1)="8",MID($J104,1,1)="8",MID($K104,1,1)="8",MID($M104,1,1)="8",MID($N104,1,1)="8",MID($O104,1,1)=1),$Z104/$DA104,0)</f>
        <v>0</v>
      </c>
      <c r="BU104" s="92">
        <f>SUM(BM104:BT104)</f>
        <v>0</v>
      </c>
      <c r="BX104"/>
      <c r="BY104"/>
      <c r="BZ104"/>
      <c r="CA104"/>
      <c r="CB104"/>
      <c r="CC104"/>
      <c r="CD104"/>
      <c r="CE104"/>
      <c r="CF104" s="216"/>
      <c r="CG104" s="226">
        <f>MAX(BX104:CE104)</f>
        <v>0</v>
      </c>
      <c r="CI104" s="75">
        <f>IF(MID($D104,1,1)="1",1,0)+IF(MID($E104,1,1)="1",1,0)+IF(MID($F104,1,1)="1",1,0)+IF(MID($G104,1,1)="1",1,0)</f>
        <v>0</v>
      </c>
      <c r="CJ104" s="75">
        <f>IF(MID($D104,1,1)="2",1,0)+IF(MID($E104,1,1)="2",1,0)+IF(MID($F104,1,1)="2",1,0)+IF(MID($G104,1,1)="2",1,0)</f>
        <v>0</v>
      </c>
      <c r="CK104" s="75">
        <f>IF(MID($D104,1,1)="3",1,0)+IF(MID($E104,1,1)="3",1,0)+IF(MID($F104,1,1)="3",1,0)+IF(MID($G104,1,1)="3",1,0)</f>
        <v>0</v>
      </c>
      <c r="CL104" s="75">
        <f>IF(MID($D104,1,1)="4",1,0)+IF(MID($E104,1,1)="4",1,0)+IF(MID($F104,1,1)="4",1,0)+IF(MID($G104,1,1)="4",1,0)</f>
        <v>0</v>
      </c>
      <c r="CM104" s="75">
        <f>IF(MID($D104,1,1)="5",1,0)+IF(MID($E104,1,1)="5",1,0)+IF(MID($F104,1,1)="5",1,0)+IF(MID($G104,1,1)="5",1,0)+IF(MID($H104,1,1)="5",1,0)+IF(MID($I104,1,1)="5",1,0)+IF(MID($J104,1,1)="5",1,0)</f>
        <v>0</v>
      </c>
      <c r="CN104" s="75">
        <f>IF(MID($D104,1,1)="6",1,0)+IF(MID($E104,1,1)="6",1,0)+IF(MID($F104,1,1)="6",1,0)+IF(MID($G104,1,1)="6",1,0)+IF(MID($H104,1,1)="6",1,0)+IF(MID($I104,1,1)="6",1,0)+IF(MID($J104,1,1)="6",1,0)</f>
        <v>0</v>
      </c>
      <c r="CO104" s="75">
        <f>IF(MID($D104,1,1)="7",1,0)+IF(MID($E104,1,1)="7",1,0)+IF(MID($F104,1,1)="7",1,0)+IF(MID($G104,1,1)="7",1,0)+IF(MID($H104,1,1)="7",1,0)+IF(MID($I104,1,1)="7",1,0)+IF(MID($J104,1,1)="7",1,0)</f>
        <v>0</v>
      </c>
      <c r="CP104" s="75">
        <f>IF(MID($D104,1,1)="8",1,0)+IF(MID($E104,1,1)="8",1,0)+IF(MID($F104,1,1)="8",1,0)+IF(MID($G104,1,1)="8",1,0)+IF(MID($H104,1,1)="8",1,0)+IF(MID($I104,1,1)="8",1,0)+IF(MID($J104,1,1)="8",1,0)</f>
        <v>0</v>
      </c>
      <c r="CQ104" s="87">
        <f>SUM(CI104:CP104)</f>
        <v>0</v>
      </c>
      <c r="CR104" s="75">
        <f>IF(MID(H104,1,1)="1",1,0)+IF(MID(I104,1,1)="1",1,0)+IF(MID(J104,1,1)="1",1,0)+IF(MID(K104,1,1)="1",1,0)+IF(MID(M104,1,1)="1",1,0)+IF(MID(N104,1,1)="1",1,0)+IF(MID(O104,1,1)="1",1,0)</f>
        <v>0</v>
      </c>
      <c r="CS104" s="75">
        <f>IF(MID(H104,1,1)="2",1,0)+IF(MID(I104,1,1)="2",1,0)+IF(MID(J104,1,1)="2",1,0)+IF(MID(K104,1,1)="2",1,0)+IF(MID(M104,1,1)="2",1,0)+IF(MID(N104,1,1)="2",1,0)+IF(MID(O104,1,1)="2",1,0)</f>
        <v>0</v>
      </c>
      <c r="CT104" s="76">
        <f>IF(MID(H104,1,1)="3",1,0)+IF(MID(I104,1,1)="3",1,0)+IF(MID(J104,1,1)="3",1,0)+IF(MID(K104,1,1)="3",1,0)+IF(MID(M104,1,1)="3",1,0)+IF(MID(N104,1,1)="3",1,0)+IF(MID(O104,1,1)="3",1,0)</f>
        <v>0</v>
      </c>
      <c r="CU104" s="75">
        <f>IF(MID(H104,1,1)="4",1,0)+IF(MID(I104,1,1)="4",1,0)+IF(MID(J104,1,1)="4",1,0)+IF(MID(K104,1,1)="4",1,0)+IF(MID(M104,1,1)="4",1,0)+IF(MID(N104,1,1)="4",1,0)+IF(MID(O104,1,1)="4",1,0)</f>
        <v>0</v>
      </c>
      <c r="CV104" s="75">
        <f>IF(MID(H104,1,1)="5",1,0)+IF(MID(I104,1,1)="5",1,0)+IF(MID(J104,1,1)="5",1,0)+IF(MID(K104,1,1)="5",1,0)+IF(MID(M104,1,1)="5",1,0)+IF(MID(N104,1,1)="5",1,0)+IF(MID(O104,1,1)="5",1,0)</f>
        <v>0</v>
      </c>
      <c r="CW104" s="75">
        <f>IF(MID(H104,1,1)="6",1,0)+IF(MID(I104,1,1)="6",1,0)+IF(MID(J104,1,1)="6",1,0)+IF(MID(K104,1,1)="6",1,0)+IF(MID(M104,1,1)="6",1,0)+IF(MID(N104,1,1)="6",1,0)+IF(MID(O104,1,1)="6",1,0)</f>
        <v>0</v>
      </c>
      <c r="CX104" s="75">
        <f>IF(MID(H104,1,1)="7",1,0)+IF(MID(I104,1,1)="7",1,0)+IF(MID(J104,1,1)="7",1,0)+IF(MID(K104,1,1)="7",1,0)+IF(MID(M104,1,1)="7",1,0)+IF(MID(N104,1,1)="7",1,0)+IF(MID(O104,1,1)="7",1,0)</f>
        <v>0</v>
      </c>
      <c r="CY104" s="75">
        <f>IF(MID(H104,1,1)="8",1,0)+IF(MID(I104,1,1)="8",1,0)+IF(MID(J104,1,1)="8",1,0)+IF(MID(K104,1,1)="8",1,0)+IF(MID(M104,1,1)="8",1,0)+IF(MID(N104,1,1)="8",1,0)+IF(MID(O104,1,1)="8",1,0)</f>
        <v>0</v>
      </c>
      <c r="CZ104" s="86">
        <f>SUM(CR104:CY104)</f>
        <v>0</v>
      </c>
      <c r="DA104" s="2">
        <f>CQ104+CZ104</f>
        <v>0</v>
      </c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:126" s="2" customFormat="1" ht="13.5" hidden="1" customHeight="1">
      <c r="A105" s="342" t="str">
        <f>IF($Y$96=0,"1.4.04","1.5.04")</f>
        <v>1.5.04</v>
      </c>
      <c r="B105" s="124"/>
      <c r="C105" s="142"/>
      <c r="D105" s="132"/>
      <c r="E105" s="133"/>
      <c r="F105" s="133"/>
      <c r="G105" s="11"/>
      <c r="H105" s="132"/>
      <c r="I105" s="133"/>
      <c r="J105" s="133"/>
      <c r="K105" s="133"/>
      <c r="L105" s="133"/>
      <c r="M105" s="133"/>
      <c r="N105" s="133"/>
      <c r="O105" s="11"/>
      <c r="P105" s="147"/>
      <c r="Q105" s="147"/>
      <c r="R105" s="319"/>
      <c r="S105" s="170"/>
      <c r="T105" s="170"/>
      <c r="U105" s="170"/>
      <c r="V105" s="170"/>
      <c r="W105" s="170"/>
      <c r="X105" s="320"/>
      <c r="Y105" s="147">
        <v>0</v>
      </c>
      <c r="Z105" s="147">
        <f t="shared" si="812"/>
        <v>0</v>
      </c>
      <c r="AA105" s="9">
        <f t="shared" si="813"/>
        <v>0</v>
      </c>
      <c r="AB105" s="9">
        <f t="shared" si="813"/>
        <v>0</v>
      </c>
      <c r="AC105" s="9">
        <f t="shared" si="813"/>
        <v>0</v>
      </c>
      <c r="AD105" s="9">
        <f t="shared" si="814"/>
        <v>0</v>
      </c>
      <c r="AE105" s="147">
        <v>0</v>
      </c>
      <c r="AF105" s="147">
        <v>0</v>
      </c>
      <c r="AG105" s="147">
        <v>0</v>
      </c>
      <c r="AH105" s="70">
        <f>BM105</f>
        <v>0</v>
      </c>
      <c r="AI105" s="147">
        <v>0</v>
      </c>
      <c r="AJ105" s="147">
        <v>0</v>
      </c>
      <c r="AK105" s="147">
        <v>0</v>
      </c>
      <c r="AL105" s="70">
        <f>BN105</f>
        <v>0</v>
      </c>
      <c r="AM105" s="147">
        <v>0</v>
      </c>
      <c r="AN105" s="147">
        <v>0</v>
      </c>
      <c r="AO105" s="147">
        <v>0</v>
      </c>
      <c r="AP105" s="70">
        <f>BO105</f>
        <v>0</v>
      </c>
      <c r="AQ105" s="147">
        <v>0</v>
      </c>
      <c r="AR105" s="147">
        <v>0</v>
      </c>
      <c r="AS105" s="147">
        <v>0</v>
      </c>
      <c r="AT105" s="70">
        <f>BP105</f>
        <v>0</v>
      </c>
      <c r="AU105" s="147">
        <v>0</v>
      </c>
      <c r="AV105" s="147">
        <v>0</v>
      </c>
      <c r="AW105" s="147">
        <v>0</v>
      </c>
      <c r="AX105" s="70">
        <f>BQ105</f>
        <v>0</v>
      </c>
      <c r="AY105" s="147">
        <v>0</v>
      </c>
      <c r="AZ105" s="147">
        <v>0</v>
      </c>
      <c r="BA105" s="147">
        <v>0</v>
      </c>
      <c r="BB105" s="70">
        <f>BR105</f>
        <v>0</v>
      </c>
      <c r="BC105" s="147">
        <v>0</v>
      </c>
      <c r="BD105" s="147">
        <v>0</v>
      </c>
      <c r="BE105" s="147">
        <v>0</v>
      </c>
      <c r="BF105" s="70">
        <f>BS105</f>
        <v>0</v>
      </c>
      <c r="BG105" s="147">
        <v>0</v>
      </c>
      <c r="BH105" s="147">
        <v>0</v>
      </c>
      <c r="BI105" s="147">
        <v>0</v>
      </c>
      <c r="BJ105" s="70">
        <f>BT105</f>
        <v>0</v>
      </c>
      <c r="BK105" s="63">
        <f t="shared" si="815"/>
        <v>0</v>
      </c>
      <c r="BL105" s="19"/>
      <c r="BM105" s="14">
        <f>IF(OR(MID($D105,1,1)="1",MID($E105,1,1)="1",MID($F105,1,1)="1",MID($G105,1,1)="1",MID($H105,1,1)="1",MID($I105,1,1)="1",MID($J105,1,1)="1",MID($K105,1,1)="1",MID($M105,1,1)="1",MID($N105,1,1)="1",MID($O105,1,1)=1),$Z105/$DA105,0)</f>
        <v>0</v>
      </c>
      <c r="BN105" s="14">
        <f>IF(OR(MID($D105,1,1)="2",MID($E105,1,1)="2",MID($F105,1,1)="2",MID($G105,1,1)="2",MID($H105,1,1)="2",MID($I105,1,1)="2",MID($J105,1,1)="2",MID($K105,1,1)="2",MID($M105,1,1)="2",MID($N105,1,1)="2",MID($O105,1,1)=1),$Z105/$DA105,0)</f>
        <v>0</v>
      </c>
      <c r="BO105" s="14">
        <f>IF(OR(MID($D105,1,1)="3",MID($E105,1,1)="3",MID($F105,1,1)="3",MID($G105,1,1)="3",MID($H105,1,1)="3",MID($I105,1,1)="3",MID($J105,1,1)="3",MID($K105,1,1)="3",MID($M105,1,1)="3",MID($N105,1,1)="3",MID($O105,1,1)=1),$Z105/$DA105,0)</f>
        <v>0</v>
      </c>
      <c r="BP105" s="14">
        <f>IF(OR(MID($D105,1,1)="4",MID($E105,1,1)="4",MID($F105,1,1)="4",MID($G105,1,1)="4",MID($H105,1,1)="4",MID($I105,1,1)="4",MID($J105,1,1)="4",MID($K105,1,1)="4",MID($M105,1,1)="4",MID($N105,1,1)="4",MID($O105,1,1)=1),$Z105/$DA105,0)</f>
        <v>0</v>
      </c>
      <c r="BQ105" s="14">
        <f>IF(OR(MID($D105,1,1)="5",MID($E105,1,1)="5",MID($F105,1,1)="5",MID($G105,1,1)="5",MID($H105,1,1)="5",MID($I105,1,1)="5",MID($J105,1,1)="5",MID($K105,1,1)="5",MID($M105,1,1)="5",MID($N105,1,1)="5",MID($O105,1,1)=1),$Z105/$DA105,0)</f>
        <v>0</v>
      </c>
      <c r="BR105" s="14">
        <f>IF(OR(MID($D105,1,1)="6",MID($E105,1,1)="6",MID($F105,1,1)="6",MID($G105,1,1)="6",MID($H105,1,1)="6",MID($I105,1,1)="6",MID($J105,1,1)="6",MID($K105,1,1)="6",MID($M105,1,1)="6",MID($N105,1,1)="6",MID($O105,1,1)=1),$Z105/$DA105,0)</f>
        <v>0</v>
      </c>
      <c r="BS105" s="14">
        <f>IF(OR(MID($D105,1,1)="7",MID($E105,1,1)="7",MID($F105,1,1)="7",MID($G105,1,1)="7",MID($H105,1,1)="7",MID($I105,1,1)="7",MID($J105,1,1)="7",MID($K105,1,1)="7",MID($M105,1,1)="7",MID($N105,1,1)="7",MID($O105,1,1)=1),$Z105/$DA105,0)</f>
        <v>0</v>
      </c>
      <c r="BT105" s="14">
        <f>IF(OR(MID($D105,1,1)="8",MID($E105,1,1)="8",MID($F105,1,1)="8",MID($G105,1,1)="8",MID($H105,1,1)="8",MID($I105,1,1)="8",MID($J105,1,1)="8",MID($K105,1,1)="8",MID($M105,1,1)="8",MID($N105,1,1)="8",MID($O105,1,1)=1),$Z105/$DA105,0)</f>
        <v>0</v>
      </c>
      <c r="BU105" s="92">
        <f>SUM(BM105:BT105)</f>
        <v>0</v>
      </c>
      <c r="BX105"/>
      <c r="BY105"/>
      <c r="BZ105"/>
      <c r="CA105"/>
      <c r="CB105"/>
      <c r="CC105"/>
      <c r="CD105"/>
      <c r="CE105"/>
      <c r="CF105" s="216"/>
      <c r="CG105" s="226">
        <f>MAX(BX105:CE105)</f>
        <v>0</v>
      </c>
      <c r="CI105" s="75">
        <f>IF(MID($D105,1,1)="1",1,0)+IF(MID($E105,1,1)="1",1,0)+IF(MID($F105,1,1)="1",1,0)+IF(MID($G105,1,1)="1",1,0)</f>
        <v>0</v>
      </c>
      <c r="CJ105" s="75">
        <f>IF(MID($D105,1,1)="2",1,0)+IF(MID($E105,1,1)="2",1,0)+IF(MID($F105,1,1)="2",1,0)+IF(MID($G105,1,1)="2",1,0)</f>
        <v>0</v>
      </c>
      <c r="CK105" s="75">
        <f>IF(MID($D105,1,1)="3",1,0)+IF(MID($E105,1,1)="3",1,0)+IF(MID($F105,1,1)="3",1,0)+IF(MID($G105,1,1)="3",1,0)</f>
        <v>0</v>
      </c>
      <c r="CL105" s="75">
        <f>IF(MID($D105,1,1)="4",1,0)+IF(MID($E105,1,1)="4",1,0)+IF(MID($F105,1,1)="4",1,0)+IF(MID($G105,1,1)="4",1,0)</f>
        <v>0</v>
      </c>
      <c r="CM105" s="75">
        <f>IF(MID($D105,1,1)="5",1,0)+IF(MID($E105,1,1)="5",1,0)+IF(MID($F105,1,1)="5",1,0)+IF(MID($G105,1,1)="5",1,0)+IF(MID($H105,1,1)="5",1,0)+IF(MID($I105,1,1)="5",1,0)+IF(MID($J105,1,1)="5",1,0)</f>
        <v>0</v>
      </c>
      <c r="CN105" s="75">
        <f>IF(MID($D105,1,1)="6",1,0)+IF(MID($E105,1,1)="6",1,0)+IF(MID($F105,1,1)="6",1,0)+IF(MID($G105,1,1)="6",1,0)+IF(MID($H105,1,1)="6",1,0)+IF(MID($I105,1,1)="6",1,0)+IF(MID($J105,1,1)="6",1,0)</f>
        <v>0</v>
      </c>
      <c r="CO105" s="75">
        <f>IF(MID($D105,1,1)="7",1,0)+IF(MID($E105,1,1)="7",1,0)+IF(MID($F105,1,1)="7",1,0)+IF(MID($G105,1,1)="7",1,0)+IF(MID($H105,1,1)="7",1,0)+IF(MID($I105,1,1)="7",1,0)+IF(MID($J105,1,1)="7",1,0)</f>
        <v>0</v>
      </c>
      <c r="CP105" s="75">
        <f>IF(MID($D105,1,1)="8",1,0)+IF(MID($E105,1,1)="8",1,0)+IF(MID($F105,1,1)="8",1,0)+IF(MID($G105,1,1)="8",1,0)+IF(MID($H105,1,1)="8",1,0)+IF(MID($I105,1,1)="8",1,0)+IF(MID($J105,1,1)="8",1,0)</f>
        <v>0</v>
      </c>
      <c r="CQ105" s="87">
        <f>SUM(CI105:CP105)</f>
        <v>0</v>
      </c>
      <c r="CR105" s="75">
        <f>IF(MID(H105,1,1)="1",1,0)+IF(MID(I105,1,1)="1",1,0)+IF(MID(J105,1,1)="1",1,0)+IF(MID(K105,1,1)="1",1,0)+IF(MID(M105,1,1)="1",1,0)+IF(MID(N105,1,1)="1",1,0)+IF(MID(O105,1,1)="1",1,0)</f>
        <v>0</v>
      </c>
      <c r="CS105" s="75">
        <f>IF(MID(H105,1,1)="2",1,0)+IF(MID(I105,1,1)="2",1,0)+IF(MID(J105,1,1)="2",1,0)+IF(MID(K105,1,1)="2",1,0)+IF(MID(M105,1,1)="2",1,0)+IF(MID(N105,1,1)="2",1,0)+IF(MID(O105,1,1)="2",1,0)</f>
        <v>0</v>
      </c>
      <c r="CT105" s="76">
        <f>IF(MID(H105,1,1)="3",1,0)+IF(MID(I105,1,1)="3",1,0)+IF(MID(J105,1,1)="3",1,0)+IF(MID(K105,1,1)="3",1,0)+IF(MID(M105,1,1)="3",1,0)+IF(MID(N105,1,1)="3",1,0)+IF(MID(O105,1,1)="3",1,0)</f>
        <v>0</v>
      </c>
      <c r="CU105" s="75">
        <f>IF(MID(H105,1,1)="4",1,0)+IF(MID(I105,1,1)="4",1,0)+IF(MID(J105,1,1)="4",1,0)+IF(MID(K105,1,1)="4",1,0)+IF(MID(M105,1,1)="4",1,0)+IF(MID(N105,1,1)="4",1,0)+IF(MID(O105,1,1)="4",1,0)</f>
        <v>0</v>
      </c>
      <c r="CV105" s="75">
        <f>IF(MID(H105,1,1)="5",1,0)+IF(MID(I105,1,1)="5",1,0)+IF(MID(J105,1,1)="5",1,0)+IF(MID(K105,1,1)="5",1,0)+IF(MID(M105,1,1)="5",1,0)+IF(MID(N105,1,1)="5",1,0)+IF(MID(O105,1,1)="5",1,0)</f>
        <v>0</v>
      </c>
      <c r="CW105" s="75">
        <f>IF(MID(H105,1,1)="6",1,0)+IF(MID(I105,1,1)="6",1,0)+IF(MID(J105,1,1)="6",1,0)+IF(MID(K105,1,1)="6",1,0)+IF(MID(M105,1,1)="6",1,0)+IF(MID(N105,1,1)="6",1,0)+IF(MID(O105,1,1)="6",1,0)</f>
        <v>0</v>
      </c>
      <c r="CX105" s="75">
        <f>IF(MID(H105,1,1)="7",1,0)+IF(MID(I105,1,1)="7",1,0)+IF(MID(J105,1,1)="7",1,0)+IF(MID(K105,1,1)="7",1,0)+IF(MID(M105,1,1)="7",1,0)+IF(MID(N105,1,1)="7",1,0)+IF(MID(O105,1,1)="7",1,0)</f>
        <v>0</v>
      </c>
      <c r="CY105" s="75">
        <f>IF(MID(H105,1,1)="8",1,0)+IF(MID(I105,1,1)="8",1,0)+IF(MID(J105,1,1)="8",1,0)+IF(MID(K105,1,1)="8",1,0)+IF(MID(M105,1,1)="8",1,0)+IF(MID(N105,1,1)="8",1,0)+IF(MID(O105,1,1)="8",1,0)</f>
        <v>0</v>
      </c>
      <c r="CZ105" s="86">
        <f>SUM(CR105:CY105)</f>
        <v>0</v>
      </c>
      <c r="DA105" s="2">
        <f>CQ105+CZ105</f>
        <v>0</v>
      </c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:126" s="2" customFormat="1" ht="13.5" hidden="1" customHeight="1">
      <c r="A106" s="342" t="str">
        <f>IF($Y$96=0,"1.4.05","1.5.05")</f>
        <v>1.5.05</v>
      </c>
      <c r="B106" s="124"/>
      <c r="C106" s="142"/>
      <c r="D106" s="132"/>
      <c r="E106" s="133"/>
      <c r="F106" s="133"/>
      <c r="G106" s="11"/>
      <c r="H106" s="132"/>
      <c r="I106" s="133"/>
      <c r="J106" s="133"/>
      <c r="K106" s="133"/>
      <c r="L106" s="133"/>
      <c r="M106" s="133"/>
      <c r="N106" s="133"/>
      <c r="O106" s="11"/>
      <c r="P106" s="147"/>
      <c r="Q106" s="147"/>
      <c r="R106" s="319"/>
      <c r="S106" s="170"/>
      <c r="T106" s="170"/>
      <c r="U106" s="170"/>
      <c r="V106" s="170"/>
      <c r="W106" s="170"/>
      <c r="X106" s="320"/>
      <c r="Y106" s="147">
        <v>0</v>
      </c>
      <c r="Z106" s="147">
        <f t="shared" si="812"/>
        <v>0</v>
      </c>
      <c r="AA106" s="9">
        <f t="shared" si="813"/>
        <v>0</v>
      </c>
      <c r="AB106" s="9">
        <f t="shared" si="813"/>
        <v>0</v>
      </c>
      <c r="AC106" s="9">
        <f t="shared" si="813"/>
        <v>0</v>
      </c>
      <c r="AD106" s="9">
        <f t="shared" si="814"/>
        <v>0</v>
      </c>
      <c r="AE106" s="147">
        <v>0</v>
      </c>
      <c r="AF106" s="147">
        <v>0</v>
      </c>
      <c r="AG106" s="147">
        <v>0</v>
      </c>
      <c r="AH106" s="70">
        <f>BM106</f>
        <v>0</v>
      </c>
      <c r="AI106" s="147">
        <v>0</v>
      </c>
      <c r="AJ106" s="147">
        <v>0</v>
      </c>
      <c r="AK106" s="147">
        <v>0</v>
      </c>
      <c r="AL106" s="70">
        <f>BN106</f>
        <v>0</v>
      </c>
      <c r="AM106" s="147">
        <v>0</v>
      </c>
      <c r="AN106" s="147">
        <v>0</v>
      </c>
      <c r="AO106" s="147">
        <v>0</v>
      </c>
      <c r="AP106" s="70">
        <f>BO106</f>
        <v>0</v>
      </c>
      <c r="AQ106" s="147">
        <v>0</v>
      </c>
      <c r="AR106" s="147">
        <v>0</v>
      </c>
      <c r="AS106" s="147">
        <v>0</v>
      </c>
      <c r="AT106" s="70">
        <f>BP106</f>
        <v>0</v>
      </c>
      <c r="AU106" s="147">
        <v>0</v>
      </c>
      <c r="AV106" s="147">
        <v>0</v>
      </c>
      <c r="AW106" s="147">
        <v>0</v>
      </c>
      <c r="AX106" s="70">
        <f>BQ106</f>
        <v>0</v>
      </c>
      <c r="AY106" s="147">
        <v>0</v>
      </c>
      <c r="AZ106" s="147">
        <v>0</v>
      </c>
      <c r="BA106" s="147">
        <v>0</v>
      </c>
      <c r="BB106" s="70">
        <f>BR106</f>
        <v>0</v>
      </c>
      <c r="BC106" s="147">
        <v>0</v>
      </c>
      <c r="BD106" s="147">
        <v>0</v>
      </c>
      <c r="BE106" s="147">
        <v>0</v>
      </c>
      <c r="BF106" s="70">
        <f>BS106</f>
        <v>0</v>
      </c>
      <c r="BG106" s="147">
        <v>0</v>
      </c>
      <c r="BH106" s="147">
        <v>0</v>
      </c>
      <c r="BI106" s="147">
        <v>0</v>
      </c>
      <c r="BJ106" s="70">
        <f>BT106</f>
        <v>0</v>
      </c>
      <c r="BK106" s="63">
        <f t="shared" si="815"/>
        <v>0</v>
      </c>
      <c r="BL106" s="19"/>
      <c r="BM106" s="14">
        <f>IF(OR(MID($D106,1,1)="1",MID($E106,1,1)="1",MID($F106,1,1)="1",MID($G106,1,1)="1",MID($H106,1,1)="1",MID($I106,1,1)="1",MID($J106,1,1)="1",MID($K106,1,1)="1",MID($M106,1,1)="1",MID($N106,1,1)="1",MID($O106,1,1)=1),$Z106/$DA106,0)</f>
        <v>0</v>
      </c>
      <c r="BN106" s="14">
        <f>IF(OR(MID($D106,1,1)="2",MID($E106,1,1)="2",MID($F106,1,1)="2",MID($G106,1,1)="2",MID($H106,1,1)="2",MID($I106,1,1)="2",MID($J106,1,1)="2",MID($K106,1,1)="2",MID($M106,1,1)="2",MID($N106,1,1)="2",MID($O106,1,1)=1),$Z106/$DA106,0)</f>
        <v>0</v>
      </c>
      <c r="BO106" s="14">
        <f>IF(OR(MID($D106,1,1)="3",MID($E106,1,1)="3",MID($F106,1,1)="3",MID($G106,1,1)="3",MID($H106,1,1)="3",MID($I106,1,1)="3",MID($J106,1,1)="3",MID($K106,1,1)="3",MID($M106,1,1)="3",MID($N106,1,1)="3",MID($O106,1,1)=1),$Z106/$DA106,0)</f>
        <v>0</v>
      </c>
      <c r="BP106" s="14">
        <f>IF(OR(MID($D106,1,1)="4",MID($E106,1,1)="4",MID($F106,1,1)="4",MID($G106,1,1)="4",MID($H106,1,1)="4",MID($I106,1,1)="4",MID($J106,1,1)="4",MID($K106,1,1)="4",MID($M106,1,1)="4",MID($N106,1,1)="4",MID($O106,1,1)=1),$Z106/$DA106,0)</f>
        <v>0</v>
      </c>
      <c r="BQ106" s="14">
        <f>IF(OR(MID($D106,1,1)="5",MID($E106,1,1)="5",MID($F106,1,1)="5",MID($G106,1,1)="5",MID($H106,1,1)="5",MID($I106,1,1)="5",MID($J106,1,1)="5",MID($K106,1,1)="5",MID($M106,1,1)="5",MID($N106,1,1)="5",MID($O106,1,1)=1),$Z106/$DA106,0)</f>
        <v>0</v>
      </c>
      <c r="BR106" s="14">
        <f>IF(OR(MID($D106,1,1)="6",MID($E106,1,1)="6",MID($F106,1,1)="6",MID($G106,1,1)="6",MID($H106,1,1)="6",MID($I106,1,1)="6",MID($J106,1,1)="6",MID($K106,1,1)="6",MID($M106,1,1)="6",MID($N106,1,1)="6",MID($O106,1,1)=1),$Z106/$DA106,0)</f>
        <v>0</v>
      </c>
      <c r="BS106" s="14">
        <f>IF(OR(MID($D106,1,1)="7",MID($E106,1,1)="7",MID($F106,1,1)="7",MID($G106,1,1)="7",MID($H106,1,1)="7",MID($I106,1,1)="7",MID($J106,1,1)="7",MID($K106,1,1)="7",MID($M106,1,1)="7",MID($N106,1,1)="7",MID($O106,1,1)=1),$Z106/$DA106,0)</f>
        <v>0</v>
      </c>
      <c r="BT106" s="14">
        <f>IF(OR(MID($D106,1,1)="8",MID($E106,1,1)="8",MID($F106,1,1)="8",MID($G106,1,1)="8",MID($H106,1,1)="8",MID($I106,1,1)="8",MID($J106,1,1)="8",MID($K106,1,1)="8",MID($M106,1,1)="8",MID($N106,1,1)="8",MID($O106,1,1)=1),$Z106/$DA106,0)</f>
        <v>0</v>
      </c>
      <c r="BU106" s="92">
        <f>SUM(BM106:BT106)</f>
        <v>0</v>
      </c>
      <c r="BX106"/>
      <c r="BY106"/>
      <c r="BZ106"/>
      <c r="CA106"/>
      <c r="CB106"/>
      <c r="CC106"/>
      <c r="CD106"/>
      <c r="CE106"/>
      <c r="CF106" s="216"/>
      <c r="CG106" s="226">
        <f>MAX(BX106:CE106)</f>
        <v>0</v>
      </c>
      <c r="CI106" s="75">
        <f>IF(MID($D106,1,1)="1",1,0)+IF(MID($E106,1,1)="1",1,0)+IF(MID($F106,1,1)="1",1,0)+IF(MID($G106,1,1)="1",1,0)</f>
        <v>0</v>
      </c>
      <c r="CJ106" s="75">
        <f>IF(MID($D106,1,1)="2",1,0)+IF(MID($E106,1,1)="2",1,0)+IF(MID($F106,1,1)="2",1,0)+IF(MID($G106,1,1)="2",1,0)</f>
        <v>0</v>
      </c>
      <c r="CK106" s="75">
        <f>IF(MID($D106,1,1)="3",1,0)+IF(MID($E106,1,1)="3",1,0)+IF(MID($F106,1,1)="3",1,0)+IF(MID($G106,1,1)="3",1,0)</f>
        <v>0</v>
      </c>
      <c r="CL106" s="75">
        <f>IF(MID($D106,1,1)="4",1,0)+IF(MID($E106,1,1)="4",1,0)+IF(MID($F106,1,1)="4",1,0)+IF(MID($G106,1,1)="4",1,0)</f>
        <v>0</v>
      </c>
      <c r="CM106" s="75">
        <f>IF(MID($D106,1,1)="5",1,0)+IF(MID($E106,1,1)="5",1,0)+IF(MID($F106,1,1)="5",1,0)+IF(MID($G106,1,1)="5",1,0)+IF(MID($H106,1,1)="5",1,0)+IF(MID($I106,1,1)="5",1,0)+IF(MID($J106,1,1)="5",1,0)</f>
        <v>0</v>
      </c>
      <c r="CN106" s="75">
        <f>IF(MID($D106,1,1)="6",1,0)+IF(MID($E106,1,1)="6",1,0)+IF(MID($F106,1,1)="6",1,0)+IF(MID($G106,1,1)="6",1,0)+IF(MID($H106,1,1)="6",1,0)+IF(MID($I106,1,1)="6",1,0)+IF(MID($J106,1,1)="6",1,0)</f>
        <v>0</v>
      </c>
      <c r="CO106" s="75">
        <f>IF(MID($D106,1,1)="7",1,0)+IF(MID($E106,1,1)="7",1,0)+IF(MID($F106,1,1)="7",1,0)+IF(MID($G106,1,1)="7",1,0)+IF(MID($H106,1,1)="7",1,0)+IF(MID($I106,1,1)="7",1,0)+IF(MID($J106,1,1)="7",1,0)</f>
        <v>0</v>
      </c>
      <c r="CP106" s="75">
        <f>IF(MID($D106,1,1)="8",1,0)+IF(MID($E106,1,1)="8",1,0)+IF(MID($F106,1,1)="8",1,0)+IF(MID($G106,1,1)="8",1,0)+IF(MID($H106,1,1)="8",1,0)+IF(MID($I106,1,1)="8",1,0)+IF(MID($J106,1,1)="8",1,0)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0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0</v>
      </c>
      <c r="DA106" s="2">
        <f>CQ106+CZ106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ht="13.5" customHeight="1">
      <c r="A107" s="17"/>
      <c r="B107" s="157"/>
      <c r="C107" s="146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2"/>
      <c r="BL107" s="24"/>
      <c r="BM107" s="53"/>
      <c r="BN107" s="53"/>
      <c r="BO107" s="53"/>
      <c r="BP107" s="53"/>
      <c r="BQ107" s="53"/>
      <c r="BR107" s="53"/>
      <c r="BS107" s="53"/>
      <c r="BT107" s="53"/>
      <c r="BU107" s="53"/>
      <c r="CF107" s="214"/>
      <c r="CG107" s="228"/>
    </row>
    <row r="108" spans="1:126" s="19" customFormat="1" ht="13.5" customHeight="1">
      <c r="A108" s="17"/>
      <c r="B108" s="335" t="s">
        <v>216</v>
      </c>
      <c r="C108" s="146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71">
        <f t="shared" ref="Y108:BJ108" si="816">Y$96+Y$93+Y$82+Y$71</f>
        <v>3720</v>
      </c>
      <c r="Z108" s="171">
        <f t="shared" si="816"/>
        <v>180</v>
      </c>
      <c r="AA108" s="250">
        <f t="shared" si="816"/>
        <v>328</v>
      </c>
      <c r="AB108" s="250">
        <f t="shared" si="816"/>
        <v>0</v>
      </c>
      <c r="AC108" s="250">
        <f t="shared" si="816"/>
        <v>574</v>
      </c>
      <c r="AD108" s="250">
        <f t="shared" si="816"/>
        <v>2278</v>
      </c>
      <c r="AE108" s="250">
        <f t="shared" si="816"/>
        <v>132</v>
      </c>
      <c r="AF108" s="250">
        <f t="shared" si="816"/>
        <v>0</v>
      </c>
      <c r="AG108" s="250">
        <f t="shared" si="816"/>
        <v>182</v>
      </c>
      <c r="AH108" s="172">
        <f t="shared" si="816"/>
        <v>30</v>
      </c>
      <c r="AI108" s="250">
        <f t="shared" si="816"/>
        <v>84</v>
      </c>
      <c r="AJ108" s="250">
        <f t="shared" si="816"/>
        <v>0</v>
      </c>
      <c r="AK108" s="250">
        <f t="shared" si="816"/>
        <v>140</v>
      </c>
      <c r="AL108" s="172">
        <f t="shared" si="816"/>
        <v>30</v>
      </c>
      <c r="AM108" s="250">
        <f t="shared" si="816"/>
        <v>70</v>
      </c>
      <c r="AN108" s="250">
        <f t="shared" si="816"/>
        <v>0</v>
      </c>
      <c r="AO108" s="250">
        <f t="shared" si="816"/>
        <v>126</v>
      </c>
      <c r="AP108" s="172">
        <f t="shared" si="816"/>
        <v>20</v>
      </c>
      <c r="AQ108" s="250">
        <f t="shared" si="816"/>
        <v>56</v>
      </c>
      <c r="AR108" s="250">
        <f t="shared" si="816"/>
        <v>0</v>
      </c>
      <c r="AS108" s="250">
        <f t="shared" si="816"/>
        <v>126</v>
      </c>
      <c r="AT108" s="172">
        <f t="shared" si="816"/>
        <v>20</v>
      </c>
      <c r="AU108" s="250">
        <f t="shared" si="816"/>
        <v>56</v>
      </c>
      <c r="AV108" s="250">
        <f t="shared" si="816"/>
        <v>0</v>
      </c>
      <c r="AW108" s="250">
        <f t="shared" si="816"/>
        <v>98</v>
      </c>
      <c r="AX108" s="172">
        <f t="shared" si="816"/>
        <v>20</v>
      </c>
      <c r="AY108" s="250">
        <f t="shared" si="816"/>
        <v>56</v>
      </c>
      <c r="AZ108" s="250">
        <f t="shared" si="816"/>
        <v>0</v>
      </c>
      <c r="BA108" s="250">
        <f t="shared" si="816"/>
        <v>84</v>
      </c>
      <c r="BB108" s="172">
        <f t="shared" si="816"/>
        <v>20</v>
      </c>
      <c r="BC108" s="250">
        <f t="shared" si="816"/>
        <v>42</v>
      </c>
      <c r="BD108" s="250">
        <f t="shared" si="816"/>
        <v>0</v>
      </c>
      <c r="BE108" s="250">
        <f t="shared" si="816"/>
        <v>70</v>
      </c>
      <c r="BF108" s="172">
        <f t="shared" si="816"/>
        <v>20</v>
      </c>
      <c r="BG108" s="250">
        <f t="shared" si="816"/>
        <v>14</v>
      </c>
      <c r="BH108" s="250">
        <f t="shared" si="816"/>
        <v>0</v>
      </c>
      <c r="BI108" s="250">
        <f t="shared" si="816"/>
        <v>42</v>
      </c>
      <c r="BJ108" s="172">
        <f t="shared" si="816"/>
        <v>20</v>
      </c>
      <c r="BK108" s="152"/>
      <c r="BL108" s="24"/>
      <c r="BM108" s="35">
        <f t="shared" ref="BM108:BU108" si="817">BM$96+BM$93+BM$82+BM$71</f>
        <v>30</v>
      </c>
      <c r="BN108" s="35">
        <f t="shared" si="817"/>
        <v>24</v>
      </c>
      <c r="BO108" s="35">
        <f t="shared" si="817"/>
        <v>19</v>
      </c>
      <c r="BP108" s="35">
        <f t="shared" si="817"/>
        <v>14</v>
      </c>
      <c r="BQ108" s="35">
        <f t="shared" si="817"/>
        <v>19</v>
      </c>
      <c r="BR108" s="35">
        <f t="shared" si="817"/>
        <v>14</v>
      </c>
      <c r="BS108" s="35">
        <f t="shared" si="817"/>
        <v>19</v>
      </c>
      <c r="BT108" s="35">
        <f t="shared" si="817"/>
        <v>20</v>
      </c>
      <c r="BU108" s="270">
        <f t="shared" si="817"/>
        <v>151</v>
      </c>
      <c r="CF108" s="214"/>
      <c r="CG108" s="228"/>
    </row>
    <row r="109" spans="1:126" s="19" customFormat="1" ht="13.5" customHeight="1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84"/>
      <c r="AI109" s="194"/>
      <c r="AJ109" s="194"/>
      <c r="AK109" s="194"/>
      <c r="AL109" s="184"/>
      <c r="AM109" s="194"/>
      <c r="AN109" s="194"/>
      <c r="AO109" s="194"/>
      <c r="AP109" s="184"/>
      <c r="AQ109" s="194"/>
      <c r="AR109" s="194"/>
      <c r="AS109" s="194"/>
      <c r="AT109" s="184"/>
      <c r="AU109" s="194"/>
      <c r="AV109" s="194"/>
      <c r="AW109" s="194"/>
      <c r="AX109" s="184"/>
      <c r="AY109" s="194"/>
      <c r="AZ109" s="194"/>
      <c r="BA109" s="194"/>
      <c r="BB109" s="184"/>
      <c r="BC109" s="194"/>
      <c r="BD109" s="194"/>
      <c r="BE109" s="194"/>
      <c r="BF109" s="184"/>
      <c r="BG109" s="194"/>
      <c r="BH109" s="194"/>
      <c r="BI109" s="194"/>
      <c r="BJ109" s="184"/>
      <c r="BK109" s="152"/>
      <c r="BL109" s="24"/>
      <c r="BM109" s="53"/>
      <c r="BN109" s="53"/>
      <c r="BO109" s="53"/>
      <c r="BP109" s="53"/>
      <c r="BQ109" s="53"/>
      <c r="BR109" s="53"/>
      <c r="BS109" s="53"/>
      <c r="BT109" s="53"/>
      <c r="BU109" s="53"/>
      <c r="CF109" s="214"/>
      <c r="CG109" s="228"/>
    </row>
    <row r="110" spans="1:126" s="19" customFormat="1" ht="20.25" customHeight="1">
      <c r="A110" s="144" t="s">
        <v>137</v>
      </c>
      <c r="B110" s="241" t="s">
        <v>167</v>
      </c>
      <c r="C110" s="196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6"/>
      <c r="Q110" s="186"/>
      <c r="R110" s="180"/>
      <c r="S110" s="180"/>
      <c r="T110" s="180"/>
      <c r="U110" s="180"/>
      <c r="V110" s="180"/>
      <c r="W110" s="180"/>
      <c r="X110" s="180"/>
      <c r="Y110" s="170"/>
      <c r="Z110" s="251"/>
      <c r="AA110" s="251"/>
      <c r="AB110" s="251"/>
      <c r="AC110" s="251"/>
      <c r="AD110" s="251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71"/>
      <c r="BL110" s="21"/>
      <c r="BM110" s="53"/>
      <c r="BN110" s="53"/>
      <c r="BO110" s="53"/>
      <c r="BP110" s="53"/>
      <c r="BQ110" s="53"/>
      <c r="BR110" s="53"/>
      <c r="BS110" s="53"/>
      <c r="BT110" s="53"/>
      <c r="BU110" s="93"/>
      <c r="CF110" s="214"/>
      <c r="CG110" s="228"/>
    </row>
    <row r="111" spans="1:126" s="2" customFormat="1" ht="12" customHeight="1">
      <c r="A111" s="17" t="s">
        <v>154</v>
      </c>
      <c r="B111" s="160" t="s">
        <v>168</v>
      </c>
      <c r="C111" s="143"/>
      <c r="D111" s="416"/>
      <c r="E111" s="170"/>
      <c r="F111" s="170"/>
      <c r="G111" s="320"/>
      <c r="H111" s="417">
        <v>3</v>
      </c>
      <c r="I111" s="170"/>
      <c r="J111" s="170"/>
      <c r="K111" s="170"/>
      <c r="L111" s="170"/>
      <c r="M111" s="170"/>
      <c r="N111" s="170"/>
      <c r="O111" s="320"/>
      <c r="P111" s="147"/>
      <c r="Q111" s="147"/>
      <c r="R111" s="319"/>
      <c r="S111" s="170"/>
      <c r="T111" s="170"/>
      <c r="U111" s="170"/>
      <c r="V111" s="170"/>
      <c r="W111" s="170"/>
      <c r="X111" s="320"/>
      <c r="Y111" s="321">
        <v>150</v>
      </c>
      <c r="Z111" s="147">
        <f t="shared" ref="Z111:Z130" si="818">Y111/$BS$7</f>
        <v>5</v>
      </c>
      <c r="AA111" s="9"/>
      <c r="AB111" s="9"/>
      <c r="AC111" s="9"/>
      <c r="AD111" s="9"/>
      <c r="AE111" s="311"/>
      <c r="AF111" s="311"/>
      <c r="AG111" s="311"/>
      <c r="AH111" s="471">
        <f>IF($H111&lt;&gt;AE$7,0,$Z111)</f>
        <v>0</v>
      </c>
      <c r="AI111" s="311"/>
      <c r="AJ111" s="311"/>
      <c r="AK111" s="311"/>
      <c r="AL111" s="471">
        <f t="shared" ref="AL111" si="819">IF($H111&lt;&gt;AI$7,0,$Z111)</f>
        <v>0</v>
      </c>
      <c r="AM111" s="311"/>
      <c r="AN111" s="311"/>
      <c r="AO111" s="311"/>
      <c r="AP111" s="471">
        <f t="shared" ref="AP111" si="820">IF($H111&lt;&gt;AM$7,0,$Z111)</f>
        <v>5</v>
      </c>
      <c r="AQ111" s="311"/>
      <c r="AR111" s="311"/>
      <c r="AS111" s="311"/>
      <c r="AT111" s="471">
        <f t="shared" ref="AT111" si="821">IF($H111&lt;&gt;AQ$7,0,$Z111)</f>
        <v>0</v>
      </c>
      <c r="AU111" s="311"/>
      <c r="AV111" s="311"/>
      <c r="AW111" s="311"/>
      <c r="AX111" s="471">
        <f t="shared" ref="AX111" si="822">IF($H111&lt;&gt;AU$7,0,$Z111)</f>
        <v>0</v>
      </c>
      <c r="AY111" s="311"/>
      <c r="AZ111" s="311"/>
      <c r="BA111" s="311"/>
      <c r="BB111" s="471">
        <f t="shared" ref="BB111" si="823">IF($H111&lt;&gt;AY$7,0,$Z111)</f>
        <v>0</v>
      </c>
      <c r="BC111" s="311"/>
      <c r="BD111" s="311"/>
      <c r="BE111" s="311"/>
      <c r="BF111" s="471">
        <f t="shared" ref="BF111" si="824">IF($H111&lt;&gt;BC$7,0,$Z111)</f>
        <v>0</v>
      </c>
      <c r="BG111" s="311"/>
      <c r="BH111" s="311"/>
      <c r="BI111" s="311"/>
      <c r="BJ111" s="471">
        <f t="shared" ref="BJ111" si="825">IF($H111&lt;&gt;BG$7,0,$Z111)</f>
        <v>0</v>
      </c>
      <c r="BK111" s="63">
        <f>IF(ISERROR(AD111/Y111),0,AD111/Y111)</f>
        <v>0</v>
      </c>
      <c r="BL111" s="127" t="str">
        <f>IF(ISERROR(SEARCH("в",A111)),"",1)</f>
        <v/>
      </c>
      <c r="BM111" s="88">
        <f>IF(AH111&lt;&gt;0,$Z111,0)</f>
        <v>0</v>
      </c>
      <c r="BN111" s="88">
        <f>IF(AL111&lt;&gt;0,$Z111,0)</f>
        <v>0</v>
      </c>
      <c r="BO111" s="88">
        <f>IF(AP111&lt;&gt;0,$Z111,0)</f>
        <v>5</v>
      </c>
      <c r="BP111" s="88">
        <f>IF(AT111&lt;&gt;0,$Z111,0)</f>
        <v>0</v>
      </c>
      <c r="BQ111" s="88">
        <f>IF(AX111&lt;&gt;0,$Z111,0)</f>
        <v>0</v>
      </c>
      <c r="BR111" s="88">
        <f>IF(BB111&lt;&gt;0,$Z111,0)</f>
        <v>0</v>
      </c>
      <c r="BS111" s="88">
        <f>IF(BF111&lt;&gt;0,$Z111,0)</f>
        <v>0</v>
      </c>
      <c r="BT111" s="88">
        <f>IF(BJ111&lt;&gt;0,$Z111,0)</f>
        <v>0</v>
      </c>
      <c r="BU111" s="92">
        <f>SUM(BM111:BT111)</f>
        <v>5</v>
      </c>
      <c r="BX111" s="14">
        <f>IF($DD111=0,0,ROUND(4*$Z111*SUM(AE111:AG111)/$DD111,0)/4)</f>
        <v>0</v>
      </c>
      <c r="BY111" s="14">
        <f>IF($DD111=0,0,ROUND(4*$Z111*SUM(AI111:AK111)/$DD111,0)/4)</f>
        <v>0</v>
      </c>
      <c r="BZ111" s="14">
        <f>IF($DD111=0,0,ROUND(4*$Z111*SUM(AM111:AO111)/$DD111,0)/4)</f>
        <v>0</v>
      </c>
      <c r="CA111" s="14">
        <f>IF($DD111=0,0,ROUND(4*$Z111*SUM(AQ111:AS111)/$DD111,0)/4)</f>
        <v>0</v>
      </c>
      <c r="CB111" s="14">
        <f>IF($DD111=0,0,ROUND(4*$Z111*SUM(AU111:AW111)/$DD111,0)/4)</f>
        <v>0</v>
      </c>
      <c r="CC111" s="14">
        <f>IF($DD111=0,0,ROUND(4*$Z111*(SUM(AY111:BA111))/$DD111,0)/4)</f>
        <v>0</v>
      </c>
      <c r="CD111" s="14">
        <f>IF($DD111=0,0,ROUND(4*$Z111*(SUM(BC111:BE111))/$DD111,0)/4)</f>
        <v>0</v>
      </c>
      <c r="CE111" s="14">
        <f>IF($DD111=0,0,ROUND(4*$Z111*(SUM(BG111:BI111))/$DD111,0)/4)</f>
        <v>0</v>
      </c>
      <c r="CF111" s="212">
        <f>SUM(BX111:CE111)</f>
        <v>0</v>
      </c>
      <c r="CG111" s="226">
        <f>MAX(BX111:CE111)</f>
        <v>0</v>
      </c>
      <c r="CI111" s="75">
        <f>IF(VALUE($D111)=1,1,0)+IF(VALUE($E111)=1,1,0)+IF(VALUE($F111)=1,1,0)+IF(VALUE($G111)=1,1,0)</f>
        <v>0</v>
      </c>
      <c r="CJ111" s="75">
        <f>IF(VALUE($D111)=2,1,0)+IF(VALUE($E111)=2,1,0)+IF(VALUE($F111)=2,1,0)+IF(VALUE($G111)=2,1,0)</f>
        <v>0</v>
      </c>
      <c r="CK111" s="75">
        <f>IF(VALUE($D111)=3,1,0)+IF(VALUE($E111)=3,1,0)+IF(VALUE($F111)=3,1,0)+IF(VALUE($G111)=3,1,0)</f>
        <v>0</v>
      </c>
      <c r="CL111" s="75">
        <f>IF(VALUE($D111)=4,1,0)+IF(VALUE($E111)=4,1,0)+IF(VALUE($F111)=4,1,0)+IF(VALUE($G111)=4,1,0)</f>
        <v>0</v>
      </c>
      <c r="CM111" s="75">
        <f>IF(VALUE($D111)=5,1,0)+IF(VALUE($E111)=5,1,0)+IF(VALUE($F111)=5,1,0)+IF(VALUE($G111)=5,1,0)</f>
        <v>0</v>
      </c>
      <c r="CN111" s="75">
        <f>IF(VALUE($D111)=6,1,0)+IF(VALUE($E111)=6,1,0)+IF(VALUE($F111)=6,1,0)+IF(VALUE($G111)=6,1,0)</f>
        <v>0</v>
      </c>
      <c r="CO111" s="75">
        <f>IF(VALUE($D111)=7,1,0)+IF(VALUE($E111)=7,1,0)+IF(VALUE($F111)=7,1,0)+IF(VALUE($G111)=7,1,0)</f>
        <v>0</v>
      </c>
      <c r="CP111" s="75">
        <f>IF(VALUE($D111)=8,1,0)+IF(VALUE($E111)=8,1,0)+IF(VALUE($F111)=8,1,0)+IF(VALUE($G111)=8,1,0)</f>
        <v>0</v>
      </c>
      <c r="CQ111" s="87">
        <f>SUM(CI111:CP111)</f>
        <v>0</v>
      </c>
      <c r="CR111" s="75">
        <f>IF(MID(H111,1,1)="1",1,0)+IF(MID(I111,1,1)="1",1,0)+IF(MID(J111,1,1)="1",1,0)+IF(MID(K111,1,1)="1",1,0)+IF(MID(M111,1,1)="1",1,0)+IF(MID(N111,1,1)="1",1,0)+IF(MID(O111,1,1)="1",1,0)</f>
        <v>0</v>
      </c>
      <c r="CS111" s="75">
        <f>IF(MID(H111,1,1)="2",1,0)+IF(MID(I111,1,1)="2",1,0)+IF(MID(J111,1,1)="2",1,0)+IF(MID(K111,1,1)="2",1,0)+IF(MID(M111,1,1)="2",1,0)+IF(MID(N111,1,1)="2",1,0)+IF(MID(O111,1,1)="2",1,0)</f>
        <v>0</v>
      </c>
      <c r="CT111" s="76">
        <f>IF(MID(H111,1,1)="3",1,0)+IF(MID(I111,1,1)="3",1,0)+IF(MID(J111,1,1)="3",1,0)+IF(MID(K111,1,1)="3",1,0)+IF(MID(M111,1,1)="3",1,0)+IF(MID(N111,1,1)="3",1,0)+IF(MID(O111,1,1)="3",1,0)</f>
        <v>1</v>
      </c>
      <c r="CU111" s="75">
        <f>IF(MID(H111,1,1)="4",1,0)+IF(MID(I111,1,1)="4",1,0)+IF(MID(J111,1,1)="4",1,0)+IF(MID(K111,1,1)="4",1,0)+IF(MID(M111,1,1)="4",1,0)+IF(MID(N111,1,1)="4",1,0)+IF(MID(O111,1,1)="4",1,0)</f>
        <v>0</v>
      </c>
      <c r="CV111" s="75">
        <f>IF(MID(H111,1,1)="5",1,0)+IF(MID(I111,1,1)="5",1,0)+IF(MID(J111,1,1)="5",1,0)+IF(MID(K111,1,1)="5",1,0)+IF(MID(M111,1,1)="5",1,0)+IF(MID(N111,1,1)="5",1,0)+IF(MID(O111,1,1)="5",1,0)</f>
        <v>0</v>
      </c>
      <c r="CW111" s="75">
        <f>IF(MID(H111,1,1)="6",1,0)+IF(MID(I111,1,1)="6",1,0)+IF(MID(J111,1,1)="6",1,0)+IF(MID(K111,1,1)="6",1,0)+IF(MID(M111,1,1)="6",1,0)+IF(MID(N111,1,1)="6",1,0)+IF(MID(O111,1,1)="6",1,0)</f>
        <v>0</v>
      </c>
      <c r="CX111" s="75">
        <f>IF(MID(H111,1,1)="7",1,0)+IF(MID(I111,1,1)="7",1,0)+IF(MID(J111,1,1)="7",1,0)+IF(MID(K111,1,1)="7",1,0)+IF(MID(M111,1,1)="7",1,0)+IF(MID(N111,1,1)="7",1,0)+IF(MID(O111,1,1)="7",1,0)</f>
        <v>0</v>
      </c>
      <c r="CY111" s="75">
        <f>IF(MID(H111,1,1)="8",1,0)+IF(MID(I111,1,1)="8",1,0)+IF(MID(J111,1,1)="8",1,0)+IF(MID(K111,1,1)="8",1,0)+IF(MID(M111,1,1)="8",1,0)+IF(MID(N111,1,1)="8",1,0)+IF(MID(O111,1,1)="8",1,0)</f>
        <v>0</v>
      </c>
      <c r="CZ111" s="86">
        <f>SUM(CR111:CY111)</f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ht="12.5">
      <c r="A112" s="17" t="s">
        <v>155</v>
      </c>
      <c r="B112" s="160" t="s">
        <v>169</v>
      </c>
      <c r="C112" s="143"/>
      <c r="D112" s="416"/>
      <c r="E112" s="170"/>
      <c r="F112" s="170"/>
      <c r="G112" s="320"/>
      <c r="H112" s="417">
        <v>3</v>
      </c>
      <c r="I112" s="170"/>
      <c r="J112" s="170"/>
      <c r="K112" s="170"/>
      <c r="L112" s="170"/>
      <c r="M112" s="170"/>
      <c r="N112" s="170"/>
      <c r="O112" s="320"/>
      <c r="P112" s="147"/>
      <c r="Q112" s="147"/>
      <c r="R112" s="319"/>
      <c r="S112" s="170"/>
      <c r="T112" s="170"/>
      <c r="U112" s="170"/>
      <c r="V112" s="170"/>
      <c r="W112" s="170"/>
      <c r="X112" s="320"/>
      <c r="Y112" s="321">
        <v>150</v>
      </c>
      <c r="Z112" s="147">
        <f t="shared" si="818"/>
        <v>5</v>
      </c>
      <c r="AA112" s="9"/>
      <c r="AB112" s="9"/>
      <c r="AC112" s="9"/>
      <c r="AD112" s="9"/>
      <c r="AE112" s="311"/>
      <c r="AF112" s="311"/>
      <c r="AG112" s="311"/>
      <c r="AH112" s="471">
        <f t="shared" ref="AH112:AH130" si="826">IF($H112&lt;&gt;AE$7,0,$Z112)</f>
        <v>0</v>
      </c>
      <c r="AI112" s="311"/>
      <c r="AJ112" s="311"/>
      <c r="AK112" s="311"/>
      <c r="AL112" s="471">
        <f t="shared" ref="AL112:AL130" si="827">IF($H112&lt;&gt;AI$7,0,$Z112)</f>
        <v>0</v>
      </c>
      <c r="AM112" s="311"/>
      <c r="AN112" s="311"/>
      <c r="AO112" s="311"/>
      <c r="AP112" s="471">
        <f t="shared" ref="AP112:AP130" si="828">IF($H112&lt;&gt;AM$7,0,$Z112)</f>
        <v>5</v>
      </c>
      <c r="AQ112" s="311"/>
      <c r="AR112" s="311"/>
      <c r="AS112" s="311"/>
      <c r="AT112" s="471">
        <f t="shared" ref="AT112:AT130" si="829">IF($H112&lt;&gt;AQ$7,0,$Z112)</f>
        <v>0</v>
      </c>
      <c r="AU112" s="311"/>
      <c r="AV112" s="311"/>
      <c r="AW112" s="311"/>
      <c r="AX112" s="471">
        <f t="shared" ref="AX112:AX130" si="830">IF($H112&lt;&gt;AU$7,0,$Z112)</f>
        <v>0</v>
      </c>
      <c r="AY112" s="311"/>
      <c r="AZ112" s="311"/>
      <c r="BA112" s="311"/>
      <c r="BB112" s="471">
        <f t="shared" ref="BB112:BB130" si="831">IF($H112&lt;&gt;AY$7,0,$Z112)</f>
        <v>0</v>
      </c>
      <c r="BC112" s="311"/>
      <c r="BD112" s="311"/>
      <c r="BE112" s="311"/>
      <c r="BF112" s="471">
        <f t="shared" ref="BF112:BF130" si="832">IF($H112&lt;&gt;BC$7,0,$Z112)</f>
        <v>0</v>
      </c>
      <c r="BG112" s="311"/>
      <c r="BH112" s="311"/>
      <c r="BI112" s="311"/>
      <c r="BJ112" s="471">
        <f t="shared" ref="BJ112:BJ130" si="833">IF($H112&lt;&gt;BG$7,0,$Z112)</f>
        <v>0</v>
      </c>
      <c r="BK112" s="63">
        <f t="shared" ref="BK112:BK130" si="834">IF(ISERROR(AD112/Y112),0,AD112/Y112)</f>
        <v>0</v>
      </c>
      <c r="BL112" s="127" t="str">
        <f t="shared" ref="BL112:BL130" si="835">IF(ISERROR(SEARCH("в",A112)),"",1)</f>
        <v/>
      </c>
      <c r="BM112" s="88">
        <f t="shared" ref="BM112:BM122" si="836">IF(AH112&lt;&gt;0,$Z112,0)</f>
        <v>0</v>
      </c>
      <c r="BN112" s="88">
        <f t="shared" ref="BN112:BN130" si="837">IF(AL112&lt;&gt;0,$Z112,0)</f>
        <v>0</v>
      </c>
      <c r="BO112" s="88">
        <f t="shared" ref="BO112:BO122" si="838">IF(AP112&lt;&gt;0,$Z112,0)</f>
        <v>5</v>
      </c>
      <c r="BP112" s="88">
        <f t="shared" ref="BP112:BP122" si="839">IF(AT112&lt;&gt;0,$Z112,0)</f>
        <v>0</v>
      </c>
      <c r="BQ112" s="88">
        <f t="shared" ref="BQ112:BQ122" si="840">IF(AX112&lt;&gt;0,$Z112,0)</f>
        <v>0</v>
      </c>
      <c r="BR112" s="88">
        <f t="shared" ref="BR112:BR122" si="841">IF(BB112&lt;&gt;0,$Z112,0)</f>
        <v>0</v>
      </c>
      <c r="BS112" s="88">
        <f t="shared" ref="BS112:BS122" si="842">IF(BF112&lt;&gt;0,$Z112,0)</f>
        <v>0</v>
      </c>
      <c r="BT112" s="88">
        <f t="shared" ref="BT112:BT122" si="843">IF(BJ112&lt;&gt;0,$Z112,0)</f>
        <v>0</v>
      </c>
      <c r="BU112" s="92">
        <f t="shared" ref="BU112:BU130" si="844">SUM(BM112:BT112)</f>
        <v>5</v>
      </c>
      <c r="BX112" s="14">
        <f t="shared" ref="BX112:BX130" si="845">IF($DD112=0,0,ROUND(4*$Z112*SUM(AE112:AG112)/$DD112,0)/4)</f>
        <v>0</v>
      </c>
      <c r="BY112" s="14">
        <f t="shared" ref="BY112:BY122" si="846">IF($DD112=0,0,ROUND(4*$Z112*SUM(AI112:AK112)/$DD112,0)/4)</f>
        <v>0</v>
      </c>
      <c r="BZ112" s="14">
        <f t="shared" ref="BZ112:BZ122" si="847">IF($DD112=0,0,ROUND(4*$Z112*SUM(AM112:AO112)/$DD112,0)/4)</f>
        <v>0</v>
      </c>
      <c r="CA112" s="14">
        <f t="shared" ref="CA112:CA122" si="848">IF($DD112=0,0,ROUND(4*$Z112*SUM(AQ112:AS112)/$DD112,0)/4)</f>
        <v>0</v>
      </c>
      <c r="CB112" s="14">
        <f t="shared" ref="CB112:CB122" si="849">IF($DD112=0,0,ROUND(4*$Z112*SUM(AU112:AW112)/$DD112,0)/4)</f>
        <v>0</v>
      </c>
      <c r="CC112" s="14">
        <f t="shared" ref="CC112:CC122" si="850">IF($DD112=0,0,ROUND(4*$Z112*(SUM(AY112:BA112))/$DD112,0)/4)</f>
        <v>0</v>
      </c>
      <c r="CD112" s="14">
        <f t="shared" ref="CD112:CD122" si="851">IF($DD112=0,0,ROUND(4*$Z112*(SUM(BC112:BE112))/$DD112,0)/4)</f>
        <v>0</v>
      </c>
      <c r="CE112" s="14">
        <f t="shared" ref="CE112:CE122" si="852">IF($DD112=0,0,ROUND(4*$Z112*(SUM(BG112:BI112))/$DD112,0)/4)</f>
        <v>0</v>
      </c>
      <c r="CF112" s="212">
        <f t="shared" ref="CF112:CF130" si="853">SUM(BX112:CE112)</f>
        <v>0</v>
      </c>
      <c r="CG112" s="226">
        <f t="shared" ref="CG112:CG130" si="854">MAX(BX112:CE112)</f>
        <v>0</v>
      </c>
      <c r="CI112" s="75">
        <f t="shared" ref="CI112:CI130" si="855">IF(VALUE($D112)=1,1,0)+IF(VALUE($E112)=1,1,0)+IF(VALUE($F112)=1,1,0)+IF(VALUE($G112)=1,1,0)</f>
        <v>0</v>
      </c>
      <c r="CJ112" s="75">
        <f t="shared" ref="CJ112:CJ130" si="856">IF(VALUE($D112)=2,1,0)+IF(VALUE($E112)=2,1,0)+IF(VALUE($F112)=2,1,0)+IF(VALUE($G112)=2,1,0)</f>
        <v>0</v>
      </c>
      <c r="CK112" s="75">
        <f t="shared" ref="CK112:CK130" si="857">IF(VALUE($D112)=3,1,0)+IF(VALUE($E112)=3,1,0)+IF(VALUE($F112)=3,1,0)+IF(VALUE($G112)=3,1,0)</f>
        <v>0</v>
      </c>
      <c r="CL112" s="75">
        <f t="shared" ref="CL112:CL130" si="858">IF(VALUE($D112)=4,1,0)+IF(VALUE($E112)=4,1,0)+IF(VALUE($F112)=4,1,0)+IF(VALUE($G112)=4,1,0)</f>
        <v>0</v>
      </c>
      <c r="CM112" s="75">
        <f t="shared" ref="CM112:CM130" si="859">IF(VALUE($D112)=5,1,0)+IF(VALUE($E112)=5,1,0)+IF(VALUE($F112)=5,1,0)+IF(VALUE($G112)=5,1,0)</f>
        <v>0</v>
      </c>
      <c r="CN112" s="75">
        <f t="shared" ref="CN112:CN130" si="860">IF(VALUE($D112)=6,1,0)+IF(VALUE($E112)=6,1,0)+IF(VALUE($F112)=6,1,0)+IF(VALUE($G112)=6,1,0)</f>
        <v>0</v>
      </c>
      <c r="CO112" s="75">
        <f t="shared" ref="CO112:CO130" si="861">IF(VALUE($D112)=7,1,0)+IF(VALUE($E112)=7,1,0)+IF(VALUE($F112)=7,1,0)+IF(VALUE($G112)=7,1,0)</f>
        <v>0</v>
      </c>
      <c r="CP112" s="75">
        <f t="shared" ref="CP112:CP130" si="862">IF(VALUE($D112)=8,1,0)+IF(VALUE($E112)=8,1,0)+IF(VALUE($F112)=8,1,0)+IF(VALUE($G112)=8,1,0)</f>
        <v>0</v>
      </c>
      <c r="CQ112" s="87">
        <f t="shared" ref="CQ112:CQ130" si="863">SUM(CI112:CP112)</f>
        <v>0</v>
      </c>
      <c r="CR112" s="75">
        <f t="shared" ref="CR112:CR130" si="864">IF(MID(H112,1,1)="1",1,0)+IF(MID(I112,1,1)="1",1,0)+IF(MID(J112,1,1)="1",1,0)+IF(MID(K112,1,1)="1",1,0)+IF(MID(M112,1,1)="1",1,0)+IF(MID(N112,1,1)="1",1,0)+IF(MID(O112,1,1)="1",1,0)</f>
        <v>0</v>
      </c>
      <c r="CS112" s="75">
        <f t="shared" ref="CS112:CS130" si="865">IF(MID(H112,1,1)="2",1,0)+IF(MID(I112,1,1)="2",1,0)+IF(MID(J112,1,1)="2",1,0)+IF(MID(K112,1,1)="2",1,0)+IF(MID(M112,1,1)="2",1,0)+IF(MID(N112,1,1)="2",1,0)+IF(MID(O112,1,1)="2",1,0)</f>
        <v>0</v>
      </c>
      <c r="CT112" s="76">
        <f t="shared" ref="CT112:CT130" si="866">IF(MID(H112,1,1)="3",1,0)+IF(MID(I112,1,1)="3",1,0)+IF(MID(J112,1,1)="3",1,0)+IF(MID(K112,1,1)="3",1,0)+IF(MID(M112,1,1)="3",1,0)+IF(MID(N112,1,1)="3",1,0)+IF(MID(O112,1,1)="3",1,0)</f>
        <v>1</v>
      </c>
      <c r="CU112" s="75">
        <f t="shared" ref="CU112:CU130" si="867">IF(MID(H112,1,1)="4",1,0)+IF(MID(I112,1,1)="4",1,0)+IF(MID(J112,1,1)="4",1,0)+IF(MID(K112,1,1)="4",1,0)+IF(MID(M112,1,1)="4",1,0)+IF(MID(N112,1,1)="4",1,0)+IF(MID(O112,1,1)="4",1,0)</f>
        <v>0</v>
      </c>
      <c r="CV112" s="75">
        <f t="shared" ref="CV112:CV130" si="868">IF(MID(H112,1,1)="5",1,0)+IF(MID(I112,1,1)="5",1,0)+IF(MID(J112,1,1)="5",1,0)+IF(MID(K112,1,1)="5",1,0)+IF(MID(M112,1,1)="5",1,0)+IF(MID(N112,1,1)="5",1,0)+IF(MID(O112,1,1)="5",1,0)</f>
        <v>0</v>
      </c>
      <c r="CW112" s="75">
        <f t="shared" ref="CW112:CW130" si="869">IF(MID(H112,1,1)="6",1,0)+IF(MID(I112,1,1)="6",1,0)+IF(MID(J112,1,1)="6",1,0)+IF(MID(K112,1,1)="6",1,0)+IF(MID(M112,1,1)="6",1,0)+IF(MID(N112,1,1)="6",1,0)+IF(MID(O112,1,1)="6",1,0)</f>
        <v>0</v>
      </c>
      <c r="CX112" s="75">
        <f t="shared" ref="CX112:CX130" si="870">IF(MID(H112,1,1)="7",1,0)+IF(MID(I112,1,1)="7",1,0)+IF(MID(J112,1,1)="7",1,0)+IF(MID(K112,1,1)="7",1,0)+IF(MID(M112,1,1)="7",1,0)+IF(MID(N112,1,1)="7",1,0)+IF(MID(O112,1,1)="7",1,0)</f>
        <v>0</v>
      </c>
      <c r="CY112" s="75">
        <f t="shared" ref="CY112:CY130" si="871">IF(MID(H112,1,1)="8",1,0)+IF(MID(I112,1,1)="8",1,0)+IF(MID(J112,1,1)="8",1,0)+IF(MID(K112,1,1)="8",1,0)+IF(MID(M112,1,1)="8",1,0)+IF(MID(N112,1,1)="8",1,0)+IF(MID(O112,1,1)="8",1,0)</f>
        <v>0</v>
      </c>
      <c r="CZ112" s="86">
        <f t="shared" ref="CZ112:CZ130" si="872">SUM(CR112:CY112)</f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ht="12.5">
      <c r="A113" s="17" t="s">
        <v>156</v>
      </c>
      <c r="B113" s="160" t="s">
        <v>170</v>
      </c>
      <c r="C113" s="142"/>
      <c r="D113" s="319"/>
      <c r="E113" s="170"/>
      <c r="F113" s="170"/>
      <c r="G113" s="320"/>
      <c r="H113" s="417">
        <v>4</v>
      </c>
      <c r="I113" s="170"/>
      <c r="J113" s="170"/>
      <c r="K113" s="170"/>
      <c r="L113" s="170"/>
      <c r="M113" s="170"/>
      <c r="N113" s="170"/>
      <c r="O113" s="320"/>
      <c r="P113" s="147"/>
      <c r="Q113" s="147"/>
      <c r="R113" s="319"/>
      <c r="S113" s="170"/>
      <c r="T113" s="170"/>
      <c r="U113" s="170"/>
      <c r="V113" s="170"/>
      <c r="W113" s="170"/>
      <c r="X113" s="320"/>
      <c r="Y113" s="321">
        <v>150</v>
      </c>
      <c r="Z113" s="147">
        <f t="shared" si="818"/>
        <v>5</v>
      </c>
      <c r="AA113" s="9"/>
      <c r="AB113" s="9"/>
      <c r="AC113" s="9"/>
      <c r="AD113" s="9"/>
      <c r="AE113" s="311"/>
      <c r="AF113" s="311"/>
      <c r="AG113" s="311"/>
      <c r="AH113" s="471">
        <f t="shared" si="826"/>
        <v>0</v>
      </c>
      <c r="AI113" s="311"/>
      <c r="AJ113" s="311"/>
      <c r="AK113" s="311"/>
      <c r="AL113" s="471">
        <f t="shared" si="827"/>
        <v>0</v>
      </c>
      <c r="AM113" s="311"/>
      <c r="AN113" s="311"/>
      <c r="AO113" s="311"/>
      <c r="AP113" s="471">
        <f t="shared" si="828"/>
        <v>0</v>
      </c>
      <c r="AQ113" s="311"/>
      <c r="AR113" s="311"/>
      <c r="AS113" s="311"/>
      <c r="AT113" s="471">
        <f t="shared" si="829"/>
        <v>5</v>
      </c>
      <c r="AU113" s="311"/>
      <c r="AV113" s="311"/>
      <c r="AW113" s="311"/>
      <c r="AX113" s="471">
        <f t="shared" si="830"/>
        <v>0</v>
      </c>
      <c r="AY113" s="311"/>
      <c r="AZ113" s="311"/>
      <c r="BA113" s="311"/>
      <c r="BB113" s="471">
        <f t="shared" si="831"/>
        <v>0</v>
      </c>
      <c r="BC113" s="311"/>
      <c r="BD113" s="311"/>
      <c r="BE113" s="311"/>
      <c r="BF113" s="471">
        <f t="shared" si="832"/>
        <v>0</v>
      </c>
      <c r="BG113" s="311"/>
      <c r="BH113" s="311"/>
      <c r="BI113" s="311"/>
      <c r="BJ113" s="471">
        <f t="shared" si="833"/>
        <v>0</v>
      </c>
      <c r="BK113" s="63">
        <f t="shared" si="834"/>
        <v>0</v>
      </c>
      <c r="BL113" s="127" t="str">
        <f t="shared" si="835"/>
        <v/>
      </c>
      <c r="BM113" s="88">
        <f t="shared" si="836"/>
        <v>0</v>
      </c>
      <c r="BN113" s="88">
        <f t="shared" si="837"/>
        <v>0</v>
      </c>
      <c r="BO113" s="88">
        <f t="shared" si="838"/>
        <v>0</v>
      </c>
      <c r="BP113" s="88">
        <f t="shared" si="839"/>
        <v>5</v>
      </c>
      <c r="BQ113" s="88">
        <f t="shared" si="840"/>
        <v>0</v>
      </c>
      <c r="BR113" s="88">
        <f t="shared" si="841"/>
        <v>0</v>
      </c>
      <c r="BS113" s="88">
        <f t="shared" si="842"/>
        <v>0</v>
      </c>
      <c r="BT113" s="88">
        <f t="shared" si="843"/>
        <v>0</v>
      </c>
      <c r="BU113" s="92">
        <f t="shared" si="844"/>
        <v>5</v>
      </c>
      <c r="BX113" s="14">
        <f t="shared" si="845"/>
        <v>0</v>
      </c>
      <c r="BY113" s="14">
        <f t="shared" si="846"/>
        <v>0</v>
      </c>
      <c r="BZ113" s="14">
        <f t="shared" si="847"/>
        <v>0</v>
      </c>
      <c r="CA113" s="14">
        <f t="shared" si="848"/>
        <v>0</v>
      </c>
      <c r="CB113" s="14">
        <f t="shared" si="849"/>
        <v>0</v>
      </c>
      <c r="CC113" s="14">
        <f t="shared" si="850"/>
        <v>0</v>
      </c>
      <c r="CD113" s="14">
        <f t="shared" si="851"/>
        <v>0</v>
      </c>
      <c r="CE113" s="14">
        <f t="shared" si="852"/>
        <v>0</v>
      </c>
      <c r="CF113" s="212">
        <f t="shared" si="853"/>
        <v>0</v>
      </c>
      <c r="CG113" s="226">
        <f t="shared" si="854"/>
        <v>0</v>
      </c>
      <c r="CI113" s="75">
        <f t="shared" si="855"/>
        <v>0</v>
      </c>
      <c r="CJ113" s="75">
        <f t="shared" si="856"/>
        <v>0</v>
      </c>
      <c r="CK113" s="75">
        <f t="shared" si="857"/>
        <v>0</v>
      </c>
      <c r="CL113" s="75">
        <f t="shared" si="858"/>
        <v>0</v>
      </c>
      <c r="CM113" s="75">
        <f t="shared" si="859"/>
        <v>0</v>
      </c>
      <c r="CN113" s="75">
        <f t="shared" si="860"/>
        <v>0</v>
      </c>
      <c r="CO113" s="75">
        <f t="shared" si="861"/>
        <v>0</v>
      </c>
      <c r="CP113" s="75">
        <f t="shared" si="862"/>
        <v>0</v>
      </c>
      <c r="CQ113" s="87">
        <f t="shared" si="863"/>
        <v>0</v>
      </c>
      <c r="CR113" s="75">
        <f t="shared" si="864"/>
        <v>0</v>
      </c>
      <c r="CS113" s="75">
        <f t="shared" si="865"/>
        <v>0</v>
      </c>
      <c r="CT113" s="76">
        <f t="shared" si="866"/>
        <v>0</v>
      </c>
      <c r="CU113" s="75">
        <f t="shared" si="867"/>
        <v>1</v>
      </c>
      <c r="CV113" s="75">
        <f t="shared" si="868"/>
        <v>0</v>
      </c>
      <c r="CW113" s="75">
        <f t="shared" si="869"/>
        <v>0</v>
      </c>
      <c r="CX113" s="75">
        <f t="shared" si="870"/>
        <v>0</v>
      </c>
      <c r="CY113" s="75">
        <f t="shared" si="871"/>
        <v>0</v>
      </c>
      <c r="CZ113" s="86">
        <f t="shared" si="872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ht="12.5">
      <c r="A114" s="17" t="s">
        <v>157</v>
      </c>
      <c r="B114" s="160" t="s">
        <v>171</v>
      </c>
      <c r="C114" s="142"/>
      <c r="D114" s="319"/>
      <c r="E114" s="170"/>
      <c r="F114" s="170"/>
      <c r="G114" s="320"/>
      <c r="H114" s="417">
        <v>4</v>
      </c>
      <c r="I114" s="170"/>
      <c r="J114" s="170"/>
      <c r="K114" s="170"/>
      <c r="L114" s="170"/>
      <c r="M114" s="170"/>
      <c r="N114" s="170"/>
      <c r="O114" s="320"/>
      <c r="P114" s="147"/>
      <c r="Q114" s="147"/>
      <c r="R114" s="319"/>
      <c r="S114" s="170"/>
      <c r="T114" s="170"/>
      <c r="U114" s="170"/>
      <c r="V114" s="170"/>
      <c r="W114" s="170"/>
      <c r="X114" s="320"/>
      <c r="Y114" s="321">
        <v>150</v>
      </c>
      <c r="Z114" s="147">
        <f t="shared" si="818"/>
        <v>5</v>
      </c>
      <c r="AA114" s="9"/>
      <c r="AB114" s="9"/>
      <c r="AC114" s="9"/>
      <c r="AD114" s="9"/>
      <c r="AE114" s="311"/>
      <c r="AF114" s="311"/>
      <c r="AG114" s="311"/>
      <c r="AH114" s="471">
        <f t="shared" si="826"/>
        <v>0</v>
      </c>
      <c r="AI114" s="311"/>
      <c r="AJ114" s="311"/>
      <c r="AK114" s="311"/>
      <c r="AL114" s="471">
        <f t="shared" si="827"/>
        <v>0</v>
      </c>
      <c r="AM114" s="311"/>
      <c r="AN114" s="311"/>
      <c r="AO114" s="311"/>
      <c r="AP114" s="471">
        <f t="shared" si="828"/>
        <v>0</v>
      </c>
      <c r="AQ114" s="311"/>
      <c r="AR114" s="311"/>
      <c r="AS114" s="311"/>
      <c r="AT114" s="471">
        <f t="shared" si="829"/>
        <v>5</v>
      </c>
      <c r="AU114" s="311"/>
      <c r="AV114" s="311"/>
      <c r="AW114" s="311"/>
      <c r="AX114" s="471">
        <f t="shared" si="830"/>
        <v>0</v>
      </c>
      <c r="AY114" s="311"/>
      <c r="AZ114" s="311"/>
      <c r="BA114" s="311"/>
      <c r="BB114" s="471">
        <f t="shared" si="831"/>
        <v>0</v>
      </c>
      <c r="BC114" s="311"/>
      <c r="BD114" s="311"/>
      <c r="BE114" s="311"/>
      <c r="BF114" s="471">
        <f t="shared" si="832"/>
        <v>0</v>
      </c>
      <c r="BG114" s="311"/>
      <c r="BH114" s="311"/>
      <c r="BI114" s="311"/>
      <c r="BJ114" s="471">
        <f t="shared" si="833"/>
        <v>0</v>
      </c>
      <c r="BK114" s="63">
        <f t="shared" si="834"/>
        <v>0</v>
      </c>
      <c r="BL114" s="127" t="str">
        <f t="shared" si="835"/>
        <v/>
      </c>
      <c r="BM114" s="88">
        <f t="shared" si="836"/>
        <v>0</v>
      </c>
      <c r="BN114" s="88">
        <f t="shared" si="837"/>
        <v>0</v>
      </c>
      <c r="BO114" s="88">
        <f t="shared" si="838"/>
        <v>0</v>
      </c>
      <c r="BP114" s="88">
        <f t="shared" si="839"/>
        <v>5</v>
      </c>
      <c r="BQ114" s="88">
        <f t="shared" si="840"/>
        <v>0</v>
      </c>
      <c r="BR114" s="88">
        <f t="shared" si="841"/>
        <v>0</v>
      </c>
      <c r="BS114" s="88">
        <f t="shared" si="842"/>
        <v>0</v>
      </c>
      <c r="BT114" s="88">
        <f t="shared" si="843"/>
        <v>0</v>
      </c>
      <c r="BU114" s="92">
        <f t="shared" si="844"/>
        <v>5</v>
      </c>
      <c r="BX114" s="14">
        <f t="shared" si="845"/>
        <v>0</v>
      </c>
      <c r="BY114" s="14">
        <f t="shared" si="846"/>
        <v>0</v>
      </c>
      <c r="BZ114" s="14">
        <f t="shared" si="847"/>
        <v>0</v>
      </c>
      <c r="CA114" s="14">
        <f t="shared" si="848"/>
        <v>0</v>
      </c>
      <c r="CB114" s="14">
        <f t="shared" si="849"/>
        <v>0</v>
      </c>
      <c r="CC114" s="14">
        <f t="shared" si="850"/>
        <v>0</v>
      </c>
      <c r="CD114" s="14">
        <f t="shared" si="851"/>
        <v>0</v>
      </c>
      <c r="CE114" s="14">
        <f t="shared" si="852"/>
        <v>0</v>
      </c>
      <c r="CF114" s="212">
        <f t="shared" si="853"/>
        <v>0</v>
      </c>
      <c r="CG114" s="226">
        <f t="shared" si="854"/>
        <v>0</v>
      </c>
      <c r="CI114" s="75">
        <f t="shared" si="855"/>
        <v>0</v>
      </c>
      <c r="CJ114" s="75">
        <f t="shared" si="856"/>
        <v>0</v>
      </c>
      <c r="CK114" s="75">
        <f t="shared" si="857"/>
        <v>0</v>
      </c>
      <c r="CL114" s="75">
        <f t="shared" si="858"/>
        <v>0</v>
      </c>
      <c r="CM114" s="75">
        <f t="shared" si="859"/>
        <v>0</v>
      </c>
      <c r="CN114" s="75">
        <f t="shared" si="860"/>
        <v>0</v>
      </c>
      <c r="CO114" s="75">
        <f t="shared" si="861"/>
        <v>0</v>
      </c>
      <c r="CP114" s="75">
        <f t="shared" si="862"/>
        <v>0</v>
      </c>
      <c r="CQ114" s="87">
        <f t="shared" si="863"/>
        <v>0</v>
      </c>
      <c r="CR114" s="75">
        <f t="shared" si="864"/>
        <v>0</v>
      </c>
      <c r="CS114" s="75">
        <f t="shared" si="865"/>
        <v>0</v>
      </c>
      <c r="CT114" s="76">
        <f t="shared" si="866"/>
        <v>0</v>
      </c>
      <c r="CU114" s="75">
        <f t="shared" si="867"/>
        <v>1</v>
      </c>
      <c r="CV114" s="75">
        <f t="shared" si="868"/>
        <v>0</v>
      </c>
      <c r="CW114" s="75">
        <f t="shared" si="869"/>
        <v>0</v>
      </c>
      <c r="CX114" s="75">
        <f t="shared" si="870"/>
        <v>0</v>
      </c>
      <c r="CY114" s="75">
        <f t="shared" si="871"/>
        <v>0</v>
      </c>
      <c r="CZ114" s="86">
        <f t="shared" si="872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" customFormat="1" ht="12.5">
      <c r="A115" s="17" t="s">
        <v>158</v>
      </c>
      <c r="B115" s="160" t="s">
        <v>172</v>
      </c>
      <c r="C115" s="142"/>
      <c r="D115" s="319"/>
      <c r="E115" s="170"/>
      <c r="F115" s="170"/>
      <c r="G115" s="320"/>
      <c r="H115" s="417">
        <v>5</v>
      </c>
      <c r="I115" s="170"/>
      <c r="J115" s="170"/>
      <c r="K115" s="170"/>
      <c r="L115" s="170"/>
      <c r="M115" s="170"/>
      <c r="N115" s="170"/>
      <c r="O115" s="320"/>
      <c r="P115" s="147"/>
      <c r="Q115" s="147"/>
      <c r="R115" s="319"/>
      <c r="S115" s="170"/>
      <c r="T115" s="170"/>
      <c r="U115" s="170"/>
      <c r="V115" s="170"/>
      <c r="W115" s="170"/>
      <c r="X115" s="320"/>
      <c r="Y115" s="321">
        <v>150</v>
      </c>
      <c r="Z115" s="147">
        <f t="shared" si="818"/>
        <v>5</v>
      </c>
      <c r="AA115" s="9"/>
      <c r="AB115" s="9"/>
      <c r="AC115" s="9"/>
      <c r="AD115" s="9"/>
      <c r="AE115" s="311"/>
      <c r="AF115" s="311"/>
      <c r="AG115" s="311"/>
      <c r="AH115" s="471">
        <f t="shared" si="826"/>
        <v>0</v>
      </c>
      <c r="AI115" s="311"/>
      <c r="AJ115" s="311"/>
      <c r="AK115" s="311"/>
      <c r="AL115" s="471">
        <f t="shared" si="827"/>
        <v>0</v>
      </c>
      <c r="AM115" s="311"/>
      <c r="AN115" s="311"/>
      <c r="AO115" s="311"/>
      <c r="AP115" s="471">
        <f t="shared" si="828"/>
        <v>0</v>
      </c>
      <c r="AQ115" s="311"/>
      <c r="AR115" s="311"/>
      <c r="AS115" s="311"/>
      <c r="AT115" s="471">
        <f t="shared" si="829"/>
        <v>0</v>
      </c>
      <c r="AU115" s="311"/>
      <c r="AV115" s="311"/>
      <c r="AW115" s="311"/>
      <c r="AX115" s="471">
        <f t="shared" si="830"/>
        <v>5</v>
      </c>
      <c r="AY115" s="311"/>
      <c r="AZ115" s="311"/>
      <c r="BA115" s="311"/>
      <c r="BB115" s="471">
        <f t="shared" si="831"/>
        <v>0</v>
      </c>
      <c r="BC115" s="311"/>
      <c r="BD115" s="311"/>
      <c r="BE115" s="311"/>
      <c r="BF115" s="471">
        <f t="shared" si="832"/>
        <v>0</v>
      </c>
      <c r="BG115" s="311"/>
      <c r="BH115" s="311"/>
      <c r="BI115" s="311"/>
      <c r="BJ115" s="471">
        <f t="shared" si="833"/>
        <v>0</v>
      </c>
      <c r="BK115" s="63">
        <f t="shared" si="834"/>
        <v>0</v>
      </c>
      <c r="BL115" s="127" t="str">
        <f t="shared" si="835"/>
        <v/>
      </c>
      <c r="BM115" s="88">
        <f t="shared" si="836"/>
        <v>0</v>
      </c>
      <c r="BN115" s="88">
        <f t="shared" si="837"/>
        <v>0</v>
      </c>
      <c r="BO115" s="88">
        <f t="shared" si="838"/>
        <v>0</v>
      </c>
      <c r="BP115" s="88">
        <f t="shared" si="839"/>
        <v>0</v>
      </c>
      <c r="BQ115" s="88">
        <f t="shared" si="840"/>
        <v>5</v>
      </c>
      <c r="BR115" s="88">
        <f t="shared" si="841"/>
        <v>0</v>
      </c>
      <c r="BS115" s="88">
        <f t="shared" si="842"/>
        <v>0</v>
      </c>
      <c r="BT115" s="88">
        <f t="shared" si="843"/>
        <v>0</v>
      </c>
      <c r="BU115" s="92">
        <f t="shared" si="844"/>
        <v>5</v>
      </c>
      <c r="BV115" s="2"/>
      <c r="BW115" s="2"/>
      <c r="BX115" s="14">
        <f t="shared" si="845"/>
        <v>0</v>
      </c>
      <c r="BY115" s="14">
        <f t="shared" si="846"/>
        <v>0</v>
      </c>
      <c r="BZ115" s="14">
        <f t="shared" si="847"/>
        <v>0</v>
      </c>
      <c r="CA115" s="14">
        <f t="shared" si="848"/>
        <v>0</v>
      </c>
      <c r="CB115" s="14">
        <f t="shared" si="849"/>
        <v>0</v>
      </c>
      <c r="CC115" s="14">
        <f t="shared" si="850"/>
        <v>0</v>
      </c>
      <c r="CD115" s="14">
        <f t="shared" si="851"/>
        <v>0</v>
      </c>
      <c r="CE115" s="14">
        <f t="shared" si="852"/>
        <v>0</v>
      </c>
      <c r="CF115" s="212">
        <f t="shared" si="853"/>
        <v>0</v>
      </c>
      <c r="CG115" s="226">
        <f t="shared" si="854"/>
        <v>0</v>
      </c>
      <c r="CI115" s="75">
        <f t="shared" si="855"/>
        <v>0</v>
      </c>
      <c r="CJ115" s="75">
        <f t="shared" si="856"/>
        <v>0</v>
      </c>
      <c r="CK115" s="75">
        <f t="shared" si="857"/>
        <v>0</v>
      </c>
      <c r="CL115" s="75">
        <f t="shared" si="858"/>
        <v>0</v>
      </c>
      <c r="CM115" s="75">
        <f t="shared" si="859"/>
        <v>0</v>
      </c>
      <c r="CN115" s="75">
        <f t="shared" si="860"/>
        <v>0</v>
      </c>
      <c r="CO115" s="75">
        <f t="shared" si="861"/>
        <v>0</v>
      </c>
      <c r="CP115" s="75">
        <f t="shared" si="862"/>
        <v>0</v>
      </c>
      <c r="CQ115" s="87">
        <f t="shared" si="863"/>
        <v>0</v>
      </c>
      <c r="CR115" s="75">
        <f t="shared" si="864"/>
        <v>0</v>
      </c>
      <c r="CS115" s="75">
        <f t="shared" si="865"/>
        <v>0</v>
      </c>
      <c r="CT115" s="76">
        <f t="shared" si="866"/>
        <v>0</v>
      </c>
      <c r="CU115" s="75">
        <f t="shared" si="867"/>
        <v>0</v>
      </c>
      <c r="CV115" s="75">
        <f t="shared" si="868"/>
        <v>1</v>
      </c>
      <c r="CW115" s="75">
        <f t="shared" si="869"/>
        <v>0</v>
      </c>
      <c r="CX115" s="75">
        <f t="shared" si="870"/>
        <v>0</v>
      </c>
      <c r="CY115" s="75">
        <f t="shared" si="871"/>
        <v>0</v>
      </c>
      <c r="CZ115" s="86">
        <f t="shared" si="872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ht="11.25" customHeight="1">
      <c r="A116" s="17" t="s">
        <v>159</v>
      </c>
      <c r="B116" s="160" t="s">
        <v>173</v>
      </c>
      <c r="C116" s="142"/>
      <c r="D116" s="319"/>
      <c r="E116" s="170"/>
      <c r="F116" s="170"/>
      <c r="G116" s="320"/>
      <c r="H116" s="417">
        <v>5</v>
      </c>
      <c r="I116" s="170"/>
      <c r="J116" s="170"/>
      <c r="K116" s="170"/>
      <c r="L116" s="170"/>
      <c r="M116" s="170"/>
      <c r="N116" s="170"/>
      <c r="O116" s="320"/>
      <c r="P116" s="147"/>
      <c r="Q116" s="147"/>
      <c r="R116" s="319"/>
      <c r="S116" s="170"/>
      <c r="T116" s="170"/>
      <c r="U116" s="170"/>
      <c r="V116" s="170"/>
      <c r="W116" s="170"/>
      <c r="X116" s="320"/>
      <c r="Y116" s="321">
        <v>150</v>
      </c>
      <c r="Z116" s="147">
        <f t="shared" si="818"/>
        <v>5</v>
      </c>
      <c r="AA116" s="9"/>
      <c r="AB116" s="9"/>
      <c r="AC116" s="9"/>
      <c r="AD116" s="9"/>
      <c r="AE116" s="311"/>
      <c r="AF116" s="311"/>
      <c r="AG116" s="311"/>
      <c r="AH116" s="471">
        <f t="shared" si="826"/>
        <v>0</v>
      </c>
      <c r="AI116" s="311"/>
      <c r="AJ116" s="311"/>
      <c r="AK116" s="311"/>
      <c r="AL116" s="471">
        <f t="shared" si="827"/>
        <v>0</v>
      </c>
      <c r="AM116" s="311"/>
      <c r="AN116" s="311"/>
      <c r="AO116" s="311"/>
      <c r="AP116" s="471">
        <f t="shared" si="828"/>
        <v>0</v>
      </c>
      <c r="AQ116" s="311"/>
      <c r="AR116" s="311"/>
      <c r="AS116" s="311"/>
      <c r="AT116" s="471">
        <f t="shared" si="829"/>
        <v>0</v>
      </c>
      <c r="AU116" s="311"/>
      <c r="AV116" s="311"/>
      <c r="AW116" s="311"/>
      <c r="AX116" s="471">
        <f t="shared" si="830"/>
        <v>5</v>
      </c>
      <c r="AY116" s="311"/>
      <c r="AZ116" s="311"/>
      <c r="BA116" s="311"/>
      <c r="BB116" s="471">
        <f t="shared" si="831"/>
        <v>0</v>
      </c>
      <c r="BC116" s="311"/>
      <c r="BD116" s="311"/>
      <c r="BE116" s="311"/>
      <c r="BF116" s="471">
        <f t="shared" si="832"/>
        <v>0</v>
      </c>
      <c r="BG116" s="311"/>
      <c r="BH116" s="311"/>
      <c r="BI116" s="311"/>
      <c r="BJ116" s="471">
        <f t="shared" si="833"/>
        <v>0</v>
      </c>
      <c r="BK116" s="63">
        <f t="shared" si="834"/>
        <v>0</v>
      </c>
      <c r="BL116" s="127" t="str">
        <f t="shared" si="835"/>
        <v/>
      </c>
      <c r="BM116" s="88">
        <f t="shared" si="836"/>
        <v>0</v>
      </c>
      <c r="BN116" s="88">
        <f t="shared" si="837"/>
        <v>0</v>
      </c>
      <c r="BO116" s="88">
        <f t="shared" si="838"/>
        <v>0</v>
      </c>
      <c r="BP116" s="88">
        <f t="shared" si="839"/>
        <v>0</v>
      </c>
      <c r="BQ116" s="88">
        <f t="shared" si="840"/>
        <v>5</v>
      </c>
      <c r="BR116" s="88">
        <f t="shared" si="841"/>
        <v>0</v>
      </c>
      <c r="BS116" s="88">
        <f t="shared" si="842"/>
        <v>0</v>
      </c>
      <c r="BT116" s="88">
        <f t="shared" si="843"/>
        <v>0</v>
      </c>
      <c r="BU116" s="92">
        <f t="shared" si="844"/>
        <v>5</v>
      </c>
      <c r="BX116" s="14">
        <f t="shared" si="845"/>
        <v>0</v>
      </c>
      <c r="BY116" s="14">
        <f t="shared" si="846"/>
        <v>0</v>
      </c>
      <c r="BZ116" s="14">
        <f t="shared" si="847"/>
        <v>0</v>
      </c>
      <c r="CA116" s="14">
        <f t="shared" si="848"/>
        <v>0</v>
      </c>
      <c r="CB116" s="14">
        <f t="shared" si="849"/>
        <v>0</v>
      </c>
      <c r="CC116" s="14">
        <f t="shared" si="850"/>
        <v>0</v>
      </c>
      <c r="CD116" s="14">
        <f t="shared" si="851"/>
        <v>0</v>
      </c>
      <c r="CE116" s="14">
        <f t="shared" si="852"/>
        <v>0</v>
      </c>
      <c r="CF116" s="212">
        <f t="shared" si="853"/>
        <v>0</v>
      </c>
      <c r="CG116" s="226">
        <f t="shared" si="854"/>
        <v>0</v>
      </c>
      <c r="CI116" s="75">
        <f t="shared" si="855"/>
        <v>0</v>
      </c>
      <c r="CJ116" s="75">
        <f t="shared" si="856"/>
        <v>0</v>
      </c>
      <c r="CK116" s="75">
        <f t="shared" si="857"/>
        <v>0</v>
      </c>
      <c r="CL116" s="75">
        <f t="shared" si="858"/>
        <v>0</v>
      </c>
      <c r="CM116" s="75">
        <f t="shared" si="859"/>
        <v>0</v>
      </c>
      <c r="CN116" s="75">
        <f t="shared" si="860"/>
        <v>0</v>
      </c>
      <c r="CO116" s="75">
        <f t="shared" si="861"/>
        <v>0</v>
      </c>
      <c r="CP116" s="75">
        <f t="shared" si="862"/>
        <v>0</v>
      </c>
      <c r="CQ116" s="87">
        <f t="shared" si="863"/>
        <v>0</v>
      </c>
      <c r="CR116" s="75">
        <f t="shared" si="864"/>
        <v>0</v>
      </c>
      <c r="CS116" s="75">
        <f t="shared" si="865"/>
        <v>0</v>
      </c>
      <c r="CT116" s="76">
        <f t="shared" si="866"/>
        <v>0</v>
      </c>
      <c r="CU116" s="75">
        <f t="shared" si="867"/>
        <v>0</v>
      </c>
      <c r="CV116" s="75">
        <f t="shared" si="868"/>
        <v>1</v>
      </c>
      <c r="CW116" s="75">
        <f t="shared" si="869"/>
        <v>0</v>
      </c>
      <c r="CX116" s="75">
        <f t="shared" si="870"/>
        <v>0</v>
      </c>
      <c r="CY116" s="75">
        <f t="shared" si="871"/>
        <v>0</v>
      </c>
      <c r="CZ116" s="86">
        <f t="shared" si="872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12.5">
      <c r="A117" s="17" t="s">
        <v>160</v>
      </c>
      <c r="B117" s="160" t="s">
        <v>174</v>
      </c>
      <c r="C117" s="142"/>
      <c r="D117" s="319"/>
      <c r="E117" s="170"/>
      <c r="F117" s="170"/>
      <c r="G117" s="320"/>
      <c r="H117" s="417">
        <v>6</v>
      </c>
      <c r="I117" s="170"/>
      <c r="J117" s="170"/>
      <c r="K117" s="170"/>
      <c r="L117" s="170"/>
      <c r="M117" s="170"/>
      <c r="N117" s="170"/>
      <c r="O117" s="320"/>
      <c r="P117" s="147"/>
      <c r="Q117" s="147"/>
      <c r="R117" s="319"/>
      <c r="S117" s="170"/>
      <c r="T117" s="170"/>
      <c r="U117" s="170"/>
      <c r="V117" s="170"/>
      <c r="W117" s="170"/>
      <c r="X117" s="320"/>
      <c r="Y117" s="321">
        <v>150</v>
      </c>
      <c r="Z117" s="147">
        <f t="shared" si="818"/>
        <v>5</v>
      </c>
      <c r="AA117" s="9"/>
      <c r="AB117" s="9"/>
      <c r="AC117" s="9"/>
      <c r="AD117" s="9"/>
      <c r="AE117" s="311"/>
      <c r="AF117" s="311"/>
      <c r="AG117" s="311"/>
      <c r="AH117" s="471">
        <f t="shared" si="826"/>
        <v>0</v>
      </c>
      <c r="AI117" s="311"/>
      <c r="AJ117" s="311"/>
      <c r="AK117" s="311"/>
      <c r="AL117" s="471">
        <f t="shared" si="827"/>
        <v>0</v>
      </c>
      <c r="AM117" s="311"/>
      <c r="AN117" s="311"/>
      <c r="AO117" s="311"/>
      <c r="AP117" s="471">
        <f t="shared" si="828"/>
        <v>0</v>
      </c>
      <c r="AQ117" s="311"/>
      <c r="AR117" s="311"/>
      <c r="AS117" s="311"/>
      <c r="AT117" s="471">
        <f t="shared" si="829"/>
        <v>0</v>
      </c>
      <c r="AU117" s="311"/>
      <c r="AV117" s="311"/>
      <c r="AW117" s="311"/>
      <c r="AX117" s="471">
        <f t="shared" si="830"/>
        <v>0</v>
      </c>
      <c r="AY117" s="311"/>
      <c r="AZ117" s="311"/>
      <c r="BA117" s="311"/>
      <c r="BB117" s="471">
        <f t="shared" si="831"/>
        <v>5</v>
      </c>
      <c r="BC117" s="311"/>
      <c r="BD117" s="311"/>
      <c r="BE117" s="311"/>
      <c r="BF117" s="471">
        <f t="shared" si="832"/>
        <v>0</v>
      </c>
      <c r="BG117" s="311"/>
      <c r="BH117" s="311"/>
      <c r="BI117" s="311"/>
      <c r="BJ117" s="471">
        <f t="shared" si="833"/>
        <v>0</v>
      </c>
      <c r="BK117" s="63">
        <f t="shared" si="834"/>
        <v>0</v>
      </c>
      <c r="BL117" s="127" t="str">
        <f t="shared" si="835"/>
        <v/>
      </c>
      <c r="BM117" s="88">
        <f t="shared" si="836"/>
        <v>0</v>
      </c>
      <c r="BN117" s="88">
        <f t="shared" si="837"/>
        <v>0</v>
      </c>
      <c r="BO117" s="88">
        <f t="shared" si="838"/>
        <v>0</v>
      </c>
      <c r="BP117" s="88">
        <f t="shared" si="839"/>
        <v>0</v>
      </c>
      <c r="BQ117" s="88">
        <f t="shared" si="840"/>
        <v>0</v>
      </c>
      <c r="BR117" s="88">
        <f t="shared" si="841"/>
        <v>5</v>
      </c>
      <c r="BS117" s="88">
        <f t="shared" si="842"/>
        <v>0</v>
      </c>
      <c r="BT117" s="88">
        <f t="shared" si="843"/>
        <v>0</v>
      </c>
      <c r="BU117" s="92">
        <f t="shared" si="844"/>
        <v>5</v>
      </c>
      <c r="BX117" s="14">
        <f t="shared" si="845"/>
        <v>0</v>
      </c>
      <c r="BY117" s="14">
        <f t="shared" si="846"/>
        <v>0</v>
      </c>
      <c r="BZ117" s="14">
        <f t="shared" si="847"/>
        <v>0</v>
      </c>
      <c r="CA117" s="14">
        <f t="shared" si="848"/>
        <v>0</v>
      </c>
      <c r="CB117" s="14">
        <f t="shared" si="849"/>
        <v>0</v>
      </c>
      <c r="CC117" s="14">
        <f t="shared" si="850"/>
        <v>0</v>
      </c>
      <c r="CD117" s="14">
        <f t="shared" si="851"/>
        <v>0</v>
      </c>
      <c r="CE117" s="14">
        <f t="shared" si="852"/>
        <v>0</v>
      </c>
      <c r="CF117" s="212">
        <f t="shared" si="853"/>
        <v>0</v>
      </c>
      <c r="CG117" s="226">
        <f t="shared" si="854"/>
        <v>0</v>
      </c>
      <c r="CI117" s="75">
        <f t="shared" si="855"/>
        <v>0</v>
      </c>
      <c r="CJ117" s="75">
        <f t="shared" si="856"/>
        <v>0</v>
      </c>
      <c r="CK117" s="75">
        <f t="shared" si="857"/>
        <v>0</v>
      </c>
      <c r="CL117" s="75">
        <f t="shared" si="858"/>
        <v>0</v>
      </c>
      <c r="CM117" s="75">
        <f t="shared" si="859"/>
        <v>0</v>
      </c>
      <c r="CN117" s="75">
        <f t="shared" si="860"/>
        <v>0</v>
      </c>
      <c r="CO117" s="75">
        <f t="shared" si="861"/>
        <v>0</v>
      </c>
      <c r="CP117" s="75">
        <f t="shared" si="862"/>
        <v>0</v>
      </c>
      <c r="CQ117" s="87">
        <f t="shared" si="863"/>
        <v>0</v>
      </c>
      <c r="CR117" s="75">
        <f t="shared" si="864"/>
        <v>0</v>
      </c>
      <c r="CS117" s="75">
        <f t="shared" si="865"/>
        <v>0</v>
      </c>
      <c r="CT117" s="76">
        <f t="shared" si="866"/>
        <v>0</v>
      </c>
      <c r="CU117" s="75">
        <f t="shared" si="867"/>
        <v>0</v>
      </c>
      <c r="CV117" s="75">
        <f t="shared" si="868"/>
        <v>0</v>
      </c>
      <c r="CW117" s="75">
        <f t="shared" si="869"/>
        <v>1</v>
      </c>
      <c r="CX117" s="75">
        <f t="shared" si="870"/>
        <v>0</v>
      </c>
      <c r="CY117" s="75">
        <f t="shared" si="871"/>
        <v>0</v>
      </c>
      <c r="CZ117" s="86">
        <f t="shared" si="872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5">
      <c r="A118" s="17" t="s">
        <v>161</v>
      </c>
      <c r="B118" s="160" t="s">
        <v>175</v>
      </c>
      <c r="C118" s="142"/>
      <c r="D118" s="319"/>
      <c r="E118" s="170"/>
      <c r="F118" s="170"/>
      <c r="G118" s="320"/>
      <c r="H118" s="417">
        <v>6</v>
      </c>
      <c r="I118" s="170"/>
      <c r="J118" s="170"/>
      <c r="K118" s="170"/>
      <c r="L118" s="170"/>
      <c r="M118" s="170"/>
      <c r="N118" s="170"/>
      <c r="O118" s="320"/>
      <c r="P118" s="147"/>
      <c r="Q118" s="147"/>
      <c r="R118" s="319"/>
      <c r="S118" s="170"/>
      <c r="T118" s="170"/>
      <c r="U118" s="170"/>
      <c r="V118" s="170"/>
      <c r="W118" s="170"/>
      <c r="X118" s="320"/>
      <c r="Y118" s="321">
        <v>150</v>
      </c>
      <c r="Z118" s="147">
        <f t="shared" si="818"/>
        <v>5</v>
      </c>
      <c r="AA118" s="9"/>
      <c r="AB118" s="9"/>
      <c r="AC118" s="9"/>
      <c r="AD118" s="9"/>
      <c r="AE118" s="311"/>
      <c r="AF118" s="311"/>
      <c r="AG118" s="311"/>
      <c r="AH118" s="471">
        <f t="shared" si="826"/>
        <v>0</v>
      </c>
      <c r="AI118" s="311"/>
      <c r="AJ118" s="311"/>
      <c r="AK118" s="311"/>
      <c r="AL118" s="471">
        <f t="shared" si="827"/>
        <v>0</v>
      </c>
      <c r="AM118" s="311"/>
      <c r="AN118" s="311"/>
      <c r="AO118" s="311"/>
      <c r="AP118" s="471">
        <f t="shared" si="828"/>
        <v>0</v>
      </c>
      <c r="AQ118" s="311"/>
      <c r="AR118" s="311"/>
      <c r="AS118" s="311"/>
      <c r="AT118" s="471">
        <f t="shared" si="829"/>
        <v>0</v>
      </c>
      <c r="AU118" s="311"/>
      <c r="AV118" s="311"/>
      <c r="AW118" s="311"/>
      <c r="AX118" s="471">
        <f t="shared" si="830"/>
        <v>0</v>
      </c>
      <c r="AY118" s="311"/>
      <c r="AZ118" s="311"/>
      <c r="BA118" s="311"/>
      <c r="BB118" s="471">
        <f t="shared" si="831"/>
        <v>5</v>
      </c>
      <c r="BC118" s="311"/>
      <c r="BD118" s="311"/>
      <c r="BE118" s="311"/>
      <c r="BF118" s="471">
        <f t="shared" si="832"/>
        <v>0</v>
      </c>
      <c r="BG118" s="311"/>
      <c r="BH118" s="311"/>
      <c r="BI118" s="311"/>
      <c r="BJ118" s="471">
        <f t="shared" si="833"/>
        <v>0</v>
      </c>
      <c r="BK118" s="63">
        <f t="shared" si="834"/>
        <v>0</v>
      </c>
      <c r="BL118" s="127" t="str">
        <f t="shared" si="835"/>
        <v/>
      </c>
      <c r="BM118" s="88">
        <f t="shared" si="836"/>
        <v>0</v>
      </c>
      <c r="BN118" s="88">
        <f t="shared" si="837"/>
        <v>0</v>
      </c>
      <c r="BO118" s="88">
        <f t="shared" si="838"/>
        <v>0</v>
      </c>
      <c r="BP118" s="88">
        <f t="shared" si="839"/>
        <v>0</v>
      </c>
      <c r="BQ118" s="88">
        <f t="shared" si="840"/>
        <v>0</v>
      </c>
      <c r="BR118" s="88">
        <f t="shared" si="841"/>
        <v>5</v>
      </c>
      <c r="BS118" s="88">
        <f t="shared" si="842"/>
        <v>0</v>
      </c>
      <c r="BT118" s="88">
        <f t="shared" si="843"/>
        <v>0</v>
      </c>
      <c r="BU118" s="92">
        <f t="shared" si="844"/>
        <v>5</v>
      </c>
      <c r="BX118" s="14">
        <f t="shared" si="845"/>
        <v>0</v>
      </c>
      <c r="BY118" s="14">
        <f t="shared" si="846"/>
        <v>0</v>
      </c>
      <c r="BZ118" s="14">
        <f t="shared" si="847"/>
        <v>0</v>
      </c>
      <c r="CA118" s="14">
        <f t="shared" si="848"/>
        <v>0</v>
      </c>
      <c r="CB118" s="14">
        <f t="shared" si="849"/>
        <v>0</v>
      </c>
      <c r="CC118" s="14">
        <f t="shared" si="850"/>
        <v>0</v>
      </c>
      <c r="CD118" s="14">
        <f t="shared" si="851"/>
        <v>0</v>
      </c>
      <c r="CE118" s="14">
        <f t="shared" si="852"/>
        <v>0</v>
      </c>
      <c r="CF118" s="212">
        <f t="shared" si="853"/>
        <v>0</v>
      </c>
      <c r="CG118" s="226">
        <f t="shared" si="854"/>
        <v>0</v>
      </c>
      <c r="CI118" s="75">
        <f t="shared" si="855"/>
        <v>0</v>
      </c>
      <c r="CJ118" s="75">
        <f t="shared" si="856"/>
        <v>0</v>
      </c>
      <c r="CK118" s="75">
        <f t="shared" si="857"/>
        <v>0</v>
      </c>
      <c r="CL118" s="75">
        <f t="shared" si="858"/>
        <v>0</v>
      </c>
      <c r="CM118" s="75">
        <f t="shared" si="859"/>
        <v>0</v>
      </c>
      <c r="CN118" s="75">
        <f t="shared" si="860"/>
        <v>0</v>
      </c>
      <c r="CO118" s="75">
        <f t="shared" si="861"/>
        <v>0</v>
      </c>
      <c r="CP118" s="75">
        <f t="shared" si="862"/>
        <v>0</v>
      </c>
      <c r="CQ118" s="87">
        <f t="shared" si="863"/>
        <v>0</v>
      </c>
      <c r="CR118" s="75">
        <f t="shared" si="864"/>
        <v>0</v>
      </c>
      <c r="CS118" s="75">
        <f t="shared" si="865"/>
        <v>0</v>
      </c>
      <c r="CT118" s="76">
        <f t="shared" si="866"/>
        <v>0</v>
      </c>
      <c r="CU118" s="75">
        <f t="shared" si="867"/>
        <v>0</v>
      </c>
      <c r="CV118" s="75">
        <f t="shared" si="868"/>
        <v>0</v>
      </c>
      <c r="CW118" s="75">
        <f t="shared" si="869"/>
        <v>1</v>
      </c>
      <c r="CX118" s="75">
        <f t="shared" si="870"/>
        <v>0</v>
      </c>
      <c r="CY118" s="75">
        <f t="shared" si="871"/>
        <v>0</v>
      </c>
      <c r="CZ118" s="86">
        <f t="shared" si="872"/>
        <v>1</v>
      </c>
      <c r="DD118" s="66">
        <f>SUM($AE118:$AG118)+SUM($AI118:$AK118)+SUM($AM118:AO118)+SUM($AQ118:AS118)+SUM($AU118:AW118)+SUM($AY118:BA118)+SUM($BC118:BE118)+SUM($BG118:BI118)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5">
      <c r="A119" s="17" t="s">
        <v>162</v>
      </c>
      <c r="B119" s="160" t="s">
        <v>176</v>
      </c>
      <c r="C119" s="142"/>
      <c r="D119" s="319"/>
      <c r="E119" s="170"/>
      <c r="F119" s="170"/>
      <c r="G119" s="320"/>
      <c r="H119" s="417">
        <v>7</v>
      </c>
      <c r="I119" s="170"/>
      <c r="J119" s="170"/>
      <c r="K119" s="170"/>
      <c r="L119" s="170"/>
      <c r="M119" s="170"/>
      <c r="N119" s="170"/>
      <c r="O119" s="320"/>
      <c r="P119" s="147"/>
      <c r="Q119" s="147"/>
      <c r="R119" s="319"/>
      <c r="S119" s="170"/>
      <c r="T119" s="170"/>
      <c r="U119" s="170"/>
      <c r="V119" s="170"/>
      <c r="W119" s="170"/>
      <c r="X119" s="320"/>
      <c r="Y119" s="321">
        <v>150</v>
      </c>
      <c r="Z119" s="147">
        <f t="shared" si="818"/>
        <v>5</v>
      </c>
      <c r="AA119" s="9"/>
      <c r="AB119" s="9"/>
      <c r="AC119" s="9"/>
      <c r="AD119" s="9"/>
      <c r="AE119" s="311"/>
      <c r="AF119" s="311"/>
      <c r="AG119" s="311"/>
      <c r="AH119" s="471">
        <f t="shared" si="826"/>
        <v>0</v>
      </c>
      <c r="AI119" s="311"/>
      <c r="AJ119" s="311"/>
      <c r="AK119" s="311"/>
      <c r="AL119" s="471">
        <f t="shared" si="827"/>
        <v>0</v>
      </c>
      <c r="AM119" s="311"/>
      <c r="AN119" s="311"/>
      <c r="AO119" s="311"/>
      <c r="AP119" s="471">
        <f t="shared" si="828"/>
        <v>0</v>
      </c>
      <c r="AQ119" s="311"/>
      <c r="AR119" s="311"/>
      <c r="AS119" s="311"/>
      <c r="AT119" s="471">
        <f t="shared" si="829"/>
        <v>0</v>
      </c>
      <c r="AU119" s="311"/>
      <c r="AV119" s="311"/>
      <c r="AW119" s="311"/>
      <c r="AX119" s="471">
        <f t="shared" si="830"/>
        <v>0</v>
      </c>
      <c r="AY119" s="311"/>
      <c r="AZ119" s="311"/>
      <c r="BA119" s="311"/>
      <c r="BB119" s="471">
        <f t="shared" si="831"/>
        <v>0</v>
      </c>
      <c r="BC119" s="311"/>
      <c r="BD119" s="311"/>
      <c r="BE119" s="311"/>
      <c r="BF119" s="471">
        <f t="shared" si="832"/>
        <v>5</v>
      </c>
      <c r="BG119" s="311"/>
      <c r="BH119" s="311"/>
      <c r="BI119" s="311"/>
      <c r="BJ119" s="471">
        <f t="shared" si="833"/>
        <v>0</v>
      </c>
      <c r="BK119" s="63">
        <f t="shared" si="834"/>
        <v>0</v>
      </c>
      <c r="BL119" s="127" t="str">
        <f t="shared" si="835"/>
        <v/>
      </c>
      <c r="BM119" s="88">
        <f t="shared" si="836"/>
        <v>0</v>
      </c>
      <c r="BN119" s="88">
        <f t="shared" si="837"/>
        <v>0</v>
      </c>
      <c r="BO119" s="88">
        <f t="shared" si="838"/>
        <v>0</v>
      </c>
      <c r="BP119" s="88">
        <f t="shared" si="839"/>
        <v>0</v>
      </c>
      <c r="BQ119" s="88">
        <f t="shared" si="840"/>
        <v>0</v>
      </c>
      <c r="BR119" s="88">
        <f t="shared" si="841"/>
        <v>0</v>
      </c>
      <c r="BS119" s="88">
        <f t="shared" si="842"/>
        <v>5</v>
      </c>
      <c r="BT119" s="88">
        <f t="shared" si="843"/>
        <v>0</v>
      </c>
      <c r="BU119" s="92">
        <f t="shared" si="844"/>
        <v>5</v>
      </c>
      <c r="BX119" s="14">
        <f t="shared" si="845"/>
        <v>0</v>
      </c>
      <c r="BY119" s="14">
        <f t="shared" si="846"/>
        <v>0</v>
      </c>
      <c r="BZ119" s="14">
        <f t="shared" si="847"/>
        <v>0</v>
      </c>
      <c r="CA119" s="14">
        <f t="shared" si="848"/>
        <v>0</v>
      </c>
      <c r="CB119" s="14">
        <f t="shared" si="849"/>
        <v>0</v>
      </c>
      <c r="CC119" s="14">
        <f t="shared" si="850"/>
        <v>0</v>
      </c>
      <c r="CD119" s="14">
        <f t="shared" si="851"/>
        <v>0</v>
      </c>
      <c r="CE119" s="14">
        <f t="shared" si="852"/>
        <v>0</v>
      </c>
      <c r="CF119" s="212">
        <f t="shared" si="853"/>
        <v>0</v>
      </c>
      <c r="CG119" s="226">
        <f t="shared" si="854"/>
        <v>0</v>
      </c>
      <c r="CI119" s="75">
        <f t="shared" si="855"/>
        <v>0</v>
      </c>
      <c r="CJ119" s="75">
        <f t="shared" si="856"/>
        <v>0</v>
      </c>
      <c r="CK119" s="75">
        <f t="shared" si="857"/>
        <v>0</v>
      </c>
      <c r="CL119" s="75">
        <f t="shared" si="858"/>
        <v>0</v>
      </c>
      <c r="CM119" s="75">
        <f t="shared" si="859"/>
        <v>0</v>
      </c>
      <c r="CN119" s="75">
        <f t="shared" si="860"/>
        <v>0</v>
      </c>
      <c r="CO119" s="75">
        <f t="shared" si="861"/>
        <v>0</v>
      </c>
      <c r="CP119" s="75">
        <f t="shared" si="862"/>
        <v>0</v>
      </c>
      <c r="CQ119" s="87">
        <f t="shared" si="863"/>
        <v>0</v>
      </c>
      <c r="CR119" s="75">
        <f t="shared" si="864"/>
        <v>0</v>
      </c>
      <c r="CS119" s="75">
        <f t="shared" si="865"/>
        <v>0</v>
      </c>
      <c r="CT119" s="76">
        <f t="shared" si="866"/>
        <v>0</v>
      </c>
      <c r="CU119" s="75">
        <f t="shared" si="867"/>
        <v>0</v>
      </c>
      <c r="CV119" s="75">
        <f t="shared" si="868"/>
        <v>0</v>
      </c>
      <c r="CW119" s="75">
        <f t="shared" si="869"/>
        <v>0</v>
      </c>
      <c r="CX119" s="75">
        <f t="shared" si="870"/>
        <v>1</v>
      </c>
      <c r="CY119" s="75">
        <f t="shared" si="871"/>
        <v>0</v>
      </c>
      <c r="CZ119" s="86">
        <f t="shared" si="872"/>
        <v>1</v>
      </c>
      <c r="DD119" s="66">
        <f>SUM($AE119:$AG119)+SUM($AI119:$AK119)+SUM($AM119:AO119)+SUM($AQ119:AS119)+SUM($AU119:AW119)+SUM($AY119:BA119)+SUM($BC119:BE119)+SUM($BG119:BI119)</f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5">
      <c r="A120" s="17" t="s">
        <v>134</v>
      </c>
      <c r="B120" s="160" t="s">
        <v>177</v>
      </c>
      <c r="C120" s="142"/>
      <c r="D120" s="319"/>
      <c r="E120" s="170"/>
      <c r="F120" s="170"/>
      <c r="G120" s="320"/>
      <c r="H120" s="417">
        <v>7</v>
      </c>
      <c r="I120" s="170"/>
      <c r="J120" s="170"/>
      <c r="K120" s="170"/>
      <c r="L120" s="170"/>
      <c r="M120" s="170"/>
      <c r="N120" s="170"/>
      <c r="O120" s="320"/>
      <c r="P120" s="147"/>
      <c r="Q120" s="147"/>
      <c r="R120" s="319"/>
      <c r="S120" s="170"/>
      <c r="T120" s="170"/>
      <c r="U120" s="170"/>
      <c r="V120" s="170"/>
      <c r="W120" s="170"/>
      <c r="X120" s="320"/>
      <c r="Y120" s="321">
        <v>150</v>
      </c>
      <c r="Z120" s="147">
        <f t="shared" si="818"/>
        <v>5</v>
      </c>
      <c r="AA120" s="9"/>
      <c r="AB120" s="9"/>
      <c r="AC120" s="9"/>
      <c r="AD120" s="9"/>
      <c r="AE120" s="311"/>
      <c r="AF120" s="311"/>
      <c r="AG120" s="311"/>
      <c r="AH120" s="471">
        <f t="shared" si="826"/>
        <v>0</v>
      </c>
      <c r="AI120" s="311"/>
      <c r="AJ120" s="311"/>
      <c r="AK120" s="311"/>
      <c r="AL120" s="471">
        <f t="shared" si="827"/>
        <v>0</v>
      </c>
      <c r="AM120" s="311"/>
      <c r="AN120" s="311"/>
      <c r="AO120" s="311"/>
      <c r="AP120" s="471">
        <f t="shared" si="828"/>
        <v>0</v>
      </c>
      <c r="AQ120" s="311"/>
      <c r="AR120" s="311"/>
      <c r="AS120" s="311"/>
      <c r="AT120" s="471">
        <f t="shared" si="829"/>
        <v>0</v>
      </c>
      <c r="AU120" s="311"/>
      <c r="AV120" s="311"/>
      <c r="AW120" s="311"/>
      <c r="AX120" s="471">
        <f t="shared" si="830"/>
        <v>0</v>
      </c>
      <c r="AY120" s="311"/>
      <c r="AZ120" s="311"/>
      <c r="BA120" s="311"/>
      <c r="BB120" s="471">
        <f t="shared" si="831"/>
        <v>0</v>
      </c>
      <c r="BC120" s="311"/>
      <c r="BD120" s="311"/>
      <c r="BE120" s="311"/>
      <c r="BF120" s="471">
        <f t="shared" si="832"/>
        <v>5</v>
      </c>
      <c r="BG120" s="311"/>
      <c r="BH120" s="311"/>
      <c r="BI120" s="311"/>
      <c r="BJ120" s="471">
        <f t="shared" si="833"/>
        <v>0</v>
      </c>
      <c r="BK120" s="63">
        <f t="shared" si="834"/>
        <v>0</v>
      </c>
      <c r="BL120" s="127" t="str">
        <f t="shared" si="835"/>
        <v/>
      </c>
      <c r="BM120" s="88">
        <f t="shared" si="836"/>
        <v>0</v>
      </c>
      <c r="BN120" s="88">
        <f t="shared" si="837"/>
        <v>0</v>
      </c>
      <c r="BO120" s="88">
        <f t="shared" si="838"/>
        <v>0</v>
      </c>
      <c r="BP120" s="88">
        <f t="shared" si="839"/>
        <v>0</v>
      </c>
      <c r="BQ120" s="88">
        <f t="shared" si="840"/>
        <v>0</v>
      </c>
      <c r="BR120" s="88">
        <f t="shared" si="841"/>
        <v>0</v>
      </c>
      <c r="BS120" s="88">
        <f t="shared" si="842"/>
        <v>5</v>
      </c>
      <c r="BT120" s="88">
        <f t="shared" si="843"/>
        <v>0</v>
      </c>
      <c r="BU120" s="92">
        <f t="shared" si="844"/>
        <v>5</v>
      </c>
      <c r="BX120" s="14">
        <f t="shared" si="845"/>
        <v>0</v>
      </c>
      <c r="BY120" s="14">
        <f t="shared" si="846"/>
        <v>0</v>
      </c>
      <c r="BZ120" s="14">
        <f t="shared" si="847"/>
        <v>0</v>
      </c>
      <c r="CA120" s="14">
        <f t="shared" si="848"/>
        <v>0</v>
      </c>
      <c r="CB120" s="14">
        <f t="shared" si="849"/>
        <v>0</v>
      </c>
      <c r="CC120" s="14">
        <f t="shared" si="850"/>
        <v>0</v>
      </c>
      <c r="CD120" s="14">
        <f t="shared" si="851"/>
        <v>0</v>
      </c>
      <c r="CE120" s="14">
        <f t="shared" si="852"/>
        <v>0</v>
      </c>
      <c r="CF120" s="212">
        <f t="shared" si="853"/>
        <v>0</v>
      </c>
      <c r="CG120" s="226">
        <f t="shared" si="854"/>
        <v>0</v>
      </c>
      <c r="CI120" s="75">
        <f t="shared" si="855"/>
        <v>0</v>
      </c>
      <c r="CJ120" s="75">
        <f t="shared" si="856"/>
        <v>0</v>
      </c>
      <c r="CK120" s="75">
        <f t="shared" si="857"/>
        <v>0</v>
      </c>
      <c r="CL120" s="75">
        <f t="shared" si="858"/>
        <v>0</v>
      </c>
      <c r="CM120" s="75">
        <f t="shared" si="859"/>
        <v>0</v>
      </c>
      <c r="CN120" s="75">
        <f t="shared" si="860"/>
        <v>0</v>
      </c>
      <c r="CO120" s="75">
        <f t="shared" si="861"/>
        <v>0</v>
      </c>
      <c r="CP120" s="75">
        <f t="shared" si="862"/>
        <v>0</v>
      </c>
      <c r="CQ120" s="87">
        <f t="shared" si="863"/>
        <v>0</v>
      </c>
      <c r="CR120" s="75">
        <f t="shared" si="864"/>
        <v>0</v>
      </c>
      <c r="CS120" s="75">
        <f t="shared" si="865"/>
        <v>0</v>
      </c>
      <c r="CT120" s="76">
        <f t="shared" si="866"/>
        <v>0</v>
      </c>
      <c r="CU120" s="75">
        <f t="shared" si="867"/>
        <v>0</v>
      </c>
      <c r="CV120" s="75">
        <f t="shared" si="868"/>
        <v>0</v>
      </c>
      <c r="CW120" s="75">
        <f t="shared" si="869"/>
        <v>0</v>
      </c>
      <c r="CX120" s="75">
        <f t="shared" si="870"/>
        <v>1</v>
      </c>
      <c r="CY120" s="75">
        <f t="shared" si="871"/>
        <v>0</v>
      </c>
      <c r="CZ120" s="86">
        <f t="shared" si="872"/>
        <v>1</v>
      </c>
      <c r="DD120" s="66">
        <f>SUM($AE120:$AG120)+SUM($AI120:$AK120)+SUM($AM120:AO120)+SUM($AQ120:AS120)+SUM($AU120:AW120)+SUM($AY120:BA120)+SUM($BC120:BE120)+SUM($BG120:BI120)</f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t="12.5">
      <c r="A121" s="17" t="s">
        <v>138</v>
      </c>
      <c r="B121" s="160" t="s">
        <v>178</v>
      </c>
      <c r="C121" s="142"/>
      <c r="D121" s="319"/>
      <c r="E121" s="170"/>
      <c r="F121" s="170"/>
      <c r="G121" s="320"/>
      <c r="H121" s="418">
        <v>8</v>
      </c>
      <c r="I121" s="170"/>
      <c r="J121" s="170"/>
      <c r="K121" s="170"/>
      <c r="L121" s="170"/>
      <c r="M121" s="170"/>
      <c r="N121" s="170"/>
      <c r="O121" s="320"/>
      <c r="P121" s="147"/>
      <c r="Q121" s="147"/>
      <c r="R121" s="319"/>
      <c r="S121" s="170"/>
      <c r="T121" s="170"/>
      <c r="U121" s="170"/>
      <c r="V121" s="170"/>
      <c r="W121" s="170"/>
      <c r="X121" s="320"/>
      <c r="Y121" s="321">
        <v>150</v>
      </c>
      <c r="Z121" s="147">
        <f t="shared" si="818"/>
        <v>5</v>
      </c>
      <c r="AA121" s="9"/>
      <c r="AB121" s="9"/>
      <c r="AC121" s="9"/>
      <c r="AD121" s="9"/>
      <c r="AE121" s="311"/>
      <c r="AF121" s="311"/>
      <c r="AG121" s="311"/>
      <c r="AH121" s="471">
        <f t="shared" si="826"/>
        <v>0</v>
      </c>
      <c r="AI121" s="311"/>
      <c r="AJ121" s="311"/>
      <c r="AK121" s="311"/>
      <c r="AL121" s="471">
        <f t="shared" si="827"/>
        <v>0</v>
      </c>
      <c r="AM121" s="311"/>
      <c r="AN121" s="311"/>
      <c r="AO121" s="311"/>
      <c r="AP121" s="471">
        <f t="shared" si="828"/>
        <v>0</v>
      </c>
      <c r="AQ121" s="311"/>
      <c r="AR121" s="311"/>
      <c r="AS121" s="311"/>
      <c r="AT121" s="471">
        <f t="shared" si="829"/>
        <v>0</v>
      </c>
      <c r="AU121" s="311"/>
      <c r="AV121" s="311"/>
      <c r="AW121" s="311"/>
      <c r="AX121" s="471">
        <f t="shared" si="830"/>
        <v>0</v>
      </c>
      <c r="AY121" s="311"/>
      <c r="AZ121" s="311"/>
      <c r="BA121" s="311"/>
      <c r="BB121" s="471">
        <f t="shared" si="831"/>
        <v>0</v>
      </c>
      <c r="BC121" s="311"/>
      <c r="BD121" s="311"/>
      <c r="BE121" s="311"/>
      <c r="BF121" s="471">
        <f t="shared" si="832"/>
        <v>0</v>
      </c>
      <c r="BG121" s="311"/>
      <c r="BH121" s="311"/>
      <c r="BI121" s="311"/>
      <c r="BJ121" s="471">
        <f t="shared" si="833"/>
        <v>5</v>
      </c>
      <c r="BK121" s="63">
        <f t="shared" si="834"/>
        <v>0</v>
      </c>
      <c r="BL121" s="127" t="str">
        <f t="shared" si="835"/>
        <v/>
      </c>
      <c r="BM121" s="88">
        <f t="shared" si="836"/>
        <v>0</v>
      </c>
      <c r="BN121" s="88">
        <f t="shared" si="837"/>
        <v>0</v>
      </c>
      <c r="BO121" s="88">
        <f t="shared" si="838"/>
        <v>0</v>
      </c>
      <c r="BP121" s="88">
        <f t="shared" si="839"/>
        <v>0</v>
      </c>
      <c r="BQ121" s="88">
        <f t="shared" si="840"/>
        <v>0</v>
      </c>
      <c r="BR121" s="88">
        <f t="shared" si="841"/>
        <v>0</v>
      </c>
      <c r="BS121" s="88">
        <f t="shared" si="842"/>
        <v>0</v>
      </c>
      <c r="BT121" s="88">
        <f t="shared" si="843"/>
        <v>5</v>
      </c>
      <c r="BU121" s="92">
        <f t="shared" si="844"/>
        <v>5</v>
      </c>
      <c r="BX121" s="14">
        <f t="shared" si="845"/>
        <v>0</v>
      </c>
      <c r="BY121" s="14">
        <f t="shared" si="846"/>
        <v>0</v>
      </c>
      <c r="BZ121" s="14">
        <f t="shared" si="847"/>
        <v>0</v>
      </c>
      <c r="CA121" s="14">
        <f t="shared" si="848"/>
        <v>0</v>
      </c>
      <c r="CB121" s="14">
        <f t="shared" si="849"/>
        <v>0</v>
      </c>
      <c r="CC121" s="14">
        <f t="shared" si="850"/>
        <v>0</v>
      </c>
      <c r="CD121" s="14">
        <f t="shared" si="851"/>
        <v>0</v>
      </c>
      <c r="CE121" s="14">
        <f t="shared" si="852"/>
        <v>0</v>
      </c>
      <c r="CF121" s="212">
        <f t="shared" si="853"/>
        <v>0</v>
      </c>
      <c r="CG121" s="226">
        <f t="shared" si="854"/>
        <v>0</v>
      </c>
      <c r="CI121" s="75">
        <f t="shared" si="855"/>
        <v>0</v>
      </c>
      <c r="CJ121" s="75">
        <f t="shared" si="856"/>
        <v>0</v>
      </c>
      <c r="CK121" s="75">
        <f t="shared" si="857"/>
        <v>0</v>
      </c>
      <c r="CL121" s="75">
        <f t="shared" si="858"/>
        <v>0</v>
      </c>
      <c r="CM121" s="75">
        <f t="shared" si="859"/>
        <v>0</v>
      </c>
      <c r="CN121" s="75">
        <f t="shared" si="860"/>
        <v>0</v>
      </c>
      <c r="CO121" s="75">
        <f t="shared" si="861"/>
        <v>0</v>
      </c>
      <c r="CP121" s="75">
        <f t="shared" si="862"/>
        <v>0</v>
      </c>
      <c r="CQ121" s="87">
        <f t="shared" si="863"/>
        <v>0</v>
      </c>
      <c r="CR121" s="75">
        <f t="shared" si="864"/>
        <v>0</v>
      </c>
      <c r="CS121" s="75">
        <f t="shared" si="865"/>
        <v>0</v>
      </c>
      <c r="CT121" s="76">
        <f t="shared" si="866"/>
        <v>0</v>
      </c>
      <c r="CU121" s="75">
        <f t="shared" si="867"/>
        <v>0</v>
      </c>
      <c r="CV121" s="75">
        <f t="shared" si="868"/>
        <v>0</v>
      </c>
      <c r="CW121" s="75">
        <f t="shared" si="869"/>
        <v>0</v>
      </c>
      <c r="CX121" s="75">
        <f t="shared" si="870"/>
        <v>0</v>
      </c>
      <c r="CY121" s="75">
        <f t="shared" si="871"/>
        <v>1</v>
      </c>
      <c r="CZ121" s="86">
        <f t="shared" si="872"/>
        <v>1</v>
      </c>
      <c r="DD121" s="66">
        <f>SUM($AE121:$AG121)+SUM($AI121:$AK121)+SUM($AM121:AO121)+SUM($AQ121:AS121)+SUM($AU121:AW121)+SUM($AY121:BA121)+SUM($BC121:BE121)+SUM($BG121:BI121)</f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t="12.5">
      <c r="A122" s="17" t="s">
        <v>139</v>
      </c>
      <c r="B122" s="160" t="s">
        <v>179</v>
      </c>
      <c r="C122" s="142"/>
      <c r="D122" s="319"/>
      <c r="E122" s="170"/>
      <c r="F122" s="170"/>
      <c r="G122" s="320"/>
      <c r="H122" s="419">
        <f>H121</f>
        <v>8</v>
      </c>
      <c r="I122" s="170"/>
      <c r="J122" s="170"/>
      <c r="K122" s="170"/>
      <c r="L122" s="170"/>
      <c r="M122" s="170"/>
      <c r="N122" s="170"/>
      <c r="O122" s="320"/>
      <c r="P122" s="147"/>
      <c r="Q122" s="147"/>
      <c r="R122" s="319"/>
      <c r="S122" s="170"/>
      <c r="T122" s="170"/>
      <c r="U122" s="170"/>
      <c r="V122" s="170"/>
      <c r="W122" s="170"/>
      <c r="X122" s="320"/>
      <c r="Y122" s="321">
        <v>150</v>
      </c>
      <c r="Z122" s="147">
        <f t="shared" si="818"/>
        <v>5</v>
      </c>
      <c r="AA122" s="9"/>
      <c r="AB122" s="9"/>
      <c r="AC122" s="9"/>
      <c r="AD122" s="9"/>
      <c r="AE122" s="311"/>
      <c r="AF122" s="311"/>
      <c r="AG122" s="311"/>
      <c r="AH122" s="471">
        <f t="shared" si="826"/>
        <v>0</v>
      </c>
      <c r="AI122" s="311"/>
      <c r="AJ122" s="311"/>
      <c r="AK122" s="311"/>
      <c r="AL122" s="471">
        <f t="shared" si="827"/>
        <v>0</v>
      </c>
      <c r="AM122" s="311"/>
      <c r="AN122" s="311"/>
      <c r="AO122" s="311"/>
      <c r="AP122" s="471">
        <f t="shared" si="828"/>
        <v>0</v>
      </c>
      <c r="AQ122" s="311"/>
      <c r="AR122" s="311"/>
      <c r="AS122" s="311"/>
      <c r="AT122" s="471">
        <f t="shared" si="829"/>
        <v>0</v>
      </c>
      <c r="AU122" s="311"/>
      <c r="AV122" s="311"/>
      <c r="AW122" s="311"/>
      <c r="AX122" s="471">
        <f t="shared" si="830"/>
        <v>0</v>
      </c>
      <c r="AY122" s="311"/>
      <c r="AZ122" s="311"/>
      <c r="BA122" s="311"/>
      <c r="BB122" s="471">
        <f t="shared" si="831"/>
        <v>0</v>
      </c>
      <c r="BC122" s="311"/>
      <c r="BD122" s="311"/>
      <c r="BE122" s="311"/>
      <c r="BF122" s="471">
        <f t="shared" si="832"/>
        <v>0</v>
      </c>
      <c r="BG122" s="311"/>
      <c r="BH122" s="311"/>
      <c r="BI122" s="311"/>
      <c r="BJ122" s="471">
        <f t="shared" si="833"/>
        <v>5</v>
      </c>
      <c r="BK122" s="63">
        <f t="shared" si="834"/>
        <v>0</v>
      </c>
      <c r="BL122" s="127" t="str">
        <f t="shared" si="835"/>
        <v/>
      </c>
      <c r="BM122" s="88">
        <f t="shared" si="836"/>
        <v>0</v>
      </c>
      <c r="BN122" s="88">
        <f t="shared" si="837"/>
        <v>0</v>
      </c>
      <c r="BO122" s="88">
        <f t="shared" si="838"/>
        <v>0</v>
      </c>
      <c r="BP122" s="88">
        <f t="shared" si="839"/>
        <v>0</v>
      </c>
      <c r="BQ122" s="88">
        <f t="shared" si="840"/>
        <v>0</v>
      </c>
      <c r="BR122" s="88">
        <f t="shared" si="841"/>
        <v>0</v>
      </c>
      <c r="BS122" s="88">
        <f t="shared" si="842"/>
        <v>0</v>
      </c>
      <c r="BT122" s="88">
        <f t="shared" si="843"/>
        <v>5</v>
      </c>
      <c r="BU122" s="92">
        <f t="shared" si="844"/>
        <v>5</v>
      </c>
      <c r="BX122" s="14">
        <f t="shared" si="845"/>
        <v>0</v>
      </c>
      <c r="BY122" s="14">
        <f t="shared" si="846"/>
        <v>0</v>
      </c>
      <c r="BZ122" s="14">
        <f t="shared" si="847"/>
        <v>0</v>
      </c>
      <c r="CA122" s="14">
        <f t="shared" si="848"/>
        <v>0</v>
      </c>
      <c r="CB122" s="14">
        <f t="shared" si="849"/>
        <v>0</v>
      </c>
      <c r="CC122" s="14">
        <f t="shared" si="850"/>
        <v>0</v>
      </c>
      <c r="CD122" s="14">
        <f t="shared" si="851"/>
        <v>0</v>
      </c>
      <c r="CE122" s="14">
        <f t="shared" si="852"/>
        <v>0</v>
      </c>
      <c r="CF122" s="212">
        <f t="shared" si="853"/>
        <v>0</v>
      </c>
      <c r="CG122" s="226">
        <f t="shared" si="854"/>
        <v>0</v>
      </c>
      <c r="CI122" s="75">
        <f t="shared" si="855"/>
        <v>0</v>
      </c>
      <c r="CJ122" s="75">
        <f t="shared" si="856"/>
        <v>0</v>
      </c>
      <c r="CK122" s="75">
        <f t="shared" si="857"/>
        <v>0</v>
      </c>
      <c r="CL122" s="75">
        <f t="shared" si="858"/>
        <v>0</v>
      </c>
      <c r="CM122" s="75">
        <f t="shared" si="859"/>
        <v>0</v>
      </c>
      <c r="CN122" s="75">
        <f t="shared" si="860"/>
        <v>0</v>
      </c>
      <c r="CO122" s="75">
        <f t="shared" si="861"/>
        <v>0</v>
      </c>
      <c r="CP122" s="75">
        <f t="shared" si="862"/>
        <v>0</v>
      </c>
      <c r="CQ122" s="87">
        <f t="shared" si="863"/>
        <v>0</v>
      </c>
      <c r="CR122" s="75">
        <f t="shared" si="864"/>
        <v>0</v>
      </c>
      <c r="CS122" s="75">
        <f t="shared" si="865"/>
        <v>0</v>
      </c>
      <c r="CT122" s="76">
        <f t="shared" si="866"/>
        <v>0</v>
      </c>
      <c r="CU122" s="75">
        <f t="shared" si="867"/>
        <v>0</v>
      </c>
      <c r="CV122" s="75">
        <f t="shared" si="868"/>
        <v>0</v>
      </c>
      <c r="CW122" s="75">
        <f t="shared" si="869"/>
        <v>0</v>
      </c>
      <c r="CX122" s="75">
        <f t="shared" si="870"/>
        <v>0</v>
      </c>
      <c r="CY122" s="75">
        <f t="shared" si="871"/>
        <v>1</v>
      </c>
      <c r="CZ122" s="86">
        <f t="shared" si="872"/>
        <v>1</v>
      </c>
      <c r="DD122" s="66">
        <f>SUM($AE122:$AG122)+SUM($AI122:$AK122)+SUM($AM122:AO122)+SUM($AQ122:AS122)+SUM($AU122:AW122)+SUM($AY122:BA122)+SUM($BC122:BE122)+SUM($BG122:BI122)</f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t="12.75" hidden="1" customHeight="1">
      <c r="A123" s="17" t="s">
        <v>140</v>
      </c>
      <c r="B123" s="160" t="s">
        <v>217</v>
      </c>
      <c r="C123" s="142"/>
      <c r="D123" s="132"/>
      <c r="E123" s="133"/>
      <c r="F123" s="133"/>
      <c r="G123" s="11"/>
      <c r="H123" s="132"/>
      <c r="I123" s="133"/>
      <c r="J123" s="133"/>
      <c r="K123" s="133"/>
      <c r="L123" s="133"/>
      <c r="M123" s="133"/>
      <c r="N123" s="133"/>
      <c r="O123" s="11"/>
      <c r="P123" s="147"/>
      <c r="Q123" s="147"/>
      <c r="R123" s="132"/>
      <c r="S123" s="133"/>
      <c r="T123" s="133"/>
      <c r="U123" s="133"/>
      <c r="V123" s="133"/>
      <c r="W123" s="133"/>
      <c r="X123" s="11"/>
      <c r="Y123" s="10"/>
      <c r="Z123" s="147">
        <f t="shared" si="818"/>
        <v>0</v>
      </c>
      <c r="AA123" s="9">
        <f t="shared" ref="AA123:AA130" si="873">AE123*$BM$5+AI123*$BN$5+AM123*$BO$5+AQ123*$BP$5+AU123*$BQ$5+AY123*$BR$5+BC123*$BS$5+BG123*$BT$5</f>
        <v>0</v>
      </c>
      <c r="AB123" s="9">
        <f t="shared" ref="AB123:AB130" si="874">AF123*$BM$5+AJ123*$BN$5+AN123*$BO$5+AR123*$BP$5+AV123*$BQ$5+AZ123*$BR$5+BD123*$BS$5+BH123*$BT$5</f>
        <v>0</v>
      </c>
      <c r="AC123" s="9">
        <f t="shared" ref="AC123:AC130" si="875">AG123*$BM$5+AK123*$BN$5+AO123*$BO$5+AS123*$BP$5+AW123*$BQ$5+BA123*$BR$5+BE123*$BS$5+BI123*$BT$5</f>
        <v>0</v>
      </c>
      <c r="AD123" s="9">
        <f t="shared" ref="AD123:AD130" si="876">Y123-AA123</f>
        <v>0</v>
      </c>
      <c r="AE123" s="311"/>
      <c r="AF123" s="311"/>
      <c r="AG123" s="311"/>
      <c r="AH123" s="471">
        <f t="shared" si="826"/>
        <v>0</v>
      </c>
      <c r="AI123" s="311"/>
      <c r="AJ123" s="311"/>
      <c r="AK123" s="311"/>
      <c r="AL123" s="471">
        <f t="shared" si="827"/>
        <v>0</v>
      </c>
      <c r="AM123" s="311"/>
      <c r="AN123" s="311"/>
      <c r="AO123" s="311"/>
      <c r="AP123" s="471">
        <f t="shared" si="828"/>
        <v>0</v>
      </c>
      <c r="AQ123" s="311"/>
      <c r="AR123" s="311"/>
      <c r="AS123" s="311"/>
      <c r="AT123" s="471">
        <f t="shared" si="829"/>
        <v>0</v>
      </c>
      <c r="AU123" s="311"/>
      <c r="AV123" s="311"/>
      <c r="AW123" s="311"/>
      <c r="AX123" s="471">
        <f t="shared" si="830"/>
        <v>0</v>
      </c>
      <c r="AY123" s="311"/>
      <c r="AZ123" s="311"/>
      <c r="BA123" s="311"/>
      <c r="BB123" s="471">
        <f t="shared" si="831"/>
        <v>0</v>
      </c>
      <c r="BC123" s="311"/>
      <c r="BD123" s="311"/>
      <c r="BE123" s="311"/>
      <c r="BF123" s="471">
        <f t="shared" si="832"/>
        <v>0</v>
      </c>
      <c r="BG123" s="311"/>
      <c r="BH123" s="311"/>
      <c r="BI123" s="311"/>
      <c r="BJ123" s="471">
        <f t="shared" si="833"/>
        <v>0</v>
      </c>
      <c r="BK123" s="63">
        <f t="shared" si="834"/>
        <v>0</v>
      </c>
      <c r="BL123" s="127" t="str">
        <f t="shared" si="835"/>
        <v/>
      </c>
      <c r="BM123" s="14">
        <f t="shared" ref="BM123:BM129" si="877">IF(AND($DD123=0,$DM123=0),0,IF(AND($CQ123=0,$CZ123=0,DE123&lt;&gt;0),DE123, IF(AND(BL123&lt;CG123,$CF123&lt;&gt;$Z123,BX123=$CG123),BX123+$Z123-$CF123,BX123)))</f>
        <v>0</v>
      </c>
      <c r="BN123" s="88">
        <f t="shared" si="837"/>
        <v>0</v>
      </c>
      <c r="BO123" s="14">
        <f t="shared" ref="BO123:BO129" si="878">IF(AND($DD123=0,$DM123=0),0,IF(AND($CQ123=0,$CZ123=0,DG123&lt;&gt;0),DG123, IF(AND(BN123&lt;CG123,$CF123&lt;&gt;$Z123,BZ123=$CG123),BZ123+$Z123-$CF123,BZ123)))</f>
        <v>0</v>
      </c>
      <c r="BP123" s="14">
        <f t="shared" ref="BP123:BP129" si="879">IF(AND($DD123=0,$DM123=0),0,IF(AND($CQ123=0,$CZ123=0,DH123&lt;&gt;0),DH123, IF(AND(BO123&lt;CG123,$CF123&lt;&gt;$Z123,CA123=$CG123),CA123+$Z123-$CF123,CA123)))</f>
        <v>0</v>
      </c>
      <c r="BQ123" s="14">
        <f t="shared" ref="BQ123:BQ129" si="880">IF(AND($DD123=0,$DM123=0),0,IF(AND($CQ123=0,$CZ123=0,DI123&lt;&gt;0),DI123, IF(AND(BP123&lt;CG123,$CF123&lt;&gt;$Z123,CB123=$CG123),CB123+$Z123-$CF123,CB123)))</f>
        <v>0</v>
      </c>
      <c r="BR123" s="14">
        <f t="shared" ref="BR123:BR129" si="881">IF(AND($DD123=0,$DM123=0),0,IF(AND($CQ123=0,$CZ123=0,DJ123&lt;&gt;0),DJ123, IF(AND(BQ123&lt;CG123,$CF123&lt;&gt;$Z123,CC123=$CG123),CC123+$Z123-$CF123,CC123)))</f>
        <v>0</v>
      </c>
      <c r="BS123" s="14">
        <f t="shared" ref="BS123:BS129" si="882">IF(AND($DD123=0,$DM123=0),0,IF(AND($CQ123=0,$CZ123=0,DK123&lt;&gt;0),DK123, IF(AND(BR123&lt;CG123,$CF123&lt;&gt;$Z123,CD123=$CG123),CD123+$Z123-$CF123,CD123)))</f>
        <v>0</v>
      </c>
      <c r="BT123" s="14">
        <f t="shared" ref="BT123:BT130" si="883">IF(AND($DD123=0,$DM123=0),0,IF(AND($CQ123=0,$CZ123=0,DL123&lt;&gt;0),DL123, IF(AND(BS123&lt;CG123,$CF123&lt;&gt;$Z123,CE123=$CG123),CE123+$Z123-$CF123,CE123)))</f>
        <v>0</v>
      </c>
      <c r="BU123" s="92">
        <f t="shared" si="844"/>
        <v>0</v>
      </c>
      <c r="BX123" s="14">
        <f t="shared" si="845"/>
        <v>0</v>
      </c>
      <c r="BY123" s="14">
        <f t="shared" ref="BY123:BY129" si="884">IF($DD123=0,0,ROUND(4*($Z123-$DM123)*SUM(AI123:AI123)/$DD123,0)/4)+DF123+DO123</f>
        <v>0</v>
      </c>
      <c r="BZ123" s="14">
        <f t="shared" ref="BZ123:BZ129" si="885">IF($DD123=0,0,ROUND(4*($Z123-$DM123)*SUM(AM123:AM123)/$DD123,0)/4)+DG123+DP123</f>
        <v>0</v>
      </c>
      <c r="CA123" s="14">
        <f t="shared" ref="CA123:CA129" si="886">IF($DD123=0,0,ROUND(4*($Z123-$DM123)*SUM(AQ123:AQ123)/$DD123,0)/4)+DH123++DQ123</f>
        <v>0</v>
      </c>
      <c r="CB123" s="14">
        <f t="shared" ref="CB123:CB129" si="887">IF($DD123=0,0,ROUND(4*($Z123-$DM123)*SUM(AU123:AU123)/$DD123,0)/4)+DI123+DR123</f>
        <v>0</v>
      </c>
      <c r="CC123" s="14">
        <f t="shared" ref="CC123:CC129" si="888">IF($DD123=0,0,ROUND(4*($Z123-$DM123)*(SUM(AY123:AY123))/$DD123,0)/4)+DJ123+DS123</f>
        <v>0</v>
      </c>
      <c r="CD123" s="14">
        <f t="shared" ref="CD123:CD129" si="889">IF($DD123=0,0,ROUND(4*($Z123-$DM123)*(SUM(BC123:BC123))/$DD123,0)/4)+DK123+DT123</f>
        <v>0</v>
      </c>
      <c r="CE123" s="14">
        <f t="shared" ref="CE123:CE130" si="890">IF($DD123=0,0,ROUND(4*($Z123-$DM123)*(SUM(BG123:BG123))/$DD123,0)/4)+DL123+DU123</f>
        <v>0</v>
      </c>
      <c r="CF123" s="212">
        <f t="shared" si="853"/>
        <v>0</v>
      </c>
      <c r="CG123" s="226">
        <f t="shared" si="854"/>
        <v>0</v>
      </c>
      <c r="CI123" s="75">
        <f t="shared" si="855"/>
        <v>0</v>
      </c>
      <c r="CJ123" s="75">
        <f t="shared" si="856"/>
        <v>0</v>
      </c>
      <c r="CK123" s="75">
        <f t="shared" si="857"/>
        <v>0</v>
      </c>
      <c r="CL123" s="75">
        <f t="shared" si="858"/>
        <v>0</v>
      </c>
      <c r="CM123" s="75">
        <f t="shared" si="859"/>
        <v>0</v>
      </c>
      <c r="CN123" s="75">
        <f t="shared" si="860"/>
        <v>0</v>
      </c>
      <c r="CO123" s="75">
        <f t="shared" si="861"/>
        <v>0</v>
      </c>
      <c r="CP123" s="75">
        <f t="shared" si="862"/>
        <v>0</v>
      </c>
      <c r="CQ123" s="87">
        <f t="shared" si="863"/>
        <v>0</v>
      </c>
      <c r="CR123" s="75">
        <f t="shared" si="864"/>
        <v>0</v>
      </c>
      <c r="CS123" s="75">
        <f t="shared" si="865"/>
        <v>0</v>
      </c>
      <c r="CT123" s="76">
        <f t="shared" si="866"/>
        <v>0</v>
      </c>
      <c r="CU123" s="75">
        <f t="shared" si="867"/>
        <v>0</v>
      </c>
      <c r="CV123" s="75">
        <f t="shared" si="868"/>
        <v>0</v>
      </c>
      <c r="CW123" s="75">
        <f t="shared" si="869"/>
        <v>0</v>
      </c>
      <c r="CX123" s="75">
        <f t="shared" si="870"/>
        <v>0</v>
      </c>
      <c r="CY123" s="75">
        <f t="shared" si="871"/>
        <v>0</v>
      </c>
      <c r="CZ123" s="86">
        <f t="shared" si="872"/>
        <v>0</v>
      </c>
      <c r="DD123" s="66">
        <f t="shared" ref="DD123:DD130" si="891">SUM($AE123:$AE123)+SUM($AI123:$AI123)+SUM($AM123:$AM123)+SUM($AQ123:$AQ123)+SUM($AU123:$AU123)+SUM($AY123:$AY123)+SUM($BC123:$BC123)+SUM($BG123:$BG123)</f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t="12.75" hidden="1" customHeight="1">
      <c r="A124" s="17" t="s">
        <v>141</v>
      </c>
      <c r="B124" s="160" t="s">
        <v>218</v>
      </c>
      <c r="C124" s="142"/>
      <c r="D124" s="132"/>
      <c r="E124" s="133"/>
      <c r="F124" s="133"/>
      <c r="G124" s="11"/>
      <c r="H124" s="132"/>
      <c r="I124" s="133"/>
      <c r="J124" s="133"/>
      <c r="K124" s="133"/>
      <c r="L124" s="133"/>
      <c r="M124" s="133"/>
      <c r="N124" s="133"/>
      <c r="O124" s="11"/>
      <c r="P124" s="147"/>
      <c r="Q124" s="147"/>
      <c r="R124" s="132"/>
      <c r="S124" s="133"/>
      <c r="T124" s="133"/>
      <c r="U124" s="133"/>
      <c r="V124" s="133"/>
      <c r="W124" s="133"/>
      <c r="X124" s="11"/>
      <c r="Y124" s="10"/>
      <c r="Z124" s="147">
        <f t="shared" si="818"/>
        <v>0</v>
      </c>
      <c r="AA124" s="9">
        <f t="shared" si="873"/>
        <v>0</v>
      </c>
      <c r="AB124" s="9">
        <f t="shared" si="874"/>
        <v>0</v>
      </c>
      <c r="AC124" s="9">
        <f t="shared" si="875"/>
        <v>0</v>
      </c>
      <c r="AD124" s="9">
        <f t="shared" si="876"/>
        <v>0</v>
      </c>
      <c r="AE124" s="311"/>
      <c r="AF124" s="311"/>
      <c r="AG124" s="311"/>
      <c r="AH124" s="471">
        <f t="shared" si="826"/>
        <v>0</v>
      </c>
      <c r="AI124" s="311"/>
      <c r="AJ124" s="311"/>
      <c r="AK124" s="311"/>
      <c r="AL124" s="471">
        <f t="shared" si="827"/>
        <v>0</v>
      </c>
      <c r="AM124" s="311"/>
      <c r="AN124" s="311"/>
      <c r="AO124" s="311"/>
      <c r="AP124" s="471">
        <f t="shared" si="828"/>
        <v>0</v>
      </c>
      <c r="AQ124" s="311"/>
      <c r="AR124" s="311"/>
      <c r="AS124" s="311"/>
      <c r="AT124" s="471">
        <f t="shared" si="829"/>
        <v>0</v>
      </c>
      <c r="AU124" s="311"/>
      <c r="AV124" s="311"/>
      <c r="AW124" s="311"/>
      <c r="AX124" s="471">
        <f t="shared" si="830"/>
        <v>0</v>
      </c>
      <c r="AY124" s="311"/>
      <c r="AZ124" s="311"/>
      <c r="BA124" s="311"/>
      <c r="BB124" s="471">
        <f t="shared" si="831"/>
        <v>0</v>
      </c>
      <c r="BC124" s="311"/>
      <c r="BD124" s="311"/>
      <c r="BE124" s="311"/>
      <c r="BF124" s="471">
        <f t="shared" si="832"/>
        <v>0</v>
      </c>
      <c r="BG124" s="311"/>
      <c r="BH124" s="311"/>
      <c r="BI124" s="311"/>
      <c r="BJ124" s="471">
        <f t="shared" si="833"/>
        <v>0</v>
      </c>
      <c r="BK124" s="63">
        <f t="shared" si="834"/>
        <v>0</v>
      </c>
      <c r="BL124" s="127" t="str">
        <f t="shared" si="835"/>
        <v/>
      </c>
      <c r="BM124" s="14">
        <f t="shared" si="877"/>
        <v>0</v>
      </c>
      <c r="BN124" s="88">
        <f t="shared" si="837"/>
        <v>0</v>
      </c>
      <c r="BO124" s="14">
        <f t="shared" si="878"/>
        <v>0</v>
      </c>
      <c r="BP124" s="14">
        <f t="shared" si="879"/>
        <v>0</v>
      </c>
      <c r="BQ124" s="14">
        <f t="shared" si="880"/>
        <v>0</v>
      </c>
      <c r="BR124" s="14">
        <f t="shared" si="881"/>
        <v>0</v>
      </c>
      <c r="BS124" s="14">
        <f t="shared" si="882"/>
        <v>0</v>
      </c>
      <c r="BT124" s="14">
        <f t="shared" si="883"/>
        <v>0</v>
      </c>
      <c r="BU124" s="92">
        <f t="shared" si="844"/>
        <v>0</v>
      </c>
      <c r="BX124" s="14">
        <f t="shared" si="845"/>
        <v>0</v>
      </c>
      <c r="BY124" s="14">
        <f t="shared" si="884"/>
        <v>0</v>
      </c>
      <c r="BZ124" s="14">
        <f t="shared" si="885"/>
        <v>0</v>
      </c>
      <c r="CA124" s="14">
        <f t="shared" si="886"/>
        <v>0</v>
      </c>
      <c r="CB124" s="14">
        <f t="shared" si="887"/>
        <v>0</v>
      </c>
      <c r="CC124" s="14">
        <f t="shared" si="888"/>
        <v>0</v>
      </c>
      <c r="CD124" s="14">
        <f t="shared" si="889"/>
        <v>0</v>
      </c>
      <c r="CE124" s="14">
        <f t="shared" si="890"/>
        <v>0</v>
      </c>
      <c r="CF124" s="212">
        <f t="shared" si="853"/>
        <v>0</v>
      </c>
      <c r="CG124" s="226">
        <f t="shared" si="854"/>
        <v>0</v>
      </c>
      <c r="CI124" s="75">
        <f t="shared" si="855"/>
        <v>0</v>
      </c>
      <c r="CJ124" s="75">
        <f t="shared" si="856"/>
        <v>0</v>
      </c>
      <c r="CK124" s="75">
        <f t="shared" si="857"/>
        <v>0</v>
      </c>
      <c r="CL124" s="75">
        <f t="shared" si="858"/>
        <v>0</v>
      </c>
      <c r="CM124" s="75">
        <f t="shared" si="859"/>
        <v>0</v>
      </c>
      <c r="CN124" s="75">
        <f t="shared" si="860"/>
        <v>0</v>
      </c>
      <c r="CO124" s="75">
        <f t="shared" si="861"/>
        <v>0</v>
      </c>
      <c r="CP124" s="75">
        <f t="shared" si="862"/>
        <v>0</v>
      </c>
      <c r="CQ124" s="87">
        <f t="shared" si="863"/>
        <v>0</v>
      </c>
      <c r="CR124" s="75">
        <f t="shared" si="864"/>
        <v>0</v>
      </c>
      <c r="CS124" s="75">
        <f t="shared" si="865"/>
        <v>0</v>
      </c>
      <c r="CT124" s="76">
        <f t="shared" si="866"/>
        <v>0</v>
      </c>
      <c r="CU124" s="75">
        <f t="shared" si="867"/>
        <v>0</v>
      </c>
      <c r="CV124" s="75">
        <f t="shared" si="868"/>
        <v>0</v>
      </c>
      <c r="CW124" s="75">
        <f t="shared" si="869"/>
        <v>0</v>
      </c>
      <c r="CX124" s="75">
        <f t="shared" si="870"/>
        <v>0</v>
      </c>
      <c r="CY124" s="75">
        <f t="shared" si="871"/>
        <v>0</v>
      </c>
      <c r="CZ124" s="86">
        <f t="shared" si="872"/>
        <v>0</v>
      </c>
      <c r="DD124" s="66">
        <f t="shared" si="891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2.75" hidden="1" customHeight="1">
      <c r="A125" s="17" t="s">
        <v>142</v>
      </c>
      <c r="B125" s="160" t="s">
        <v>219</v>
      </c>
      <c r="C125" s="142"/>
      <c r="D125" s="132"/>
      <c r="E125" s="133"/>
      <c r="F125" s="133"/>
      <c r="G125" s="11"/>
      <c r="H125" s="132"/>
      <c r="I125" s="133"/>
      <c r="J125" s="133"/>
      <c r="K125" s="133"/>
      <c r="L125" s="133"/>
      <c r="M125" s="133"/>
      <c r="N125" s="133"/>
      <c r="O125" s="11"/>
      <c r="P125" s="147"/>
      <c r="Q125" s="147"/>
      <c r="R125" s="132"/>
      <c r="S125" s="133"/>
      <c r="T125" s="133"/>
      <c r="U125" s="133"/>
      <c r="V125" s="133"/>
      <c r="W125" s="133"/>
      <c r="X125" s="11"/>
      <c r="Y125" s="10"/>
      <c r="Z125" s="147">
        <f t="shared" si="818"/>
        <v>0</v>
      </c>
      <c r="AA125" s="9">
        <f t="shared" si="873"/>
        <v>0</v>
      </c>
      <c r="AB125" s="9">
        <f t="shared" si="874"/>
        <v>0</v>
      </c>
      <c r="AC125" s="9">
        <f t="shared" si="875"/>
        <v>0</v>
      </c>
      <c r="AD125" s="9">
        <f t="shared" si="876"/>
        <v>0</v>
      </c>
      <c r="AE125" s="311"/>
      <c r="AF125" s="311"/>
      <c r="AG125" s="311"/>
      <c r="AH125" s="471">
        <f t="shared" si="826"/>
        <v>0</v>
      </c>
      <c r="AI125" s="311"/>
      <c r="AJ125" s="311"/>
      <c r="AK125" s="311"/>
      <c r="AL125" s="471">
        <f t="shared" si="827"/>
        <v>0</v>
      </c>
      <c r="AM125" s="311"/>
      <c r="AN125" s="311"/>
      <c r="AO125" s="311"/>
      <c r="AP125" s="471">
        <f t="shared" si="828"/>
        <v>0</v>
      </c>
      <c r="AQ125" s="311"/>
      <c r="AR125" s="311"/>
      <c r="AS125" s="311"/>
      <c r="AT125" s="471">
        <f t="shared" si="829"/>
        <v>0</v>
      </c>
      <c r="AU125" s="311"/>
      <c r="AV125" s="311"/>
      <c r="AW125" s="311"/>
      <c r="AX125" s="471">
        <f t="shared" si="830"/>
        <v>0</v>
      </c>
      <c r="AY125" s="311"/>
      <c r="AZ125" s="311"/>
      <c r="BA125" s="311"/>
      <c r="BB125" s="471">
        <f t="shared" si="831"/>
        <v>0</v>
      </c>
      <c r="BC125" s="311"/>
      <c r="BD125" s="311"/>
      <c r="BE125" s="311"/>
      <c r="BF125" s="471">
        <f t="shared" si="832"/>
        <v>0</v>
      </c>
      <c r="BG125" s="311"/>
      <c r="BH125" s="311"/>
      <c r="BI125" s="311"/>
      <c r="BJ125" s="471">
        <f t="shared" si="833"/>
        <v>0</v>
      </c>
      <c r="BK125" s="63">
        <f t="shared" si="834"/>
        <v>0</v>
      </c>
      <c r="BL125" s="127" t="str">
        <f t="shared" si="835"/>
        <v/>
      </c>
      <c r="BM125" s="14">
        <f t="shared" si="877"/>
        <v>0</v>
      </c>
      <c r="BN125" s="88">
        <f t="shared" si="837"/>
        <v>0</v>
      </c>
      <c r="BO125" s="14">
        <f t="shared" si="878"/>
        <v>0</v>
      </c>
      <c r="BP125" s="14">
        <f t="shared" si="879"/>
        <v>0</v>
      </c>
      <c r="BQ125" s="14">
        <f t="shared" si="880"/>
        <v>0</v>
      </c>
      <c r="BR125" s="14">
        <f t="shared" si="881"/>
        <v>0</v>
      </c>
      <c r="BS125" s="14">
        <f t="shared" si="882"/>
        <v>0</v>
      </c>
      <c r="BT125" s="14">
        <f t="shared" si="883"/>
        <v>0</v>
      </c>
      <c r="BU125" s="92">
        <f t="shared" si="844"/>
        <v>0</v>
      </c>
      <c r="BX125" s="14">
        <f t="shared" si="845"/>
        <v>0</v>
      </c>
      <c r="BY125" s="14">
        <f t="shared" si="884"/>
        <v>0</v>
      </c>
      <c r="BZ125" s="14">
        <f t="shared" si="885"/>
        <v>0</v>
      </c>
      <c r="CA125" s="14">
        <f t="shared" si="886"/>
        <v>0</v>
      </c>
      <c r="CB125" s="14">
        <f t="shared" si="887"/>
        <v>0</v>
      </c>
      <c r="CC125" s="14">
        <f t="shared" si="888"/>
        <v>0</v>
      </c>
      <c r="CD125" s="14">
        <f t="shared" si="889"/>
        <v>0</v>
      </c>
      <c r="CE125" s="14">
        <f t="shared" si="890"/>
        <v>0</v>
      </c>
      <c r="CF125" s="212">
        <f t="shared" si="853"/>
        <v>0</v>
      </c>
      <c r="CG125" s="226">
        <f t="shared" si="854"/>
        <v>0</v>
      </c>
      <c r="CI125" s="75">
        <f t="shared" si="855"/>
        <v>0</v>
      </c>
      <c r="CJ125" s="75">
        <f t="shared" si="856"/>
        <v>0</v>
      </c>
      <c r="CK125" s="75">
        <f t="shared" si="857"/>
        <v>0</v>
      </c>
      <c r="CL125" s="75">
        <f t="shared" si="858"/>
        <v>0</v>
      </c>
      <c r="CM125" s="75">
        <f t="shared" si="859"/>
        <v>0</v>
      </c>
      <c r="CN125" s="75">
        <f t="shared" si="860"/>
        <v>0</v>
      </c>
      <c r="CO125" s="75">
        <f t="shared" si="861"/>
        <v>0</v>
      </c>
      <c r="CP125" s="75">
        <f t="shared" si="862"/>
        <v>0</v>
      </c>
      <c r="CQ125" s="87">
        <f t="shared" si="863"/>
        <v>0</v>
      </c>
      <c r="CR125" s="75">
        <f t="shared" si="864"/>
        <v>0</v>
      </c>
      <c r="CS125" s="75">
        <f t="shared" si="865"/>
        <v>0</v>
      </c>
      <c r="CT125" s="76">
        <f t="shared" si="866"/>
        <v>0</v>
      </c>
      <c r="CU125" s="75">
        <f t="shared" si="867"/>
        <v>0</v>
      </c>
      <c r="CV125" s="75">
        <f t="shared" si="868"/>
        <v>0</v>
      </c>
      <c r="CW125" s="75">
        <f t="shared" si="869"/>
        <v>0</v>
      </c>
      <c r="CX125" s="75">
        <f t="shared" si="870"/>
        <v>0</v>
      </c>
      <c r="CY125" s="75">
        <f t="shared" si="871"/>
        <v>0</v>
      </c>
      <c r="CZ125" s="86">
        <f t="shared" si="872"/>
        <v>0</v>
      </c>
      <c r="DD125" s="66">
        <f t="shared" si="891"/>
        <v>0</v>
      </c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s="2" customFormat="1" ht="12.5" hidden="1">
      <c r="A126" s="17" t="s">
        <v>143</v>
      </c>
      <c r="B126" s="160" t="s">
        <v>220</v>
      </c>
      <c r="C126" s="142"/>
      <c r="D126" s="132"/>
      <c r="E126" s="133"/>
      <c r="F126" s="133"/>
      <c r="G126" s="11"/>
      <c r="H126" s="132"/>
      <c r="I126" s="133"/>
      <c r="J126" s="133"/>
      <c r="K126" s="133"/>
      <c r="L126" s="133"/>
      <c r="M126" s="133"/>
      <c r="N126" s="133"/>
      <c r="O126" s="11"/>
      <c r="P126" s="147"/>
      <c r="Q126" s="147"/>
      <c r="R126" s="132"/>
      <c r="S126" s="133"/>
      <c r="T126" s="133"/>
      <c r="U126" s="133"/>
      <c r="V126" s="133"/>
      <c r="W126" s="133"/>
      <c r="X126" s="11"/>
      <c r="Y126" s="10"/>
      <c r="Z126" s="147">
        <f t="shared" si="818"/>
        <v>0</v>
      </c>
      <c r="AA126" s="9">
        <f t="shared" si="873"/>
        <v>0</v>
      </c>
      <c r="AB126" s="9">
        <f t="shared" si="874"/>
        <v>0</v>
      </c>
      <c r="AC126" s="9">
        <f t="shared" si="875"/>
        <v>0</v>
      </c>
      <c r="AD126" s="9">
        <f t="shared" si="876"/>
        <v>0</v>
      </c>
      <c r="AE126" s="311"/>
      <c r="AF126" s="311"/>
      <c r="AG126" s="311"/>
      <c r="AH126" s="471">
        <f t="shared" si="826"/>
        <v>0</v>
      </c>
      <c r="AI126" s="311"/>
      <c r="AJ126" s="311"/>
      <c r="AK126" s="311"/>
      <c r="AL126" s="471">
        <f t="shared" si="827"/>
        <v>0</v>
      </c>
      <c r="AM126" s="311"/>
      <c r="AN126" s="311"/>
      <c r="AO126" s="311"/>
      <c r="AP126" s="471">
        <f t="shared" si="828"/>
        <v>0</v>
      </c>
      <c r="AQ126" s="311"/>
      <c r="AR126" s="311"/>
      <c r="AS126" s="311"/>
      <c r="AT126" s="471">
        <f t="shared" si="829"/>
        <v>0</v>
      </c>
      <c r="AU126" s="311"/>
      <c r="AV126" s="311"/>
      <c r="AW126" s="311"/>
      <c r="AX126" s="471">
        <f t="shared" si="830"/>
        <v>0</v>
      </c>
      <c r="AY126" s="311"/>
      <c r="AZ126" s="311"/>
      <c r="BA126" s="311"/>
      <c r="BB126" s="471">
        <f t="shared" si="831"/>
        <v>0</v>
      </c>
      <c r="BC126" s="311"/>
      <c r="BD126" s="311"/>
      <c r="BE126" s="311"/>
      <c r="BF126" s="471">
        <f t="shared" si="832"/>
        <v>0</v>
      </c>
      <c r="BG126" s="311"/>
      <c r="BH126" s="311"/>
      <c r="BI126" s="311"/>
      <c r="BJ126" s="471">
        <f t="shared" si="833"/>
        <v>0</v>
      </c>
      <c r="BK126" s="63">
        <f t="shared" si="834"/>
        <v>0</v>
      </c>
      <c r="BL126" s="127" t="str">
        <f t="shared" si="835"/>
        <v/>
      </c>
      <c r="BM126" s="14">
        <f t="shared" si="877"/>
        <v>0</v>
      </c>
      <c r="BN126" s="88">
        <f t="shared" si="837"/>
        <v>0</v>
      </c>
      <c r="BO126" s="14">
        <f t="shared" si="878"/>
        <v>0</v>
      </c>
      <c r="BP126" s="14">
        <f t="shared" si="879"/>
        <v>0</v>
      </c>
      <c r="BQ126" s="14">
        <f t="shared" si="880"/>
        <v>0</v>
      </c>
      <c r="BR126" s="14">
        <f t="shared" si="881"/>
        <v>0</v>
      </c>
      <c r="BS126" s="14">
        <f t="shared" si="882"/>
        <v>0</v>
      </c>
      <c r="BT126" s="14">
        <f t="shared" si="883"/>
        <v>0</v>
      </c>
      <c r="BU126" s="92">
        <f t="shared" si="844"/>
        <v>0</v>
      </c>
      <c r="BX126" s="14">
        <f t="shared" si="845"/>
        <v>0</v>
      </c>
      <c r="BY126" s="14">
        <f t="shared" si="884"/>
        <v>0</v>
      </c>
      <c r="BZ126" s="14">
        <f t="shared" si="885"/>
        <v>0</v>
      </c>
      <c r="CA126" s="14">
        <f t="shared" si="886"/>
        <v>0</v>
      </c>
      <c r="CB126" s="14">
        <f t="shared" si="887"/>
        <v>0</v>
      </c>
      <c r="CC126" s="14">
        <f t="shared" si="888"/>
        <v>0</v>
      </c>
      <c r="CD126" s="14">
        <f t="shared" si="889"/>
        <v>0</v>
      </c>
      <c r="CE126" s="14">
        <f t="shared" si="890"/>
        <v>0</v>
      </c>
      <c r="CF126" s="212">
        <f t="shared" si="853"/>
        <v>0</v>
      </c>
      <c r="CG126" s="226">
        <f t="shared" si="854"/>
        <v>0</v>
      </c>
      <c r="CI126" s="75">
        <f t="shared" si="855"/>
        <v>0</v>
      </c>
      <c r="CJ126" s="75">
        <f t="shared" si="856"/>
        <v>0</v>
      </c>
      <c r="CK126" s="75">
        <f t="shared" si="857"/>
        <v>0</v>
      </c>
      <c r="CL126" s="75">
        <f t="shared" si="858"/>
        <v>0</v>
      </c>
      <c r="CM126" s="75">
        <f t="shared" si="859"/>
        <v>0</v>
      </c>
      <c r="CN126" s="75">
        <f t="shared" si="860"/>
        <v>0</v>
      </c>
      <c r="CO126" s="75">
        <f t="shared" si="861"/>
        <v>0</v>
      </c>
      <c r="CP126" s="75">
        <f t="shared" si="862"/>
        <v>0</v>
      </c>
      <c r="CQ126" s="87">
        <f t="shared" si="863"/>
        <v>0</v>
      </c>
      <c r="CR126" s="75">
        <f t="shared" si="864"/>
        <v>0</v>
      </c>
      <c r="CS126" s="75">
        <f t="shared" si="865"/>
        <v>0</v>
      </c>
      <c r="CT126" s="76">
        <f t="shared" si="866"/>
        <v>0</v>
      </c>
      <c r="CU126" s="75">
        <f t="shared" si="867"/>
        <v>0</v>
      </c>
      <c r="CV126" s="75">
        <f t="shared" si="868"/>
        <v>0</v>
      </c>
      <c r="CW126" s="75">
        <f t="shared" si="869"/>
        <v>0</v>
      </c>
      <c r="CX126" s="75">
        <f t="shared" si="870"/>
        <v>0</v>
      </c>
      <c r="CY126" s="75">
        <f t="shared" si="871"/>
        <v>0</v>
      </c>
      <c r="CZ126" s="86">
        <f t="shared" si="872"/>
        <v>0</v>
      </c>
      <c r="DD126" s="66">
        <f t="shared" si="891"/>
        <v>0</v>
      </c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s="2" customFormat="1" ht="12.5" hidden="1">
      <c r="A127" s="17" t="s">
        <v>144</v>
      </c>
      <c r="B127" s="160" t="s">
        <v>221</v>
      </c>
      <c r="C127" s="142"/>
      <c r="D127" s="132"/>
      <c r="E127" s="133"/>
      <c r="F127" s="133"/>
      <c r="G127" s="11"/>
      <c r="H127" s="132"/>
      <c r="I127" s="133"/>
      <c r="J127" s="133"/>
      <c r="K127" s="133"/>
      <c r="L127" s="133"/>
      <c r="M127" s="133"/>
      <c r="N127" s="133"/>
      <c r="O127" s="11"/>
      <c r="P127" s="147"/>
      <c r="Q127" s="147"/>
      <c r="R127" s="132"/>
      <c r="S127" s="133"/>
      <c r="T127" s="133"/>
      <c r="U127" s="133"/>
      <c r="V127" s="133"/>
      <c r="W127" s="133"/>
      <c r="X127" s="11"/>
      <c r="Y127" s="10"/>
      <c r="Z127" s="147">
        <f t="shared" si="818"/>
        <v>0</v>
      </c>
      <c r="AA127" s="9">
        <f t="shared" si="873"/>
        <v>0</v>
      </c>
      <c r="AB127" s="9">
        <f t="shared" si="874"/>
        <v>0</v>
      </c>
      <c r="AC127" s="9">
        <f t="shared" si="875"/>
        <v>0</v>
      </c>
      <c r="AD127" s="9">
        <f t="shared" si="876"/>
        <v>0</v>
      </c>
      <c r="AE127" s="311"/>
      <c r="AF127" s="311"/>
      <c r="AG127" s="311"/>
      <c r="AH127" s="471">
        <f t="shared" si="826"/>
        <v>0</v>
      </c>
      <c r="AI127" s="311"/>
      <c r="AJ127" s="311"/>
      <c r="AK127" s="311"/>
      <c r="AL127" s="471">
        <f t="shared" si="827"/>
        <v>0</v>
      </c>
      <c r="AM127" s="311"/>
      <c r="AN127" s="311"/>
      <c r="AO127" s="311"/>
      <c r="AP127" s="471">
        <f t="shared" si="828"/>
        <v>0</v>
      </c>
      <c r="AQ127" s="311"/>
      <c r="AR127" s="311"/>
      <c r="AS127" s="311"/>
      <c r="AT127" s="471">
        <f t="shared" si="829"/>
        <v>0</v>
      </c>
      <c r="AU127" s="311"/>
      <c r="AV127" s="311"/>
      <c r="AW127" s="311"/>
      <c r="AX127" s="471">
        <f t="shared" si="830"/>
        <v>0</v>
      </c>
      <c r="AY127" s="311"/>
      <c r="AZ127" s="311"/>
      <c r="BA127" s="311"/>
      <c r="BB127" s="471">
        <f t="shared" si="831"/>
        <v>0</v>
      </c>
      <c r="BC127" s="311"/>
      <c r="BD127" s="311"/>
      <c r="BE127" s="311"/>
      <c r="BF127" s="471">
        <f t="shared" si="832"/>
        <v>0</v>
      </c>
      <c r="BG127" s="311"/>
      <c r="BH127" s="311"/>
      <c r="BI127" s="311"/>
      <c r="BJ127" s="471">
        <f t="shared" si="833"/>
        <v>0</v>
      </c>
      <c r="BK127" s="63">
        <f t="shared" si="834"/>
        <v>0</v>
      </c>
      <c r="BL127" s="127" t="str">
        <f t="shared" si="835"/>
        <v/>
      </c>
      <c r="BM127" s="14">
        <f t="shared" si="877"/>
        <v>0</v>
      </c>
      <c r="BN127" s="88">
        <f t="shared" si="837"/>
        <v>0</v>
      </c>
      <c r="BO127" s="14">
        <f t="shared" si="878"/>
        <v>0</v>
      </c>
      <c r="BP127" s="14">
        <f t="shared" si="879"/>
        <v>0</v>
      </c>
      <c r="BQ127" s="14">
        <f t="shared" si="880"/>
        <v>0</v>
      </c>
      <c r="BR127" s="14">
        <f t="shared" si="881"/>
        <v>0</v>
      </c>
      <c r="BS127" s="14">
        <f t="shared" si="882"/>
        <v>0</v>
      </c>
      <c r="BT127" s="14">
        <f t="shared" si="883"/>
        <v>0</v>
      </c>
      <c r="BU127" s="92">
        <f t="shared" si="844"/>
        <v>0</v>
      </c>
      <c r="BX127" s="14">
        <f t="shared" si="845"/>
        <v>0</v>
      </c>
      <c r="BY127" s="14">
        <f t="shared" si="884"/>
        <v>0</v>
      </c>
      <c r="BZ127" s="14">
        <f t="shared" si="885"/>
        <v>0</v>
      </c>
      <c r="CA127" s="14">
        <f t="shared" si="886"/>
        <v>0</v>
      </c>
      <c r="CB127" s="14">
        <f t="shared" si="887"/>
        <v>0</v>
      </c>
      <c r="CC127" s="14">
        <f t="shared" si="888"/>
        <v>0</v>
      </c>
      <c r="CD127" s="14">
        <f t="shared" si="889"/>
        <v>0</v>
      </c>
      <c r="CE127" s="14">
        <f t="shared" si="890"/>
        <v>0</v>
      </c>
      <c r="CF127" s="212">
        <f t="shared" si="853"/>
        <v>0</v>
      </c>
      <c r="CG127" s="226">
        <f t="shared" si="854"/>
        <v>0</v>
      </c>
      <c r="CI127" s="75">
        <f t="shared" si="855"/>
        <v>0</v>
      </c>
      <c r="CJ127" s="75">
        <f t="shared" si="856"/>
        <v>0</v>
      </c>
      <c r="CK127" s="75">
        <f t="shared" si="857"/>
        <v>0</v>
      </c>
      <c r="CL127" s="75">
        <f t="shared" si="858"/>
        <v>0</v>
      </c>
      <c r="CM127" s="75">
        <f t="shared" si="859"/>
        <v>0</v>
      </c>
      <c r="CN127" s="75">
        <f t="shared" si="860"/>
        <v>0</v>
      </c>
      <c r="CO127" s="75">
        <f t="shared" si="861"/>
        <v>0</v>
      </c>
      <c r="CP127" s="75">
        <f t="shared" si="862"/>
        <v>0</v>
      </c>
      <c r="CQ127" s="87">
        <f t="shared" si="863"/>
        <v>0</v>
      </c>
      <c r="CR127" s="75">
        <f t="shared" si="864"/>
        <v>0</v>
      </c>
      <c r="CS127" s="75">
        <f t="shared" si="865"/>
        <v>0</v>
      </c>
      <c r="CT127" s="76">
        <f t="shared" si="866"/>
        <v>0</v>
      </c>
      <c r="CU127" s="75">
        <f t="shared" si="867"/>
        <v>0</v>
      </c>
      <c r="CV127" s="75">
        <f t="shared" si="868"/>
        <v>0</v>
      </c>
      <c r="CW127" s="75">
        <f t="shared" si="869"/>
        <v>0</v>
      </c>
      <c r="CX127" s="75">
        <f t="shared" si="870"/>
        <v>0</v>
      </c>
      <c r="CY127" s="75">
        <f t="shared" si="871"/>
        <v>0</v>
      </c>
      <c r="CZ127" s="86">
        <f t="shared" si="872"/>
        <v>0</v>
      </c>
      <c r="DD127" s="66">
        <f t="shared" si="891"/>
        <v>0</v>
      </c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s="2" customFormat="1" ht="12.5" hidden="1">
      <c r="A128" s="17" t="s">
        <v>145</v>
      </c>
      <c r="B128" s="160" t="s">
        <v>222</v>
      </c>
      <c r="C128" s="142"/>
      <c r="D128" s="132"/>
      <c r="E128" s="133"/>
      <c r="F128" s="133"/>
      <c r="G128" s="11"/>
      <c r="H128" s="132"/>
      <c r="I128" s="133"/>
      <c r="J128" s="133"/>
      <c r="K128" s="133"/>
      <c r="L128" s="133"/>
      <c r="M128" s="133"/>
      <c r="N128" s="133"/>
      <c r="O128" s="11"/>
      <c r="P128" s="147"/>
      <c r="Q128" s="147"/>
      <c r="R128" s="132"/>
      <c r="S128" s="133"/>
      <c r="T128" s="133"/>
      <c r="U128" s="133"/>
      <c r="V128" s="133"/>
      <c r="W128" s="133"/>
      <c r="X128" s="11"/>
      <c r="Y128" s="10"/>
      <c r="Z128" s="147">
        <f t="shared" si="818"/>
        <v>0</v>
      </c>
      <c r="AA128" s="9">
        <f t="shared" si="873"/>
        <v>0</v>
      </c>
      <c r="AB128" s="9">
        <f t="shared" si="874"/>
        <v>0</v>
      </c>
      <c r="AC128" s="9">
        <f t="shared" si="875"/>
        <v>0</v>
      </c>
      <c r="AD128" s="9">
        <f t="shared" si="876"/>
        <v>0</v>
      </c>
      <c r="AE128" s="311"/>
      <c r="AF128" s="311"/>
      <c r="AG128" s="311"/>
      <c r="AH128" s="471">
        <f t="shared" si="826"/>
        <v>0</v>
      </c>
      <c r="AI128" s="311"/>
      <c r="AJ128" s="311"/>
      <c r="AK128" s="311"/>
      <c r="AL128" s="471">
        <f t="shared" si="827"/>
        <v>0</v>
      </c>
      <c r="AM128" s="311"/>
      <c r="AN128" s="311"/>
      <c r="AO128" s="311"/>
      <c r="AP128" s="471">
        <f t="shared" si="828"/>
        <v>0</v>
      </c>
      <c r="AQ128" s="311"/>
      <c r="AR128" s="311"/>
      <c r="AS128" s="311"/>
      <c r="AT128" s="471">
        <f t="shared" si="829"/>
        <v>0</v>
      </c>
      <c r="AU128" s="311"/>
      <c r="AV128" s="311"/>
      <c r="AW128" s="311"/>
      <c r="AX128" s="471">
        <f t="shared" si="830"/>
        <v>0</v>
      </c>
      <c r="AY128" s="311"/>
      <c r="AZ128" s="311"/>
      <c r="BA128" s="311"/>
      <c r="BB128" s="471">
        <f t="shared" si="831"/>
        <v>0</v>
      </c>
      <c r="BC128" s="311"/>
      <c r="BD128" s="311"/>
      <c r="BE128" s="311"/>
      <c r="BF128" s="471">
        <f t="shared" si="832"/>
        <v>0</v>
      </c>
      <c r="BG128" s="311"/>
      <c r="BH128" s="311"/>
      <c r="BI128" s="311"/>
      <c r="BJ128" s="471">
        <f t="shared" si="833"/>
        <v>0</v>
      </c>
      <c r="BK128" s="63">
        <f t="shared" si="834"/>
        <v>0</v>
      </c>
      <c r="BL128" s="127" t="str">
        <f t="shared" si="835"/>
        <v/>
      </c>
      <c r="BM128" s="14">
        <f t="shared" si="877"/>
        <v>0</v>
      </c>
      <c r="BN128" s="88">
        <f t="shared" si="837"/>
        <v>0</v>
      </c>
      <c r="BO128" s="14">
        <f t="shared" si="878"/>
        <v>0</v>
      </c>
      <c r="BP128" s="14">
        <f t="shared" si="879"/>
        <v>0</v>
      </c>
      <c r="BQ128" s="14">
        <f t="shared" si="880"/>
        <v>0</v>
      </c>
      <c r="BR128" s="14">
        <f t="shared" si="881"/>
        <v>0</v>
      </c>
      <c r="BS128" s="14">
        <f t="shared" si="882"/>
        <v>0</v>
      </c>
      <c r="BT128" s="14">
        <f t="shared" si="883"/>
        <v>0</v>
      </c>
      <c r="BU128" s="92">
        <f t="shared" si="844"/>
        <v>0</v>
      </c>
      <c r="BX128" s="14">
        <f t="shared" si="845"/>
        <v>0</v>
      </c>
      <c r="BY128" s="14">
        <f t="shared" si="884"/>
        <v>0</v>
      </c>
      <c r="BZ128" s="14">
        <f t="shared" si="885"/>
        <v>0</v>
      </c>
      <c r="CA128" s="14">
        <f t="shared" si="886"/>
        <v>0</v>
      </c>
      <c r="CB128" s="14">
        <f t="shared" si="887"/>
        <v>0</v>
      </c>
      <c r="CC128" s="14">
        <f t="shared" si="888"/>
        <v>0</v>
      </c>
      <c r="CD128" s="14">
        <f t="shared" si="889"/>
        <v>0</v>
      </c>
      <c r="CE128" s="14">
        <f t="shared" si="890"/>
        <v>0</v>
      </c>
      <c r="CF128" s="212">
        <f t="shared" si="853"/>
        <v>0</v>
      </c>
      <c r="CG128" s="226">
        <f t="shared" si="854"/>
        <v>0</v>
      </c>
      <c r="CI128" s="75">
        <f t="shared" si="855"/>
        <v>0</v>
      </c>
      <c r="CJ128" s="75">
        <f t="shared" si="856"/>
        <v>0</v>
      </c>
      <c r="CK128" s="75">
        <f t="shared" si="857"/>
        <v>0</v>
      </c>
      <c r="CL128" s="75">
        <f t="shared" si="858"/>
        <v>0</v>
      </c>
      <c r="CM128" s="75">
        <f t="shared" si="859"/>
        <v>0</v>
      </c>
      <c r="CN128" s="75">
        <f t="shared" si="860"/>
        <v>0</v>
      </c>
      <c r="CO128" s="75">
        <f t="shared" si="861"/>
        <v>0</v>
      </c>
      <c r="CP128" s="75">
        <f t="shared" si="862"/>
        <v>0</v>
      </c>
      <c r="CQ128" s="87">
        <f t="shared" si="863"/>
        <v>0</v>
      </c>
      <c r="CR128" s="75">
        <f t="shared" si="864"/>
        <v>0</v>
      </c>
      <c r="CS128" s="75">
        <f t="shared" si="865"/>
        <v>0</v>
      </c>
      <c r="CT128" s="76">
        <f t="shared" si="866"/>
        <v>0</v>
      </c>
      <c r="CU128" s="75">
        <f t="shared" si="867"/>
        <v>0</v>
      </c>
      <c r="CV128" s="75">
        <f t="shared" si="868"/>
        <v>0</v>
      </c>
      <c r="CW128" s="75">
        <f t="shared" si="869"/>
        <v>0</v>
      </c>
      <c r="CX128" s="75">
        <f t="shared" si="870"/>
        <v>0</v>
      </c>
      <c r="CY128" s="75">
        <f t="shared" si="871"/>
        <v>0</v>
      </c>
      <c r="CZ128" s="86">
        <f t="shared" si="872"/>
        <v>0</v>
      </c>
      <c r="DD128" s="66">
        <f t="shared" si="891"/>
        <v>0</v>
      </c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s="2" customFormat="1" ht="12.5" hidden="1">
      <c r="A129" s="17" t="s">
        <v>152</v>
      </c>
      <c r="B129" s="160" t="s">
        <v>223</v>
      </c>
      <c r="C129" s="142"/>
      <c r="D129" s="132"/>
      <c r="E129" s="133"/>
      <c r="F129" s="133"/>
      <c r="G129" s="11"/>
      <c r="H129" s="132"/>
      <c r="I129" s="133"/>
      <c r="J129" s="133"/>
      <c r="K129" s="133"/>
      <c r="L129" s="133"/>
      <c r="M129" s="133"/>
      <c r="N129" s="133"/>
      <c r="O129" s="11"/>
      <c r="P129" s="147"/>
      <c r="Q129" s="147"/>
      <c r="R129" s="132"/>
      <c r="S129" s="133"/>
      <c r="T129" s="133"/>
      <c r="U129" s="133"/>
      <c r="V129" s="133"/>
      <c r="W129" s="133"/>
      <c r="X129" s="11"/>
      <c r="Y129" s="10"/>
      <c r="Z129" s="147">
        <f t="shared" si="818"/>
        <v>0</v>
      </c>
      <c r="AA129" s="9">
        <f t="shared" si="873"/>
        <v>0</v>
      </c>
      <c r="AB129" s="9">
        <f t="shared" si="874"/>
        <v>0</v>
      </c>
      <c r="AC129" s="9">
        <f t="shared" si="875"/>
        <v>0</v>
      </c>
      <c r="AD129" s="9">
        <f t="shared" si="876"/>
        <v>0</v>
      </c>
      <c r="AE129" s="311"/>
      <c r="AF129" s="311"/>
      <c r="AG129" s="311"/>
      <c r="AH129" s="471">
        <f t="shared" si="826"/>
        <v>0</v>
      </c>
      <c r="AI129" s="311"/>
      <c r="AJ129" s="311"/>
      <c r="AK129" s="311"/>
      <c r="AL129" s="471">
        <f t="shared" si="827"/>
        <v>0</v>
      </c>
      <c r="AM129" s="311"/>
      <c r="AN129" s="311"/>
      <c r="AO129" s="311"/>
      <c r="AP129" s="471">
        <f t="shared" si="828"/>
        <v>0</v>
      </c>
      <c r="AQ129" s="311"/>
      <c r="AR129" s="311"/>
      <c r="AS129" s="311"/>
      <c r="AT129" s="471">
        <f t="shared" si="829"/>
        <v>0</v>
      </c>
      <c r="AU129" s="311"/>
      <c r="AV129" s="311"/>
      <c r="AW129" s="311"/>
      <c r="AX129" s="471">
        <f t="shared" si="830"/>
        <v>0</v>
      </c>
      <c r="AY129" s="311"/>
      <c r="AZ129" s="311"/>
      <c r="BA129" s="311"/>
      <c r="BB129" s="471">
        <f t="shared" si="831"/>
        <v>0</v>
      </c>
      <c r="BC129" s="311"/>
      <c r="BD129" s="311"/>
      <c r="BE129" s="311"/>
      <c r="BF129" s="471">
        <f t="shared" si="832"/>
        <v>0</v>
      </c>
      <c r="BG129" s="311"/>
      <c r="BH129" s="311"/>
      <c r="BI129" s="311"/>
      <c r="BJ129" s="471">
        <f t="shared" si="833"/>
        <v>0</v>
      </c>
      <c r="BK129" s="63">
        <f t="shared" si="834"/>
        <v>0</v>
      </c>
      <c r="BL129" s="127" t="str">
        <f t="shared" si="835"/>
        <v/>
      </c>
      <c r="BM129" s="14">
        <f t="shared" si="877"/>
        <v>0</v>
      </c>
      <c r="BN129" s="88">
        <f t="shared" si="837"/>
        <v>0</v>
      </c>
      <c r="BO129" s="14">
        <f t="shared" si="878"/>
        <v>0</v>
      </c>
      <c r="BP129" s="14">
        <f t="shared" si="879"/>
        <v>0</v>
      </c>
      <c r="BQ129" s="14">
        <f t="shared" si="880"/>
        <v>0</v>
      </c>
      <c r="BR129" s="14">
        <f t="shared" si="881"/>
        <v>0</v>
      </c>
      <c r="BS129" s="14">
        <f t="shared" si="882"/>
        <v>0</v>
      </c>
      <c r="BT129" s="14">
        <f t="shared" si="883"/>
        <v>0</v>
      </c>
      <c r="BU129" s="92">
        <f t="shared" si="844"/>
        <v>0</v>
      </c>
      <c r="BX129" s="14">
        <f t="shared" si="845"/>
        <v>0</v>
      </c>
      <c r="BY129" s="14">
        <f t="shared" si="884"/>
        <v>0</v>
      </c>
      <c r="BZ129" s="14">
        <f t="shared" si="885"/>
        <v>0</v>
      </c>
      <c r="CA129" s="14">
        <f t="shared" si="886"/>
        <v>0</v>
      </c>
      <c r="CB129" s="14">
        <f t="shared" si="887"/>
        <v>0</v>
      </c>
      <c r="CC129" s="14">
        <f t="shared" si="888"/>
        <v>0</v>
      </c>
      <c r="CD129" s="14">
        <f t="shared" si="889"/>
        <v>0</v>
      </c>
      <c r="CE129" s="14">
        <f t="shared" si="890"/>
        <v>0</v>
      </c>
      <c r="CF129" s="212">
        <f t="shared" si="853"/>
        <v>0</v>
      </c>
      <c r="CG129" s="226">
        <f t="shared" si="854"/>
        <v>0</v>
      </c>
      <c r="CI129" s="75">
        <f t="shared" si="855"/>
        <v>0</v>
      </c>
      <c r="CJ129" s="75">
        <f t="shared" si="856"/>
        <v>0</v>
      </c>
      <c r="CK129" s="75">
        <f t="shared" si="857"/>
        <v>0</v>
      </c>
      <c r="CL129" s="75">
        <f t="shared" si="858"/>
        <v>0</v>
      </c>
      <c r="CM129" s="75">
        <f t="shared" si="859"/>
        <v>0</v>
      </c>
      <c r="CN129" s="75">
        <f t="shared" si="860"/>
        <v>0</v>
      </c>
      <c r="CO129" s="75">
        <f t="shared" si="861"/>
        <v>0</v>
      </c>
      <c r="CP129" s="75">
        <f t="shared" si="862"/>
        <v>0</v>
      </c>
      <c r="CQ129" s="87">
        <f t="shared" si="863"/>
        <v>0</v>
      </c>
      <c r="CR129" s="75">
        <f t="shared" si="864"/>
        <v>0</v>
      </c>
      <c r="CS129" s="75">
        <f t="shared" si="865"/>
        <v>0</v>
      </c>
      <c r="CT129" s="76">
        <f t="shared" si="866"/>
        <v>0</v>
      </c>
      <c r="CU129" s="75">
        <f t="shared" si="867"/>
        <v>0</v>
      </c>
      <c r="CV129" s="75">
        <f t="shared" si="868"/>
        <v>0</v>
      </c>
      <c r="CW129" s="75">
        <f t="shared" si="869"/>
        <v>0</v>
      </c>
      <c r="CX129" s="75">
        <f t="shared" si="870"/>
        <v>0</v>
      </c>
      <c r="CY129" s="75">
        <f t="shared" si="871"/>
        <v>0</v>
      </c>
      <c r="CZ129" s="86">
        <f t="shared" si="872"/>
        <v>0</v>
      </c>
      <c r="DD129" s="66">
        <f t="shared" si="891"/>
        <v>0</v>
      </c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s="2" customFormat="1" ht="15.75" hidden="1" customHeight="1">
      <c r="A130" s="17" t="s">
        <v>153</v>
      </c>
      <c r="B130" s="160" t="s">
        <v>224</v>
      </c>
      <c r="C130" s="142"/>
      <c r="D130" s="132"/>
      <c r="E130" s="133"/>
      <c r="F130" s="133"/>
      <c r="G130" s="11"/>
      <c r="H130" s="132"/>
      <c r="I130" s="133"/>
      <c r="J130" s="133"/>
      <c r="K130" s="133"/>
      <c r="L130" s="133"/>
      <c r="M130" s="133"/>
      <c r="N130" s="133"/>
      <c r="O130" s="11"/>
      <c r="P130" s="147"/>
      <c r="Q130" s="147"/>
      <c r="R130" s="132"/>
      <c r="S130" s="133"/>
      <c r="T130" s="133"/>
      <c r="U130" s="133"/>
      <c r="V130" s="133"/>
      <c r="W130" s="133"/>
      <c r="X130" s="11"/>
      <c r="Y130" s="10"/>
      <c r="Z130" s="147">
        <f t="shared" si="818"/>
        <v>0</v>
      </c>
      <c r="AA130" s="9">
        <f t="shared" si="873"/>
        <v>0</v>
      </c>
      <c r="AB130" s="9">
        <f t="shared" si="874"/>
        <v>0</v>
      </c>
      <c r="AC130" s="9">
        <f t="shared" si="875"/>
        <v>0</v>
      </c>
      <c r="AD130" s="9">
        <f t="shared" si="876"/>
        <v>0</v>
      </c>
      <c r="AE130" s="311"/>
      <c r="AF130" s="311"/>
      <c r="AG130" s="311"/>
      <c r="AH130" s="471">
        <f t="shared" si="826"/>
        <v>0</v>
      </c>
      <c r="AI130" s="311"/>
      <c r="AJ130" s="311"/>
      <c r="AK130" s="311"/>
      <c r="AL130" s="471">
        <f t="shared" si="827"/>
        <v>0</v>
      </c>
      <c r="AM130" s="311"/>
      <c r="AN130" s="311"/>
      <c r="AO130" s="311"/>
      <c r="AP130" s="471">
        <f t="shared" si="828"/>
        <v>0</v>
      </c>
      <c r="AQ130" s="311"/>
      <c r="AR130" s="311"/>
      <c r="AS130" s="311"/>
      <c r="AT130" s="471">
        <f t="shared" si="829"/>
        <v>0</v>
      </c>
      <c r="AU130" s="311"/>
      <c r="AV130" s="311"/>
      <c r="AW130" s="311"/>
      <c r="AX130" s="471">
        <f t="shared" si="830"/>
        <v>0</v>
      </c>
      <c r="AY130" s="311"/>
      <c r="AZ130" s="311"/>
      <c r="BA130" s="311"/>
      <c r="BB130" s="471">
        <f t="shared" si="831"/>
        <v>0</v>
      </c>
      <c r="BC130" s="311"/>
      <c r="BD130" s="311"/>
      <c r="BE130" s="311"/>
      <c r="BF130" s="471">
        <f t="shared" si="832"/>
        <v>0</v>
      </c>
      <c r="BG130" s="311"/>
      <c r="BH130" s="311"/>
      <c r="BI130" s="311"/>
      <c r="BJ130" s="471">
        <f t="shared" si="833"/>
        <v>0</v>
      </c>
      <c r="BK130" s="63">
        <f t="shared" si="834"/>
        <v>0</v>
      </c>
      <c r="BL130" s="127" t="str">
        <f t="shared" si="835"/>
        <v/>
      </c>
      <c r="BM130" s="14">
        <f>IF(AND($DD130=0,$DM130=0),0,IF(AND($CQ130=0,$CZ130=0,DF131&lt;&gt;0),DF131, IF(AND(BL130&lt;CG130,$CF130&lt;&gt;$Z130,BX130=$CG130),BX130+$Z130-$CF130,BX130)))</f>
        <v>0</v>
      </c>
      <c r="BN130" s="88">
        <f t="shared" si="837"/>
        <v>0</v>
      </c>
      <c r="BO130" s="14">
        <f>IF(AND($DD130=0,$DM130=0),0,IF(AND($CQ130=0,$CZ130=0,DH131&lt;&gt;0),DH131, IF(AND(BN130&lt;CG130,$CF130&lt;&gt;$Z130,BZ130=$CG130),BZ130+$Z130-$CF130,BZ130)))</f>
        <v>0</v>
      </c>
      <c r="BP130" s="14">
        <f>IF(AND($DD130=0,$DM130=0),0,IF(AND($CQ130=0,$CZ130=0,DI131&lt;&gt;0),DI131, IF(AND(BO130&lt;CG130,$CF130&lt;&gt;$Z130,CA130=$CG130),CA130+$Z130-$CF130,CA130)))</f>
        <v>0</v>
      </c>
      <c r="BQ130" s="14">
        <f>IF(AND($DD130=0,$DM130=0),0,IF(AND($CQ130=0,$CZ130=0,DJ131&lt;&gt;0),DJ131, IF(AND(BP130&lt;CG130,$CF130&lt;&gt;$Z130,CB130=$CG130),CB130+$Z130-$CF130,CB130)))</f>
        <v>0</v>
      </c>
      <c r="BR130" s="14">
        <f>IF(AND($DD130=0,$DM130=0),0,IF(AND($CQ130=0,$CZ130=0,DK131&lt;&gt;0),DK131, IF(AND(BQ130&lt;CG130,$CF130&lt;&gt;$Z130,CC130=$CG130),CC130+$Z130-$CF130,CC130)))</f>
        <v>0</v>
      </c>
      <c r="BS130" s="14">
        <f>IF(AND($DD130=0,$DM130=0),0,IF(AND($CQ130=0,$CZ130=0,DL131&lt;&gt;0),DL131, IF(AND(BR130&lt;CG130,$CF130&lt;&gt;$Z130,CD130=$CG130),CD130+$Z130-$CF130,CD130)))</f>
        <v>0</v>
      </c>
      <c r="BT130" s="14">
        <f t="shared" si="883"/>
        <v>0</v>
      </c>
      <c r="BU130" s="92">
        <f t="shared" si="844"/>
        <v>0</v>
      </c>
      <c r="BX130" s="14">
        <f t="shared" si="845"/>
        <v>0</v>
      </c>
      <c r="BY130" s="14">
        <f>IF($DD130=0,0,ROUND(4*($Z130-$DM130)*SUM(AI130:AI130)/$DD130,0)/4)+DG131+DO130</f>
        <v>0</v>
      </c>
      <c r="BZ130" s="14">
        <f>IF($DD130=0,0,ROUND(4*($Z130-$DM130)*SUM(AM130:AM130)/$DD130,0)/4)+DH131+DP130</f>
        <v>0</v>
      </c>
      <c r="CA130" s="14">
        <f>IF($DD130=0,0,ROUND(4*($Z130-$DM130)*SUM(AQ130:AQ130)/$DD130,0)/4)+DI131++DQ130</f>
        <v>0</v>
      </c>
      <c r="CB130" s="14">
        <f>IF($DD130=0,0,ROUND(4*($Z130-$DM130)*SUM(AU130:AU130)/$DD130,0)/4)+DJ131+DR130</f>
        <v>0</v>
      </c>
      <c r="CC130" s="14">
        <f>IF($DD130=0,0,ROUND(4*($Z130-$DM130)*(SUM(AY130:AY130))/$DD130,0)/4)+DK131+DS130</f>
        <v>0</v>
      </c>
      <c r="CD130" s="14">
        <f>IF($DD130=0,0,ROUND(4*($Z130-$DM130)*(SUM(BC130:BC130))/$DD130,0)/4)+DL131+DT130</f>
        <v>0</v>
      </c>
      <c r="CE130" s="14">
        <f t="shared" si="890"/>
        <v>0</v>
      </c>
      <c r="CF130" s="212">
        <f t="shared" si="853"/>
        <v>0</v>
      </c>
      <c r="CG130" s="226">
        <f t="shared" si="854"/>
        <v>0</v>
      </c>
      <c r="CI130" s="75">
        <f t="shared" si="855"/>
        <v>0</v>
      </c>
      <c r="CJ130" s="75">
        <f t="shared" si="856"/>
        <v>0</v>
      </c>
      <c r="CK130" s="75">
        <f t="shared" si="857"/>
        <v>0</v>
      </c>
      <c r="CL130" s="75">
        <f t="shared" si="858"/>
        <v>0</v>
      </c>
      <c r="CM130" s="75">
        <f t="shared" si="859"/>
        <v>0</v>
      </c>
      <c r="CN130" s="75">
        <f t="shared" si="860"/>
        <v>0</v>
      </c>
      <c r="CO130" s="75">
        <f t="shared" si="861"/>
        <v>0</v>
      </c>
      <c r="CP130" s="75">
        <f t="shared" si="862"/>
        <v>0</v>
      </c>
      <c r="CQ130" s="87">
        <f t="shared" si="863"/>
        <v>0</v>
      </c>
      <c r="CR130" s="75">
        <f t="shared" si="864"/>
        <v>0</v>
      </c>
      <c r="CS130" s="75">
        <f t="shared" si="865"/>
        <v>0</v>
      </c>
      <c r="CT130" s="76">
        <f t="shared" si="866"/>
        <v>0</v>
      </c>
      <c r="CU130" s="75">
        <f t="shared" si="867"/>
        <v>0</v>
      </c>
      <c r="CV130" s="75">
        <f t="shared" si="868"/>
        <v>0</v>
      </c>
      <c r="CW130" s="75">
        <f t="shared" si="869"/>
        <v>0</v>
      </c>
      <c r="CX130" s="75">
        <f t="shared" si="870"/>
        <v>0</v>
      </c>
      <c r="CY130" s="75">
        <f t="shared" si="871"/>
        <v>0</v>
      </c>
      <c r="CZ130" s="86">
        <f t="shared" si="872"/>
        <v>0</v>
      </c>
      <c r="DD130" s="66">
        <f t="shared" si="891"/>
        <v>0</v>
      </c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</row>
    <row r="131" spans="1:126" s="19" customFormat="1" ht="15" customHeight="1">
      <c r="A131" s="202" t="s">
        <v>24</v>
      </c>
      <c r="B131" s="157" t="s">
        <v>225</v>
      </c>
      <c r="C131" s="193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201"/>
      <c r="Y131" s="249">
        <f t="shared" ref="Y131:Z131" si="892">SUMIF($A111:$A130,"&gt;'#'",Y111:Y130)</f>
        <v>1800</v>
      </c>
      <c r="Z131" s="249">
        <f t="shared" si="892"/>
        <v>60</v>
      </c>
      <c r="AA131" s="249"/>
      <c r="AB131" s="249"/>
      <c r="AC131" s="249"/>
      <c r="AD131" s="249"/>
      <c r="AE131" s="239"/>
      <c r="AF131" s="239"/>
      <c r="AG131" s="239"/>
      <c r="AH131" s="70">
        <f>SUM(AH111:AH130)</f>
        <v>0</v>
      </c>
      <c r="AI131" s="239"/>
      <c r="AJ131" s="239"/>
      <c r="AK131" s="239"/>
      <c r="AL131" s="70">
        <f t="shared" ref="AL131:BJ131" si="893">SUM(AL111:AL130)</f>
        <v>0</v>
      </c>
      <c r="AM131" s="239"/>
      <c r="AN131" s="239"/>
      <c r="AO131" s="239"/>
      <c r="AP131" s="70">
        <f t="shared" si="893"/>
        <v>10</v>
      </c>
      <c r="AQ131" s="239"/>
      <c r="AR131" s="239"/>
      <c r="AS131" s="239"/>
      <c r="AT131" s="70">
        <f t="shared" si="893"/>
        <v>10</v>
      </c>
      <c r="AU131" s="239"/>
      <c r="AV131" s="239"/>
      <c r="AW131" s="239"/>
      <c r="AX131" s="70">
        <f t="shared" si="893"/>
        <v>10</v>
      </c>
      <c r="AY131" s="239"/>
      <c r="AZ131" s="239"/>
      <c r="BA131" s="239"/>
      <c r="BB131" s="70">
        <f t="shared" si="893"/>
        <v>10</v>
      </c>
      <c r="BC131" s="239"/>
      <c r="BD131" s="239"/>
      <c r="BE131" s="239"/>
      <c r="BF131" s="70">
        <f t="shared" si="893"/>
        <v>10</v>
      </c>
      <c r="BG131" s="239"/>
      <c r="BH131" s="239"/>
      <c r="BI131" s="239"/>
      <c r="BJ131" s="70">
        <f t="shared" si="893"/>
        <v>10</v>
      </c>
      <c r="BK131" s="64">
        <f>IF(ISERROR(AD131/Y131),0,AD131/Y131)</f>
        <v>0</v>
      </c>
      <c r="BL131" s="38"/>
      <c r="BM131" s="82">
        <f t="shared" ref="BM131:BT131" si="894">SUM(BM111:BM130)</f>
        <v>0</v>
      </c>
      <c r="BN131" s="82">
        <f t="shared" si="894"/>
        <v>0</v>
      </c>
      <c r="BO131" s="82">
        <f t="shared" si="894"/>
        <v>10</v>
      </c>
      <c r="BP131" s="82">
        <f t="shared" si="894"/>
        <v>10</v>
      </c>
      <c r="BQ131" s="82">
        <f t="shared" si="894"/>
        <v>10</v>
      </c>
      <c r="BR131" s="82">
        <f t="shared" si="894"/>
        <v>10</v>
      </c>
      <c r="BS131" s="82">
        <f t="shared" si="894"/>
        <v>10</v>
      </c>
      <c r="BT131" s="82">
        <f t="shared" si="894"/>
        <v>10</v>
      </c>
      <c r="BU131" s="82">
        <f>SUM(BU111:BU122)</f>
        <v>60</v>
      </c>
      <c r="BX131" s="39">
        <f t="shared" ref="BX131:CF131" si="895">SUM(BX111:BX130)</f>
        <v>0</v>
      </c>
      <c r="BY131" s="39">
        <f t="shared" si="895"/>
        <v>0</v>
      </c>
      <c r="BZ131" s="39">
        <f t="shared" si="895"/>
        <v>0</v>
      </c>
      <c r="CA131" s="39">
        <f t="shared" si="895"/>
        <v>0</v>
      </c>
      <c r="CB131" s="39">
        <f t="shared" si="895"/>
        <v>0</v>
      </c>
      <c r="CC131" s="39">
        <f t="shared" si="895"/>
        <v>0</v>
      </c>
      <c r="CD131" s="39">
        <f t="shared" si="895"/>
        <v>0</v>
      </c>
      <c r="CE131" s="39">
        <f t="shared" si="895"/>
        <v>0</v>
      </c>
      <c r="CF131" s="215">
        <f t="shared" si="895"/>
        <v>0</v>
      </c>
      <c r="CG131" s="228"/>
      <c r="CH131" s="23" t="s">
        <v>35</v>
      </c>
      <c r="CI131" s="77">
        <f t="shared" ref="CI131:CZ131" si="896">SUM(CI111:CI130)</f>
        <v>0</v>
      </c>
      <c r="CJ131" s="77">
        <f t="shared" si="896"/>
        <v>0</v>
      </c>
      <c r="CK131" s="77">
        <f t="shared" si="896"/>
        <v>0</v>
      </c>
      <c r="CL131" s="77">
        <f t="shared" si="896"/>
        <v>0</v>
      </c>
      <c r="CM131" s="77">
        <f t="shared" si="896"/>
        <v>0</v>
      </c>
      <c r="CN131" s="77">
        <f t="shared" si="896"/>
        <v>0</v>
      </c>
      <c r="CO131" s="77">
        <f t="shared" si="896"/>
        <v>0</v>
      </c>
      <c r="CP131" s="77">
        <f t="shared" si="896"/>
        <v>0</v>
      </c>
      <c r="CQ131" s="89">
        <f t="shared" si="896"/>
        <v>0</v>
      </c>
      <c r="CR131" s="79">
        <f t="shared" si="896"/>
        <v>0</v>
      </c>
      <c r="CS131" s="79">
        <f t="shared" si="896"/>
        <v>0</v>
      </c>
      <c r="CT131" s="79">
        <f t="shared" si="896"/>
        <v>2</v>
      </c>
      <c r="CU131" s="79">
        <f t="shared" si="896"/>
        <v>2</v>
      </c>
      <c r="CV131" s="79">
        <f t="shared" si="896"/>
        <v>2</v>
      </c>
      <c r="CW131" s="79">
        <f t="shared" si="896"/>
        <v>2</v>
      </c>
      <c r="CX131" s="79">
        <f t="shared" si="896"/>
        <v>2</v>
      </c>
      <c r="CY131" s="79">
        <f t="shared" si="896"/>
        <v>2</v>
      </c>
      <c r="CZ131" s="89">
        <f t="shared" si="896"/>
        <v>12</v>
      </c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</row>
    <row r="132" spans="1:126" s="19" customFormat="1" ht="13.5" customHeight="1">
      <c r="A132" s="17"/>
      <c r="B132" s="17"/>
      <c r="C132" s="146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84"/>
      <c r="AI132" s="194"/>
      <c r="AJ132" s="194"/>
      <c r="AK132" s="194"/>
      <c r="AL132" s="184"/>
      <c r="AM132" s="194"/>
      <c r="AN132" s="194"/>
      <c r="AO132" s="194"/>
      <c r="AP132" s="184"/>
      <c r="AQ132" s="194"/>
      <c r="AR132" s="194"/>
      <c r="AS132" s="194"/>
      <c r="AT132" s="184"/>
      <c r="AU132" s="194"/>
      <c r="AV132" s="194"/>
      <c r="AW132" s="194"/>
      <c r="AX132" s="184"/>
      <c r="AY132" s="194"/>
      <c r="AZ132" s="194"/>
      <c r="BA132" s="194"/>
      <c r="BB132" s="184"/>
      <c r="BC132" s="194"/>
      <c r="BD132" s="194"/>
      <c r="BE132" s="194"/>
      <c r="BF132" s="184"/>
      <c r="BG132" s="194"/>
      <c r="BH132" s="194"/>
      <c r="BI132" s="194"/>
      <c r="BJ132" s="184"/>
      <c r="BK132" s="152"/>
      <c r="BL132" s="24"/>
      <c r="BM132" s="53"/>
      <c r="BN132" s="53"/>
      <c r="BO132" s="53"/>
      <c r="BP132" s="53"/>
      <c r="BQ132" s="53"/>
      <c r="BR132" s="53"/>
      <c r="BS132" s="53"/>
      <c r="BT132" s="53"/>
      <c r="BU132" s="53"/>
      <c r="CF132" s="214"/>
      <c r="CG132" s="228"/>
    </row>
    <row r="133" spans="1:126" s="19" customFormat="1" ht="12" customHeight="1">
      <c r="A133" s="17"/>
      <c r="B133" s="17"/>
      <c r="C133" s="146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84"/>
      <c r="AI133" s="194"/>
      <c r="AJ133" s="194"/>
      <c r="AK133" s="194"/>
      <c r="AL133" s="184"/>
      <c r="AM133" s="194"/>
      <c r="AN133" s="194"/>
      <c r="AO133" s="194"/>
      <c r="AP133" s="184"/>
      <c r="AQ133" s="194"/>
      <c r="AR133" s="194"/>
      <c r="AS133" s="194"/>
      <c r="AT133" s="184"/>
      <c r="AU133" s="194"/>
      <c r="AV133" s="194"/>
      <c r="AW133" s="194"/>
      <c r="AX133" s="184"/>
      <c r="AY133" s="194"/>
      <c r="AZ133" s="194"/>
      <c r="BA133" s="194"/>
      <c r="BB133" s="184"/>
      <c r="BC133" s="194"/>
      <c r="BD133" s="194"/>
      <c r="BE133" s="194"/>
      <c r="BF133" s="184"/>
      <c r="BG133" s="194"/>
      <c r="BH133" s="194"/>
      <c r="BI133" s="194"/>
      <c r="BJ133" s="184"/>
      <c r="BK133" s="152"/>
      <c r="BL133" s="24"/>
      <c r="BM133" s="53"/>
      <c r="BN133" s="53"/>
      <c r="BO133" s="53"/>
      <c r="BP133" s="53"/>
      <c r="BQ133" s="53"/>
      <c r="BR133" s="53"/>
      <c r="BS133" s="53"/>
      <c r="BT133" s="53"/>
      <c r="BU133" s="53"/>
      <c r="CF133" s="214"/>
      <c r="CG133" s="228"/>
    </row>
    <row r="134" spans="1:126" s="19" customFormat="1" ht="21.75" customHeight="1">
      <c r="A134" s="202" t="s">
        <v>24</v>
      </c>
      <c r="B134" s="163" t="str">
        <f>CONCATENATE("Підготовка ",'Титул денна'!AX1,"а разом:")</f>
        <v>Підготовка бакалавра разом:</v>
      </c>
      <c r="C134" s="20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204"/>
      <c r="Q134" s="205"/>
      <c r="R134" s="133"/>
      <c r="S134" s="133"/>
      <c r="T134" s="133"/>
      <c r="U134" s="133"/>
      <c r="V134" s="133"/>
      <c r="W134" s="133"/>
      <c r="X134" s="133"/>
      <c r="Y134" s="171">
        <f>Y$131+Y$108</f>
        <v>5520</v>
      </c>
      <c r="Z134" s="171">
        <f>Z$131+Z$108</f>
        <v>240</v>
      </c>
      <c r="AA134" s="250"/>
      <c r="AB134" s="250"/>
      <c r="AC134" s="250"/>
      <c r="AD134" s="250"/>
      <c r="AE134" s="250"/>
      <c r="AF134" s="250"/>
      <c r="AG134" s="250"/>
      <c r="AH134" s="172">
        <f>AH$108+AH$131</f>
        <v>30</v>
      </c>
      <c r="AI134" s="250"/>
      <c r="AJ134" s="250"/>
      <c r="AK134" s="250"/>
      <c r="AL134" s="172">
        <f t="shared" ref="AL134" si="897">AL$108+AL$131</f>
        <v>30</v>
      </c>
      <c r="AM134" s="250"/>
      <c r="AN134" s="250"/>
      <c r="AO134" s="250"/>
      <c r="AP134" s="172">
        <f t="shared" ref="AP134" si="898">AP$108+AP$131</f>
        <v>30</v>
      </c>
      <c r="AQ134" s="250"/>
      <c r="AR134" s="250"/>
      <c r="AS134" s="250"/>
      <c r="AT134" s="172">
        <f t="shared" ref="AT134" si="899">AT$108+AT$131</f>
        <v>30</v>
      </c>
      <c r="AU134" s="250"/>
      <c r="AV134" s="250"/>
      <c r="AW134" s="250"/>
      <c r="AX134" s="172">
        <f t="shared" ref="AX134" si="900">AX$108+AX$131</f>
        <v>30</v>
      </c>
      <c r="AY134" s="250"/>
      <c r="AZ134" s="250"/>
      <c r="BA134" s="250"/>
      <c r="BB134" s="172">
        <f t="shared" ref="BB134" si="901">BB$108+BB$131</f>
        <v>30</v>
      </c>
      <c r="BC134" s="250"/>
      <c r="BD134" s="250"/>
      <c r="BE134" s="250"/>
      <c r="BF134" s="172">
        <f t="shared" ref="BF134" si="902">BF$108+BF$131</f>
        <v>30</v>
      </c>
      <c r="BG134" s="250"/>
      <c r="BH134" s="250"/>
      <c r="BI134" s="250"/>
      <c r="BJ134" s="172">
        <f t="shared" ref="BJ134" si="903">BJ$108+BJ$131</f>
        <v>30</v>
      </c>
      <c r="BK134" s="64">
        <f>IF(ISERROR(AD134/Y134),0,AD134/Y134)</f>
        <v>0</v>
      </c>
      <c r="BL134" s="40"/>
      <c r="BM134" s="35">
        <f t="shared" ref="BM134:BU134" si="904">BM$131+BM$108</f>
        <v>30</v>
      </c>
      <c r="BN134" s="35">
        <f t="shared" si="904"/>
        <v>24</v>
      </c>
      <c r="BO134" s="35">
        <f t="shared" si="904"/>
        <v>29</v>
      </c>
      <c r="BP134" s="35">
        <f t="shared" si="904"/>
        <v>24</v>
      </c>
      <c r="BQ134" s="35">
        <f t="shared" si="904"/>
        <v>29</v>
      </c>
      <c r="BR134" s="35">
        <f t="shared" si="904"/>
        <v>24</v>
      </c>
      <c r="BS134" s="35">
        <f t="shared" si="904"/>
        <v>29</v>
      </c>
      <c r="BT134" s="35">
        <f t="shared" si="904"/>
        <v>30</v>
      </c>
      <c r="BU134" s="270">
        <f t="shared" si="904"/>
        <v>211</v>
      </c>
      <c r="BX134" s="41">
        <f t="shared" ref="BX134:CF134" si="905">BX93+BX131+BX71</f>
        <v>25</v>
      </c>
      <c r="BY134" s="41">
        <f t="shared" si="905"/>
        <v>21</v>
      </c>
      <c r="BZ134" s="41">
        <f t="shared" si="905"/>
        <v>19</v>
      </c>
      <c r="CA134" s="41">
        <f t="shared" si="905"/>
        <v>14</v>
      </c>
      <c r="CB134" s="41">
        <f t="shared" si="905"/>
        <v>19</v>
      </c>
      <c r="CC134" s="41">
        <f t="shared" si="905"/>
        <v>14</v>
      </c>
      <c r="CD134" s="41">
        <f t="shared" si="905"/>
        <v>19</v>
      </c>
      <c r="CE134" s="41">
        <f t="shared" si="905"/>
        <v>8</v>
      </c>
      <c r="CF134" s="217">
        <f t="shared" si="905"/>
        <v>139</v>
      </c>
      <c r="CG134" s="228"/>
    </row>
    <row r="135" spans="1:126" s="2" customFormat="1" ht="21" hidden="1" customHeight="1">
      <c r="A135"/>
      <c r="B135" s="164"/>
      <c r="C135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/>
      <c r="BL135"/>
      <c r="BM135"/>
      <c r="BN135"/>
      <c r="BO135"/>
      <c r="BP135"/>
      <c r="BQ135"/>
      <c r="BR135"/>
      <c r="BS135"/>
      <c r="BT135"/>
      <c r="BU135"/>
      <c r="CF135" s="208"/>
      <c r="CG135" s="221"/>
    </row>
    <row r="136" spans="1:126" s="2" customFormat="1" ht="12.5" hidden="1">
      <c r="A136"/>
      <c r="B136" s="164"/>
      <c r="C136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177"/>
      <c r="BI136" s="177"/>
      <c r="BJ136" s="177"/>
      <c r="BK136"/>
      <c r="BL136" s="19"/>
      <c r="BM136" s="14">
        <f>IF(AND($DD136=0,$DM136=0),0,IF(AND($CQ136=0,$CZ136=0,DE136&lt;&gt;0),DE136, IF(AND(BL136&lt;CG136,$CF136&lt;&gt;$Z136,BX136=$CG136),BX136+$Z136-$CF136,BX136)))</f>
        <v>0</v>
      </c>
      <c r="BN136" s="14">
        <f>IF(AND($DD136=0,$DM136=0),0,IF(AND($CQ136=0,$CZ136=0,DF136&lt;&gt;0),DF136, IF(AND(BM136&lt;CG136,$CF136&lt;&gt;$Z136,BY136=$CG136),BY136+$Z136-$CF136,BY136)))</f>
        <v>0</v>
      </c>
      <c r="BO136" s="14">
        <f>IF(AND($DD136=0,$DM136=0),0,IF(AND($CQ136=0,$CZ136=0,DG136&lt;&gt;0),DG136, IF(AND(BN136&lt;CG136,$CF136&lt;&gt;$Z136,BZ136=$CG136),BZ136+$Z136-$CF136,BZ136)))</f>
        <v>0</v>
      </c>
      <c r="BP136" s="14">
        <f>IF(AND($DD136=0,$DM136=0),0,IF(AND($CQ136=0,$CZ136=0,DH136&lt;&gt;0),DH136, IF(AND(BO136&lt;CG136,$CF136&lt;&gt;$Z136,CA136=$CG136),CA136+$Z136-$CF136,CA136)))</f>
        <v>0</v>
      </c>
      <c r="BQ136" s="14">
        <f>IF(AND($DD136=0,$DM136=0),0,IF(AND($CQ136=0,$CZ136=0,DI136&lt;&gt;0),DI136, IF(AND(BP136&lt;CG136,$CF136&lt;&gt;$Z136,CB136=$CG136),CB136+$Z136-$CF136,CB136)))</f>
        <v>0</v>
      </c>
      <c r="BR136" s="14">
        <f>IF(AND($DD136=0,$DM136=0),0,IF(AND($CQ136=0,$CZ136=0,DJ136&lt;&gt;0),DJ136, IF(AND(BQ136&lt;CG136,$CF136&lt;&gt;$Z136,CC136=$CG136),CC136+$Z136-$CF136,CC136)))</f>
        <v>0</v>
      </c>
      <c r="BS136" s="14">
        <f>IF(AND($DD136=0,$DM136=0),0,IF(AND($CQ136=0,$CZ136=0,DK136&lt;&gt;0),DK136, IF(AND(BR136&lt;CG136,$CF136&lt;&gt;$Z136,CD136=$CG136),CD136+$Z136-$CF136,CD136)))</f>
        <v>0</v>
      </c>
      <c r="BT136" s="14">
        <f>IF(AND($DD136=0,$DM136=0),0,IF(AND($CQ136=0,$CZ136=0,DL136&lt;&gt;0),DL136, IF(AND(BS136&lt;CG136,$CF136&lt;&gt;$Z136,CE136=$CG136),CE136+$Z136-$CF136,CE136)))</f>
        <v>0</v>
      </c>
      <c r="BU136" s="81">
        <f>SUM(BM136:BT136)</f>
        <v>0</v>
      </c>
      <c r="BX136" s="14">
        <f>IF($DD136=0,0,ROUND(4*($Z136-$DM136)*SUM(AE136:AE136)/$DD136,0)/4)+DE136+DN136</f>
        <v>0</v>
      </c>
      <c r="BY136" s="14">
        <f>IF($DD136=0,0,ROUND(4*($Z136-$DM136)*SUM(AI136:AI136)/$DD136,0)/4)+DF136+DO136</f>
        <v>0</v>
      </c>
      <c r="BZ136" s="14">
        <f>IF($DD136=0,0,ROUND(4*($Z136-$DM136)*SUM(AM136:AM136)/$DD136,0)/4)+DG136+DP136</f>
        <v>0</v>
      </c>
      <c r="CA136" s="14">
        <f>IF($DD136=0,0,ROUND(4*($Z136-$DM136)*SUM(AQ136:AQ136)/$DD136,0)/4)+DH136++DQ136</f>
        <v>0</v>
      </c>
      <c r="CB136" s="14">
        <f>IF($DD136=0,0,ROUND(4*($Z136-$DM136)*SUM(AU136:AU136)/$DD136,0)/4)+DI136+DR136</f>
        <v>0</v>
      </c>
      <c r="CC136" s="14">
        <f>IF($DD136=0,0,ROUND(4*($Z136-$DM136)*(SUM(AY136:AY136))/$DD136,0)/4)+DJ136+DS136</f>
        <v>0</v>
      </c>
      <c r="CD136" s="14">
        <f>IF($DD136=0,0,ROUND(4*($Z136-$DM136)*(SUM(BC136:BC136))/$DD136,0)/4)+DK136+DT136</f>
        <v>0</v>
      </c>
      <c r="CE136" s="14">
        <f>IF($DD136=0,0,ROUND(4*($Z136-$DM136)*(SUM(BG136:BG136))/$DD136,0)/4)+DL136+DU136</f>
        <v>0</v>
      </c>
      <c r="CF136" s="212">
        <f>SUM(BX136:CE136)</f>
        <v>0</v>
      </c>
      <c r="CG136" s="226">
        <f>MAX(BX136:CE136)</f>
        <v>0</v>
      </c>
      <c r="DD136" s="66">
        <f>SUM($AE136:$AE136)+SUM($AI136:$AI136)+SUM($AM136:$AM136)+SUM($AQ136:$AQ136)+SUM($AU136:$AU136)+SUM($AY136:$AY136)+SUM($BC136:$BC136)+SUM($BG136:$BG136)</f>
        <v>0</v>
      </c>
      <c r="DE136" s="95">
        <f>IF($P136=1,BQ$6,0)+IF($Q136=1,BM$6,0)</f>
        <v>0</v>
      </c>
      <c r="DF136" s="95">
        <f>IF(($P136)=2,BQ$6,0)+IF(($Q136)=2,BM$6,0)</f>
        <v>0</v>
      </c>
      <c r="DG136" s="95">
        <f>IF(($P136)=3,BQ$6,0)+IF(($Q136)=3,BM$6,0)</f>
        <v>0</v>
      </c>
      <c r="DH136" s="95">
        <f>IF(($P136)=4,BQ$6,0)+IF(($Q136)=4,BM$6,0)</f>
        <v>0</v>
      </c>
      <c r="DI136" s="95">
        <f>IF(($P136)=5,BQ$6,0)+IF(($Q136)=5,BM$6,0)</f>
        <v>0</v>
      </c>
      <c r="DJ136" s="95">
        <f>IF(($P136)=6,BQ$6,0)+IF(($Q136)=6,BM$6,0)</f>
        <v>0</v>
      </c>
      <c r="DK136" s="95">
        <f>IF(($P136)=7,BQ$6,0)+IF(($Q136)=7,BM$6,0)</f>
        <v>0</v>
      </c>
      <c r="DL136" s="95">
        <f>IF(($P136)=8,BQ$6,0)+IF(($Q136)=8,BM$6,0)</f>
        <v>0</v>
      </c>
      <c r="DM136" s="67">
        <f>SUM(DE136:DL136)</f>
        <v>0</v>
      </c>
    </row>
    <row r="137" spans="1:126" s="2" customFormat="1" ht="12.5" hidden="1">
      <c r="A137"/>
      <c r="B137" s="164"/>
      <c r="C13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/>
      <c r="BL137" s="19"/>
      <c r="BM137" s="14">
        <f>IF(AND($DD137=0,$DM137=0),0,IF(AND($CQ137=0,$CZ137=0,DE137&lt;&gt;0),DE137, IF(AND(BL137&lt;CG137,$CF137&lt;&gt;$Z137,BX137=$CG137),BX137+$Z137-$CF137,BX137)))</f>
        <v>0</v>
      </c>
      <c r="BN137" s="14">
        <f>IF(AND($DD137=0,$DM137=0),0,IF(AND($CQ137=0,$CZ137=0,DF137&lt;&gt;0),DF137, IF(AND(BM137&lt;CG137,$CF137&lt;&gt;$Z137,BY137=$CG137),BY137+$Z137-$CF137,BY137)))</f>
        <v>0</v>
      </c>
      <c r="BO137" s="14">
        <f>IF(AND($DD137=0,$DM137=0),0,IF(AND($CQ137=0,$CZ137=0,DG137&lt;&gt;0),DG137, IF(AND(BN137&lt;CG137,$CF137&lt;&gt;$Z137,BZ137=$CG137),BZ137+$Z137-$CF137,BZ137)))</f>
        <v>0</v>
      </c>
      <c r="BP137" s="14">
        <f>IF(AND($DD137=0,$DM137=0),0,IF(AND($CQ137=0,$CZ137=0,DH137&lt;&gt;0),DH137, IF(AND(BO137&lt;CG137,$CF137&lt;&gt;$Z137,CA137=$CG137),CA137+$Z137-$CF137,CA137)))</f>
        <v>0</v>
      </c>
      <c r="BQ137" s="14">
        <f>IF(AND($DD137=0,$DM137=0),0,IF(AND($CQ137=0,$CZ137=0,DI137&lt;&gt;0),DI137, IF(AND(BP137&lt;CG137,$CF137&lt;&gt;$Z137,CB137=$CG137),CB137+$Z137-$CF137,CB137)))</f>
        <v>0</v>
      </c>
      <c r="BR137" s="14">
        <f>IF(AND($DD137=0,$DM137=0),0,IF(AND($CQ137=0,$CZ137=0,DJ137&lt;&gt;0),DJ137, IF(AND(BQ137&lt;CG137,$CF137&lt;&gt;$Z137,CC137=$CG137),CC137+$Z137-$CF137,CC137)))</f>
        <v>0</v>
      </c>
      <c r="BS137" s="14">
        <f>IF(AND($DD137=0,$DM137=0),0,IF(AND($CQ137=0,$CZ137=0,DK137&lt;&gt;0),DK137, IF(AND(BR137&lt;CG137,$CF137&lt;&gt;$Z137,CD137=$CG137),CD137+$Z137-$CF137,CD137)))</f>
        <v>0</v>
      </c>
      <c r="BT137" s="14">
        <f>IF(AND($DD137=0,$DM137=0),0,IF(AND($CQ137=0,$CZ137=0,DL137&lt;&gt;0),DL137, IF(AND(BS137&lt;CG137,$CF137&lt;&gt;$Z137,CE137=$CG137),CE137+$Z137-$CF137,CE137)))</f>
        <v>0</v>
      </c>
      <c r="BU137" s="81">
        <f>SUM(BM137:BT137)</f>
        <v>0</v>
      </c>
      <c r="BX137" s="14">
        <f>IF($DD137=0,0,ROUND(4*($Z137-$DM137)*SUM(AE137:AE137)/$DD137,0)/4)+DE137+DN137</f>
        <v>0</v>
      </c>
      <c r="BY137" s="14">
        <f>IF($DD137=0,0,ROUND(4*($Z137-$DM137)*SUM(AI137:AI137)/$DD137,0)/4)+DF137+DO137</f>
        <v>0</v>
      </c>
      <c r="BZ137" s="14">
        <f>IF($DD137=0,0,ROUND(4*($Z137-$DM137)*SUM(AM137:AM137)/$DD137,0)/4)+DG137+DP137</f>
        <v>0</v>
      </c>
      <c r="CA137" s="14">
        <f>IF($DD137=0,0,ROUND(4*($Z137-$DM137)*SUM(AQ137:AQ137)/$DD137,0)/4)+DH137++DQ137</f>
        <v>0</v>
      </c>
      <c r="CB137" s="14">
        <f>IF($DD137=0,0,ROUND(4*($Z137-$DM137)*SUM(AU137:AU137)/$DD137,0)/4)+DI137+DR137</f>
        <v>0</v>
      </c>
      <c r="CC137" s="14">
        <f>IF($DD137=0,0,ROUND(4*($Z137-$DM137)*(SUM(AY137:AY137))/$DD137,0)/4)+DJ137+DS137</f>
        <v>0</v>
      </c>
      <c r="CD137" s="14">
        <f>IF($DD137=0,0,ROUND(4*($Z137-$DM137)*(SUM(BC137:BC137))/$DD137,0)/4)+DK137+DT137</f>
        <v>0</v>
      </c>
      <c r="CE137" s="14">
        <f>IF($DD137=0,0,ROUND(4*($Z137-$DM137)*(SUM(BG137:BG137))/$DD137,0)/4)+DL137+DU137</f>
        <v>0</v>
      </c>
      <c r="CF137" s="212">
        <f>SUM(BX137:CE137)</f>
        <v>0</v>
      </c>
      <c r="CG137" s="226">
        <f>MAX(BX137:CE137)</f>
        <v>0</v>
      </c>
      <c r="DD137" s="66">
        <f>SUM($AE137:$AE137)+SUM($AI137:$AI137)+SUM($AM137:$AM137)+SUM($AQ137:$AQ137)+SUM($AU137:$AU137)+SUM($AY137:$AY137)+SUM($BC137:$BC137)+SUM($BG137:$BG137)</f>
        <v>0</v>
      </c>
      <c r="DE137" s="95">
        <f>IF($P137=1,BQ$6,0)+IF($Q137=1,BM$6,0)</f>
        <v>0</v>
      </c>
      <c r="DF137" s="95">
        <f>IF(($P137)=2,BQ$6,0)+IF(($Q137)=2,BM$6,0)</f>
        <v>0</v>
      </c>
      <c r="DG137" s="95">
        <f>IF(($P137)=3,BQ$6,0)+IF(($Q137)=3,BM$6,0)</f>
        <v>0</v>
      </c>
      <c r="DH137" s="95">
        <f>IF(($P137)=4,BQ$6,0)+IF(($Q137)=4,BM$6,0)</f>
        <v>0</v>
      </c>
      <c r="DI137" s="95">
        <f>IF(($P137)=5,BQ$6,0)+IF(($Q137)=5,BM$6,0)</f>
        <v>0</v>
      </c>
      <c r="DJ137" s="95">
        <f>IF(($P137)=6,BQ$6,0)+IF(($Q137)=6,BM$6,0)</f>
        <v>0</v>
      </c>
      <c r="DK137" s="95">
        <f>IF(($P137)=7,BQ$6,0)+IF(($Q137)=7,BM$6,0)</f>
        <v>0</v>
      </c>
      <c r="DL137" s="95">
        <f>IF(($P137)=8,BQ$6,0)+IF(($Q137)=8,BM$6,0)</f>
        <v>0</v>
      </c>
      <c r="DM137" s="67">
        <f>SUM(DE137:DL137)</f>
        <v>0</v>
      </c>
    </row>
    <row r="138" spans="1:126" s="2" customFormat="1" ht="12.5" hidden="1">
      <c r="A138"/>
      <c r="B138" s="164"/>
      <c r="C138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/>
      <c r="BL138" s="19"/>
      <c r="BM138" s="14">
        <f>IF(AND($DD138=0,$DM138=0),0,IF(AND($CQ138=0,$CZ138=0,DE138&lt;&gt;0),DE138, IF(AND(BL138&lt;CG138,$CF138&lt;&gt;$Z138,BX138=$CG138),BX138+$Z138-$CF138,BX138)))</f>
        <v>0</v>
      </c>
      <c r="BN138" s="14">
        <f>IF(AND($DD138=0,$DM138=0),0,IF(AND($CQ138=0,$CZ138=0,DF138&lt;&gt;0),DF138, IF(AND(BM138&lt;CG138,$CF138&lt;&gt;$Z138,BY138=$CG138),BY138+$Z138-$CF138,BY138)))</f>
        <v>0</v>
      </c>
      <c r="BO138" s="14">
        <f>IF(AND($DD138=0,$DM138=0),0,IF(AND($CQ138=0,$CZ138=0,DG138&lt;&gt;0),DG138, IF(AND(BN138&lt;CG138,$CF138&lt;&gt;$Z138,BZ138=$CG138),BZ138+$Z138-$CF138,BZ138)))</f>
        <v>0</v>
      </c>
      <c r="BP138" s="14">
        <f>IF(AND($DD138=0,$DM138=0),0,IF(AND($CQ138=0,$CZ138=0,DH138&lt;&gt;0),DH138, IF(AND(BO138&lt;CG138,$CF138&lt;&gt;$Z138,CA138=$CG138),CA138+$Z138-$CF138,CA138)))</f>
        <v>0</v>
      </c>
      <c r="BQ138" s="14">
        <f>IF(AND($DD138=0,$DM138=0),0,IF(AND($CQ138=0,$CZ138=0,DI138&lt;&gt;0),DI138, IF(AND(BP138&lt;CG138,$CF138&lt;&gt;$Z138,CB138=$CG138),CB138+$Z138-$CF138,CB138)))</f>
        <v>0</v>
      </c>
      <c r="BR138" s="14">
        <f>IF(AND($DD138=0,$DM138=0),0,IF(AND($CQ138=0,$CZ138=0,DJ138&lt;&gt;0),DJ138, IF(AND(BQ138&lt;CG138,$CF138&lt;&gt;$Z138,CC138=$CG138),CC138+$Z138-$CF138,CC138)))</f>
        <v>0</v>
      </c>
      <c r="BS138" s="14">
        <f>IF(AND($DD138=0,$DM138=0),0,IF(AND($CQ138=0,$CZ138=0,DK138&lt;&gt;0),DK138, IF(AND(BR138&lt;CG138,$CF138&lt;&gt;$Z138,CD138=$CG138),CD138+$Z138-$CF138,CD138)))</f>
        <v>0</v>
      </c>
      <c r="BT138" s="14">
        <f>IF(AND($DD138=0,$DM138=0),0,IF(AND($CQ138=0,$CZ138=0,DL138&lt;&gt;0),DL138, IF(AND(BS138&lt;CG138,$CF138&lt;&gt;$Z138,CE138=$CG138),CE138+$Z138-$CF138,CE138)))</f>
        <v>0</v>
      </c>
      <c r="BU138" s="81">
        <f>SUM(BM138:BT138)</f>
        <v>0</v>
      </c>
      <c r="BX138" s="14">
        <f>IF($DD138=0,0,ROUND(4*($Z138-$DM138)*SUM(AE138:AE138)/$DD138,0)/4)+DE138+DN138</f>
        <v>0</v>
      </c>
      <c r="BY138" s="14">
        <f>IF($DD138=0,0,ROUND(4*($Z138-$DM138)*SUM(AI138:AI138)/$DD138,0)/4)+DF138+DO138</f>
        <v>0</v>
      </c>
      <c r="BZ138" s="14">
        <f>IF($DD138=0,0,ROUND(4*($Z138-$DM138)*SUM(AM138:AM138)/$DD138,0)/4)+DG138+DP138</f>
        <v>0</v>
      </c>
      <c r="CA138" s="14">
        <f>IF($DD138=0,0,ROUND(4*($Z138-$DM138)*SUM(AQ138:AQ138)/$DD138,0)/4)+DH138++DQ138</f>
        <v>0</v>
      </c>
      <c r="CB138" s="14">
        <f>IF($DD138=0,0,ROUND(4*($Z138-$DM138)*SUM(AU138:AU138)/$DD138,0)/4)+DI138+DR138</f>
        <v>0</v>
      </c>
      <c r="CC138" s="14">
        <f>IF($DD138=0,0,ROUND(4*($Z138-$DM138)*(SUM(AY138:AY138))/$DD138,0)/4)+DJ138+DS138</f>
        <v>0</v>
      </c>
      <c r="CD138" s="14">
        <f>IF($DD138=0,0,ROUND(4*($Z138-$DM138)*(SUM(BC138:BC138))/$DD138,0)/4)+DK138+DT138</f>
        <v>0</v>
      </c>
      <c r="CE138" s="14">
        <f>IF($DD138=0,0,ROUND(4*($Z138-$DM138)*(SUM(BG138:BG138))/$DD138,0)/4)+DL138+DU138</f>
        <v>0</v>
      </c>
      <c r="CF138" s="212">
        <f>SUM(BX138:CE138)</f>
        <v>0</v>
      </c>
      <c r="CG138" s="226">
        <f>MAX(BX138:CE138)</f>
        <v>0</v>
      </c>
      <c r="DD138" s="66">
        <f>SUM($AE138:$AE138)+SUM($AI138:$AI138)+SUM($AM138:$AM138)+SUM($AQ138:$AQ138)+SUM($AU138:$AU138)+SUM($AY138:$AY138)+SUM($BC138:$BC138)+SUM($BG138:$BG138)</f>
        <v>0</v>
      </c>
      <c r="DE138" s="95">
        <f>IF($P138=1,BQ$6,0)+IF($Q138=1,BM$6,0)</f>
        <v>0</v>
      </c>
      <c r="DF138" s="95">
        <f>IF(($P138)=2,BQ$6,0)+IF(($Q138)=2,BM$6,0)</f>
        <v>0</v>
      </c>
      <c r="DG138" s="95">
        <f>IF(($P138)=3,BQ$6,0)+IF(($Q138)=3,BM$6,0)</f>
        <v>0</v>
      </c>
      <c r="DH138" s="95">
        <f>IF(($P138)=4,BQ$6,0)+IF(($Q138)=4,BM$6,0)</f>
        <v>0</v>
      </c>
      <c r="DI138" s="95">
        <f>IF(($P138)=5,BQ$6,0)+IF(($Q138)=5,BM$6,0)</f>
        <v>0</v>
      </c>
      <c r="DJ138" s="95">
        <f>IF(($P138)=6,BQ$6,0)+IF(($Q138)=6,BM$6,0)</f>
        <v>0</v>
      </c>
      <c r="DK138" s="95">
        <f>IF(($P138)=7,BQ$6,0)+IF(($Q138)=7,BM$6,0)</f>
        <v>0</v>
      </c>
      <c r="DL138" s="95">
        <f>IF(($P138)=8,BQ$6,0)+IF(($Q138)=8,BM$6,0)</f>
        <v>0</v>
      </c>
      <c r="DM138" s="67">
        <f>SUM(DE138:DL138)</f>
        <v>0</v>
      </c>
    </row>
    <row r="139" spans="1:126" s="19" customFormat="1" ht="13.5" hidden="1" customHeight="1">
      <c r="A139"/>
      <c r="B139" s="164"/>
      <c r="C139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/>
      <c r="BM139" s="83">
        <f t="shared" ref="BM139:BU139" si="906">SUM(BM136:BM138)</f>
        <v>0</v>
      </c>
      <c r="BN139" s="83">
        <f t="shared" si="906"/>
        <v>0</v>
      </c>
      <c r="BO139" s="83">
        <f t="shared" si="906"/>
        <v>0</v>
      </c>
      <c r="BP139" s="83">
        <f t="shared" si="906"/>
        <v>0</v>
      </c>
      <c r="BQ139" s="83">
        <f t="shared" si="906"/>
        <v>0</v>
      </c>
      <c r="BR139" s="83">
        <f t="shared" si="906"/>
        <v>0</v>
      </c>
      <c r="BS139" s="83">
        <f t="shared" si="906"/>
        <v>0</v>
      </c>
      <c r="BT139" s="83">
        <f t="shared" si="906"/>
        <v>0</v>
      </c>
      <c r="BU139" s="83">
        <f t="shared" si="906"/>
        <v>0</v>
      </c>
      <c r="BV139" s="24"/>
      <c r="BW139" s="24"/>
      <c r="BX139" s="51">
        <f t="shared" ref="BX139:CF139" si="907">SUM(BX136:BX138)</f>
        <v>0</v>
      </c>
      <c r="BY139" s="51">
        <f t="shared" si="907"/>
        <v>0</v>
      </c>
      <c r="BZ139" s="51">
        <f t="shared" si="907"/>
        <v>0</v>
      </c>
      <c r="CA139" s="51">
        <f t="shared" si="907"/>
        <v>0</v>
      </c>
      <c r="CB139" s="51">
        <f t="shared" si="907"/>
        <v>0</v>
      </c>
      <c r="CC139" s="51">
        <f t="shared" si="907"/>
        <v>0</v>
      </c>
      <c r="CD139" s="51">
        <f t="shared" si="907"/>
        <v>0</v>
      </c>
      <c r="CE139" s="51">
        <f t="shared" si="907"/>
        <v>0</v>
      </c>
      <c r="CF139" s="218">
        <f t="shared" si="907"/>
        <v>0</v>
      </c>
      <c r="CG139" s="228"/>
    </row>
    <row r="140" spans="1:126" s="2" customFormat="1" ht="21" customHeight="1">
      <c r="A140" s="13"/>
      <c r="B140" s="165"/>
      <c r="C140" s="659" t="s">
        <v>27</v>
      </c>
      <c r="D140" s="659"/>
      <c r="E140" s="659"/>
      <c r="F140" s="659"/>
      <c r="G140" s="659"/>
      <c r="H140" s="659"/>
      <c r="I140" s="659"/>
      <c r="J140" s="659"/>
      <c r="K140" s="659"/>
      <c r="L140" s="659"/>
      <c r="M140" s="659"/>
      <c r="N140" s="659"/>
      <c r="O140" s="659"/>
      <c r="P140" s="659"/>
      <c r="Q140" s="659"/>
      <c r="R140" s="659"/>
      <c r="S140" s="659"/>
      <c r="T140" s="659"/>
      <c r="U140" s="659"/>
      <c r="V140" s="659"/>
      <c r="W140" s="660"/>
      <c r="X140" s="660"/>
      <c r="Y140" s="660"/>
      <c r="Z140" s="660"/>
      <c r="AA140" s="660"/>
      <c r="AB140" s="660"/>
      <c r="AC140" s="660"/>
      <c r="AD140" s="660"/>
      <c r="AE140" s="659"/>
      <c r="AF140" s="659"/>
      <c r="AG140" s="659"/>
      <c r="AH140" s="659"/>
      <c r="AI140" s="659"/>
      <c r="AJ140" s="659"/>
      <c r="AK140" s="659"/>
      <c r="AL140" s="659"/>
      <c r="AM140" s="659"/>
      <c r="AN140" s="659"/>
      <c r="AO140" s="659"/>
      <c r="AP140" s="659"/>
      <c r="AQ140" s="659"/>
      <c r="AR140" s="206"/>
      <c r="AS140" s="206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24"/>
      <c r="CF140" s="208"/>
      <c r="CG140" s="221"/>
    </row>
    <row r="141" spans="1:126" s="2" customFormat="1" ht="13.5" customHeight="1">
      <c r="A141" s="55"/>
      <c r="B141" s="166" t="s">
        <v>28</v>
      </c>
      <c r="C141" s="68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90"/>
      <c r="S141" s="191"/>
      <c r="T141" s="191"/>
      <c r="U141" s="177"/>
      <c r="V141" s="177"/>
      <c r="W141" s="674" t="s">
        <v>190</v>
      </c>
      <c r="X141" s="674"/>
      <c r="Y141" s="674"/>
      <c r="Z141" s="674"/>
      <c r="AA141" s="674"/>
      <c r="AB141" s="674"/>
      <c r="AC141" s="674"/>
      <c r="AD141" s="674"/>
      <c r="AE141" s="620">
        <f>(AE108+AF108+AG108)/AE9</f>
        <v>18.470588235294116</v>
      </c>
      <c r="AF141" s="620"/>
      <c r="AG141" s="620"/>
      <c r="AH141" s="621"/>
      <c r="AI141" s="620">
        <f>(AI108+AJ108+AK108)/AI9</f>
        <v>16</v>
      </c>
      <c r="AJ141" s="620"/>
      <c r="AK141" s="620"/>
      <c r="AL141" s="621"/>
      <c r="AM141" s="620">
        <f>(AM108+AN108+AO108)/AM9</f>
        <v>11.529411764705882</v>
      </c>
      <c r="AN141" s="620"/>
      <c r="AO141" s="620"/>
      <c r="AP141" s="621"/>
      <c r="AQ141" s="620">
        <f>(AQ108+AR108+AS108)/AQ9</f>
        <v>13</v>
      </c>
      <c r="AR141" s="620"/>
      <c r="AS141" s="620"/>
      <c r="AT141" s="621"/>
      <c r="AU141" s="620">
        <f>(AU108+AV108+AW108)/AU9</f>
        <v>9.0588235294117645</v>
      </c>
      <c r="AV141" s="620"/>
      <c r="AW141" s="620"/>
      <c r="AX141" s="621"/>
      <c r="AY141" s="620">
        <f>(AY108+AZ108+BA108)/AY9</f>
        <v>10</v>
      </c>
      <c r="AZ141" s="620"/>
      <c r="BA141" s="620"/>
      <c r="BB141" s="621"/>
      <c r="BC141" s="620">
        <f>(BC108+BD108+BE108)/BC9</f>
        <v>6.5882352941176467</v>
      </c>
      <c r="BD141" s="620"/>
      <c r="BE141" s="620"/>
      <c r="BF141" s="621"/>
      <c r="BG141" s="620">
        <f>IF(BG9&gt;0,(BG108+BH108+BI108)/BG9,0)</f>
        <v>5.6</v>
      </c>
      <c r="BH141" s="620"/>
      <c r="BI141" s="620"/>
      <c r="BJ141" s="621"/>
      <c r="BK141" s="21"/>
      <c r="BL141" s="19"/>
      <c r="BM141" s="622" t="s">
        <v>88</v>
      </c>
      <c r="BN141" s="622"/>
      <c r="BO141" s="622"/>
      <c r="BP141" s="622"/>
      <c r="BQ141" s="622"/>
      <c r="BR141" s="622"/>
      <c r="BS141" s="622"/>
      <c r="BT141" s="622"/>
      <c r="BU141" s="19"/>
      <c r="BX141" s="671"/>
      <c r="BY141" s="671"/>
      <c r="BZ141" s="671"/>
      <c r="CA141" s="671"/>
      <c r="CB141" s="671"/>
      <c r="CC141" s="671"/>
      <c r="CD141" s="671"/>
      <c r="CE141" s="671"/>
      <c r="CF141" s="208"/>
      <c r="CG141" s="221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6" s="2" customFormat="1" ht="12.75" customHeight="1">
      <c r="A142" s="22" t="s">
        <v>1</v>
      </c>
      <c r="B142" s="695" t="s">
        <v>29</v>
      </c>
      <c r="C142" s="695"/>
      <c r="D142" s="718" t="s">
        <v>2</v>
      </c>
      <c r="E142" s="693"/>
      <c r="F142" s="693"/>
      <c r="G142" s="693"/>
      <c r="H142" s="693"/>
      <c r="I142" s="693"/>
      <c r="J142" s="693"/>
      <c r="K142" s="693"/>
      <c r="L142" s="719"/>
      <c r="M142" s="692" t="s">
        <v>30</v>
      </c>
      <c r="N142" s="693"/>
      <c r="O142" s="693"/>
      <c r="P142" s="694"/>
      <c r="Q142" s="692" t="s">
        <v>31</v>
      </c>
      <c r="R142" s="693"/>
      <c r="S142" s="693"/>
      <c r="T142" s="694"/>
      <c r="U142" s="177"/>
      <c r="V142" s="177"/>
      <c r="W142" s="675" t="s">
        <v>232</v>
      </c>
      <c r="X142" s="676"/>
      <c r="Y142" s="677"/>
      <c r="Z142" s="668" t="s">
        <v>239</v>
      </c>
      <c r="AA142" s="669"/>
      <c r="AB142" s="669"/>
      <c r="AC142" s="670"/>
      <c r="AD142" s="174">
        <f>DD82</f>
        <v>0</v>
      </c>
      <c r="AE142" s="616">
        <f>DE82</f>
        <v>0</v>
      </c>
      <c r="AF142" s="617"/>
      <c r="AG142" s="617"/>
      <c r="AH142" s="618"/>
      <c r="AI142" s="616">
        <f>DF82</f>
        <v>0</v>
      </c>
      <c r="AJ142" s="617"/>
      <c r="AK142" s="617"/>
      <c r="AL142" s="618"/>
      <c r="AM142" s="616">
        <f>DG82</f>
        <v>0</v>
      </c>
      <c r="AN142" s="617"/>
      <c r="AO142" s="617"/>
      <c r="AP142" s="618"/>
      <c r="AQ142" s="616">
        <f>DH82</f>
        <v>0</v>
      </c>
      <c r="AR142" s="617"/>
      <c r="AS142" s="617"/>
      <c r="AT142" s="618"/>
      <c r="AU142" s="616">
        <f>DI82</f>
        <v>0</v>
      </c>
      <c r="AV142" s="617"/>
      <c r="AW142" s="617"/>
      <c r="AX142" s="618"/>
      <c r="AY142" s="616">
        <f>DJ82</f>
        <v>0</v>
      </c>
      <c r="AZ142" s="617"/>
      <c r="BA142" s="617"/>
      <c r="BB142" s="618"/>
      <c r="BC142" s="616">
        <f>DK82</f>
        <v>0</v>
      </c>
      <c r="BD142" s="617"/>
      <c r="BE142" s="617"/>
      <c r="BF142" s="618"/>
      <c r="BG142" s="616">
        <f>DL82</f>
        <v>0</v>
      </c>
      <c r="BH142" s="617"/>
      <c r="BI142" s="617"/>
      <c r="BJ142" s="618"/>
      <c r="BK142" s="21"/>
      <c r="BL142"/>
      <c r="BM142" s="80">
        <f t="shared" ref="BM142:BT142" si="908">CR71+CR131+CR93</f>
        <v>4</v>
      </c>
      <c r="BN142" s="80">
        <f t="shared" si="908"/>
        <v>4</v>
      </c>
      <c r="BO142" s="80">
        <f t="shared" si="908"/>
        <v>4</v>
      </c>
      <c r="BP142" s="80">
        <f t="shared" si="908"/>
        <v>5</v>
      </c>
      <c r="BQ142" s="80">
        <f t="shared" si="908"/>
        <v>3</v>
      </c>
      <c r="BR142" s="80">
        <f t="shared" si="908"/>
        <v>4</v>
      </c>
      <c r="BS142" s="80">
        <f t="shared" si="908"/>
        <v>3</v>
      </c>
      <c r="BT142" s="80">
        <f t="shared" si="908"/>
        <v>4</v>
      </c>
      <c r="BU142" s="83">
        <f>SUM(BM142:BT142)</f>
        <v>31</v>
      </c>
      <c r="BX142"/>
      <c r="BY142"/>
      <c r="BZ142"/>
      <c r="CA142"/>
      <c r="CB142"/>
      <c r="CC142"/>
      <c r="CD142"/>
      <c r="CE142"/>
      <c r="CF142" s="208"/>
      <c r="CG142" s="221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6" s="2" customFormat="1" ht="12.5">
      <c r="A143" s="141">
        <v>1</v>
      </c>
      <c r="B143" s="690" t="str">
        <f t="shared" ref="B143:B146" si="909">B85</f>
        <v>Ознайомча</v>
      </c>
      <c r="C143" s="690"/>
      <c r="D143" s="687">
        <v>2</v>
      </c>
      <c r="E143" s="688"/>
      <c r="F143" s="688"/>
      <c r="G143" s="688"/>
      <c r="H143" s="688"/>
      <c r="I143" s="688"/>
      <c r="J143" s="688"/>
      <c r="K143" s="688"/>
      <c r="L143" s="689"/>
      <c r="M143" s="678">
        <v>4</v>
      </c>
      <c r="N143" s="679"/>
      <c r="O143" s="679"/>
      <c r="P143" s="679"/>
      <c r="Q143" s="680">
        <f>IF(B88&lt;&gt;"",Z88,0)</f>
        <v>6</v>
      </c>
      <c r="R143" s="679"/>
      <c r="S143" s="679"/>
      <c r="T143" s="679"/>
      <c r="U143" s="177"/>
      <c r="V143" s="177"/>
      <c r="W143" s="256"/>
      <c r="X143" s="257"/>
      <c r="Y143" s="258"/>
      <c r="Z143" s="668" t="s">
        <v>240</v>
      </c>
      <c r="AA143" s="669"/>
      <c r="AB143" s="669"/>
      <c r="AC143" s="670"/>
      <c r="AD143" s="175">
        <f>DM82</f>
        <v>3</v>
      </c>
      <c r="AE143" s="616">
        <f>DN82</f>
        <v>0</v>
      </c>
      <c r="AF143" s="617"/>
      <c r="AG143" s="617"/>
      <c r="AH143" s="618"/>
      <c r="AI143" s="616">
        <f>DO82</f>
        <v>0</v>
      </c>
      <c r="AJ143" s="617"/>
      <c r="AK143" s="617"/>
      <c r="AL143" s="618"/>
      <c r="AM143" s="616">
        <f>DP82</f>
        <v>1</v>
      </c>
      <c r="AN143" s="617"/>
      <c r="AO143" s="617"/>
      <c r="AP143" s="618"/>
      <c r="AQ143" s="616">
        <f>DQ82</f>
        <v>0</v>
      </c>
      <c r="AR143" s="617"/>
      <c r="AS143" s="617"/>
      <c r="AT143" s="618"/>
      <c r="AU143" s="616">
        <f>DR82</f>
        <v>1</v>
      </c>
      <c r="AV143" s="617"/>
      <c r="AW143" s="617"/>
      <c r="AX143" s="618"/>
      <c r="AY143" s="616">
        <f>DS82</f>
        <v>0</v>
      </c>
      <c r="AZ143" s="617"/>
      <c r="BA143" s="617"/>
      <c r="BB143" s="618"/>
      <c r="BC143" s="616">
        <f>DT82</f>
        <v>1</v>
      </c>
      <c r="BD143" s="617"/>
      <c r="BE143" s="617"/>
      <c r="BF143" s="618"/>
      <c r="BG143" s="616">
        <f>DU82</f>
        <v>0</v>
      </c>
      <c r="BH143" s="617"/>
      <c r="BI143" s="617"/>
      <c r="BJ143" s="618"/>
      <c r="BK143" s="21"/>
      <c r="BL143"/>
      <c r="BM143"/>
      <c r="BN143"/>
      <c r="BO143"/>
      <c r="BP143"/>
      <c r="BQ143"/>
      <c r="BR143"/>
      <c r="BS143"/>
      <c r="BT143"/>
      <c r="BU143" s="19"/>
      <c r="BX143"/>
      <c r="BY143"/>
      <c r="BZ143"/>
      <c r="CA143"/>
      <c r="CB143"/>
      <c r="CC143"/>
      <c r="CD143"/>
      <c r="CE143"/>
      <c r="CF143" s="208"/>
      <c r="CG143" s="221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6" s="2" customFormat="1" ht="12.5">
      <c r="A144" s="141">
        <v>2</v>
      </c>
      <c r="B144" s="690" t="str">
        <f t="shared" si="909"/>
        <v>Навчальна</v>
      </c>
      <c r="C144" s="690"/>
      <c r="D144" s="687">
        <v>4</v>
      </c>
      <c r="E144" s="688"/>
      <c r="F144" s="688"/>
      <c r="G144" s="688"/>
      <c r="H144" s="688"/>
      <c r="I144" s="688"/>
      <c r="J144" s="688"/>
      <c r="K144" s="688"/>
      <c r="L144" s="689"/>
      <c r="M144" s="678">
        <v>4</v>
      </c>
      <c r="N144" s="679"/>
      <c r="O144" s="679"/>
      <c r="P144" s="679"/>
      <c r="Q144" s="680">
        <v>6</v>
      </c>
      <c r="R144" s="679"/>
      <c r="S144" s="679"/>
      <c r="T144" s="679"/>
      <c r="U144" s="177"/>
      <c r="V144" s="177"/>
      <c r="W144" s="256"/>
      <c r="X144" s="257"/>
      <c r="Y144" s="258"/>
      <c r="Z144" s="668" t="s">
        <v>241</v>
      </c>
      <c r="AA144" s="669"/>
      <c r="AB144" s="669"/>
      <c r="AC144" s="670"/>
      <c r="AD144" s="175">
        <f ca="1">SUM(BM159:BT159)</f>
        <v>0</v>
      </c>
      <c r="AE144" s="616">
        <f ca="1">BM159</f>
        <v>0</v>
      </c>
      <c r="AF144" s="617"/>
      <c r="AG144" s="617"/>
      <c r="AH144" s="618"/>
      <c r="AI144" s="616">
        <f ca="1">BN159</f>
        <v>0</v>
      </c>
      <c r="AJ144" s="617"/>
      <c r="AK144" s="617"/>
      <c r="AL144" s="618"/>
      <c r="AM144" s="616">
        <f ca="1">BO159</f>
        <v>0</v>
      </c>
      <c r="AN144" s="617"/>
      <c r="AO144" s="617"/>
      <c r="AP144" s="618"/>
      <c r="AQ144" s="616">
        <f ca="1">BP159</f>
        <v>0</v>
      </c>
      <c r="AR144" s="617"/>
      <c r="AS144" s="617"/>
      <c r="AT144" s="618"/>
      <c r="AU144" s="616">
        <f ca="1">BQ159</f>
        <v>0</v>
      </c>
      <c r="AV144" s="617"/>
      <c r="AW144" s="617"/>
      <c r="AX144" s="618"/>
      <c r="AY144" s="616">
        <f ca="1">BR159</f>
        <v>0</v>
      </c>
      <c r="AZ144" s="617"/>
      <c r="BA144" s="617"/>
      <c r="BB144" s="618"/>
      <c r="BC144" s="616">
        <f ca="1">BS159</f>
        <v>0</v>
      </c>
      <c r="BD144" s="617"/>
      <c r="BE144" s="617"/>
      <c r="BF144" s="618"/>
      <c r="BG144" s="616">
        <f ca="1">BT159</f>
        <v>0</v>
      </c>
      <c r="BH144" s="617"/>
      <c r="BI144" s="617"/>
      <c r="BJ144" s="618"/>
      <c r="BK144" s="21"/>
      <c r="BL144"/>
      <c r="BM144" s="697" t="s">
        <v>110</v>
      </c>
      <c r="BN144" s="697"/>
      <c r="BO144" s="697"/>
      <c r="BP144" s="697"/>
      <c r="BQ144" s="697"/>
      <c r="BR144" s="697"/>
      <c r="BS144" s="697"/>
      <c r="BT144" s="697"/>
      <c r="BU144" s="19"/>
      <c r="BX144"/>
      <c r="BY144"/>
      <c r="BZ144"/>
      <c r="CA144"/>
      <c r="CB144"/>
      <c r="CC144"/>
      <c r="CD144"/>
      <c r="CE144"/>
      <c r="CF144" s="208"/>
      <c r="CG144" s="221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>
      <c r="A145" s="141">
        <v>3</v>
      </c>
      <c r="B145" s="690" t="str">
        <f t="shared" si="909"/>
        <v>Виробнича</v>
      </c>
      <c r="C145" s="690"/>
      <c r="D145" s="687">
        <v>6</v>
      </c>
      <c r="E145" s="688"/>
      <c r="F145" s="688"/>
      <c r="G145" s="688"/>
      <c r="H145" s="688"/>
      <c r="I145" s="688"/>
      <c r="J145" s="688"/>
      <c r="K145" s="688"/>
      <c r="L145" s="689"/>
      <c r="M145" s="678">
        <v>4</v>
      </c>
      <c r="N145" s="679"/>
      <c r="O145" s="679"/>
      <c r="P145" s="679"/>
      <c r="Q145" s="680">
        <v>6</v>
      </c>
      <c r="R145" s="679"/>
      <c r="S145" s="679"/>
      <c r="T145" s="679"/>
      <c r="U145" s="177"/>
      <c r="V145" s="177"/>
      <c r="W145" s="256"/>
      <c r="X145" s="257"/>
      <c r="Y145" s="258"/>
      <c r="Z145" s="668" t="s">
        <v>242</v>
      </c>
      <c r="AA145" s="669"/>
      <c r="AB145" s="669"/>
      <c r="AC145" s="670"/>
      <c r="AD145" s="176">
        <f>SUM(AE145:BG145)</f>
        <v>25</v>
      </c>
      <c r="AE145" s="626">
        <f>BM145</f>
        <v>4</v>
      </c>
      <c r="AF145" s="627"/>
      <c r="AG145" s="627"/>
      <c r="AH145" s="628"/>
      <c r="AI145" s="626">
        <f>BN145</f>
        <v>3</v>
      </c>
      <c r="AJ145" s="627"/>
      <c r="AK145" s="627"/>
      <c r="AL145" s="628"/>
      <c r="AM145" s="626">
        <f>BO145</f>
        <v>4</v>
      </c>
      <c r="AN145" s="627"/>
      <c r="AO145" s="627"/>
      <c r="AP145" s="628"/>
      <c r="AQ145" s="626">
        <f>BP145</f>
        <v>3</v>
      </c>
      <c r="AR145" s="627"/>
      <c r="AS145" s="627"/>
      <c r="AT145" s="628"/>
      <c r="AU145" s="626">
        <f>BQ145</f>
        <v>4</v>
      </c>
      <c r="AV145" s="627"/>
      <c r="AW145" s="627"/>
      <c r="AX145" s="628"/>
      <c r="AY145" s="626">
        <f>BR145</f>
        <v>3</v>
      </c>
      <c r="AZ145" s="627"/>
      <c r="BA145" s="627"/>
      <c r="BB145" s="628"/>
      <c r="BC145" s="626">
        <f>BS145</f>
        <v>3</v>
      </c>
      <c r="BD145" s="627"/>
      <c r="BE145" s="627"/>
      <c r="BF145" s="628"/>
      <c r="BG145" s="626">
        <f>BT145</f>
        <v>1</v>
      </c>
      <c r="BH145" s="627"/>
      <c r="BI145" s="627"/>
      <c r="BJ145" s="628"/>
      <c r="BK145" s="21"/>
      <c r="BL145"/>
      <c r="BM145" s="80">
        <f t="shared" ref="BM145:BT145" si="910">CI71+CI131</f>
        <v>4</v>
      </c>
      <c r="BN145" s="80">
        <f t="shared" si="910"/>
        <v>3</v>
      </c>
      <c r="BO145" s="80">
        <f t="shared" si="910"/>
        <v>4</v>
      </c>
      <c r="BP145" s="80">
        <f t="shared" si="910"/>
        <v>3</v>
      </c>
      <c r="BQ145" s="80">
        <f t="shared" si="910"/>
        <v>4</v>
      </c>
      <c r="BR145" s="80">
        <f t="shared" si="910"/>
        <v>3</v>
      </c>
      <c r="BS145" s="80">
        <f t="shared" si="910"/>
        <v>3</v>
      </c>
      <c r="BT145" s="80">
        <f t="shared" si="910"/>
        <v>1</v>
      </c>
      <c r="BU145" s="83">
        <f>SUM(BM145:BT145)</f>
        <v>25</v>
      </c>
      <c r="BX145"/>
      <c r="BY145"/>
      <c r="BZ145"/>
      <c r="CA145"/>
      <c r="CB145"/>
      <c r="CC145"/>
      <c r="CD145"/>
      <c r="CE145"/>
      <c r="CF145" s="208"/>
      <c r="CG145" s="221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>
      <c r="A146" s="141">
        <v>4</v>
      </c>
      <c r="B146" s="690" t="str">
        <f t="shared" si="909"/>
        <v>Переддипломна</v>
      </c>
      <c r="C146" s="690"/>
      <c r="D146" s="687">
        <v>8</v>
      </c>
      <c r="E146" s="688"/>
      <c r="F146" s="688"/>
      <c r="G146" s="688"/>
      <c r="H146" s="688"/>
      <c r="I146" s="688"/>
      <c r="J146" s="688"/>
      <c r="K146" s="688"/>
      <c r="L146" s="689"/>
      <c r="M146" s="678">
        <v>4</v>
      </c>
      <c r="N146" s="679"/>
      <c r="O146" s="679"/>
      <c r="P146" s="679"/>
      <c r="Q146" s="680">
        <v>6</v>
      </c>
      <c r="R146" s="679"/>
      <c r="S146" s="679"/>
      <c r="T146" s="679"/>
      <c r="U146" s="177"/>
      <c r="V146" s="177"/>
      <c r="W146" s="259"/>
      <c r="X146" s="260"/>
      <c r="Y146" s="261"/>
      <c r="Z146" s="668" t="s">
        <v>243</v>
      </c>
      <c r="AA146" s="669"/>
      <c r="AB146" s="669"/>
      <c r="AC146" s="670"/>
      <c r="AD146" s="176">
        <f>SUM(AE146:BG146)</f>
        <v>31</v>
      </c>
      <c r="AE146" s="626">
        <f>BM142</f>
        <v>4</v>
      </c>
      <c r="AF146" s="627"/>
      <c r="AG146" s="627"/>
      <c r="AH146" s="628"/>
      <c r="AI146" s="626">
        <f>BN142</f>
        <v>4</v>
      </c>
      <c r="AJ146" s="627"/>
      <c r="AK146" s="627"/>
      <c r="AL146" s="628"/>
      <c r="AM146" s="626">
        <f>BO142</f>
        <v>4</v>
      </c>
      <c r="AN146" s="627"/>
      <c r="AO146" s="627"/>
      <c r="AP146" s="628"/>
      <c r="AQ146" s="626">
        <f>BP142</f>
        <v>5</v>
      </c>
      <c r="AR146" s="627"/>
      <c r="AS146" s="627"/>
      <c r="AT146" s="628"/>
      <c r="AU146" s="626">
        <f>BQ142</f>
        <v>3</v>
      </c>
      <c r="AV146" s="627"/>
      <c r="AW146" s="627"/>
      <c r="AX146" s="628"/>
      <c r="AY146" s="626">
        <f>BR142</f>
        <v>4</v>
      </c>
      <c r="AZ146" s="627"/>
      <c r="BA146" s="627"/>
      <c r="BB146" s="628"/>
      <c r="BC146" s="626">
        <f>BS142</f>
        <v>3</v>
      </c>
      <c r="BD146" s="627"/>
      <c r="BE146" s="627"/>
      <c r="BF146" s="628"/>
      <c r="BG146" s="626">
        <f>BT142</f>
        <v>4</v>
      </c>
      <c r="BH146" s="627"/>
      <c r="BI146" s="627"/>
      <c r="BJ146" s="628"/>
      <c r="BK146" s="21"/>
      <c r="BL146"/>
      <c r="BM146" s="619" t="s">
        <v>111</v>
      </c>
      <c r="BN146" s="619"/>
      <c r="BO146" s="619"/>
      <c r="BP146" s="619"/>
      <c r="BQ146" s="619"/>
      <c r="BR146" s="619"/>
      <c r="BS146" s="619"/>
      <c r="BT146" s="619"/>
      <c r="BU146" s="19"/>
      <c r="BX146"/>
      <c r="BY146"/>
      <c r="BZ146"/>
      <c r="CA146"/>
      <c r="CB146"/>
      <c r="CC146"/>
      <c r="CD146"/>
      <c r="CE146"/>
      <c r="CF146" s="208"/>
      <c r="CG146" s="221"/>
      <c r="CH146"/>
      <c r="CI146"/>
      <c r="CJ146"/>
      <c r="CK146"/>
      <c r="CL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</row>
    <row r="147" spans="1:256" s="2" customFormat="1" ht="13.5" customHeight="1">
      <c r="A147" s="141">
        <v>5</v>
      </c>
      <c r="B147" s="690">
        <f>B92</f>
        <v>0</v>
      </c>
      <c r="C147" s="690"/>
      <c r="D147" s="687" t="str">
        <f>MID(CONCATENATE(D92,IF($DA92&gt;1,",",""),E92,IF($DA92&gt;1,",",""),F92,IF($DA92&gt;1,",",""),G92,IF($DA92&gt;1,",",""),H92,IF($DA92&gt;1,",",""),I92,IF($DA92&gt;1,",",""),J92,IF($DA92&gt;1,",",""),K92,IF($DA92&gt;1,",",""),M92,IF($DA92&gt;1,",",""),N92,IF($DA92&gt;1,",",""),O92,IF($DA92&gt;1,",","")),1,1)</f>
        <v/>
      </c>
      <c r="E147" s="688"/>
      <c r="F147" s="688"/>
      <c r="G147" s="688"/>
      <c r="H147" s="688"/>
      <c r="I147" s="688"/>
      <c r="J147" s="688"/>
      <c r="K147" s="688"/>
      <c r="L147" s="689"/>
      <c r="M147" s="678">
        <f>IF(B92&lt;&gt;"",Z92/1.5,0)</f>
        <v>0</v>
      </c>
      <c r="N147" s="679"/>
      <c r="O147" s="679"/>
      <c r="P147" s="679"/>
      <c r="Q147" s="680">
        <f>IF(B92&lt;&gt;"",Z92,0)</f>
        <v>0</v>
      </c>
      <c r="R147" s="679"/>
      <c r="S147" s="679"/>
      <c r="T147" s="679"/>
      <c r="U147" s="177"/>
      <c r="V147" s="177"/>
      <c r="W147" s="675" t="s">
        <v>233</v>
      </c>
      <c r="X147" s="676"/>
      <c r="Y147" s="676"/>
      <c r="Z147" s="676"/>
      <c r="AA147" s="668" t="s">
        <v>235</v>
      </c>
      <c r="AB147" s="672"/>
      <c r="AC147" s="672"/>
      <c r="AD147" s="673"/>
      <c r="AE147" s="609">
        <f t="shared" ref="AE147" si="911">AH134</f>
        <v>30</v>
      </c>
      <c r="AF147" s="610"/>
      <c r="AG147" s="610"/>
      <c r="AH147" s="611"/>
      <c r="AI147" s="609">
        <f t="shared" ref="AI147" si="912">AL134</f>
        <v>30</v>
      </c>
      <c r="AJ147" s="610"/>
      <c r="AK147" s="610"/>
      <c r="AL147" s="611"/>
      <c r="AM147" s="609">
        <f>AP134</f>
        <v>30</v>
      </c>
      <c r="AN147" s="610"/>
      <c r="AO147" s="610"/>
      <c r="AP147" s="611"/>
      <c r="AQ147" s="609">
        <f>AT134</f>
        <v>30</v>
      </c>
      <c r="AR147" s="610"/>
      <c r="AS147" s="610"/>
      <c r="AT147" s="611"/>
      <c r="AU147" s="609">
        <f>AX134</f>
        <v>30</v>
      </c>
      <c r="AV147" s="610"/>
      <c r="AW147" s="610"/>
      <c r="AX147" s="611"/>
      <c r="AY147" s="609">
        <f>BB134</f>
        <v>30</v>
      </c>
      <c r="AZ147" s="610"/>
      <c r="BA147" s="610"/>
      <c r="BB147" s="611"/>
      <c r="BC147" s="609">
        <f>BF134</f>
        <v>30</v>
      </c>
      <c r="BD147" s="610"/>
      <c r="BE147" s="610"/>
      <c r="BF147" s="611"/>
      <c r="BG147" s="609">
        <f>BJ134</f>
        <v>30</v>
      </c>
      <c r="BH147" s="610"/>
      <c r="BI147" s="610"/>
      <c r="BJ147" s="611"/>
      <c r="BK147" s="21"/>
      <c r="BL147"/>
      <c r="BM147" s="97">
        <f t="shared" ref="BM147:BT147" si="913">DE82</f>
        <v>0</v>
      </c>
      <c r="BN147" s="97">
        <f t="shared" si="913"/>
        <v>0</v>
      </c>
      <c r="BO147" s="97">
        <f t="shared" si="913"/>
        <v>0</v>
      </c>
      <c r="BP147" s="97">
        <f t="shared" si="913"/>
        <v>0</v>
      </c>
      <c r="BQ147" s="97">
        <f t="shared" si="913"/>
        <v>0</v>
      </c>
      <c r="BR147" s="97">
        <f t="shared" si="913"/>
        <v>0</v>
      </c>
      <c r="BS147" s="97">
        <f t="shared" si="913"/>
        <v>0</v>
      </c>
      <c r="BT147" s="97">
        <f t="shared" si="913"/>
        <v>0</v>
      </c>
      <c r="BU147" s="83">
        <f>SUM(BM147:BT147)</f>
        <v>0</v>
      </c>
      <c r="BX147"/>
      <c r="BY147"/>
      <c r="BZ147"/>
      <c r="CA147"/>
      <c r="CB147"/>
      <c r="CC147"/>
      <c r="CD147"/>
      <c r="CE147"/>
      <c r="CF147" s="208"/>
      <c r="CG147" s="221"/>
      <c r="CH147"/>
      <c r="CI147"/>
      <c r="CJ147"/>
      <c r="CK147"/>
      <c r="CL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2.75" customHeight="1">
      <c r="A148"/>
      <c r="B148" s="715" t="s">
        <v>38</v>
      </c>
      <c r="C148" s="716"/>
      <c r="D148" s="716"/>
      <c r="E148" s="716"/>
      <c r="F148" s="716"/>
      <c r="G148" s="716"/>
      <c r="H148" s="716"/>
      <c r="I148" s="716"/>
      <c r="J148" s="716"/>
      <c r="K148" s="716"/>
      <c r="L148" s="717"/>
      <c r="M148" s="678">
        <f>SUM(M143:P147)</f>
        <v>16</v>
      </c>
      <c r="N148" s="679"/>
      <c r="O148" s="679"/>
      <c r="P148" s="679"/>
      <c r="Q148" s="680">
        <f>SUM(Q142:T147)</f>
        <v>24</v>
      </c>
      <c r="R148" s="679"/>
      <c r="S148" s="679"/>
      <c r="T148" s="679"/>
      <c r="U148" s="177"/>
      <c r="V148" s="177"/>
      <c r="W148" s="262"/>
      <c r="X148" s="263"/>
      <c r="Y148" s="263"/>
      <c r="Z148" s="263"/>
      <c r="AA148" s="668" t="s">
        <v>236</v>
      </c>
      <c r="AB148" s="672"/>
      <c r="AC148" s="672"/>
      <c r="AD148" s="673"/>
      <c r="AE148" s="681">
        <f>AE147+AI147</f>
        <v>60</v>
      </c>
      <c r="AF148" s="682"/>
      <c r="AG148" s="682"/>
      <c r="AH148" s="682"/>
      <c r="AI148" s="682"/>
      <c r="AJ148" s="682"/>
      <c r="AK148" s="682"/>
      <c r="AL148" s="683"/>
      <c r="AM148" s="681">
        <f>AM147+AQ147</f>
        <v>60</v>
      </c>
      <c r="AN148" s="682"/>
      <c r="AO148" s="682"/>
      <c r="AP148" s="682"/>
      <c r="AQ148" s="682"/>
      <c r="AR148" s="682"/>
      <c r="AS148" s="682"/>
      <c r="AT148" s="683"/>
      <c r="AU148" s="681">
        <f>AU147+AY147</f>
        <v>60</v>
      </c>
      <c r="AV148" s="682"/>
      <c r="AW148" s="682"/>
      <c r="AX148" s="682"/>
      <c r="AY148" s="682"/>
      <c r="AZ148" s="682"/>
      <c r="BA148" s="682"/>
      <c r="BB148" s="683"/>
      <c r="BC148" s="681">
        <f>BC147+BG147</f>
        <v>60</v>
      </c>
      <c r="BD148" s="682"/>
      <c r="BE148" s="682"/>
      <c r="BF148" s="682"/>
      <c r="BG148" s="682"/>
      <c r="BH148" s="682"/>
      <c r="BI148" s="682"/>
      <c r="BJ148" s="683"/>
      <c r="BK148" s="21"/>
      <c r="BL148"/>
      <c r="BM148" s="619" t="s">
        <v>112</v>
      </c>
      <c r="BN148" s="619"/>
      <c r="BO148" s="619"/>
      <c r="BP148" s="619"/>
      <c r="BQ148" s="619"/>
      <c r="BR148" s="619"/>
      <c r="BS148" s="619"/>
      <c r="BT148" s="619"/>
      <c r="BU148" s="19"/>
      <c r="BX148"/>
      <c r="BY148"/>
      <c r="BZ148"/>
      <c r="CA148"/>
      <c r="CB148"/>
      <c r="CC148"/>
      <c r="CD148"/>
      <c r="CE148"/>
      <c r="CF148" s="208"/>
      <c r="CG148" s="221"/>
      <c r="CH148"/>
      <c r="CI148"/>
      <c r="CJ148"/>
      <c r="CK148"/>
      <c r="CL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2" customFormat="1" ht="12.75" customHeight="1">
      <c r="A149"/>
      <c r="B149" s="352"/>
      <c r="C149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639" t="s">
        <v>234</v>
      </c>
      <c r="X149" s="640"/>
      <c r="Y149" s="641"/>
      <c r="Z149" s="633" t="s">
        <v>237</v>
      </c>
      <c r="AA149" s="634"/>
      <c r="AB149" s="634"/>
      <c r="AC149" s="634"/>
      <c r="AD149" s="635"/>
      <c r="AE149" s="609">
        <f>AH131</f>
        <v>0</v>
      </c>
      <c r="AF149" s="610"/>
      <c r="AG149" s="610"/>
      <c r="AH149" s="611"/>
      <c r="AI149" s="609">
        <f>AL131</f>
        <v>0</v>
      </c>
      <c r="AJ149" s="610"/>
      <c r="AK149" s="610"/>
      <c r="AL149" s="611"/>
      <c r="AM149" s="609">
        <f>AP131</f>
        <v>10</v>
      </c>
      <c r="AN149" s="610"/>
      <c r="AO149" s="610"/>
      <c r="AP149" s="611"/>
      <c r="AQ149" s="609">
        <f>AT131</f>
        <v>10</v>
      </c>
      <c r="AR149" s="610"/>
      <c r="AS149" s="610"/>
      <c r="AT149" s="611"/>
      <c r="AU149" s="609">
        <f>AX131</f>
        <v>10</v>
      </c>
      <c r="AV149" s="610"/>
      <c r="AW149" s="610"/>
      <c r="AX149" s="611"/>
      <c r="AY149" s="609">
        <f>BB131</f>
        <v>10</v>
      </c>
      <c r="AZ149" s="610"/>
      <c r="BA149" s="610"/>
      <c r="BB149" s="611"/>
      <c r="BC149" s="609">
        <f>BF131</f>
        <v>10</v>
      </c>
      <c r="BD149" s="610"/>
      <c r="BE149" s="610"/>
      <c r="BF149" s="611"/>
      <c r="BG149" s="609">
        <f>BJ131</f>
        <v>10</v>
      </c>
      <c r="BH149" s="610"/>
      <c r="BI149" s="610"/>
      <c r="BJ149" s="611"/>
      <c r="BK149" s="21"/>
      <c r="BL149"/>
      <c r="BM149" s="243"/>
      <c r="BN149" s="243"/>
      <c r="BO149" s="243"/>
      <c r="BP149" s="243"/>
      <c r="BQ149" s="243"/>
      <c r="BR149" s="243"/>
      <c r="BS149" s="243"/>
      <c r="BT149" s="243"/>
      <c r="BU149" s="19"/>
      <c r="BX149"/>
      <c r="BY149"/>
      <c r="BZ149"/>
      <c r="CA149"/>
      <c r="CB149"/>
      <c r="CC149"/>
      <c r="CD149"/>
      <c r="CE149"/>
      <c r="CF149" s="208"/>
      <c r="CG149" s="221"/>
      <c r="CH149"/>
      <c r="CI149"/>
      <c r="CJ149"/>
      <c r="CK149"/>
      <c r="CL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2" customFormat="1" ht="12.75" customHeight="1">
      <c r="A150"/>
      <c r="B150" s="352"/>
      <c r="C150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264"/>
      <c r="X150" s="265"/>
      <c r="Y150" s="266"/>
      <c r="Z150" s="636"/>
      <c r="AA150" s="637"/>
      <c r="AB150" s="637"/>
      <c r="AC150" s="637"/>
      <c r="AD150" s="638"/>
      <c r="AE150" s="650">
        <f>Z131</f>
        <v>60</v>
      </c>
      <c r="AF150" s="651"/>
      <c r="AG150" s="651"/>
      <c r="AH150" s="651"/>
      <c r="AI150" s="651"/>
      <c r="AJ150" s="651"/>
      <c r="AK150" s="651"/>
      <c r="AL150" s="651"/>
      <c r="AM150" s="651"/>
      <c r="AN150" s="651"/>
      <c r="AO150" s="651"/>
      <c r="AP150" s="651"/>
      <c r="AQ150" s="651"/>
      <c r="AR150" s="651"/>
      <c r="AS150" s="651"/>
      <c r="AT150" s="651"/>
      <c r="AU150" s="651"/>
      <c r="AV150" s="651"/>
      <c r="AW150" s="651"/>
      <c r="AX150" s="651"/>
      <c r="AY150" s="651"/>
      <c r="AZ150" s="651"/>
      <c r="BA150" s="651"/>
      <c r="BB150" s="651"/>
      <c r="BC150" s="651"/>
      <c r="BD150" s="651"/>
      <c r="BE150" s="651"/>
      <c r="BF150" s="651"/>
      <c r="BG150" s="651"/>
      <c r="BH150" s="651"/>
      <c r="BI150" s="651"/>
      <c r="BJ150" s="652"/>
      <c r="BK150" s="128">
        <f>IF('Титул денна'!AX1="магістр",22.5,60)</f>
        <v>60</v>
      </c>
      <c r="BL150"/>
      <c r="BM150" s="97">
        <f t="shared" ref="BM150:BT150" si="914">DN82</f>
        <v>0</v>
      </c>
      <c r="BN150" s="97">
        <f t="shared" si="914"/>
        <v>0</v>
      </c>
      <c r="BO150" s="97">
        <f t="shared" si="914"/>
        <v>1</v>
      </c>
      <c r="BP150" s="97">
        <f t="shared" si="914"/>
        <v>0</v>
      </c>
      <c r="BQ150" s="97">
        <f t="shared" si="914"/>
        <v>1</v>
      </c>
      <c r="BR150" s="97">
        <f t="shared" si="914"/>
        <v>0</v>
      </c>
      <c r="BS150" s="97">
        <f t="shared" si="914"/>
        <v>1</v>
      </c>
      <c r="BT150" s="97">
        <f t="shared" si="914"/>
        <v>0</v>
      </c>
      <c r="BU150" s="83">
        <f>SUM(BM150:BT150)</f>
        <v>3</v>
      </c>
      <c r="BX150"/>
      <c r="BY150"/>
      <c r="BZ150"/>
      <c r="CA150"/>
      <c r="CB150"/>
      <c r="CC150"/>
      <c r="CD150"/>
      <c r="CE150"/>
      <c r="CF150" s="208"/>
      <c r="CG150" s="221"/>
      <c r="CH150"/>
      <c r="CI150"/>
      <c r="CJ150"/>
      <c r="CK150"/>
      <c r="CL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s="2" customFormat="1" ht="12.75" customHeight="1">
      <c r="A151" s="252"/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67"/>
      <c r="X151" s="268"/>
      <c r="Y151" s="269"/>
      <c r="Z151" s="720" t="s">
        <v>238</v>
      </c>
      <c r="AA151" s="721"/>
      <c r="AB151" s="721"/>
      <c r="AC151" s="721"/>
      <c r="AD151" s="722"/>
      <c r="AE151" s="609">
        <v>0</v>
      </c>
      <c r="AF151" s="610"/>
      <c r="AG151" s="610"/>
      <c r="AH151" s="611"/>
      <c r="AI151" s="609">
        <v>0</v>
      </c>
      <c r="AJ151" s="610"/>
      <c r="AK151" s="610"/>
      <c r="AL151" s="611"/>
      <c r="AM151" s="609">
        <v>0</v>
      </c>
      <c r="AN151" s="610"/>
      <c r="AO151" s="610"/>
      <c r="AP151" s="611"/>
      <c r="AQ151" s="609">
        <v>0</v>
      </c>
      <c r="AR151" s="610"/>
      <c r="AS151" s="610"/>
      <c r="AT151" s="611"/>
      <c r="AU151" s="609">
        <v>0</v>
      </c>
      <c r="AV151" s="610"/>
      <c r="AW151" s="610"/>
      <c r="AX151" s="611"/>
      <c r="AY151" s="609">
        <v>0</v>
      </c>
      <c r="AZ151" s="610"/>
      <c r="BA151" s="610"/>
      <c r="BB151" s="611"/>
      <c r="BC151" s="609">
        <v>0</v>
      </c>
      <c r="BD151" s="610"/>
      <c r="BE151" s="610"/>
      <c r="BF151" s="611"/>
      <c r="BG151" s="609">
        <f>Z96</f>
        <v>6</v>
      </c>
      <c r="BH151" s="610"/>
      <c r="BI151" s="610"/>
      <c r="BJ151" s="611"/>
      <c r="BK151" s="24"/>
      <c r="BL151" s="33"/>
      <c r="BM151" s="696" t="s">
        <v>75</v>
      </c>
      <c r="BN151" s="696"/>
      <c r="BO151" s="696"/>
      <c r="BP151" s="696"/>
      <c r="BQ151" s="696"/>
      <c r="BR151" s="696"/>
      <c r="BS151" s="696"/>
      <c r="BT151" s="696"/>
      <c r="BU151" s="19"/>
      <c r="BX151"/>
      <c r="BY151"/>
      <c r="BZ151"/>
      <c r="CA151"/>
      <c r="CB151"/>
      <c r="CC151"/>
      <c r="CD151"/>
      <c r="CE151"/>
      <c r="CF151" s="208"/>
      <c r="CG151" s="221"/>
    </row>
    <row r="152" spans="1:256" s="19" customFormat="1" ht="14.25" customHeight="1">
      <c r="A152" s="252"/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24"/>
      <c r="BL152" s="56"/>
      <c r="BM152" s="94">
        <f>COUNTIF($R$15:$R$70,1)+COUNTIF($R$111:$R$130,1)</f>
        <v>0</v>
      </c>
      <c r="BN152" s="94">
        <f>COUNTIF($R$15:$R$70,2)+COUNTIF($R$111:$R$130,2)</f>
        <v>0</v>
      </c>
      <c r="BO152" s="94">
        <f>COUNTIF($R$15:$R$70,3)+COUNTIF($R$111:$R$130,3)</f>
        <v>0</v>
      </c>
      <c r="BP152" s="94">
        <f>COUNTIF($R$15:$R$70,4)+COUNTIF($R$111:$R$130,4)</f>
        <v>0</v>
      </c>
      <c r="BQ152" s="94">
        <f>COUNTIF($R$15:$R$70,5)+COUNTIF($R$111:$R$130,5)</f>
        <v>0</v>
      </c>
      <c r="BR152" s="94">
        <f>COUNTIF($R$15:$R$70,6)+COUNTIF($R$111:$R$130,6)</f>
        <v>0</v>
      </c>
      <c r="BS152" s="94">
        <f>COUNTIF($R$15:$R$70,7)+COUNTIF($R$111:$R$130,7)</f>
        <v>0</v>
      </c>
      <c r="BT152" s="94">
        <f>COUNTIF($R$15:$R$70,8)+COUNTIF($R$111:$R$130,8)</f>
        <v>0</v>
      </c>
      <c r="BX152"/>
      <c r="BY152"/>
      <c r="BZ152"/>
      <c r="CA152"/>
      <c r="CB152"/>
      <c r="CC152"/>
      <c r="CD152"/>
      <c r="CE152"/>
      <c r="CF152" s="214"/>
      <c r="CG152" s="228"/>
      <c r="CH152" s="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</row>
    <row r="153" spans="1:256" s="2" customFormat="1" ht="13.5" customHeight="1">
      <c r="A153" s="252"/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24"/>
      <c r="BL153" s="33"/>
      <c r="BM153" s="94">
        <f>COUNTIF($S$15:$S$70,1)+COUNTIF($S$111:$S$130,1)</f>
        <v>0</v>
      </c>
      <c r="BN153" s="94">
        <f>COUNTIF($S$15:$S$70,2)+COUNTIF($S$111:$S$130,2)</f>
        <v>0</v>
      </c>
      <c r="BO153" s="94">
        <f>COUNTIF($S$15:$S$70,3)+COUNTIF($S$111:$S$130,3)</f>
        <v>0</v>
      </c>
      <c r="BP153" s="94">
        <f>COUNTIF($S$15:$S$70,4)+COUNTIF($S$111:$S$130,4)</f>
        <v>0</v>
      </c>
      <c r="BQ153" s="94">
        <f>COUNTIF($S$15:$S$70,5)+COUNTIF($S$111:$S$130,5)</f>
        <v>0</v>
      </c>
      <c r="BR153" s="94">
        <f>COUNTIF($S$15:$S$70,6)+COUNTIF($S$111:$S$130,6)</f>
        <v>0</v>
      </c>
      <c r="BS153" s="94">
        <f>COUNTIF($S$15:$S$70,7)+COUNTIF($S$111:$S$130,7)</f>
        <v>0</v>
      </c>
      <c r="BT153" s="94">
        <f>COUNTIF($S$15:$S$70,8)+COUNTIF($S$111:$S$130,8)</f>
        <v>0</v>
      </c>
      <c r="BU153" s="19"/>
      <c r="BX153"/>
      <c r="BY153"/>
      <c r="BZ153"/>
      <c r="CA153"/>
      <c r="CB153"/>
      <c r="CC153"/>
      <c r="CD153"/>
      <c r="CE153"/>
      <c r="CF153" s="208"/>
      <c r="CG153" s="221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</row>
    <row r="154" spans="1:256" s="426" customFormat="1" ht="13.5" customHeight="1">
      <c r="A154" s="422"/>
      <c r="B154" s="420" t="s">
        <v>191</v>
      </c>
      <c r="C154" s="642" t="s">
        <v>393</v>
      </c>
      <c r="D154" s="643"/>
      <c r="E154" s="643"/>
      <c r="F154" s="643"/>
      <c r="G154" s="643"/>
      <c r="H154" s="643"/>
      <c r="I154" s="643"/>
      <c r="J154" s="643"/>
      <c r="K154" s="643"/>
      <c r="L154" s="643"/>
      <c r="M154" s="643"/>
      <c r="N154" s="643"/>
      <c r="O154" s="643"/>
      <c r="P154" s="643"/>
      <c r="Q154" s="643"/>
      <c r="R154" s="643"/>
      <c r="S154" s="643"/>
      <c r="T154" s="643"/>
      <c r="U154" s="643"/>
      <c r="V154" s="643"/>
      <c r="W154" s="643"/>
      <c r="X154" s="643"/>
      <c r="Y154" s="643"/>
      <c r="Z154" s="643"/>
      <c r="AA154" s="643"/>
      <c r="AB154" s="643"/>
      <c r="AC154" s="643"/>
      <c r="AD154" s="643"/>
      <c r="AE154" s="643"/>
      <c r="AF154" s="643"/>
      <c r="AG154" s="643"/>
      <c r="AH154" s="643"/>
      <c r="AI154" s="643"/>
      <c r="AJ154" s="643"/>
      <c r="AK154" s="643"/>
      <c r="AL154" s="643"/>
      <c r="AM154" s="643"/>
      <c r="AN154" s="643"/>
      <c r="AO154" s="643"/>
      <c r="AP154" s="643"/>
      <c r="AQ154" s="643"/>
      <c r="AR154" s="643"/>
      <c r="AS154" s="643"/>
      <c r="AT154" s="643"/>
      <c r="AU154" s="499"/>
      <c r="AV154" s="499"/>
      <c r="AW154" s="499"/>
      <c r="AX154" s="499"/>
      <c r="AY154" s="499"/>
      <c r="AZ154" s="499"/>
      <c r="BA154" s="499"/>
      <c r="BB154" s="499"/>
      <c r="BC154" s="499"/>
      <c r="BD154" s="499"/>
      <c r="BE154" s="499"/>
      <c r="BF154" s="499"/>
      <c r="BG154" s="499"/>
      <c r="BH154" s="499"/>
      <c r="BI154" s="499"/>
      <c r="BJ154" s="499"/>
      <c r="BK154" s="423"/>
      <c r="BL154" s="435"/>
      <c r="BM154" s="176">
        <f>COUNTIF($T$15:$T$70,1)+COUNTIF($T$111:$T$130,1)</f>
        <v>0</v>
      </c>
      <c r="BN154" s="176">
        <f>COUNTIF($T$15:$T$70,2)+COUNTIF($T$111:$T$130,2)</f>
        <v>0</v>
      </c>
      <c r="BO154" s="176">
        <f>COUNTIF($T$15:$T$70,3)+COUNTIF($T$111:$T$130,3)</f>
        <v>0</v>
      </c>
      <c r="BP154" s="176">
        <f>COUNTIF($T$15:$T$70,4)+COUNTIF($T$111:$T$130,4)</f>
        <v>0</v>
      </c>
      <c r="BQ154" s="176">
        <f>COUNTIF($T$15:$T$70,5)+COUNTIF($T$111:$T$130,5)</f>
        <v>0</v>
      </c>
      <c r="BR154" s="176">
        <f>COUNTIF($T$15:$T$70,6)+COUNTIF($T$111:$T$130,6)</f>
        <v>0</v>
      </c>
      <c r="BS154" s="176">
        <f>COUNTIF($T$15:$T$70,7)+COUNTIF($T$111:$T$130,7)</f>
        <v>0</v>
      </c>
      <c r="BT154" s="176">
        <f>COUNTIF($T$15:$T$70,8)+COUNTIF($T$111:$T$130,8)</f>
        <v>0</v>
      </c>
      <c r="BU154" s="452"/>
      <c r="BX154" s="452"/>
      <c r="BY154" s="452"/>
      <c r="BZ154" s="452"/>
      <c r="CA154" s="452"/>
      <c r="CB154" s="452"/>
      <c r="CC154" s="452"/>
      <c r="CD154" s="452"/>
      <c r="CE154" s="452"/>
      <c r="CF154" s="427"/>
      <c r="CG154" s="428"/>
      <c r="CH154" s="452"/>
      <c r="CI154" s="452"/>
      <c r="CJ154" s="452"/>
      <c r="CK154" s="452"/>
      <c r="CL154" s="452"/>
      <c r="CM154" s="452"/>
      <c r="CN154" s="452"/>
      <c r="CO154" s="452"/>
      <c r="CP154" s="452"/>
      <c r="CQ154" s="452"/>
      <c r="CR154" s="452"/>
      <c r="CS154" s="452"/>
      <c r="CT154" s="452"/>
      <c r="CU154" s="452"/>
      <c r="DD154" s="452"/>
      <c r="DE154" s="452"/>
      <c r="DF154" s="452"/>
      <c r="DG154" s="452"/>
      <c r="DH154" s="452"/>
      <c r="DI154" s="452"/>
      <c r="DJ154" s="452"/>
      <c r="DK154" s="452"/>
      <c r="DL154" s="452"/>
      <c r="DM154" s="452"/>
      <c r="DN154" s="452"/>
      <c r="DO154" s="452"/>
      <c r="DP154" s="452"/>
      <c r="DQ154" s="452"/>
      <c r="DR154" s="452"/>
      <c r="DS154" s="452"/>
      <c r="DT154" s="452"/>
      <c r="DU154" s="452"/>
    </row>
    <row r="155" spans="1:256" s="426" customFormat="1" ht="13.5" customHeight="1">
      <c r="A155" s="422"/>
      <c r="B155" s="435"/>
      <c r="C155" s="631" t="s">
        <v>192</v>
      </c>
      <c r="D155" s="631"/>
      <c r="E155" s="631"/>
      <c r="F155" s="631"/>
      <c r="G155" s="631"/>
      <c r="H155" s="631"/>
      <c r="I155" s="631"/>
      <c r="J155" s="631"/>
      <c r="K155" s="631"/>
      <c r="L155" s="631"/>
      <c r="M155" s="631"/>
      <c r="N155" s="631"/>
      <c r="O155" s="631"/>
      <c r="P155" s="631"/>
      <c r="Q155" s="631"/>
      <c r="R155" s="631"/>
      <c r="S155" s="631"/>
      <c r="T155" s="631"/>
      <c r="U155" s="631"/>
      <c r="V155" s="631"/>
      <c r="W155" s="631"/>
      <c r="X155" s="631"/>
      <c r="Y155" s="631"/>
      <c r="Z155" s="631"/>
      <c r="AA155" s="631"/>
      <c r="AB155" s="631"/>
      <c r="AC155" s="631"/>
      <c r="AD155" s="631"/>
      <c r="AE155" s="631"/>
      <c r="AF155" s="631"/>
      <c r="AG155" s="631"/>
      <c r="AH155" s="631"/>
      <c r="AI155" s="631"/>
      <c r="AJ155" s="631"/>
      <c r="AK155" s="631"/>
      <c r="AL155" s="631"/>
      <c r="AM155" s="644"/>
      <c r="AN155" s="644"/>
      <c r="AO155" s="644"/>
      <c r="AP155" s="644"/>
      <c r="AQ155" s="644"/>
      <c r="AR155" s="644"/>
      <c r="AS155" s="644"/>
      <c r="AT155" s="644"/>
      <c r="AU155" s="500"/>
      <c r="AV155" s="500"/>
      <c r="AW155" s="500"/>
      <c r="AX155" s="500"/>
      <c r="AY155" s="500"/>
      <c r="AZ155" s="500"/>
      <c r="BA155" s="500"/>
      <c r="BB155" s="500"/>
      <c r="BC155" s="500"/>
      <c r="BD155" s="500"/>
      <c r="BE155" s="500"/>
      <c r="BF155" s="500"/>
      <c r="BG155" s="500"/>
      <c r="BH155" s="500"/>
      <c r="BI155" s="500"/>
      <c r="BJ155" s="500"/>
      <c r="BK155" s="423"/>
      <c r="BL155" s="424"/>
      <c r="BM155" s="176">
        <f>COUNTIF($U$15:$U$70,1)+COUNTIF($U$111:$U$130,1)</f>
        <v>0</v>
      </c>
      <c r="BN155" s="176">
        <f>COUNTIF($U$15:$U$70,2)+COUNTIF($U$111:$U$130,2)</f>
        <v>0</v>
      </c>
      <c r="BO155" s="176">
        <f>COUNTIF($U$15:$U$70,3)+COUNTIF($U$111:$U$130,3)</f>
        <v>0</v>
      </c>
      <c r="BP155" s="176">
        <f>COUNTIF($U$15:$U$70,4)+COUNTIF($U$111:$U$130,4)</f>
        <v>0</v>
      </c>
      <c r="BQ155" s="176">
        <f>COUNTIF($U$15:$U$70,5)+COUNTIF($U$111:$U$130,5)</f>
        <v>0</v>
      </c>
      <c r="BR155" s="176">
        <f>COUNTIF($U$15:$U$70,6)+COUNTIF($U$111:$U$130,6)</f>
        <v>0</v>
      </c>
      <c r="BS155" s="176">
        <f>COUNTIF($U$15:$U$70,7)+COUNTIF($U$111:$U$130,7)</f>
        <v>0</v>
      </c>
      <c r="BT155" s="176">
        <f>COUNTIF($U$15:$U$70,8)+COUNTIF($U$111:$U$130,8)</f>
        <v>0</v>
      </c>
      <c r="BU155" s="425"/>
      <c r="BX155" s="425"/>
      <c r="BY155" s="425"/>
      <c r="BZ155" s="425"/>
      <c r="CA155" s="425"/>
      <c r="CB155" s="425"/>
      <c r="CC155" s="425"/>
      <c r="CD155" s="425"/>
      <c r="CE155" s="425"/>
      <c r="CF155" s="427"/>
      <c r="CG155" s="428"/>
      <c r="CH155" s="425"/>
      <c r="CI155" s="425"/>
      <c r="CJ155" s="425"/>
      <c r="CK155" s="425"/>
      <c r="CL155" s="425"/>
      <c r="CM155" s="425"/>
      <c r="CN155" s="425"/>
      <c r="CO155" s="425"/>
      <c r="CP155" s="425"/>
      <c r="CQ155" s="425"/>
      <c r="CR155" s="425"/>
      <c r="CS155" s="425"/>
      <c r="CT155" s="425"/>
      <c r="CU155" s="425"/>
      <c r="DD155" s="425"/>
      <c r="DE155" s="425"/>
      <c r="DF155" s="425"/>
      <c r="DG155" s="425"/>
      <c r="DH155" s="425"/>
      <c r="DI155" s="425"/>
      <c r="DJ155" s="425"/>
      <c r="DK155" s="425"/>
      <c r="DL155" s="425"/>
      <c r="DM155" s="425"/>
      <c r="DN155" s="425"/>
      <c r="DO155" s="425"/>
      <c r="DP155" s="425"/>
      <c r="DQ155" s="425"/>
      <c r="DR155" s="425"/>
      <c r="DS155" s="425"/>
      <c r="DT155" s="425"/>
      <c r="DU155" s="425"/>
    </row>
    <row r="156" spans="1:256" s="426" customFormat="1" ht="13.5" customHeight="1">
      <c r="A156" s="422"/>
      <c r="B156" s="421" t="s">
        <v>193</v>
      </c>
      <c r="C156" s="642" t="s">
        <v>394</v>
      </c>
      <c r="D156" s="643"/>
      <c r="E156" s="643"/>
      <c r="F156" s="643"/>
      <c r="G156" s="643"/>
      <c r="H156" s="643"/>
      <c r="I156" s="643"/>
      <c r="J156" s="643"/>
      <c r="K156" s="643"/>
      <c r="L156" s="643"/>
      <c r="M156" s="643"/>
      <c r="N156" s="643"/>
      <c r="O156" s="643"/>
      <c r="P156" s="643"/>
      <c r="Q156" s="643"/>
      <c r="R156" s="643"/>
      <c r="S156" s="643"/>
      <c r="T156" s="643"/>
      <c r="U156" s="643"/>
      <c r="V156" s="643"/>
      <c r="W156" s="643"/>
      <c r="X156" s="643"/>
      <c r="Y156" s="643"/>
      <c r="Z156" s="643"/>
      <c r="AA156" s="643"/>
      <c r="AB156" s="643"/>
      <c r="AC156" s="643"/>
      <c r="AD156" s="643"/>
      <c r="AE156" s="643"/>
      <c r="AF156" s="643"/>
      <c r="AG156" s="643"/>
      <c r="AH156" s="643"/>
      <c r="AI156" s="643"/>
      <c r="AJ156" s="643"/>
      <c r="AK156" s="643"/>
      <c r="AL156" s="643"/>
      <c r="AM156" s="643"/>
      <c r="AN156" s="643"/>
      <c r="AO156" s="643"/>
      <c r="AP156" s="643"/>
      <c r="AQ156" s="643"/>
      <c r="AR156" s="643"/>
      <c r="AS156" s="643"/>
      <c r="AT156" s="643"/>
      <c r="AU156" s="499"/>
      <c r="AV156" s="499"/>
      <c r="AW156" s="499"/>
      <c r="AX156" s="499"/>
      <c r="AY156" s="499"/>
      <c r="AZ156" s="499"/>
      <c r="BA156" s="499"/>
      <c r="BB156" s="499"/>
      <c r="BC156" s="499"/>
      <c r="BD156" s="499"/>
      <c r="BE156" s="499"/>
      <c r="BF156" s="499"/>
      <c r="BG156" s="499"/>
      <c r="BH156" s="499"/>
      <c r="BI156" s="499"/>
      <c r="BJ156" s="499"/>
      <c r="BK156" s="429"/>
      <c r="BL156" s="435"/>
      <c r="BM156" s="176">
        <f>COUNTIF($V$15:$V$70,1)+COUNTIF($V$111:$V$130,1)</f>
        <v>0</v>
      </c>
      <c r="BN156" s="176">
        <f>COUNTIF($V$15:$V$70,2)+COUNTIF($V$111:$V$130,2)</f>
        <v>0</v>
      </c>
      <c r="BO156" s="176">
        <f>COUNTIF($V$15:$V$70,3)+COUNTIF($V$111:$V$130,3)</f>
        <v>0</v>
      </c>
      <c r="BP156" s="176">
        <f>COUNTIF($V$15:$V$70,4)+COUNTIF($V$111:$V$130,4)</f>
        <v>0</v>
      </c>
      <c r="BQ156" s="176">
        <f>COUNTIF($V$15:$V$70,5)+COUNTIF($V$111:$V$130,5)</f>
        <v>0</v>
      </c>
      <c r="BR156" s="176">
        <f>COUNTIF($V$15:$V$70,6)+COUNTIF($V$111:$V$130,6)</f>
        <v>0</v>
      </c>
      <c r="BS156" s="176">
        <f>COUNTIF($V$15:$V$70,7)+COUNTIF($V$111:$V$130,7)</f>
        <v>0</v>
      </c>
      <c r="BT156" s="176">
        <f>COUNTIF($V$15:$V$70,8)+COUNTIF($V$111:$V$130,8)</f>
        <v>0</v>
      </c>
      <c r="BU156" s="435"/>
      <c r="BX156" s="452"/>
      <c r="BY156" s="452"/>
      <c r="BZ156" s="452"/>
      <c r="CA156" s="452"/>
      <c r="CB156" s="452"/>
      <c r="CC156" s="452"/>
      <c r="CD156" s="452"/>
      <c r="CE156" s="452"/>
      <c r="CF156" s="427"/>
      <c r="CG156" s="428"/>
      <c r="CI156" s="452"/>
      <c r="CJ156" s="452"/>
      <c r="CK156" s="452"/>
      <c r="CL156" s="452"/>
      <c r="CM156" s="452"/>
      <c r="CN156" s="452"/>
      <c r="CO156" s="452"/>
      <c r="CP156" s="452"/>
      <c r="CQ156" s="452"/>
      <c r="CR156" s="452"/>
      <c r="CS156" s="452"/>
      <c r="CT156" s="452"/>
      <c r="CU156" s="452"/>
      <c r="DD156" s="452"/>
      <c r="DE156" s="452"/>
      <c r="DF156" s="452"/>
      <c r="DG156" s="452"/>
      <c r="DH156" s="452"/>
      <c r="DI156" s="452"/>
      <c r="DJ156" s="452"/>
      <c r="DK156" s="452"/>
      <c r="DL156" s="452"/>
      <c r="DM156" s="452"/>
      <c r="DN156" s="452"/>
      <c r="DO156" s="452"/>
      <c r="DP156" s="452"/>
      <c r="DQ156" s="452"/>
      <c r="DR156" s="452"/>
      <c r="DS156" s="452"/>
      <c r="DT156" s="452"/>
      <c r="DU156" s="452"/>
      <c r="DV156" s="452"/>
      <c r="DW156" s="452"/>
      <c r="DX156" s="452"/>
      <c r="DY156" s="452"/>
      <c r="DZ156" s="452"/>
      <c r="EA156" s="452"/>
      <c r="EB156" s="452"/>
      <c r="EC156" s="452"/>
      <c r="ED156" s="452"/>
      <c r="EE156" s="452"/>
      <c r="EF156" s="452"/>
      <c r="EG156" s="452"/>
      <c r="EH156" s="452"/>
      <c r="EI156" s="452"/>
      <c r="EJ156" s="452"/>
      <c r="EK156" s="452"/>
      <c r="EL156" s="452"/>
      <c r="EM156" s="452"/>
      <c r="EN156" s="452"/>
      <c r="EO156" s="452"/>
      <c r="EP156" s="452"/>
      <c r="EQ156" s="452"/>
      <c r="ER156" s="452"/>
      <c r="ES156" s="452"/>
      <c r="ET156" s="452"/>
      <c r="EU156" s="452"/>
      <c r="EV156" s="452"/>
      <c r="EW156" s="452"/>
      <c r="EX156" s="452"/>
      <c r="EY156" s="452"/>
      <c r="EZ156" s="452"/>
      <c r="FA156" s="452"/>
      <c r="FB156" s="452"/>
      <c r="FC156" s="452"/>
      <c r="FD156" s="452"/>
      <c r="FE156" s="452"/>
      <c r="FF156" s="452"/>
      <c r="FG156" s="452"/>
      <c r="FH156" s="452"/>
      <c r="FI156" s="452"/>
      <c r="FJ156" s="452"/>
      <c r="FK156" s="452"/>
      <c r="FL156" s="452"/>
      <c r="FM156" s="452"/>
      <c r="FN156" s="452"/>
      <c r="FO156" s="452"/>
      <c r="FP156" s="452"/>
      <c r="FQ156" s="452"/>
      <c r="FR156" s="452"/>
      <c r="FS156" s="452"/>
      <c r="FT156" s="452"/>
      <c r="FU156" s="452"/>
      <c r="FV156" s="452"/>
      <c r="FW156" s="452"/>
      <c r="FX156" s="452"/>
      <c r="FY156" s="452"/>
      <c r="FZ156" s="452"/>
      <c r="GA156" s="452"/>
      <c r="GB156" s="452"/>
      <c r="GC156" s="452"/>
      <c r="GD156" s="452"/>
      <c r="GE156" s="452"/>
      <c r="GF156" s="452"/>
      <c r="GG156" s="452"/>
      <c r="GH156" s="452"/>
      <c r="GI156" s="452"/>
      <c r="GJ156" s="452"/>
      <c r="GK156" s="452"/>
      <c r="GL156" s="452"/>
      <c r="GM156" s="452"/>
      <c r="GN156" s="452"/>
      <c r="GO156" s="452"/>
      <c r="GP156" s="452"/>
      <c r="GQ156" s="452"/>
      <c r="GR156" s="452"/>
      <c r="GS156" s="452"/>
      <c r="GT156" s="452"/>
      <c r="GU156" s="452"/>
      <c r="GV156" s="452"/>
      <c r="GW156" s="452"/>
      <c r="GX156" s="452"/>
      <c r="GY156" s="452"/>
      <c r="GZ156" s="452"/>
      <c r="HA156" s="452"/>
      <c r="HB156" s="452"/>
      <c r="HC156" s="452"/>
      <c r="HD156" s="452"/>
      <c r="HE156" s="452"/>
      <c r="HF156" s="452"/>
      <c r="HG156" s="452"/>
      <c r="HH156" s="452"/>
      <c r="HI156" s="452"/>
      <c r="HJ156" s="452"/>
      <c r="HK156" s="452"/>
      <c r="HL156" s="452"/>
      <c r="HM156" s="452"/>
      <c r="HN156" s="452"/>
      <c r="HO156" s="452"/>
      <c r="HP156" s="452"/>
      <c r="HQ156" s="452"/>
      <c r="HR156" s="452"/>
      <c r="HS156" s="452"/>
      <c r="HT156" s="452"/>
      <c r="HU156" s="452"/>
      <c r="HV156" s="452"/>
      <c r="HW156" s="452"/>
      <c r="HX156" s="452"/>
      <c r="HY156" s="452"/>
      <c r="HZ156" s="452"/>
      <c r="IA156" s="452"/>
      <c r="IB156" s="452"/>
      <c r="IC156" s="452"/>
      <c r="ID156" s="452"/>
      <c r="IE156" s="452"/>
      <c r="IF156" s="452"/>
      <c r="IG156" s="452"/>
      <c r="IH156" s="452"/>
      <c r="II156" s="452"/>
      <c r="IJ156" s="452"/>
      <c r="IK156" s="452"/>
      <c r="IL156" s="452"/>
      <c r="IM156" s="452"/>
      <c r="IN156" s="452"/>
      <c r="IO156" s="452"/>
      <c r="IP156" s="452"/>
      <c r="IQ156" s="452"/>
      <c r="IR156" s="452"/>
      <c r="IS156" s="452"/>
      <c r="IT156" s="452"/>
      <c r="IU156" s="452"/>
      <c r="IV156" s="452"/>
    </row>
    <row r="157" spans="1:256" s="430" customFormat="1" ht="13.5" customHeight="1">
      <c r="A157" s="422"/>
      <c r="B157" s="496"/>
      <c r="C157" s="631" t="s">
        <v>194</v>
      </c>
      <c r="D157" s="631"/>
      <c r="E157" s="631"/>
      <c r="F157" s="631"/>
      <c r="G157" s="631"/>
      <c r="H157" s="631"/>
      <c r="I157" s="631"/>
      <c r="J157" s="631"/>
      <c r="K157" s="631"/>
      <c r="L157" s="631"/>
      <c r="M157" s="631"/>
      <c r="N157" s="631"/>
      <c r="O157" s="631"/>
      <c r="P157" s="631"/>
      <c r="Q157" s="631"/>
      <c r="R157" s="631"/>
      <c r="S157" s="631"/>
      <c r="T157" s="631"/>
      <c r="U157" s="631"/>
      <c r="V157" s="631"/>
      <c r="W157" s="631"/>
      <c r="X157" s="631"/>
      <c r="Y157" s="631"/>
      <c r="Z157" s="631"/>
      <c r="AA157" s="631"/>
      <c r="AB157" s="631"/>
      <c r="AC157" s="631"/>
      <c r="AD157" s="631"/>
      <c r="AE157" s="631"/>
      <c r="AF157" s="631"/>
      <c r="AG157" s="631"/>
      <c r="AH157" s="631"/>
      <c r="AI157" s="631"/>
      <c r="AJ157" s="631"/>
      <c r="AK157" s="631"/>
      <c r="AL157" s="631"/>
      <c r="AM157" s="644"/>
      <c r="AN157" s="644"/>
      <c r="AO157" s="644"/>
      <c r="AP157" s="644"/>
      <c r="AQ157" s="644"/>
      <c r="AR157" s="644"/>
      <c r="AS157" s="644"/>
      <c r="AT157" s="644"/>
      <c r="AU157" s="500"/>
      <c r="AV157" s="500"/>
      <c r="AW157" s="500"/>
      <c r="AX157" s="500"/>
      <c r="AY157" s="500"/>
      <c r="AZ157" s="500"/>
      <c r="BA157" s="500"/>
      <c r="BB157" s="500"/>
      <c r="BC157" s="500"/>
      <c r="BD157" s="500"/>
      <c r="BE157" s="500"/>
      <c r="BF157" s="500"/>
      <c r="BG157" s="500"/>
      <c r="BH157" s="500"/>
      <c r="BI157" s="500"/>
      <c r="BJ157" s="500"/>
      <c r="BK157" s="429"/>
      <c r="BL157" s="425"/>
      <c r="BM157" s="176">
        <f>COUNTIF($W$15:$W$70,1)+COUNTIF($W$111:$W$130,1)</f>
        <v>0</v>
      </c>
      <c r="BN157" s="176">
        <f>COUNTIF($W$15:$W$70,2)+COUNTIF($W$111:$W$130,2)</f>
        <v>0</v>
      </c>
      <c r="BO157" s="176">
        <f>COUNTIF($W$15:$W$70,3)+COUNTIF($W$111:$W$130,3)</f>
        <v>0</v>
      </c>
      <c r="BP157" s="176">
        <f>COUNTIF($W$15:$W$70,4)+COUNTIF($W$111:$W$130,4)</f>
        <v>0</v>
      </c>
      <c r="BQ157" s="176">
        <f>COUNTIF($W$15:$W$70,5)+COUNTIF($W$111:$W$130,5)</f>
        <v>0</v>
      </c>
      <c r="BR157" s="176">
        <f>COUNTIF($W$15:$W$70,6)+COUNTIF($W$111:$W$130,6)</f>
        <v>0</v>
      </c>
      <c r="BS157" s="176">
        <f>COUNTIF($W$15:$W$70,7)+COUNTIF($W$111:$W$130,7)</f>
        <v>0</v>
      </c>
      <c r="BT157" s="176">
        <f>COUNTIF($W$15:$W$70,8)+COUNTIF($W$111:$W$130,8)</f>
        <v>0</v>
      </c>
      <c r="BU157" s="425"/>
      <c r="BX157" s="425"/>
      <c r="BY157" s="425"/>
      <c r="BZ157" s="425"/>
      <c r="CA157" s="425"/>
      <c r="CB157" s="425"/>
      <c r="CC157" s="425"/>
      <c r="CD157" s="425"/>
      <c r="CE157" s="425"/>
      <c r="CF157" s="431"/>
      <c r="CG157" s="432"/>
      <c r="CH157" s="425"/>
      <c r="CI157" s="425"/>
      <c r="CJ157" s="425"/>
      <c r="CK157" s="425"/>
      <c r="CL157" s="425"/>
      <c r="CM157" s="425"/>
      <c r="CN157" s="425"/>
      <c r="CO157" s="425"/>
      <c r="CP157" s="425"/>
      <c r="CQ157" s="425"/>
      <c r="CR157" s="425"/>
      <c r="CS157" s="425"/>
      <c r="CT157" s="425"/>
      <c r="CU157" s="425"/>
      <c r="DD157" s="425"/>
      <c r="DE157" s="425"/>
      <c r="DF157" s="425"/>
      <c r="DG157" s="425"/>
      <c r="DH157" s="425"/>
      <c r="DI157" s="425"/>
      <c r="DJ157" s="425"/>
      <c r="DK157" s="425"/>
      <c r="DL157" s="425"/>
      <c r="DM157" s="425"/>
      <c r="DN157" s="425"/>
      <c r="DO157" s="425"/>
      <c r="DP157" s="425"/>
      <c r="DQ157" s="425"/>
      <c r="DR157" s="425"/>
      <c r="DS157" s="425"/>
      <c r="DT157" s="425"/>
      <c r="DU157" s="425"/>
      <c r="DV157" s="425"/>
      <c r="DW157" s="425"/>
      <c r="DX157" s="425"/>
      <c r="DY157" s="425"/>
      <c r="DZ157" s="425"/>
      <c r="EA157" s="425"/>
      <c r="EB157" s="425"/>
      <c r="EC157" s="425"/>
      <c r="ED157" s="425"/>
      <c r="EE157" s="425"/>
      <c r="EF157" s="425"/>
      <c r="EG157" s="425"/>
      <c r="EH157" s="425"/>
      <c r="EI157" s="425"/>
      <c r="EJ157" s="425"/>
      <c r="EK157" s="425"/>
      <c r="EL157" s="425"/>
      <c r="EM157" s="425"/>
      <c r="EN157" s="425"/>
      <c r="EO157" s="425"/>
      <c r="EP157" s="425"/>
      <c r="EQ157" s="425"/>
      <c r="ER157" s="425"/>
      <c r="ES157" s="425"/>
      <c r="ET157" s="425"/>
      <c r="EU157" s="425"/>
      <c r="EV157" s="425"/>
      <c r="EW157" s="425"/>
      <c r="EX157" s="425"/>
      <c r="EY157" s="425"/>
      <c r="EZ157" s="425"/>
      <c r="FA157" s="425"/>
      <c r="FB157" s="425"/>
      <c r="FC157" s="425"/>
      <c r="FD157" s="425"/>
      <c r="FE157" s="425"/>
      <c r="FF157" s="425"/>
      <c r="FG157" s="425"/>
      <c r="FH157" s="425"/>
      <c r="FI157" s="425"/>
      <c r="FJ157" s="425"/>
      <c r="FK157" s="425"/>
      <c r="FL157" s="425"/>
      <c r="FM157" s="425"/>
      <c r="FN157" s="425"/>
      <c r="FO157" s="425"/>
      <c r="FP157" s="425"/>
      <c r="FQ157" s="425"/>
      <c r="FR157" s="425"/>
      <c r="FS157" s="425"/>
      <c r="FT157" s="425"/>
      <c r="FU157" s="425"/>
      <c r="FV157" s="425"/>
      <c r="FW157" s="425"/>
      <c r="FX157" s="425"/>
      <c r="FY157" s="425"/>
      <c r="FZ157" s="425"/>
      <c r="GA157" s="425"/>
      <c r="GB157" s="425"/>
      <c r="GC157" s="425"/>
      <c r="GD157" s="425"/>
      <c r="GE157" s="425"/>
      <c r="GF157" s="425"/>
      <c r="GG157" s="425"/>
      <c r="GH157" s="425"/>
      <c r="GI157" s="425"/>
      <c r="GJ157" s="425"/>
      <c r="GK157" s="425"/>
      <c r="GL157" s="425"/>
      <c r="GM157" s="425"/>
      <c r="GN157" s="425"/>
      <c r="GO157" s="425"/>
      <c r="GP157" s="425"/>
      <c r="GQ157" s="425"/>
      <c r="GR157" s="425"/>
      <c r="GS157" s="425"/>
      <c r="GT157" s="425"/>
      <c r="GU157" s="425"/>
      <c r="GV157" s="425"/>
      <c r="GW157" s="425"/>
      <c r="GX157" s="425"/>
      <c r="GY157" s="425"/>
      <c r="GZ157" s="425"/>
      <c r="HA157" s="425"/>
      <c r="HB157" s="425"/>
      <c r="HC157" s="425"/>
      <c r="HD157" s="425"/>
      <c r="HE157" s="425"/>
      <c r="HF157" s="425"/>
      <c r="HG157" s="425"/>
      <c r="HH157" s="425"/>
      <c r="HI157" s="425"/>
      <c r="HJ157" s="425"/>
      <c r="HK157" s="425"/>
      <c r="HL157" s="425"/>
      <c r="HM157" s="425"/>
      <c r="HN157" s="425"/>
      <c r="HO157" s="425"/>
      <c r="HP157" s="425"/>
      <c r="HQ157" s="425"/>
      <c r="HR157" s="425"/>
      <c r="HS157" s="425"/>
      <c r="HT157" s="425"/>
      <c r="HU157" s="425"/>
      <c r="HV157" s="425"/>
      <c r="HW157" s="425"/>
      <c r="HX157" s="425"/>
      <c r="HY157" s="425"/>
      <c r="HZ157" s="425"/>
      <c r="IA157" s="425"/>
      <c r="IB157" s="425"/>
      <c r="IC157" s="425"/>
      <c r="ID157" s="425"/>
      <c r="IE157" s="425"/>
      <c r="IF157" s="425"/>
      <c r="IG157" s="425"/>
      <c r="IH157" s="425"/>
      <c r="II157" s="425"/>
      <c r="IJ157" s="425"/>
      <c r="IK157" s="425"/>
      <c r="IL157" s="425"/>
      <c r="IM157" s="425"/>
      <c r="IN157" s="425"/>
      <c r="IO157" s="425"/>
      <c r="IP157" s="425"/>
      <c r="IQ157" s="425"/>
      <c r="IR157" s="425"/>
      <c r="IS157" s="425"/>
      <c r="IT157" s="425"/>
      <c r="IU157" s="425"/>
      <c r="IV157" s="425"/>
    </row>
    <row r="158" spans="1:256" s="426" customFormat="1" ht="13.5" customHeight="1">
      <c r="A158" s="422"/>
      <c r="B158" s="242" t="s">
        <v>299</v>
      </c>
      <c r="C158" s="646"/>
      <c r="D158" s="646"/>
      <c r="E158" s="646"/>
      <c r="F158" s="646"/>
      <c r="G158" s="646"/>
      <c r="H158" s="646"/>
      <c r="I158" s="498"/>
      <c r="J158" s="629" t="s">
        <v>395</v>
      </c>
      <c r="K158" s="629"/>
      <c r="L158" s="629"/>
      <c r="M158" s="629"/>
      <c r="N158" s="629"/>
      <c r="O158" s="629"/>
      <c r="P158" s="629"/>
      <c r="Q158" s="629"/>
      <c r="R158" s="629"/>
      <c r="S158" s="629"/>
      <c r="T158" s="629"/>
      <c r="U158" s="629"/>
      <c r="V158" s="629"/>
      <c r="W158" s="629"/>
      <c r="X158" s="629"/>
      <c r="Y158" s="630"/>
      <c r="Z158" s="630"/>
      <c r="AA158" s="630"/>
      <c r="AB158" s="630"/>
      <c r="AC158" s="498"/>
      <c r="AD158" s="498"/>
      <c r="AE158" s="501" t="s">
        <v>195</v>
      </c>
      <c r="AF158" s="498"/>
      <c r="AG158" s="647" t="s">
        <v>398</v>
      </c>
      <c r="AH158" s="648"/>
      <c r="AI158" s="648"/>
      <c r="AJ158" s="648"/>
      <c r="AK158" s="648"/>
      <c r="AL158" s="648"/>
      <c r="AM158" s="648"/>
      <c r="AN158" s="648"/>
      <c r="AO158" s="648"/>
      <c r="AP158" s="648"/>
      <c r="AQ158" s="648"/>
      <c r="AR158" s="649"/>
      <c r="AS158" s="649"/>
      <c r="AT158" s="649"/>
      <c r="AU158" s="499"/>
      <c r="AV158" s="499"/>
      <c r="AW158" s="499"/>
      <c r="AX158" s="499"/>
      <c r="AY158" s="499"/>
      <c r="AZ158" s="499"/>
      <c r="BA158" s="499"/>
      <c r="BB158" s="499"/>
      <c r="BC158" s="499"/>
      <c r="BD158" s="499"/>
      <c r="BE158" s="499"/>
      <c r="BF158" s="499"/>
      <c r="BG158" s="499"/>
      <c r="BH158" s="499"/>
      <c r="BI158" s="499"/>
      <c r="BJ158" s="499"/>
      <c r="BK158" s="429"/>
      <c r="BL158" s="452"/>
      <c r="BM158" s="495">
        <f>COUNTIF($R$15:$X$70,1)+COUNTIF($R$111:$X$130,1)</f>
        <v>0</v>
      </c>
      <c r="BN158" s="495">
        <f>COUNTIF($R$15:$X$70,2)+COUNTIF($R$111:$X$130,2)</f>
        <v>0</v>
      </c>
      <c r="BO158" s="495">
        <f>COUNTIF($R$15:$X$70,3)+COUNTIF($R$111:$X$130,3)</f>
        <v>0</v>
      </c>
      <c r="BP158" s="495">
        <f>COUNTIF($R$15:$X$70,4)+COUNTIF($R$111:$X$130,4)</f>
        <v>0</v>
      </c>
      <c r="BQ158" s="495">
        <f>COUNTIF($R$15:$X$70,5)+COUNTIF($R$111:$X$130,5)</f>
        <v>0</v>
      </c>
      <c r="BR158" s="495">
        <f>COUNTIF($R$15:$X$70,6)+COUNTIF($R$111:$X$130,6)</f>
        <v>0</v>
      </c>
      <c r="BS158" s="495">
        <f>COUNTIF($R$15:$X$70,7)+COUNTIF($R$111:$X$130,7)</f>
        <v>0</v>
      </c>
      <c r="BT158" s="495">
        <f>COUNTIF($R$15:$X$70,8)+COUNTIF($R$111:$X$130,8)</f>
        <v>0</v>
      </c>
      <c r="BU158" s="435"/>
      <c r="BV158" s="435"/>
      <c r="BW158" s="435"/>
      <c r="BX158" s="452"/>
      <c r="BY158" s="452"/>
      <c r="BZ158" s="452"/>
      <c r="CA158" s="452"/>
      <c r="CB158" s="452"/>
      <c r="CC158" s="452"/>
      <c r="CD158" s="452"/>
      <c r="CE158" s="452"/>
      <c r="CF158" s="436"/>
      <c r="CG158" s="437"/>
      <c r="CI158" s="452"/>
      <c r="CJ158" s="452"/>
      <c r="CK158" s="452"/>
      <c r="CL158" s="452"/>
      <c r="CM158" s="452"/>
      <c r="CN158" s="452"/>
      <c r="CO158" s="452"/>
      <c r="CP158" s="452"/>
      <c r="CQ158" s="452"/>
      <c r="CR158" s="452"/>
      <c r="CS158" s="452"/>
      <c r="CT158" s="452"/>
      <c r="CU158" s="452"/>
      <c r="DD158" s="452"/>
      <c r="DE158" s="452"/>
      <c r="DF158" s="452"/>
      <c r="DG158" s="452"/>
      <c r="DH158" s="452"/>
      <c r="DI158" s="452"/>
      <c r="DJ158" s="452"/>
      <c r="DK158" s="452"/>
      <c r="DL158" s="452"/>
      <c r="DM158" s="452"/>
      <c r="DN158" s="452"/>
      <c r="DO158" s="452"/>
      <c r="DP158" s="452"/>
      <c r="DQ158" s="452"/>
      <c r="DR158" s="452"/>
      <c r="DS158" s="452"/>
      <c r="DT158" s="452"/>
      <c r="DU158" s="452"/>
      <c r="DV158" s="452"/>
      <c r="DW158" s="452"/>
      <c r="DX158" s="452"/>
      <c r="DY158" s="452"/>
      <c r="DZ158" s="452"/>
      <c r="EA158" s="452"/>
      <c r="EB158" s="452"/>
      <c r="EC158" s="452"/>
      <c r="ED158" s="452"/>
      <c r="EE158" s="452"/>
      <c r="EF158" s="452"/>
      <c r="EG158" s="452"/>
      <c r="EH158" s="452"/>
      <c r="EI158" s="452"/>
      <c r="EJ158" s="452"/>
      <c r="EK158" s="452"/>
      <c r="EL158" s="452"/>
      <c r="EM158" s="452"/>
      <c r="EN158" s="452"/>
      <c r="EO158" s="452"/>
      <c r="EP158" s="452"/>
      <c r="EQ158" s="452"/>
      <c r="ER158" s="452"/>
      <c r="ES158" s="452"/>
      <c r="ET158" s="452"/>
      <c r="EU158" s="452"/>
      <c r="EV158" s="452"/>
      <c r="EW158" s="452"/>
      <c r="EX158" s="452"/>
      <c r="EY158" s="452"/>
      <c r="EZ158" s="452"/>
      <c r="FA158" s="452"/>
      <c r="FB158" s="452"/>
      <c r="FC158" s="452"/>
      <c r="FD158" s="452"/>
      <c r="FE158" s="452"/>
      <c r="FF158" s="452"/>
      <c r="FG158" s="452"/>
      <c r="FH158" s="452"/>
      <c r="FI158" s="452"/>
      <c r="FJ158" s="452"/>
      <c r="FK158" s="452"/>
      <c r="FL158" s="452"/>
      <c r="FM158" s="452"/>
      <c r="FN158" s="452"/>
      <c r="FO158" s="452"/>
      <c r="FP158" s="452"/>
      <c r="FQ158" s="452"/>
      <c r="FR158" s="452"/>
      <c r="FS158" s="452"/>
      <c r="FT158" s="452"/>
      <c r="FU158" s="452"/>
      <c r="FV158" s="452"/>
      <c r="FW158" s="452"/>
      <c r="FX158" s="452"/>
      <c r="FY158" s="452"/>
      <c r="FZ158" s="452"/>
      <c r="GA158" s="452"/>
      <c r="GB158" s="452"/>
      <c r="GC158" s="452"/>
      <c r="GD158" s="452"/>
      <c r="GE158" s="452"/>
      <c r="GF158" s="452"/>
      <c r="GG158" s="452"/>
      <c r="GH158" s="452"/>
      <c r="GI158" s="452"/>
      <c r="GJ158" s="452"/>
      <c r="GK158" s="452"/>
      <c r="GL158" s="452"/>
      <c r="GM158" s="452"/>
      <c r="GN158" s="452"/>
      <c r="GO158" s="452"/>
      <c r="GP158" s="452"/>
      <c r="GQ158" s="452"/>
      <c r="GR158" s="452"/>
      <c r="GS158" s="452"/>
      <c r="GT158" s="452"/>
      <c r="GU158" s="452"/>
      <c r="GV158" s="452"/>
      <c r="GW158" s="452"/>
      <c r="GX158" s="452"/>
      <c r="GY158" s="452"/>
      <c r="GZ158" s="452"/>
      <c r="HA158" s="452"/>
      <c r="HB158" s="452"/>
      <c r="HC158" s="452"/>
      <c r="HD158" s="452"/>
      <c r="HE158" s="452"/>
      <c r="HF158" s="452"/>
      <c r="HG158" s="452"/>
      <c r="HH158" s="452"/>
      <c r="HI158" s="452"/>
      <c r="HJ158" s="452"/>
      <c r="HK158" s="452"/>
      <c r="HL158" s="452"/>
      <c r="HM158" s="452"/>
      <c r="HN158" s="452"/>
      <c r="HO158" s="452"/>
      <c r="HP158" s="452"/>
      <c r="HQ158" s="452"/>
      <c r="HR158" s="452"/>
      <c r="HS158" s="452"/>
      <c r="HT158" s="452"/>
      <c r="HU158" s="452"/>
      <c r="HV158" s="452"/>
      <c r="HW158" s="452"/>
      <c r="HX158" s="452"/>
      <c r="HY158" s="452"/>
      <c r="HZ158" s="452"/>
      <c r="IA158" s="452"/>
      <c r="IB158" s="452"/>
      <c r="IC158" s="452"/>
      <c r="ID158" s="452"/>
      <c r="IE158" s="452"/>
      <c r="IF158" s="452"/>
      <c r="IG158" s="452"/>
      <c r="IH158" s="452"/>
      <c r="II158" s="452"/>
      <c r="IJ158" s="452"/>
      <c r="IK158" s="452"/>
      <c r="IL158" s="452"/>
      <c r="IM158" s="452"/>
      <c r="IN158" s="452"/>
      <c r="IO158" s="452"/>
      <c r="IP158" s="452"/>
      <c r="IQ158" s="452"/>
      <c r="IR158" s="452"/>
      <c r="IS158" s="452"/>
      <c r="IT158" s="452"/>
      <c r="IU158" s="452"/>
      <c r="IV158" s="452"/>
    </row>
    <row r="159" spans="1:256" s="438" customFormat="1" ht="13.5" customHeight="1">
      <c r="A159" s="422"/>
      <c r="B159" s="257"/>
      <c r="C159" s="631" t="s">
        <v>249</v>
      </c>
      <c r="D159" s="631"/>
      <c r="E159" s="631"/>
      <c r="F159" s="631"/>
      <c r="G159" s="631"/>
      <c r="H159" s="632"/>
      <c r="I159" s="502"/>
      <c r="J159" s="631" t="s">
        <v>196</v>
      </c>
      <c r="K159" s="631"/>
      <c r="L159" s="631"/>
      <c r="M159" s="631"/>
      <c r="N159" s="631"/>
      <c r="O159" s="631"/>
      <c r="P159" s="631"/>
      <c r="Q159" s="631"/>
      <c r="R159" s="631"/>
      <c r="S159" s="631"/>
      <c r="T159" s="631"/>
      <c r="U159" s="631"/>
      <c r="V159" s="631"/>
      <c r="W159" s="631"/>
      <c r="X159" s="631"/>
      <c r="Y159" s="632"/>
      <c r="Z159" s="632"/>
      <c r="AA159" s="632"/>
      <c r="AB159" s="632"/>
      <c r="AC159" s="502"/>
      <c r="AD159" s="502"/>
      <c r="AE159" s="502"/>
      <c r="AF159" s="502"/>
      <c r="AG159" s="502"/>
      <c r="AH159" s="502"/>
      <c r="AI159" s="502"/>
      <c r="AJ159" s="502"/>
      <c r="AK159" s="502"/>
      <c r="AL159" s="502"/>
      <c r="AM159" s="503"/>
      <c r="AN159" s="503"/>
      <c r="AO159" s="503"/>
      <c r="AP159" s="503"/>
      <c r="AQ159" s="503"/>
      <c r="AR159" s="503"/>
      <c r="AS159" s="503"/>
      <c r="AT159" s="503"/>
      <c r="AU159" s="503"/>
      <c r="AV159" s="503"/>
      <c r="AW159" s="503"/>
      <c r="AX159" s="503"/>
      <c r="AY159" s="503"/>
      <c r="AZ159" s="503"/>
      <c r="BA159" s="503"/>
      <c r="BB159" s="503"/>
      <c r="BC159" s="503"/>
      <c r="BD159" s="503"/>
      <c r="BE159" s="503"/>
      <c r="BF159" s="503"/>
      <c r="BG159" s="503"/>
      <c r="BH159" s="503"/>
      <c r="BI159" s="503"/>
      <c r="BJ159" s="503"/>
      <c r="BK159" s="439"/>
      <c r="BL159" s="440" t="s">
        <v>35</v>
      </c>
      <c r="BM159" s="441">
        <f t="shared" ref="BM159:BT159" ca="1" si="915">SUM(BM152:BM158)+BX$159</f>
        <v>0</v>
      </c>
      <c r="BN159" s="441">
        <f t="shared" ca="1" si="915"/>
        <v>0</v>
      </c>
      <c r="BO159" s="441">
        <f t="shared" ca="1" si="915"/>
        <v>0</v>
      </c>
      <c r="BP159" s="441">
        <f t="shared" ca="1" si="915"/>
        <v>0</v>
      </c>
      <c r="BQ159" s="441">
        <f t="shared" ca="1" si="915"/>
        <v>0</v>
      </c>
      <c r="BR159" s="441">
        <f t="shared" ca="1" si="915"/>
        <v>0</v>
      </c>
      <c r="BS159" s="441">
        <f t="shared" ca="1" si="915"/>
        <v>0</v>
      </c>
      <c r="BT159" s="441">
        <f t="shared" ca="1" si="915"/>
        <v>0</v>
      </c>
      <c r="BU159" s="435"/>
      <c r="BV159" s="426"/>
      <c r="BW159" s="426"/>
      <c r="BX159" s="442">
        <f t="shared" ref="BX159:CE159" ca="1" si="916">INDIRECT(ADDRESS(287+9*($BL$135-1),COLUMN(BX159),1,1))</f>
        <v>0</v>
      </c>
      <c r="BY159" s="442">
        <f t="shared" ca="1" si="916"/>
        <v>0</v>
      </c>
      <c r="BZ159" s="442">
        <f t="shared" ca="1" si="916"/>
        <v>0</v>
      </c>
      <c r="CA159" s="442">
        <f t="shared" ca="1" si="916"/>
        <v>0</v>
      </c>
      <c r="CB159" s="442">
        <f t="shared" ca="1" si="916"/>
        <v>0</v>
      </c>
      <c r="CC159" s="442">
        <f t="shared" ca="1" si="916"/>
        <v>0</v>
      </c>
      <c r="CD159" s="442">
        <f t="shared" ca="1" si="916"/>
        <v>0</v>
      </c>
      <c r="CE159" s="442">
        <f t="shared" ca="1" si="916"/>
        <v>0</v>
      </c>
      <c r="CF159" s="427"/>
      <c r="CG159" s="428"/>
      <c r="CH159" s="426"/>
      <c r="CI159" s="425"/>
      <c r="CJ159" s="425"/>
      <c r="CK159" s="425"/>
      <c r="CL159" s="425"/>
      <c r="CM159" s="425"/>
      <c r="CN159" s="425"/>
      <c r="CO159" s="425"/>
      <c r="CP159" s="425"/>
      <c r="CQ159" s="425"/>
      <c r="CR159" s="425"/>
      <c r="CS159" s="425"/>
      <c r="CT159" s="425"/>
      <c r="CU159" s="425"/>
      <c r="DD159" s="425"/>
      <c r="DE159" s="425"/>
      <c r="DF159" s="425"/>
      <c r="DG159" s="425"/>
      <c r="DH159" s="425"/>
      <c r="DI159" s="425"/>
      <c r="DJ159" s="425"/>
      <c r="DK159" s="425"/>
      <c r="DL159" s="425"/>
      <c r="DM159" s="425"/>
      <c r="DN159" s="425"/>
      <c r="DO159" s="425"/>
      <c r="DP159" s="425"/>
      <c r="DQ159" s="425"/>
      <c r="DR159" s="425"/>
      <c r="DS159" s="425"/>
      <c r="DT159" s="425"/>
      <c r="DU159" s="425"/>
    </row>
    <row r="160" spans="1:256" s="426" customFormat="1" ht="13.5" customHeight="1">
      <c r="A160" s="435"/>
      <c r="B160" s="257" t="s">
        <v>197</v>
      </c>
      <c r="C160" s="645"/>
      <c r="D160" s="646"/>
      <c r="E160" s="646"/>
      <c r="F160" s="646"/>
      <c r="G160" s="646"/>
      <c r="H160" s="646"/>
      <c r="I160" s="446"/>
      <c r="J160" s="629" t="s">
        <v>396</v>
      </c>
      <c r="K160" s="629"/>
      <c r="L160" s="629"/>
      <c r="M160" s="629"/>
      <c r="N160" s="629"/>
      <c r="O160" s="629"/>
      <c r="P160" s="629"/>
      <c r="Q160" s="629"/>
      <c r="R160" s="629"/>
      <c r="S160" s="629"/>
      <c r="T160" s="629"/>
      <c r="U160" s="629"/>
      <c r="V160" s="629"/>
      <c r="W160" s="629"/>
      <c r="X160" s="629"/>
      <c r="Y160" s="630"/>
      <c r="Z160" s="630"/>
      <c r="AA160" s="630"/>
      <c r="AB160" s="630"/>
      <c r="AC160" s="446"/>
      <c r="AD160" s="446"/>
      <c r="AE160" s="653" t="s">
        <v>288</v>
      </c>
      <c r="AF160" s="630"/>
      <c r="AG160" s="630"/>
      <c r="AH160" s="630"/>
      <c r="AI160" s="630"/>
      <c r="AJ160" s="630"/>
      <c r="AK160" s="630"/>
      <c r="AL160" s="630"/>
      <c r="AM160" s="630"/>
      <c r="AN160" s="630"/>
      <c r="AO160" s="630"/>
      <c r="AP160" s="630"/>
      <c r="AQ160" s="630"/>
      <c r="AR160" s="630"/>
      <c r="AS160" s="630"/>
      <c r="AT160" s="604"/>
      <c r="AU160" s="604"/>
      <c r="AV160" s="504"/>
      <c r="AW160" s="504"/>
      <c r="AX160" s="499"/>
      <c r="AY160" s="504"/>
      <c r="AZ160" s="504"/>
      <c r="BA160" s="504"/>
      <c r="BB160" s="499"/>
      <c r="BC160" s="504"/>
      <c r="BD160" s="504"/>
      <c r="BE160" s="504"/>
      <c r="BF160" s="499"/>
      <c r="BG160" s="504"/>
      <c r="BH160" s="504"/>
      <c r="BI160" s="504"/>
      <c r="BJ160" s="499"/>
      <c r="BK160" s="443"/>
      <c r="BL160" s="452"/>
      <c r="BM160" s="452"/>
      <c r="BN160" s="452"/>
      <c r="BO160" s="452"/>
      <c r="BP160" s="452"/>
      <c r="BQ160" s="452"/>
      <c r="BR160" s="452"/>
      <c r="BS160" s="452"/>
      <c r="BT160" s="452"/>
      <c r="BU160" s="435"/>
      <c r="BX160" s="452"/>
      <c r="BY160" s="452"/>
      <c r="BZ160" s="452"/>
      <c r="CA160" s="452"/>
      <c r="CB160" s="452"/>
      <c r="CC160" s="452"/>
      <c r="CD160" s="452"/>
      <c r="CE160" s="452"/>
      <c r="CF160" s="427"/>
      <c r="CG160" s="428"/>
      <c r="CI160" s="452"/>
      <c r="CJ160" s="452"/>
      <c r="CK160" s="452"/>
      <c r="CL160" s="452"/>
      <c r="CM160" s="452"/>
      <c r="CN160" s="452"/>
      <c r="CO160" s="452"/>
      <c r="CP160" s="452"/>
      <c r="CQ160" s="452"/>
      <c r="CR160" s="452"/>
      <c r="CS160" s="452"/>
      <c r="CT160" s="452"/>
      <c r="CU160" s="452"/>
      <c r="DD160" s="452"/>
      <c r="DM160" s="452"/>
      <c r="DN160" s="452"/>
      <c r="DO160" s="452"/>
      <c r="DP160" s="452"/>
      <c r="DQ160" s="452"/>
      <c r="DR160" s="452"/>
      <c r="DS160" s="452"/>
      <c r="DT160" s="452"/>
      <c r="DU160" s="452"/>
    </row>
    <row r="161" spans="1:125" s="430" customFormat="1" ht="13.5" customHeight="1">
      <c r="A161" s="497"/>
      <c r="B161" s="257"/>
      <c r="C161" s="631" t="s">
        <v>249</v>
      </c>
      <c r="D161" s="631"/>
      <c r="E161" s="631"/>
      <c r="F161" s="631"/>
      <c r="G161" s="631"/>
      <c r="H161" s="632"/>
      <c r="I161" s="497"/>
      <c r="J161" s="631" t="s">
        <v>196</v>
      </c>
      <c r="K161" s="631"/>
      <c r="L161" s="631"/>
      <c r="M161" s="631"/>
      <c r="N161" s="631"/>
      <c r="O161" s="631"/>
      <c r="P161" s="631"/>
      <c r="Q161" s="631"/>
      <c r="R161" s="631"/>
      <c r="S161" s="631"/>
      <c r="T161" s="631"/>
      <c r="U161" s="631"/>
      <c r="V161" s="631"/>
      <c r="W161" s="631"/>
      <c r="X161" s="631"/>
      <c r="Y161" s="632"/>
      <c r="Z161" s="632"/>
      <c r="AA161" s="632"/>
      <c r="AB161" s="632"/>
      <c r="AC161" s="496"/>
      <c r="AD161" s="496"/>
      <c r="AE161" s="497"/>
      <c r="AF161" s="497"/>
      <c r="AG161" s="497"/>
      <c r="AH161" s="497"/>
      <c r="AI161" s="497"/>
      <c r="AJ161" s="497"/>
      <c r="AK161" s="497"/>
      <c r="AL161" s="497"/>
      <c r="AM161" s="497"/>
      <c r="AN161" s="497"/>
      <c r="AO161" s="497"/>
      <c r="AP161" s="497"/>
      <c r="AQ161" s="505"/>
      <c r="AR161" s="505"/>
      <c r="AS161" s="505"/>
      <c r="AT161" s="500"/>
      <c r="AU161" s="505"/>
      <c r="AV161" s="505"/>
      <c r="AW161" s="505"/>
      <c r="AX161" s="500"/>
      <c r="AY161" s="505"/>
      <c r="AZ161" s="505"/>
      <c r="BA161" s="505"/>
      <c r="BB161" s="500"/>
      <c r="BC161" s="505"/>
      <c r="BD161" s="505"/>
      <c r="BE161" s="505"/>
      <c r="BF161" s="500"/>
      <c r="BG161" s="505"/>
      <c r="BH161" s="505"/>
      <c r="BI161" s="505"/>
      <c r="BJ161" s="500"/>
      <c r="BK161" s="443"/>
      <c r="BL161" s="425"/>
      <c r="BM161" s="425"/>
      <c r="BN161" s="425"/>
      <c r="BO161" s="425"/>
      <c r="BP161" s="425"/>
      <c r="BQ161" s="425"/>
      <c r="BR161" s="425"/>
      <c r="BS161" s="425"/>
      <c r="BT161" s="425"/>
      <c r="BU161" s="424"/>
      <c r="BX161" s="425"/>
      <c r="BY161" s="425"/>
      <c r="BZ161" s="425"/>
      <c r="CA161" s="425"/>
      <c r="CB161" s="425"/>
      <c r="CC161" s="425"/>
      <c r="CD161" s="425"/>
      <c r="CE161" s="425"/>
      <c r="CF161" s="431"/>
      <c r="CG161" s="432"/>
      <c r="CI161" s="425"/>
      <c r="CJ161" s="425"/>
      <c r="CK161" s="425"/>
      <c r="CL161" s="425"/>
      <c r="CM161" s="425"/>
      <c r="CN161" s="425"/>
      <c r="CO161" s="425"/>
      <c r="CP161" s="425"/>
      <c r="CQ161" s="425"/>
      <c r="CR161" s="425"/>
      <c r="CS161" s="425"/>
      <c r="CT161" s="425"/>
      <c r="CU161" s="425"/>
      <c r="DD161" s="425"/>
      <c r="DM161" s="425"/>
      <c r="DN161" s="425"/>
      <c r="DO161" s="425"/>
      <c r="DP161" s="425"/>
      <c r="DQ161" s="425"/>
      <c r="DR161" s="425"/>
      <c r="DS161" s="425"/>
      <c r="DT161" s="425"/>
      <c r="DU161" s="425"/>
    </row>
    <row r="162" spans="1:125" s="426" customFormat="1" ht="13.5" customHeight="1">
      <c r="A162" s="452"/>
      <c r="B162" s="257" t="s">
        <v>284</v>
      </c>
      <c r="C162" s="506"/>
      <c r="D162" s="497"/>
      <c r="E162" s="497"/>
      <c r="F162" s="497"/>
      <c r="G162" s="497"/>
      <c r="H162" s="497"/>
      <c r="I162" s="498"/>
      <c r="J162" s="497"/>
      <c r="K162" s="497"/>
      <c r="L162" s="497"/>
      <c r="M162" s="497"/>
      <c r="N162" s="435"/>
      <c r="O162" s="507"/>
      <c r="P162" s="484"/>
      <c r="Q162" s="484"/>
      <c r="R162" s="484"/>
      <c r="S162" s="484"/>
      <c r="T162" s="484"/>
      <c r="U162" s="484"/>
      <c r="V162" s="484"/>
      <c r="W162" s="435"/>
      <c r="X162" s="257" t="s">
        <v>247</v>
      </c>
      <c r="Y162" s="498"/>
      <c r="Z162" s="498"/>
      <c r="AA162" s="498"/>
      <c r="AB162" s="498"/>
      <c r="AC162" s="498"/>
      <c r="AD162" s="498"/>
      <c r="AE162" s="498"/>
      <c r="AF162" s="498"/>
      <c r="AG162" s="498"/>
      <c r="AH162" s="498"/>
      <c r="AI162" s="435"/>
      <c r="AJ162" s="435"/>
      <c r="AK162" s="435"/>
      <c r="AL162" s="498"/>
      <c r="AM162" s="435"/>
      <c r="AN162" s="498"/>
      <c r="AO162" s="498"/>
      <c r="AP162" s="498"/>
      <c r="AQ162" s="498"/>
      <c r="AR162" s="499"/>
      <c r="AS162" s="499"/>
      <c r="AT162" s="499"/>
      <c r="AU162" s="499"/>
      <c r="AV162" s="499"/>
      <c r="AW162" s="499"/>
      <c r="AX162" s="499"/>
      <c r="AY162" s="499"/>
      <c r="AZ162" s="499"/>
      <c r="BA162" s="499"/>
      <c r="BB162" s="499"/>
      <c r="BC162" s="499"/>
      <c r="BD162" s="499"/>
      <c r="BE162" s="499"/>
      <c r="BF162" s="499"/>
      <c r="BG162" s="499"/>
      <c r="BH162" s="499"/>
      <c r="BI162" s="499"/>
      <c r="BJ162" s="554"/>
      <c r="BK162" s="452"/>
      <c r="BL162" s="452"/>
      <c r="BM162" s="452"/>
      <c r="BN162" s="452"/>
      <c r="BO162" s="452"/>
      <c r="BP162" s="452"/>
      <c r="BQ162" s="452"/>
      <c r="BR162" s="452"/>
      <c r="BS162" s="452"/>
      <c r="BT162" s="435"/>
      <c r="BU162" s="435"/>
      <c r="BV162" s="435"/>
      <c r="BW162" s="452"/>
      <c r="BX162" s="452"/>
      <c r="BY162" s="452"/>
      <c r="BZ162" s="452"/>
      <c r="CA162" s="452"/>
      <c r="CB162" s="452"/>
      <c r="CC162" s="452"/>
      <c r="CD162" s="452"/>
      <c r="CE162" s="436"/>
      <c r="CF162" s="437"/>
      <c r="CH162" s="452"/>
      <c r="CI162" s="452"/>
      <c r="CJ162" s="452"/>
      <c r="CK162" s="452"/>
      <c r="CL162" s="452"/>
      <c r="CM162" s="452"/>
      <c r="CN162" s="452"/>
      <c r="CO162" s="452"/>
      <c r="CP162" s="452"/>
      <c r="CQ162" s="452"/>
      <c r="CR162" s="452"/>
      <c r="CS162" s="452"/>
      <c r="CT162" s="452"/>
      <c r="DC162" s="452"/>
      <c r="DL162" s="452"/>
      <c r="DM162" s="452"/>
      <c r="DN162" s="452"/>
      <c r="DO162" s="452"/>
      <c r="DP162" s="452"/>
      <c r="DQ162" s="452"/>
      <c r="DR162" s="452"/>
      <c r="DS162" s="452"/>
      <c r="DT162" s="452"/>
    </row>
    <row r="163" spans="1:125" s="433" customFormat="1" ht="13.5" customHeight="1">
      <c r="A163" s="354"/>
      <c r="B163" s="257"/>
      <c r="C163" s="506"/>
      <c r="D163" s="497"/>
      <c r="E163" s="497"/>
      <c r="F163" s="497"/>
      <c r="G163" s="497"/>
      <c r="H163" s="497"/>
      <c r="I163" s="497"/>
      <c r="J163" s="497"/>
      <c r="K163" s="497"/>
      <c r="L163" s="497"/>
      <c r="M163" s="497"/>
      <c r="N163" s="496"/>
      <c r="O163" s="508"/>
      <c r="P163" s="482"/>
      <c r="Q163" s="482"/>
      <c r="R163" s="486" t="s">
        <v>249</v>
      </c>
      <c r="S163" s="485"/>
      <c r="T163" s="485"/>
      <c r="U163" s="485"/>
      <c r="V163" s="485"/>
      <c r="W163" s="496"/>
      <c r="X163" s="496"/>
      <c r="Y163" s="496"/>
      <c r="Z163" s="496"/>
      <c r="AA163" s="496"/>
      <c r="AB163" s="496"/>
      <c r="AC163" s="496"/>
      <c r="AD163" s="496"/>
      <c r="AE163" s="496"/>
      <c r="AF163" s="496"/>
      <c r="AG163" s="496"/>
      <c r="AH163" s="496"/>
      <c r="AI163" s="496"/>
      <c r="AJ163" s="496"/>
      <c r="AK163" s="496"/>
      <c r="AL163" s="497"/>
      <c r="AM163" s="497"/>
      <c r="AN163" s="497"/>
      <c r="AO163" s="497"/>
      <c r="AP163" s="354"/>
      <c r="AQ163" s="354"/>
      <c r="AR163" s="354"/>
      <c r="AS163" s="354"/>
      <c r="AT163" s="354"/>
      <c r="AU163" s="354"/>
      <c r="AV163" s="354"/>
      <c r="AW163" s="354"/>
      <c r="AX163" s="354"/>
      <c r="AY163" s="354"/>
      <c r="AZ163" s="354"/>
      <c r="BA163" s="354"/>
      <c r="BB163" s="354"/>
      <c r="BC163" s="354"/>
      <c r="BD163" s="354"/>
      <c r="BE163" s="354"/>
      <c r="BF163" s="354"/>
      <c r="BG163" s="354"/>
      <c r="BH163" s="354"/>
      <c r="BI163" s="354"/>
      <c r="BJ163" s="555"/>
      <c r="BK163" s="445"/>
      <c r="BL163" s="445"/>
      <c r="BM163" s="445"/>
      <c r="BN163" s="445"/>
      <c r="BO163" s="445"/>
      <c r="BP163" s="445"/>
      <c r="BQ163" s="445"/>
      <c r="BR163" s="445"/>
      <c r="BS163" s="445"/>
      <c r="BT163" s="446"/>
      <c r="BU163" s="447"/>
      <c r="BV163" s="447"/>
      <c r="BW163" s="445"/>
      <c r="BX163" s="445"/>
      <c r="BY163" s="445"/>
      <c r="BZ163" s="445"/>
      <c r="CA163" s="445"/>
      <c r="CB163" s="445"/>
      <c r="CC163" s="445"/>
      <c r="CD163" s="445"/>
      <c r="CE163" s="448"/>
      <c r="CF163" s="449"/>
      <c r="CG163" s="447"/>
      <c r="CH163" s="445"/>
      <c r="CI163" s="445"/>
      <c r="CJ163" s="445"/>
      <c r="CK163" s="445"/>
      <c r="CL163" s="445"/>
      <c r="CM163" s="445"/>
      <c r="CN163" s="445"/>
      <c r="CO163" s="445"/>
      <c r="CP163" s="445"/>
      <c r="CQ163" s="445"/>
      <c r="CR163" s="445"/>
      <c r="CS163" s="445"/>
      <c r="CT163" s="445"/>
      <c r="DC163" s="445"/>
      <c r="DL163" s="445"/>
      <c r="DM163" s="445"/>
      <c r="DN163" s="445"/>
      <c r="DO163" s="445"/>
      <c r="DP163" s="445"/>
      <c r="DQ163" s="445"/>
      <c r="DR163" s="445"/>
      <c r="DS163" s="445"/>
      <c r="DT163" s="445"/>
    </row>
    <row r="164" spans="1:125" s="430" customFormat="1" ht="13.5" customHeight="1">
      <c r="A164" s="497"/>
      <c r="B164" s="257"/>
      <c r="C164" s="506"/>
      <c r="D164" s="497"/>
      <c r="E164" s="497"/>
      <c r="F164" s="497"/>
      <c r="G164" s="497"/>
      <c r="H164" s="497"/>
      <c r="I164" s="497"/>
      <c r="J164" s="497"/>
      <c r="K164" s="497"/>
      <c r="L164" s="497"/>
      <c r="M164" s="497"/>
      <c r="N164" s="497"/>
      <c r="O164" s="497"/>
      <c r="P164" s="497"/>
      <c r="Q164" s="497"/>
      <c r="R164" s="497"/>
      <c r="S164" s="497"/>
      <c r="T164" s="497"/>
      <c r="U164" s="497"/>
      <c r="V164" s="497"/>
      <c r="W164" s="497"/>
      <c r="X164" s="497"/>
      <c r="Y164" s="497"/>
      <c r="Z164" s="497"/>
      <c r="AA164" s="497"/>
      <c r="AB164" s="497"/>
      <c r="AC164" s="497"/>
      <c r="AD164" s="497"/>
      <c r="AE164" s="497"/>
      <c r="AF164" s="497"/>
      <c r="AG164" s="497"/>
      <c r="AH164" s="497"/>
      <c r="AI164" s="497"/>
      <c r="AJ164" s="497"/>
      <c r="AK164" s="497"/>
      <c r="AL164" s="497"/>
      <c r="AM164" s="497"/>
      <c r="AN164" s="497"/>
      <c r="AO164" s="497"/>
      <c r="AP164" s="497"/>
      <c r="AQ164" s="497"/>
      <c r="AR164" s="497"/>
      <c r="AS164" s="497"/>
      <c r="AT164" s="497"/>
      <c r="AU164" s="497"/>
      <c r="AV164" s="497"/>
      <c r="AW164" s="497"/>
      <c r="AX164" s="497"/>
      <c r="AY164" s="497"/>
      <c r="AZ164" s="497"/>
      <c r="BA164" s="497"/>
      <c r="BB164" s="497"/>
      <c r="BC164" s="497"/>
      <c r="BD164" s="497"/>
      <c r="BE164" s="497"/>
      <c r="BF164" s="497"/>
      <c r="BG164" s="497"/>
      <c r="BH164" s="497"/>
      <c r="BI164" s="497"/>
      <c r="BJ164" s="497"/>
      <c r="BK164" s="443"/>
      <c r="BL164" s="425"/>
      <c r="BM164" s="425"/>
      <c r="BN164" s="425"/>
      <c r="BO164" s="425"/>
      <c r="BP164" s="425"/>
      <c r="BQ164" s="425"/>
      <c r="BR164" s="425"/>
      <c r="BS164" s="425"/>
      <c r="BT164" s="425"/>
      <c r="BU164" s="435"/>
      <c r="BV164" s="426"/>
      <c r="BW164" s="426"/>
      <c r="BX164" s="425"/>
      <c r="BY164" s="425"/>
      <c r="BZ164" s="425"/>
      <c r="CA164" s="425"/>
      <c r="CB164" s="425"/>
      <c r="CC164" s="425"/>
      <c r="CD164" s="425"/>
      <c r="CE164" s="425"/>
      <c r="CF164" s="427"/>
      <c r="CG164" s="428"/>
      <c r="CH164" s="426"/>
      <c r="CI164" s="425"/>
      <c r="CJ164" s="425"/>
      <c r="CK164" s="425"/>
      <c r="CL164" s="425"/>
      <c r="CM164" s="425"/>
      <c r="CN164" s="425"/>
      <c r="CO164" s="425"/>
      <c r="CP164" s="425"/>
      <c r="CQ164" s="425"/>
      <c r="CR164" s="425"/>
      <c r="CS164" s="425"/>
      <c r="CT164" s="425"/>
      <c r="CU164" s="425"/>
      <c r="DD164" s="425"/>
      <c r="DM164" s="425"/>
      <c r="DN164" s="425"/>
      <c r="DO164" s="425"/>
      <c r="DP164" s="425"/>
      <c r="DQ164" s="425"/>
      <c r="DR164" s="425"/>
      <c r="DS164" s="425"/>
      <c r="DT164" s="425"/>
      <c r="DU164" s="425"/>
    </row>
    <row r="165" spans="1:125" s="426" customFormat="1" ht="13.5" customHeight="1">
      <c r="A165" s="498"/>
      <c r="B165" s="451" t="s">
        <v>186</v>
      </c>
      <c r="C165" s="509"/>
      <c r="D165" s="498"/>
      <c r="E165" s="498"/>
      <c r="F165" s="498"/>
      <c r="G165" s="498"/>
      <c r="H165" s="498"/>
      <c r="I165" s="498"/>
      <c r="J165" s="498"/>
      <c r="K165" s="498"/>
      <c r="L165" s="498"/>
      <c r="M165" s="498"/>
      <c r="N165" s="498"/>
      <c r="O165" s="498"/>
      <c r="P165" s="498"/>
      <c r="Q165" s="498"/>
      <c r="R165" s="498"/>
      <c r="S165" s="498"/>
      <c r="T165" s="498"/>
      <c r="U165" s="498"/>
      <c r="V165" s="498"/>
      <c r="W165" s="498"/>
      <c r="X165" s="498"/>
      <c r="Y165" s="498"/>
      <c r="Z165" s="498"/>
      <c r="AA165" s="498"/>
      <c r="AB165" s="498"/>
      <c r="AC165" s="498"/>
      <c r="AD165" s="498"/>
      <c r="AE165" s="498"/>
      <c r="AF165" s="498"/>
      <c r="AG165" s="498"/>
      <c r="AH165" s="498"/>
      <c r="AI165" s="498"/>
      <c r="AJ165" s="498"/>
      <c r="AK165" s="498"/>
      <c r="AL165" s="498"/>
      <c r="AM165" s="498"/>
      <c r="AN165" s="498"/>
      <c r="AO165" s="498"/>
      <c r="AP165" s="498"/>
      <c r="AQ165" s="498"/>
      <c r="AR165" s="498"/>
      <c r="AS165" s="498"/>
      <c r="AT165" s="498"/>
      <c r="AU165" s="498"/>
      <c r="AV165" s="498"/>
      <c r="AW165" s="498"/>
      <c r="AX165" s="498"/>
      <c r="AY165" s="498"/>
      <c r="AZ165" s="498"/>
      <c r="BA165" s="498"/>
      <c r="BB165" s="498"/>
      <c r="BC165" s="498"/>
      <c r="BD165" s="498"/>
      <c r="BE165" s="498"/>
      <c r="BF165" s="498"/>
      <c r="BG165" s="498"/>
      <c r="BH165" s="498"/>
      <c r="BI165" s="498"/>
      <c r="BJ165" s="498"/>
      <c r="BK165" s="443"/>
      <c r="BL165" s="435"/>
      <c r="BM165" s="435"/>
      <c r="BN165" s="435"/>
      <c r="BO165" s="435"/>
      <c r="BP165" s="435"/>
      <c r="BQ165" s="435"/>
      <c r="BR165" s="435"/>
      <c r="BS165" s="435"/>
      <c r="BT165" s="435"/>
      <c r="BU165" s="435"/>
      <c r="BV165" s="435"/>
      <c r="BW165" s="435"/>
      <c r="BX165" s="452"/>
      <c r="BY165" s="452"/>
      <c r="BZ165" s="452"/>
      <c r="CA165" s="452"/>
      <c r="CB165" s="452"/>
      <c r="CC165" s="452"/>
      <c r="CD165" s="452"/>
      <c r="CE165" s="452"/>
      <c r="CF165" s="436"/>
      <c r="CG165" s="437"/>
      <c r="CI165" s="452"/>
      <c r="CJ165" s="452"/>
      <c r="CK165" s="452"/>
      <c r="CL165" s="452"/>
      <c r="CM165" s="452"/>
      <c r="CN165" s="452"/>
      <c r="CO165" s="452"/>
      <c r="CP165" s="452"/>
      <c r="CQ165" s="452"/>
      <c r="CR165" s="452"/>
      <c r="CS165" s="452"/>
      <c r="CT165" s="452"/>
    </row>
    <row r="166" spans="1:125" s="426" customFormat="1" ht="27" customHeight="1">
      <c r="A166" s="498"/>
      <c r="B166" s="451" t="str">
        <f>CONCATENATE(BM166,BN166,BO166)</f>
        <v>Вченою радою Східноукраїнського національного університету імені Володимира Даля, протокол № _____ від "___"_______ -2023 р.</v>
      </c>
      <c r="C166" s="509"/>
      <c r="D166" s="498"/>
      <c r="E166" s="498"/>
      <c r="F166" s="498"/>
      <c r="G166" s="498"/>
      <c r="H166" s="498"/>
      <c r="I166" s="498"/>
      <c r="J166" s="498"/>
      <c r="K166" s="498"/>
      <c r="L166" s="498"/>
      <c r="M166" s="498"/>
      <c r="N166" s="498"/>
      <c r="O166" s="498"/>
      <c r="P166" s="498"/>
      <c r="Q166" s="498"/>
      <c r="R166" s="498"/>
      <c r="S166" s="498"/>
      <c r="T166" s="498"/>
      <c r="U166" s="498"/>
      <c r="V166" s="498"/>
      <c r="W166" s="498"/>
      <c r="X166" s="498"/>
      <c r="Y166" s="498"/>
      <c r="Z166" s="498"/>
      <c r="AA166" s="498"/>
      <c r="AB166" s="498"/>
      <c r="AC166" s="498"/>
      <c r="AD166" s="451" t="s">
        <v>248</v>
      </c>
      <c r="AE166" s="498"/>
      <c r="AF166" s="498"/>
      <c r="AG166" s="498"/>
      <c r="AH166" s="498"/>
      <c r="AI166" s="498"/>
      <c r="AJ166" s="498"/>
      <c r="AK166" s="498"/>
      <c r="AL166" s="498"/>
      <c r="AM166" s="498"/>
      <c r="AN166" s="498"/>
      <c r="AO166" s="498"/>
      <c r="AP166" s="498"/>
      <c r="AQ166" s="498"/>
      <c r="AR166" s="498"/>
      <c r="AS166" s="498"/>
      <c r="AT166" s="498"/>
      <c r="AU166" s="498"/>
      <c r="AV166" s="498"/>
      <c r="AW166" s="498"/>
      <c r="AX166" s="498"/>
      <c r="AY166" s="498"/>
      <c r="AZ166" s="498"/>
      <c r="BA166" s="498"/>
      <c r="BB166" s="498"/>
      <c r="BC166" s="498"/>
      <c r="BD166" s="498"/>
      <c r="BE166" s="498"/>
      <c r="BF166" s="498"/>
      <c r="BG166" s="498"/>
      <c r="BH166" s="498"/>
      <c r="BI166" s="498"/>
      <c r="BJ166" s="498"/>
      <c r="BK166" s="443"/>
      <c r="BL166" s="435"/>
      <c r="BM166" s="451" t="s">
        <v>280</v>
      </c>
      <c r="BN166" s="426">
        <f>-'Титул денна'!$AI$18</f>
        <v>-2023</v>
      </c>
      <c r="BO166" s="451" t="s">
        <v>281</v>
      </c>
      <c r="BP166" s="435"/>
      <c r="BQ166" s="435"/>
      <c r="BR166" s="435"/>
      <c r="BS166" s="435"/>
      <c r="BT166" s="435"/>
      <c r="BU166" s="435"/>
      <c r="BX166" s="452"/>
      <c r="BY166" s="452"/>
      <c r="BZ166" s="452"/>
      <c r="CA166" s="452"/>
      <c r="CB166" s="452"/>
      <c r="CC166" s="452"/>
      <c r="CD166" s="452"/>
      <c r="CE166" s="452"/>
      <c r="CF166" s="427"/>
      <c r="CG166" s="428"/>
      <c r="CU166" s="435"/>
      <c r="DM166" s="435"/>
    </row>
    <row r="167" spans="1:125" ht="13.5" customHeight="1">
      <c r="BX167"/>
      <c r="BY167"/>
      <c r="BZ167"/>
      <c r="CA167"/>
      <c r="CB167"/>
      <c r="CC167"/>
      <c r="CD167"/>
      <c r="CE167"/>
      <c r="CU167" s="19"/>
      <c r="DM167" s="19"/>
    </row>
    <row r="168" spans="1:125" ht="13.5" customHeight="1">
      <c r="BX168"/>
      <c r="BY168"/>
      <c r="BZ168"/>
      <c r="CA168"/>
      <c r="CB168"/>
      <c r="CC168"/>
      <c r="CD168"/>
      <c r="CE168"/>
      <c r="CU168" s="19"/>
      <c r="DM168" s="19"/>
    </row>
    <row r="169" spans="1:125" ht="13.5" customHeight="1">
      <c r="BX169"/>
      <c r="BY169"/>
      <c r="BZ169"/>
      <c r="CA169"/>
      <c r="CB169"/>
      <c r="CC169"/>
      <c r="CD169"/>
      <c r="CE169"/>
    </row>
    <row r="170" spans="1:125" ht="13.5" customHeight="1">
      <c r="BX170"/>
      <c r="BY170"/>
      <c r="BZ170"/>
      <c r="CA170"/>
      <c r="CB170"/>
      <c r="CC170"/>
      <c r="CD170"/>
      <c r="CE170"/>
    </row>
    <row r="171" spans="1:125" ht="13.5" customHeight="1">
      <c r="BX171"/>
      <c r="BY171"/>
      <c r="BZ171"/>
      <c r="CA171"/>
      <c r="CB171"/>
      <c r="CC171"/>
      <c r="CD171"/>
      <c r="CE171"/>
    </row>
    <row r="172" spans="1:125">
      <c r="BX172"/>
      <c r="BY172"/>
      <c r="BZ172"/>
      <c r="CA172"/>
      <c r="CB172"/>
      <c r="CC172"/>
      <c r="CD172"/>
      <c r="CE172"/>
    </row>
    <row r="173" spans="1:125">
      <c r="BX173"/>
      <c r="BY173"/>
      <c r="BZ173"/>
      <c r="CA173"/>
      <c r="CB173"/>
      <c r="CC173"/>
      <c r="CD173"/>
      <c r="CE173"/>
    </row>
    <row r="174" spans="1:125">
      <c r="BX174"/>
      <c r="BY174"/>
      <c r="BZ174"/>
      <c r="CA174"/>
      <c r="CB174"/>
      <c r="CC174"/>
      <c r="CD174"/>
      <c r="CE174"/>
    </row>
    <row r="175" spans="1:125">
      <c r="BX175"/>
      <c r="BY175"/>
      <c r="BZ175"/>
      <c r="CA175"/>
      <c r="CB175"/>
      <c r="CC175"/>
      <c r="CD175"/>
      <c r="CE175"/>
    </row>
    <row r="176" spans="1:125">
      <c r="BX176"/>
      <c r="BY176"/>
      <c r="BZ176"/>
      <c r="CA176"/>
      <c r="CB176"/>
      <c r="CC176"/>
      <c r="CD176"/>
      <c r="CE176"/>
    </row>
    <row r="177" spans="1:117">
      <c r="BX177"/>
      <c r="BY177"/>
      <c r="BZ177"/>
      <c r="CA177"/>
      <c r="CB177"/>
      <c r="CC177"/>
      <c r="CD177"/>
      <c r="CE177"/>
    </row>
    <row r="178" spans="1:117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X179"/>
      <c r="BY179"/>
      <c r="BZ179"/>
      <c r="CA179"/>
      <c r="CB179"/>
      <c r="CC179"/>
      <c r="CD179"/>
      <c r="CE179"/>
    </row>
    <row r="180" spans="1:117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9"/>
      <c r="BV184" s="2"/>
      <c r="BW184" s="2"/>
      <c r="BX184"/>
      <c r="BY184"/>
      <c r="BZ184"/>
      <c r="CA184"/>
      <c r="CB184"/>
      <c r="CC184"/>
      <c r="CD184"/>
      <c r="CE184"/>
      <c r="CF184" s="208"/>
      <c r="CG184" s="221"/>
      <c r="CH184" s="2"/>
      <c r="CI184"/>
      <c r="CJ184"/>
      <c r="CK184"/>
      <c r="CL184"/>
      <c r="CM184"/>
      <c r="CN184"/>
      <c r="CO184"/>
      <c r="CP184"/>
      <c r="CQ184"/>
      <c r="CR184"/>
      <c r="CS184"/>
      <c r="CT184"/>
      <c r="CU184" s="19"/>
      <c r="DD184" s="2"/>
      <c r="DM184" s="19"/>
    </row>
    <row r="185" spans="1:117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X189"/>
      <c r="BY189"/>
      <c r="BZ189"/>
      <c r="CA189"/>
      <c r="CB189"/>
      <c r="CC189"/>
      <c r="CD189"/>
      <c r="CE189"/>
    </row>
    <row r="190" spans="1:117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X190"/>
      <c r="BY190"/>
      <c r="BZ190"/>
      <c r="CA190"/>
      <c r="CB190"/>
      <c r="CC190"/>
      <c r="CD190"/>
      <c r="CE190"/>
    </row>
    <row r="191" spans="1:117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X191"/>
      <c r="BY191"/>
      <c r="BZ191"/>
      <c r="CA191"/>
      <c r="CB191"/>
      <c r="CC191"/>
      <c r="CD191"/>
      <c r="CE191"/>
    </row>
    <row r="192" spans="1:117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X192"/>
      <c r="BY192"/>
      <c r="BZ192"/>
      <c r="CA192"/>
      <c r="CB192"/>
      <c r="CC192"/>
      <c r="CD192"/>
      <c r="CE192"/>
    </row>
    <row r="193" spans="1:8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X193"/>
      <c r="BY193"/>
      <c r="BZ193"/>
      <c r="CA193"/>
      <c r="CB193"/>
      <c r="CC193"/>
      <c r="CD193"/>
      <c r="CE193"/>
    </row>
    <row r="194" spans="1:8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X194"/>
      <c r="BY194"/>
      <c r="BZ194"/>
      <c r="CA194"/>
      <c r="CB194"/>
      <c r="CC194"/>
      <c r="CD194"/>
      <c r="CE194"/>
      <c r="CF194" s="12"/>
      <c r="CG194" s="12"/>
    </row>
    <row r="195" spans="1:8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X195"/>
      <c r="BY195"/>
      <c r="BZ195"/>
      <c r="CA195"/>
      <c r="CB195"/>
      <c r="CC195"/>
      <c r="CD195"/>
      <c r="CE195"/>
      <c r="CF195" s="12"/>
      <c r="CG195" s="12"/>
    </row>
    <row r="196" spans="1:8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X196"/>
      <c r="BY196"/>
      <c r="BZ196"/>
      <c r="CA196"/>
      <c r="CB196"/>
      <c r="CC196"/>
      <c r="CD196"/>
      <c r="CE196"/>
      <c r="CF196" s="12"/>
      <c r="CG196" s="12"/>
    </row>
    <row r="197" spans="1:8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X197"/>
      <c r="BY197"/>
      <c r="BZ197"/>
      <c r="CA197"/>
      <c r="CB197"/>
      <c r="CC197"/>
      <c r="CD197"/>
      <c r="CE197"/>
      <c r="CF197" s="12"/>
      <c r="CG197" s="12"/>
    </row>
    <row r="198" spans="1:8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X198"/>
      <c r="BY198"/>
      <c r="BZ198"/>
      <c r="CA198"/>
      <c r="CB198"/>
      <c r="CC198"/>
      <c r="CD198"/>
      <c r="CE198"/>
      <c r="CF198" s="12"/>
      <c r="CG198" s="12"/>
    </row>
    <row r="199" spans="1:8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X199"/>
      <c r="BY199"/>
      <c r="BZ199"/>
      <c r="CA199"/>
      <c r="CB199"/>
      <c r="CC199"/>
      <c r="CD199"/>
      <c r="CE199"/>
      <c r="CF199" s="12"/>
      <c r="CG199" s="12"/>
    </row>
    <row r="200" spans="1:8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X200"/>
      <c r="BY200"/>
      <c r="BZ200"/>
      <c r="CA200"/>
      <c r="CB200"/>
      <c r="CC200"/>
      <c r="CD200"/>
      <c r="CE200"/>
      <c r="CF200" s="12"/>
      <c r="CG200" s="12"/>
    </row>
    <row r="201" spans="1:8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X201"/>
      <c r="BY201"/>
      <c r="BZ201"/>
      <c r="CA201"/>
      <c r="CB201"/>
      <c r="CC201"/>
      <c r="CD201"/>
      <c r="CE201"/>
      <c r="CF201" s="12"/>
      <c r="CG201" s="12"/>
    </row>
    <row r="202" spans="1:8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X202"/>
      <c r="BY202"/>
      <c r="BZ202"/>
      <c r="CA202"/>
      <c r="CB202"/>
      <c r="CC202"/>
      <c r="CD202"/>
      <c r="CE202"/>
      <c r="CF202" s="12"/>
      <c r="CG202" s="12"/>
    </row>
    <row r="203" spans="1:8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X203"/>
      <c r="BY203"/>
      <c r="BZ203"/>
      <c r="CA203"/>
      <c r="CB203"/>
      <c r="CC203"/>
      <c r="CD203"/>
      <c r="CE203"/>
      <c r="CF203" s="12"/>
      <c r="CG203" s="12"/>
    </row>
    <row r="204" spans="1:8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X204"/>
      <c r="BY204"/>
      <c r="BZ204"/>
      <c r="CA204"/>
      <c r="CB204"/>
      <c r="CC204"/>
      <c r="CD204"/>
      <c r="CE204"/>
      <c r="CF204" s="12"/>
      <c r="CG204" s="12"/>
    </row>
    <row r="212" s="12" customFormat="1" ht="13.5" customHeight="1"/>
  </sheetData>
  <sheetProtection formatCells="0" formatColumns="0" formatRows="0"/>
  <mergeCells count="206">
    <mergeCell ref="D146:L146"/>
    <mergeCell ref="D147:L147"/>
    <mergeCell ref="B148:L148"/>
    <mergeCell ref="D142:L142"/>
    <mergeCell ref="BC151:BF151"/>
    <mergeCell ref="BG151:BJ151"/>
    <mergeCell ref="Z151:AD151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42:T142"/>
    <mergeCell ref="AQ141:AT141"/>
    <mergeCell ref="AY145:BB145"/>
    <mergeCell ref="B147:C147"/>
    <mergeCell ref="M147:P147"/>
    <mergeCell ref="AE147:AH147"/>
    <mergeCell ref="B143:C143"/>
    <mergeCell ref="AI144:AL144"/>
    <mergeCell ref="D143:L143"/>
    <mergeCell ref="D145:L145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5:AX145"/>
    <mergeCell ref="BM151:BT151"/>
    <mergeCell ref="BG147:BJ147"/>
    <mergeCell ref="AQ142:AT142"/>
    <mergeCell ref="BG145:BJ145"/>
    <mergeCell ref="BG146:BJ146"/>
    <mergeCell ref="BC148:BJ148"/>
    <mergeCell ref="AI142:AL142"/>
    <mergeCell ref="AU148:BB148"/>
    <mergeCell ref="BC147:BF147"/>
    <mergeCell ref="BM144:BT144"/>
    <mergeCell ref="BM148:BT148"/>
    <mergeCell ref="AQ145:AT145"/>
    <mergeCell ref="AY142:BB142"/>
    <mergeCell ref="BC144:BF144"/>
    <mergeCell ref="AM144:AP144"/>
    <mergeCell ref="AM148:AT148"/>
    <mergeCell ref="AI151:AL151"/>
    <mergeCell ref="AM149:AP149"/>
    <mergeCell ref="AQ149:AT149"/>
    <mergeCell ref="AU149:AX149"/>
    <mergeCell ref="AY149:BB149"/>
    <mergeCell ref="AI146:AL146"/>
    <mergeCell ref="AU146:AX146"/>
    <mergeCell ref="AU147:AX147"/>
    <mergeCell ref="B144:C144"/>
    <mergeCell ref="B146:C146"/>
    <mergeCell ref="AY147:BB147"/>
    <mergeCell ref="AE11:AG11"/>
    <mergeCell ref="M146:P146"/>
    <mergeCell ref="AQ146:AT146"/>
    <mergeCell ref="AU143:AX143"/>
    <mergeCell ref="AM143:AP143"/>
    <mergeCell ref="M144:P144"/>
    <mergeCell ref="AI147:AL147"/>
    <mergeCell ref="AE145:AH145"/>
    <mergeCell ref="AQ147:AT147"/>
    <mergeCell ref="R11:X11"/>
    <mergeCell ref="M142:P142"/>
    <mergeCell ref="Q143:T143"/>
    <mergeCell ref="Q146:T146"/>
    <mergeCell ref="Q144:T144"/>
    <mergeCell ref="AE146:AH146"/>
    <mergeCell ref="AM145:AP145"/>
    <mergeCell ref="B145:C145"/>
    <mergeCell ref="AQ144:AT144"/>
    <mergeCell ref="B142:C142"/>
    <mergeCell ref="Q147:T147"/>
    <mergeCell ref="W147:Z147"/>
    <mergeCell ref="AA147:AD147"/>
    <mergeCell ref="AA148:AD148"/>
    <mergeCell ref="AE149:AH149"/>
    <mergeCell ref="AI149:AL149"/>
    <mergeCell ref="H6:O10"/>
    <mergeCell ref="AM141:AP141"/>
    <mergeCell ref="AI141:AL141"/>
    <mergeCell ref="AM142:AP142"/>
    <mergeCell ref="W141:AD141"/>
    <mergeCell ref="W142:Y142"/>
    <mergeCell ref="Z142:AC142"/>
    <mergeCell ref="M148:P148"/>
    <mergeCell ref="Q148:T148"/>
    <mergeCell ref="AE148:AL148"/>
    <mergeCell ref="AM147:AP147"/>
    <mergeCell ref="AE142:AH142"/>
    <mergeCell ref="AE143:AH143"/>
    <mergeCell ref="Q145:T145"/>
    <mergeCell ref="AI11:AK11"/>
    <mergeCell ref="AE6:AL6"/>
    <mergeCell ref="D144:L144"/>
    <mergeCell ref="M145:P145"/>
    <mergeCell ref="M143:P143"/>
    <mergeCell ref="AE144:AH144"/>
    <mergeCell ref="Z143:AC143"/>
    <mergeCell ref="Z144:AC144"/>
    <mergeCell ref="Z145:AC145"/>
    <mergeCell ref="Z146:AC146"/>
    <mergeCell ref="AM146:AP146"/>
    <mergeCell ref="AI143:AL143"/>
    <mergeCell ref="AI145:AL145"/>
    <mergeCell ref="DN10:DU10"/>
    <mergeCell ref="BX141:CE141"/>
    <mergeCell ref="DE10:DL10"/>
    <mergeCell ref="DN72:DU72"/>
    <mergeCell ref="DE72:DL72"/>
    <mergeCell ref="AE141:AH141"/>
    <mergeCell ref="BG143:BJ143"/>
    <mergeCell ref="BC141:BF141"/>
    <mergeCell ref="BC145:BF145"/>
    <mergeCell ref="AU144:AX144"/>
    <mergeCell ref="AQ143:AT143"/>
    <mergeCell ref="AU141:AX141"/>
    <mergeCell ref="AU142:AX142"/>
    <mergeCell ref="H11:O11"/>
    <mergeCell ref="AD6:AD10"/>
    <mergeCell ref="Y6:Z6"/>
    <mergeCell ref="BU10:BU11"/>
    <mergeCell ref="AC6:AC10"/>
    <mergeCell ref="AM11:AO11"/>
    <mergeCell ref="C140:AQ140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J160:AB160"/>
    <mergeCell ref="J161:AB161"/>
    <mergeCell ref="Z149:AD150"/>
    <mergeCell ref="W149:Y149"/>
    <mergeCell ref="C154:AT154"/>
    <mergeCell ref="C155:AT155"/>
    <mergeCell ref="C156:AT156"/>
    <mergeCell ref="C157:AT157"/>
    <mergeCell ref="C160:H160"/>
    <mergeCell ref="AG158:AT158"/>
    <mergeCell ref="J158:AB158"/>
    <mergeCell ref="J159:AB159"/>
    <mergeCell ref="C161:H161"/>
    <mergeCell ref="C158:H158"/>
    <mergeCell ref="C159:H159"/>
    <mergeCell ref="AE151:AH151"/>
    <mergeCell ref="AQ151:AT151"/>
    <mergeCell ref="AE150:BJ150"/>
    <mergeCell ref="BC149:BF149"/>
    <mergeCell ref="BG149:BJ149"/>
    <mergeCell ref="AM151:AP151"/>
    <mergeCell ref="AE160:AU160"/>
    <mergeCell ref="AU151:AX151"/>
    <mergeCell ref="BX3:CA3"/>
    <mergeCell ref="CB3:CF3"/>
    <mergeCell ref="CG3:CI3"/>
    <mergeCell ref="CJ3:CM3"/>
    <mergeCell ref="CN3:CR3"/>
    <mergeCell ref="CS3:CV3"/>
    <mergeCell ref="CW3:DA3"/>
    <mergeCell ref="AY151:BB151"/>
    <mergeCell ref="Y5:AD5"/>
    <mergeCell ref="Y7:Y10"/>
    <mergeCell ref="AB6:AB10"/>
    <mergeCell ref="AY144:BB144"/>
    <mergeCell ref="BM146:BT146"/>
    <mergeCell ref="BG142:BJ142"/>
    <mergeCell ref="BG144:BJ144"/>
    <mergeCell ref="BG141:BJ141"/>
    <mergeCell ref="BM141:BT141"/>
    <mergeCell ref="BC143:BF143"/>
    <mergeCell ref="AY141:BB141"/>
    <mergeCell ref="BC142:BF142"/>
    <mergeCell ref="BM10:BT10"/>
    <mergeCell ref="BC146:BF146"/>
    <mergeCell ref="AY146:BB146"/>
    <mergeCell ref="AY143:BB143"/>
  </mergeCells>
  <phoneticPr fontId="9" type="noConversion"/>
  <conditionalFormatting sqref="H121">
    <cfRule type="cellIs" dxfId="83" priority="152" operator="notBetween">
      <formula>7</formula>
      <formula>8</formula>
    </cfRule>
  </conditionalFormatting>
  <conditionalFormatting sqref="H121">
    <cfRule type="cellIs" dxfId="82" priority="151" operator="notBetween">
      <formula>7</formula>
      <formula>8</formula>
    </cfRule>
  </conditionalFormatting>
  <conditionalFormatting sqref="AY15:BA23 AY45:BA70 BC15:BE44 BG15:BI49 AE30:AG38 AI37:AK38 AU33:AW40 AY36:BA41">
    <cfRule type="expression" dxfId="81" priority="128">
      <formula>MOD(AE15,2)&lt;&gt;0</formula>
    </cfRule>
  </conditionalFormatting>
  <conditionalFormatting sqref="AE15:AG23 AE41:AG70">
    <cfRule type="expression" dxfId="80" priority="126">
      <formula>MOD(AE15,2)&lt;&gt;0</formula>
    </cfRule>
  </conditionalFormatting>
  <conditionalFormatting sqref="AI15:AK23 AI41:AK70">
    <cfRule type="expression" dxfId="79" priority="125">
      <formula>MOD(AI15,2)&lt;&gt;0</formula>
    </cfRule>
  </conditionalFormatting>
  <conditionalFormatting sqref="AM15:AO23 AM38:AO70">
    <cfRule type="expression" dxfId="78" priority="124">
      <formula>MOD(AM15,2)&lt;&gt;0</formula>
    </cfRule>
  </conditionalFormatting>
  <conditionalFormatting sqref="AQ15:AS23 AQ39:AS70">
    <cfRule type="expression" dxfId="77" priority="123">
      <formula>MOD(AQ15,2)&lt;&gt;0</formula>
    </cfRule>
  </conditionalFormatting>
  <conditionalFormatting sqref="AU15:AW23 AU42:AW70">
    <cfRule type="expression" dxfId="76" priority="122">
      <formula>MOD(AU15,2)&lt;&gt;0</formula>
    </cfRule>
  </conditionalFormatting>
  <conditionalFormatting sqref="BC50:BE70">
    <cfRule type="expression" dxfId="75" priority="121">
      <formula>MOD(BC50,2)&lt;&gt;0</formula>
    </cfRule>
  </conditionalFormatting>
  <conditionalFormatting sqref="BG51:BI70">
    <cfRule type="expression" dxfId="74" priority="120">
      <formula>MOD(BG51,2)&lt;&gt;0</formula>
    </cfRule>
  </conditionalFormatting>
  <conditionalFormatting sqref="AE112:AG130 AI112:AK130 AM112:AO130 AQ112:AS130 AU112:AW130 AY112:BA130 BC112:BE130 BG112:BI130">
    <cfRule type="expression" dxfId="73" priority="119">
      <formula>MOD(AE112,2)&lt;&gt;0</formula>
    </cfRule>
  </conditionalFormatting>
  <conditionalFormatting sqref="B52:B65 B67:B70">
    <cfRule type="expression" dxfId="72" priority="87">
      <formula>AND($Y52&gt;0,$AD52/$Y52&lt;1/3)</formula>
    </cfRule>
  </conditionalFormatting>
  <conditionalFormatting sqref="AE111:AG111 AI111:AK111 AM111:AO111 AQ111:AS111 AU111:AW111 AY111:BA111 BC111:BE111 BG111:BI111">
    <cfRule type="expression" dxfId="71" priority="86">
      <formula>MOD(AE111,2)&lt;&gt;0</formula>
    </cfRule>
  </conditionalFormatting>
  <conditionalFormatting sqref="AE74:AG81">
    <cfRule type="expression" dxfId="70" priority="85">
      <formula>MOD(AE74,2)&lt;&gt;0</formula>
    </cfRule>
  </conditionalFormatting>
  <conditionalFormatting sqref="AI74:AK81">
    <cfRule type="expression" dxfId="69" priority="84">
      <formula>MOD(AI74,2)&lt;&gt;0</formula>
    </cfRule>
  </conditionalFormatting>
  <conditionalFormatting sqref="AM74:AO81">
    <cfRule type="expression" dxfId="68" priority="83">
      <formula>MOD(AM74,2)&lt;&gt;0</formula>
    </cfRule>
  </conditionalFormatting>
  <conditionalFormatting sqref="AQ74:AS81">
    <cfRule type="expression" dxfId="67" priority="82">
      <formula>MOD(AQ74,2)&lt;&gt;0</formula>
    </cfRule>
  </conditionalFormatting>
  <conditionalFormatting sqref="AU74:AW81">
    <cfRule type="expression" dxfId="66" priority="81">
      <formula>MOD(AU74,2)&lt;&gt;0</formula>
    </cfRule>
  </conditionalFormatting>
  <conditionalFormatting sqref="AY74:BA81">
    <cfRule type="expression" dxfId="65" priority="80">
      <formula>MOD(AY74,2)&lt;&gt;0</formula>
    </cfRule>
  </conditionalFormatting>
  <conditionalFormatting sqref="BC74:BE81">
    <cfRule type="expression" dxfId="64" priority="79">
      <formula>MOD(BC74,2)&lt;&gt;0</formula>
    </cfRule>
  </conditionalFormatting>
  <conditionalFormatting sqref="BG74:BI81">
    <cfRule type="expression" dxfId="63" priority="78">
      <formula>MOD(BG74,2)&lt;&gt;0</formula>
    </cfRule>
  </conditionalFormatting>
  <conditionalFormatting sqref="Z134">
    <cfRule type="cellIs" dxfId="62" priority="52" operator="notEqual">
      <formula>240</formula>
    </cfRule>
    <cfRule type="cellIs" dxfId="61" priority="61" operator="greaterThan">
      <formula>240</formula>
    </cfRule>
  </conditionalFormatting>
  <conditionalFormatting sqref="AE145:BJ146">
    <cfRule type="expression" dxfId="60" priority="51">
      <formula>AE$145+AE$146&gt;9</formula>
    </cfRule>
  </conditionalFormatting>
  <conditionalFormatting sqref="AE147:BJ147">
    <cfRule type="cellIs" dxfId="59" priority="45" operator="notEqual">
      <formula>30</formula>
    </cfRule>
  </conditionalFormatting>
  <conditionalFormatting sqref="B15:B21">
    <cfRule type="expression" dxfId="58" priority="44">
      <formula>AND($Y15&gt;0,$AD15/$Y15&lt;1/3)</formula>
    </cfRule>
  </conditionalFormatting>
  <conditionalFormatting sqref="A15:A66">
    <cfRule type="expression" dxfId="57" priority="42">
      <formula>$B15=0</formula>
    </cfRule>
  </conditionalFormatting>
  <conditionalFormatting sqref="B22">
    <cfRule type="expression" dxfId="56" priority="39">
      <formula>AND($Y22&gt;0,$AD22/$Y22&lt;0.5)</formula>
    </cfRule>
  </conditionalFormatting>
  <conditionalFormatting sqref="B27:B36">
    <cfRule type="expression" dxfId="55" priority="37">
      <formula>AND($Y27&gt;0,$AD27/$Y27&lt;0.5)</formula>
    </cfRule>
  </conditionalFormatting>
  <conditionalFormatting sqref="B37:B50">
    <cfRule type="expression" dxfId="54" priority="36">
      <formula>AND($Y37&gt;0,$AD37/$Y37&lt;0.5)</formula>
    </cfRule>
  </conditionalFormatting>
  <conditionalFormatting sqref="AE24:AG26">
    <cfRule type="expression" dxfId="53" priority="35">
      <formula>MOD(AE24,2)&lt;&gt;0</formula>
    </cfRule>
  </conditionalFormatting>
  <conditionalFormatting sqref="AE27:AG28">
    <cfRule type="expression" dxfId="52" priority="34">
      <formula>MOD(AE27,2)&lt;&gt;0</formula>
    </cfRule>
  </conditionalFormatting>
  <conditionalFormatting sqref="AE29:AG29">
    <cfRule type="expression" dxfId="51" priority="33">
      <formula>MOD(AE29,2)&lt;&gt;0</formula>
    </cfRule>
  </conditionalFormatting>
  <conditionalFormatting sqref="AE39:AG40">
    <cfRule type="expression" dxfId="50" priority="32">
      <formula>MOD(AE39,2)&lt;&gt;0</formula>
    </cfRule>
  </conditionalFormatting>
  <conditionalFormatting sqref="AI24:AK24 AI26:AK26 AI30:AK35">
    <cfRule type="expression" dxfId="49" priority="31">
      <formula>MOD(AI24,2)&lt;&gt;0</formula>
    </cfRule>
  </conditionalFormatting>
  <conditionalFormatting sqref="AI25:AK25">
    <cfRule type="expression" dxfId="48" priority="30">
      <formula>MOD(AI25,2)&lt;&gt;0</formula>
    </cfRule>
  </conditionalFormatting>
  <conditionalFormatting sqref="AI27:AK28">
    <cfRule type="expression" dxfId="47" priority="29">
      <formula>MOD(AI27,2)&lt;&gt;0</formula>
    </cfRule>
  </conditionalFormatting>
  <conditionalFormatting sqref="AI29:AK29">
    <cfRule type="expression" dxfId="46" priority="28">
      <formula>MOD(AI29,2)&lt;&gt;0</formula>
    </cfRule>
  </conditionalFormatting>
  <conditionalFormatting sqref="AI36:AK36">
    <cfRule type="expression" dxfId="45" priority="27">
      <formula>MOD(AI36,2)&lt;&gt;0</formula>
    </cfRule>
  </conditionalFormatting>
  <conditionalFormatting sqref="AI39:AK40">
    <cfRule type="expression" dxfId="44" priority="26">
      <formula>MOD(AI39,2)&lt;&gt;0</formula>
    </cfRule>
  </conditionalFormatting>
  <conditionalFormatting sqref="AM24:AO25 AM27:AO30 AM32:AO33 AM35:AO36">
    <cfRule type="expression" dxfId="43" priority="25">
      <formula>MOD(AM24,2)&lt;&gt;0</formula>
    </cfRule>
  </conditionalFormatting>
  <conditionalFormatting sqref="AM26:AO26">
    <cfRule type="expression" dxfId="42" priority="24">
      <formula>MOD(AM26,2)&lt;&gt;0</formula>
    </cfRule>
  </conditionalFormatting>
  <conditionalFormatting sqref="AM31:AO31">
    <cfRule type="expression" dxfId="41" priority="23">
      <formula>MOD(AM31,2)&lt;&gt;0</formula>
    </cfRule>
  </conditionalFormatting>
  <conditionalFormatting sqref="AM34:AO34">
    <cfRule type="expression" dxfId="40" priority="22">
      <formula>MOD(AM34,2)&lt;&gt;0</formula>
    </cfRule>
  </conditionalFormatting>
  <conditionalFormatting sqref="AM37:AO37">
    <cfRule type="expression" dxfId="39" priority="21">
      <formula>MOD(AM37,2)&lt;&gt;0</formula>
    </cfRule>
  </conditionalFormatting>
  <conditionalFormatting sqref="AQ24:AS30 AQ32:AS32 AQ34:AS36">
    <cfRule type="expression" dxfId="38" priority="20">
      <formula>MOD(AQ24,2)&lt;&gt;0</formula>
    </cfRule>
  </conditionalFormatting>
  <conditionalFormatting sqref="AQ31:AS31">
    <cfRule type="expression" dxfId="37" priority="19">
      <formula>MOD(AQ31,2)&lt;&gt;0</formula>
    </cfRule>
  </conditionalFormatting>
  <conditionalFormatting sqref="AQ33:AS33">
    <cfRule type="expression" dxfId="36" priority="18">
      <formula>MOD(AQ33,2)&lt;&gt;0</formula>
    </cfRule>
  </conditionalFormatting>
  <conditionalFormatting sqref="AQ37:AS37">
    <cfRule type="expression" dxfId="35" priority="17">
      <formula>MOD(AQ37,2)&lt;&gt;0</formula>
    </cfRule>
  </conditionalFormatting>
  <conditionalFormatting sqref="AQ38:AS38">
    <cfRule type="expression" dxfId="34" priority="16">
      <formula>MOD(AQ38,2)&lt;&gt;0</formula>
    </cfRule>
  </conditionalFormatting>
  <conditionalFormatting sqref="AU24:AW29 AU31:AW31">
    <cfRule type="expression" dxfId="33" priority="15">
      <formula>MOD(AU24,2)&lt;&gt;0</formula>
    </cfRule>
  </conditionalFormatting>
  <conditionalFormatting sqref="AU30:AW30">
    <cfRule type="expression" dxfId="32" priority="14">
      <formula>MOD(AU30,2)&lt;&gt;0</formula>
    </cfRule>
  </conditionalFormatting>
  <conditionalFormatting sqref="AU32:AW32">
    <cfRule type="expression" dxfId="31" priority="13">
      <formula>MOD(AU32,2)&lt;&gt;0</formula>
    </cfRule>
  </conditionalFormatting>
  <conditionalFormatting sqref="AU41:AW41">
    <cfRule type="expression" dxfId="30" priority="12">
      <formula>MOD(AU41,2)&lt;&gt;0</formula>
    </cfRule>
  </conditionalFormatting>
  <conditionalFormatting sqref="AY24:BA34">
    <cfRule type="expression" dxfId="29" priority="11">
      <formula>MOD(AY24,2)&lt;&gt;0</formula>
    </cfRule>
  </conditionalFormatting>
  <conditionalFormatting sqref="AY35:BA35">
    <cfRule type="expression" dxfId="28" priority="10">
      <formula>MOD(AY35,2)&lt;&gt;0</formula>
    </cfRule>
  </conditionalFormatting>
  <conditionalFormatting sqref="AY42:BA44">
    <cfRule type="expression" dxfId="27" priority="9">
      <formula>MOD(AY42,2)&lt;&gt;0</formula>
    </cfRule>
  </conditionalFormatting>
  <conditionalFormatting sqref="BC45:BE49">
    <cfRule type="expression" dxfId="26" priority="8">
      <formula>MOD(BC45,2)&lt;&gt;0</formula>
    </cfRule>
  </conditionalFormatting>
  <conditionalFormatting sqref="BG50:BI50">
    <cfRule type="expression" dxfId="25" priority="7">
      <formula>MOD(BG50,2)&lt;&gt;0</formula>
    </cfRule>
  </conditionalFormatting>
  <conditionalFormatting sqref="B74">
    <cfRule type="expression" dxfId="24" priority="6">
      <formula>AND($Y74&gt;0,$AD74/$Y74&lt;0.5)</formula>
    </cfRule>
  </conditionalFormatting>
  <conditionalFormatting sqref="B75">
    <cfRule type="expression" dxfId="23" priority="5">
      <formula>AND($Y75&gt;0,$AD75/$Y75&lt;0.5)</formula>
    </cfRule>
  </conditionalFormatting>
  <conditionalFormatting sqref="B76">
    <cfRule type="expression" dxfId="22" priority="4">
      <formula>AND($Y76&gt;0,$AD76/$Y76&lt;0.5)</formula>
    </cfRule>
  </conditionalFormatting>
  <conditionalFormatting sqref="B25:B26">
    <cfRule type="expression" dxfId="21" priority="3">
      <formula>AND($Y25&gt;0,$AD25/$Y25&lt;0.5)</formula>
    </cfRule>
  </conditionalFormatting>
  <conditionalFormatting sqref="B23">
    <cfRule type="expression" dxfId="20" priority="2">
      <formula>AND($Y23&gt;0,$AD23/$Y23&lt;0.5)</formula>
    </cfRule>
  </conditionalFormatting>
  <dataValidations count="5">
    <dataValidation errorStyle="warning" allowBlank="1" showInputMessage="1" showErrorMessage="1" sqref="C108 C95 C82:C84" xr:uid="{00000000-0002-0000-0200-000001000000}"/>
    <dataValidation type="list" errorStyle="warning" allowBlank="1" showInputMessage="1" showErrorMessage="1" sqref="C110:C134 C71:C73 C107" xr:uid="{00000000-0002-0000-0200-000002000000}">
      <formula1>$BX$2:$DA$2</formula1>
    </dataValidation>
    <dataValidation type="list" allowBlank="1" showInputMessage="1" showErrorMessage="1" sqref="B158" xr:uid="{00000000-0002-0000-0200-000003000000}">
      <formula1>"Гарант освітньої програми,Керівник проєктної групи"</formula1>
    </dataValidation>
    <dataValidation type="list" allowBlank="1" showInputMessage="1" showErrorMessage="1" sqref="AE160:AU160" xr:uid="{00000000-0002-0000-0200-000004000000}">
      <formula1>$EB$6:$EB$13</formula1>
    </dataValidation>
    <dataValidation type="list" errorStyle="warning" allowBlank="1" showInputMessage="1" showErrorMessage="1" sqref="C96 C102:C106 C74:C81 C85:C92 C15:C70" xr:uid="{00000000-0002-0000-0200-000005000000}">
      <formula1>$DY$2:$DY$37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rowBreaks count="1" manualBreakCount="1">
    <brk id="99" max="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tabSelected="1" view="pageBreakPreview" topLeftCell="A9" zoomScale="115" zoomScaleNormal="100" zoomScaleSheetLayoutView="115" workbookViewId="0">
      <selection activeCell="D18" sqref="D18"/>
    </sheetView>
  </sheetViews>
  <sheetFormatPr defaultColWidth="7" defaultRowHeight="13"/>
  <cols>
    <col min="1" max="18" width="2.81640625" style="42" customWidth="1"/>
    <col min="19" max="19" width="3.1796875" style="42" customWidth="1"/>
    <col min="20" max="34" width="2.81640625" style="42" customWidth="1"/>
    <col min="35" max="35" width="3.453125" style="42" customWidth="1"/>
    <col min="36" max="48" width="2.81640625" style="42" customWidth="1"/>
    <col min="49" max="49" width="3.81640625" style="42" customWidth="1"/>
    <col min="50" max="53" width="2.81640625" style="42" customWidth="1"/>
    <col min="54" max="58" width="6.1796875" style="42" customWidth="1"/>
    <col min="59" max="59" width="6.81640625" style="42" customWidth="1"/>
    <col min="60" max="61" width="6.1796875" style="42" customWidth="1"/>
    <col min="62" max="62" width="7" style="42" customWidth="1"/>
    <col min="63" max="16384" width="7" style="42"/>
  </cols>
  <sheetData>
    <row r="1" spans="1:61" s="43" customFormat="1" ht="21" customHeight="1">
      <c r="A1" s="42"/>
      <c r="B1" s="375"/>
      <c r="C1" s="375"/>
      <c r="D1" s="375"/>
      <c r="E1" s="375"/>
      <c r="F1" s="375"/>
      <c r="G1" s="375"/>
      <c r="H1" s="570" t="s">
        <v>41</v>
      </c>
      <c r="I1" s="570"/>
      <c r="J1" s="570"/>
      <c r="K1" s="570"/>
      <c r="L1" s="570"/>
      <c r="M1" s="570"/>
      <c r="N1" s="570"/>
      <c r="O1" s="570"/>
      <c r="P1" s="375"/>
      <c r="Q1" s="375"/>
      <c r="R1" s="375"/>
      <c r="S1" s="375"/>
      <c r="T1" s="375"/>
      <c r="U1" s="375"/>
      <c r="V1" s="375"/>
      <c r="W1" s="375"/>
      <c r="X1" s="375"/>
      <c r="AF1" s="376"/>
      <c r="AQ1" s="375" t="s">
        <v>115</v>
      </c>
      <c r="AR1" s="375"/>
      <c r="AS1" s="375"/>
      <c r="AT1" s="375"/>
      <c r="AU1" s="375"/>
      <c r="AV1" s="375"/>
      <c r="AW1" s="375"/>
      <c r="AX1" s="571" t="str">
        <f>'Титул денна'!AX1:BB1</f>
        <v>бакалавр</v>
      </c>
      <c r="AY1" s="571"/>
      <c r="AZ1" s="571"/>
      <c r="BA1" s="571"/>
      <c r="BB1" s="571"/>
      <c r="BC1" s="375"/>
      <c r="BD1" s="377"/>
      <c r="BE1" s="377"/>
      <c r="BF1" s="377"/>
      <c r="BG1" s="377"/>
      <c r="BH1" s="377"/>
      <c r="BI1" s="377"/>
    </row>
    <row r="2" spans="1:61" s="43" customFormat="1" ht="20.25" customHeight="1">
      <c r="A2" s="42"/>
      <c r="B2" s="570" t="s">
        <v>42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AQ2"/>
      <c r="AR2"/>
      <c r="AS2"/>
      <c r="AT2"/>
      <c r="AU2"/>
      <c r="AV2"/>
      <c r="AW2"/>
      <c r="AX2" s="377"/>
    </row>
    <row r="3" spans="1:61" s="43" customFormat="1" ht="21.75" customHeight="1">
      <c r="A3" s="42"/>
      <c r="B3" s="563" t="s">
        <v>82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232"/>
      <c r="W3" s="232"/>
      <c r="X3" s="232"/>
      <c r="AQ3" s="378"/>
      <c r="AR3" s="379"/>
      <c r="AS3" s="379"/>
      <c r="AT3" s="379"/>
      <c r="AU3" s="379"/>
      <c r="AV3" s="379"/>
      <c r="AW3" s="380"/>
      <c r="AX3" s="380"/>
    </row>
    <row r="4" spans="1:61" s="43" customFormat="1" ht="23.25" customHeight="1">
      <c r="A4" s="381"/>
      <c r="B4" s="490"/>
      <c r="C4" s="490" t="s">
        <v>282</v>
      </c>
      <c r="D4" s="491"/>
      <c r="E4" s="491"/>
      <c r="F4" s="378" t="s">
        <v>282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0"/>
      <c r="R4" s="563">
        <f>'Титул денна'!R4</f>
        <v>2023</v>
      </c>
      <c r="S4" s="575"/>
      <c r="T4" s="490" t="s">
        <v>283</v>
      </c>
      <c r="U4" s="375"/>
      <c r="V4" s="375"/>
      <c r="W4" s="375"/>
      <c r="X4" s="375"/>
      <c r="AM4" s="382"/>
      <c r="AQ4" s="375"/>
      <c r="AR4" s="375"/>
      <c r="AS4" s="379"/>
      <c r="AT4" s="379"/>
      <c r="AU4" s="379"/>
      <c r="AV4" s="379"/>
      <c r="AW4" s="379"/>
      <c r="AX4" s="379"/>
    </row>
    <row r="5" spans="1:61" s="43" customFormat="1" ht="20.25" customHeight="1">
      <c r="A5" s="42"/>
      <c r="AM5" s="382"/>
      <c r="AR5" s="378"/>
      <c r="AS5" s="378"/>
      <c r="AT5" s="378"/>
      <c r="AU5" s="378"/>
      <c r="AV5" s="378"/>
      <c r="AW5" s="378"/>
      <c r="AX5" s="378"/>
    </row>
    <row r="6" spans="1:61" s="43" customFormat="1" ht="20.25" customHeight="1">
      <c r="A6" s="42"/>
      <c r="AR6" s="375"/>
      <c r="AS6" s="375"/>
      <c r="AT6" s="375"/>
      <c r="AU6" s="375"/>
      <c r="AV6" s="375"/>
      <c r="AW6" s="375"/>
      <c r="BI6" s="375"/>
    </row>
    <row r="7" spans="1:61" s="43" customFormat="1" ht="24" customHeight="1">
      <c r="A7" s="42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AP7" s="383"/>
    </row>
    <row r="8" spans="1:61" s="43" customFormat="1" ht="24">
      <c r="C8" s="384"/>
      <c r="F8" s="384"/>
      <c r="AP8" s="383"/>
    </row>
    <row r="9" spans="1:61" s="44" customFormat="1" ht="16.5">
      <c r="C9" s="385"/>
      <c r="F9" s="385"/>
      <c r="AZ9" s="386"/>
    </row>
    <row r="10" spans="1:61" s="44" customFormat="1" ht="18.5">
      <c r="C10" s="385"/>
      <c r="F10" s="385"/>
      <c r="M10" s="564" t="s">
        <v>43</v>
      </c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</row>
    <row r="11" spans="1:61" s="43" customFormat="1" ht="25" customHeight="1">
      <c r="M11" s="568" t="s">
        <v>121</v>
      </c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</row>
    <row r="12" spans="1:61" s="43" customFormat="1" ht="27" customHeight="1">
      <c r="Y12" s="569" t="s">
        <v>184</v>
      </c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</row>
    <row r="13" spans="1:61" s="43" customFormat="1" ht="21">
      <c r="M13" s="568" t="s">
        <v>120</v>
      </c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</row>
    <row r="14" spans="1:61" s="43" customFormat="1" ht="21">
      <c r="G14" s="387" t="s">
        <v>84</v>
      </c>
      <c r="H14" s="387"/>
      <c r="I14" s="387"/>
      <c r="J14" s="387"/>
      <c r="K14" s="387"/>
      <c r="L14" s="387"/>
      <c r="M14" s="387"/>
      <c r="N14" s="387"/>
      <c r="O14" s="561" t="str">
        <f>'Титул денна'!O14:P14</f>
        <v>шифр</v>
      </c>
      <c r="P14" s="562"/>
      <c r="Q14" s="730" t="str">
        <f>'Титул денна'!Q14</f>
        <v>24</v>
      </c>
      <c r="R14" s="731"/>
      <c r="S14" s="731"/>
      <c r="T14" s="731"/>
      <c r="U14" s="731"/>
      <c r="V14" s="731"/>
      <c r="W14" s="732"/>
      <c r="X14" s="387"/>
      <c r="AB14" s="388" t="s">
        <v>5</v>
      </c>
      <c r="AC14" s="388"/>
      <c r="AD14" s="733" t="str">
        <f>'Титул денна'!AD14</f>
        <v>Сфера обслуговування</v>
      </c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734"/>
      <c r="AT14" s="734"/>
      <c r="AU14" s="734"/>
      <c r="AV14" s="734"/>
      <c r="AW14" s="734"/>
      <c r="AX14" s="734"/>
      <c r="AY14" s="734"/>
      <c r="AZ14" s="734"/>
      <c r="BA14" s="734"/>
      <c r="BB14" s="734"/>
      <c r="BC14" s="734"/>
      <c r="BD14" s="734"/>
      <c r="BE14" s="734"/>
      <c r="BF14" s="735"/>
    </row>
    <row r="15" spans="1:61" s="43" customFormat="1" ht="21">
      <c r="G15" s="387" t="s">
        <v>85</v>
      </c>
      <c r="H15" s="387"/>
      <c r="I15" s="387"/>
      <c r="J15" s="387"/>
      <c r="K15" s="387"/>
      <c r="L15" s="387"/>
      <c r="M15" s="387"/>
      <c r="N15" s="387"/>
      <c r="O15" s="561" t="str">
        <f>'Титул денна'!O15:P15</f>
        <v>шифр</v>
      </c>
      <c r="P15" s="562"/>
      <c r="Q15" s="730" t="str">
        <f>'Титул денна'!Q15</f>
        <v>242</v>
      </c>
      <c r="R15" s="731"/>
      <c r="S15" s="731"/>
      <c r="T15" s="731"/>
      <c r="U15" s="731"/>
      <c r="V15" s="731"/>
      <c r="W15" s="732"/>
      <c r="X15" s="389"/>
      <c r="Y15" s="390"/>
      <c r="Z15" s="390"/>
      <c r="AA15" s="390"/>
      <c r="AB15" s="388" t="s">
        <v>5</v>
      </c>
      <c r="AC15" s="388"/>
      <c r="AD15" s="733" t="str">
        <f>'Титул денна'!AD15</f>
        <v>Туризм і рекреація</v>
      </c>
      <c r="AE15" s="734"/>
      <c r="AF15" s="734"/>
      <c r="AG15" s="734"/>
      <c r="AH15" s="734"/>
      <c r="AI15" s="734"/>
      <c r="AJ15" s="734"/>
      <c r="AK15" s="734"/>
      <c r="AL15" s="734"/>
      <c r="AM15" s="734"/>
      <c r="AN15" s="734"/>
      <c r="AO15" s="734"/>
      <c r="AP15" s="734"/>
      <c r="AQ15" s="734"/>
      <c r="AR15" s="734"/>
      <c r="AS15" s="734"/>
      <c r="AT15" s="734"/>
      <c r="AU15" s="734"/>
      <c r="AV15" s="734"/>
      <c r="AW15" s="734"/>
      <c r="AX15" s="734"/>
      <c r="AY15" s="734"/>
      <c r="AZ15" s="734"/>
      <c r="BA15" s="734"/>
      <c r="BB15" s="734"/>
      <c r="BC15" s="734"/>
      <c r="BD15" s="734"/>
      <c r="BE15" s="734"/>
      <c r="BF15" s="735"/>
    </row>
    <row r="16" spans="1:61" s="43" customFormat="1" ht="21">
      <c r="G16" s="125" t="s">
        <v>40</v>
      </c>
      <c r="H16" s="125"/>
      <c r="I16" s="125"/>
      <c r="J16" s="125"/>
      <c r="K16" s="125"/>
      <c r="L16" s="125"/>
      <c r="M16" s="125"/>
      <c r="N16" s="125"/>
      <c r="O16" s="561" t="str">
        <f>'Титул денна'!O16:P16</f>
        <v xml:space="preserve"> </v>
      </c>
      <c r="P16" s="562"/>
      <c r="Q16" s="730">
        <f>'Титул денна'!Q16</f>
        <v>0</v>
      </c>
      <c r="R16" s="731"/>
      <c r="S16" s="731"/>
      <c r="T16" s="731"/>
      <c r="U16" s="731"/>
      <c r="V16" s="731"/>
      <c r="W16" s="732"/>
      <c r="X16" s="391"/>
      <c r="Y16" s="392"/>
      <c r="Z16" s="392"/>
      <c r="AA16" s="392"/>
      <c r="AB16" s="393" t="s">
        <v>5</v>
      </c>
      <c r="AC16" s="393"/>
      <c r="AD16" s="733">
        <f>'Титул денна'!AD16</f>
        <v>0</v>
      </c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/>
      <c r="AU16" s="734"/>
      <c r="AV16" s="734"/>
      <c r="AW16" s="734"/>
      <c r="AX16" s="734"/>
      <c r="AY16" s="734"/>
      <c r="AZ16" s="734"/>
      <c r="BA16" s="734"/>
      <c r="BB16" s="734"/>
      <c r="BC16" s="734"/>
      <c r="BD16" s="734"/>
      <c r="BE16" s="734"/>
      <c r="BF16" s="735"/>
    </row>
    <row r="17" spans="1:61" s="43" customFormat="1" ht="21">
      <c r="G17" s="125" t="s">
        <v>133</v>
      </c>
      <c r="H17" s="125"/>
      <c r="I17" s="125"/>
      <c r="J17" s="125"/>
      <c r="K17" s="125"/>
      <c r="L17" s="125"/>
      <c r="M17" s="125"/>
      <c r="N17" s="125"/>
      <c r="O17" s="593"/>
      <c r="P17" s="593"/>
      <c r="Q17"/>
      <c r="R17"/>
      <c r="S17"/>
      <c r="T17"/>
      <c r="U17"/>
      <c r="V17"/>
      <c r="W17"/>
      <c r="X17" s="391"/>
      <c r="Y17" s="392"/>
      <c r="Z17" s="392"/>
      <c r="AA17" s="392"/>
      <c r="AB17" s="393" t="s">
        <v>5</v>
      </c>
      <c r="AC17" s="393"/>
      <c r="AD17" s="736" t="str">
        <f>'Титул денна'!AD17</f>
        <v>Туризм</v>
      </c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737"/>
      <c r="AS17" s="737"/>
      <c r="AT17" s="737"/>
      <c r="AU17" s="737"/>
      <c r="AV17" s="737"/>
      <c r="AW17" s="737"/>
      <c r="AX17" s="737"/>
      <c r="AY17" s="737"/>
      <c r="AZ17" s="737"/>
      <c r="BA17" s="737"/>
      <c r="BB17" s="737"/>
      <c r="BC17" s="737"/>
      <c r="BD17" s="737"/>
      <c r="BE17" s="737"/>
      <c r="BF17" s="738"/>
    </row>
    <row r="18" spans="1:61" s="43" customFormat="1" ht="21">
      <c r="G18" s="394" t="s">
        <v>113</v>
      </c>
      <c r="H18" s="394"/>
      <c r="I18" s="394"/>
      <c r="J18" s="394"/>
      <c r="K18" s="394"/>
      <c r="L18" s="394"/>
      <c r="M18" s="394"/>
      <c r="N18" s="394"/>
      <c r="O18" s="394"/>
      <c r="P18" s="395"/>
      <c r="Q18" s="597" t="s">
        <v>189</v>
      </c>
      <c r="R18" s="598"/>
      <c r="S18" s="598"/>
      <c r="T18" s="598"/>
      <c r="U18" s="598"/>
      <c r="V18" s="598"/>
      <c r="W18" s="598"/>
      <c r="X18" s="598"/>
      <c r="Y18" s="598"/>
      <c r="Z18" s="598"/>
      <c r="AA18" s="599"/>
      <c r="AB18" s="394" t="s">
        <v>83</v>
      </c>
      <c r="AC18" s="394"/>
      <c r="AD18" s="394"/>
      <c r="AE18" s="394"/>
      <c r="AF18" s="394"/>
      <c r="AG18" s="394"/>
      <c r="AH18" s="396"/>
      <c r="AI18" s="739">
        <f>'Титул денна'!AI18:AN18</f>
        <v>2023</v>
      </c>
      <c r="AJ18" s="740"/>
      <c r="AK18" s="740"/>
      <c r="AL18" s="740"/>
      <c r="AM18" s="740"/>
      <c r="AN18" s="741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</row>
    <row r="19" spans="1:61" s="43" customFormat="1" ht="32.25" customHeight="1">
      <c r="A19" s="397" t="s">
        <v>185</v>
      </c>
      <c r="BB19" s="596" t="s">
        <v>44</v>
      </c>
      <c r="BC19" s="596"/>
      <c r="BD19" s="596"/>
      <c r="BE19" s="596"/>
      <c r="BF19" s="596"/>
      <c r="BG19" s="596"/>
      <c r="BH19" s="596"/>
      <c r="BI19" s="596"/>
    </row>
    <row r="20" spans="1:61" s="232" customFormat="1" ht="42" customHeight="1">
      <c r="A20" s="576" t="s">
        <v>45</v>
      </c>
      <c r="B20" s="580" t="s">
        <v>46</v>
      </c>
      <c r="C20" s="581"/>
      <c r="D20" s="581"/>
      <c r="E20" s="582"/>
      <c r="F20" s="584" t="s">
        <v>47</v>
      </c>
      <c r="G20" s="585"/>
      <c r="H20" s="585"/>
      <c r="I20" s="585"/>
      <c r="J20" s="516"/>
      <c r="K20" s="580" t="s">
        <v>48</v>
      </c>
      <c r="L20" s="581"/>
      <c r="M20" s="581"/>
      <c r="N20" s="582"/>
      <c r="O20" s="584" t="s">
        <v>49</v>
      </c>
      <c r="P20" s="585"/>
      <c r="Q20" s="585"/>
      <c r="R20" s="585"/>
      <c r="S20" s="580" t="s">
        <v>50</v>
      </c>
      <c r="T20" s="586"/>
      <c r="U20" s="586"/>
      <c r="V20" s="587"/>
      <c r="W20" s="515"/>
      <c r="X20" s="580" t="s">
        <v>51</v>
      </c>
      <c r="Y20" s="581"/>
      <c r="Z20" s="581"/>
      <c r="AA20" s="583"/>
      <c r="AB20" s="584" t="s">
        <v>52</v>
      </c>
      <c r="AC20" s="585"/>
      <c r="AD20" s="585"/>
      <c r="AE20" s="585"/>
      <c r="AF20" s="584" t="s">
        <v>53</v>
      </c>
      <c r="AG20" s="585"/>
      <c r="AH20" s="585"/>
      <c r="AI20" s="585"/>
      <c r="AJ20" s="516"/>
      <c r="AK20" s="580" t="s">
        <v>54</v>
      </c>
      <c r="AL20" s="581"/>
      <c r="AM20" s="581"/>
      <c r="AN20" s="582"/>
      <c r="AO20" s="584" t="s">
        <v>55</v>
      </c>
      <c r="AP20" s="585"/>
      <c r="AQ20" s="585"/>
      <c r="AR20" s="585"/>
      <c r="AS20" s="580" t="s">
        <v>56</v>
      </c>
      <c r="AT20" s="586"/>
      <c r="AU20" s="586"/>
      <c r="AV20" s="587"/>
      <c r="AW20" s="515"/>
      <c r="AX20" s="580" t="s">
        <v>57</v>
      </c>
      <c r="AY20" s="581"/>
      <c r="AZ20" s="581"/>
      <c r="BA20" s="582"/>
      <c r="BB20" s="578" t="str">
        <f>'Титул денна'!BB20:BB21</f>
        <v>Теоретичне навчання</v>
      </c>
      <c r="BC20" s="578" t="str">
        <f>'Титул денна'!BC20:BC21</f>
        <v>Екзаменацій- на сесія</v>
      </c>
      <c r="BD20" s="578" t="str">
        <f>'Титул денна'!BD20:BD21</f>
        <v>Настановні заняття</v>
      </c>
      <c r="BE20" s="578" t="str">
        <f>'Титул денна'!BE20:BE21</f>
        <v>Практика</v>
      </c>
      <c r="BF20" s="578" t="str">
        <f>'Титул денна'!BF20:BF21</f>
        <v>Виконання кваліф. роботи</v>
      </c>
      <c r="BG20" s="578" t="str">
        <f>'Титул денна'!BG20:BG21</f>
        <v>Атестація</v>
      </c>
      <c r="BH20" s="578" t="str">
        <f>'Титул денна'!BH20:BH21</f>
        <v>Канікули</v>
      </c>
      <c r="BI20" s="578" t="str">
        <f>'Титул денна'!BI20:BI21</f>
        <v>Всього</v>
      </c>
    </row>
    <row r="21" spans="1:61" s="45" customFormat="1" ht="24" customHeight="1">
      <c r="A21" s="577"/>
      <c r="B21" s="398">
        <v>1</v>
      </c>
      <c r="C21" s="398">
        <v>2</v>
      </c>
      <c r="D21" s="398">
        <v>3</v>
      </c>
      <c r="E21" s="398">
        <v>4</v>
      </c>
      <c r="F21" s="398">
        <v>5</v>
      </c>
      <c r="G21" s="398">
        <v>6</v>
      </c>
      <c r="H21" s="398">
        <v>7</v>
      </c>
      <c r="I21" s="398">
        <v>8</v>
      </c>
      <c r="J21" s="398">
        <v>9</v>
      </c>
      <c r="K21" s="398">
        <v>10</v>
      </c>
      <c r="L21" s="398">
        <v>11</v>
      </c>
      <c r="M21" s="398">
        <v>12</v>
      </c>
      <c r="N21" s="398">
        <v>13</v>
      </c>
      <c r="O21" s="398">
        <v>14</v>
      </c>
      <c r="P21" s="398">
        <v>15</v>
      </c>
      <c r="Q21" s="398">
        <v>16</v>
      </c>
      <c r="R21" s="398">
        <v>17</v>
      </c>
      <c r="S21" s="398">
        <v>18</v>
      </c>
      <c r="T21" s="398">
        <v>19</v>
      </c>
      <c r="U21" s="398">
        <v>20</v>
      </c>
      <c r="V21" s="398">
        <v>21</v>
      </c>
      <c r="W21" s="398">
        <v>22</v>
      </c>
      <c r="X21" s="398">
        <v>23</v>
      </c>
      <c r="Y21" s="398">
        <v>24</v>
      </c>
      <c r="Z21" s="398">
        <v>25</v>
      </c>
      <c r="AA21" s="398">
        <v>26</v>
      </c>
      <c r="AB21" s="398">
        <v>27</v>
      </c>
      <c r="AC21" s="398">
        <v>28</v>
      </c>
      <c r="AD21" s="398">
        <v>29</v>
      </c>
      <c r="AE21" s="398">
        <v>30</v>
      </c>
      <c r="AF21" s="398">
        <v>31</v>
      </c>
      <c r="AG21" s="398">
        <v>32</v>
      </c>
      <c r="AH21" s="398">
        <v>33</v>
      </c>
      <c r="AI21" s="398">
        <v>34</v>
      </c>
      <c r="AJ21" s="398">
        <v>35</v>
      </c>
      <c r="AK21" s="398">
        <v>36</v>
      </c>
      <c r="AL21" s="398">
        <v>37</v>
      </c>
      <c r="AM21" s="398">
        <v>38</v>
      </c>
      <c r="AN21" s="398">
        <v>39</v>
      </c>
      <c r="AO21" s="398">
        <v>40</v>
      </c>
      <c r="AP21" s="398">
        <v>41</v>
      </c>
      <c r="AQ21" s="398">
        <v>42</v>
      </c>
      <c r="AR21" s="398">
        <v>43</v>
      </c>
      <c r="AS21" s="398">
        <v>44</v>
      </c>
      <c r="AT21" s="398">
        <v>45</v>
      </c>
      <c r="AU21" s="398">
        <v>46</v>
      </c>
      <c r="AV21" s="398">
        <v>47</v>
      </c>
      <c r="AW21" s="398">
        <v>48</v>
      </c>
      <c r="AX21" s="398">
        <v>49</v>
      </c>
      <c r="AY21" s="398">
        <v>50</v>
      </c>
      <c r="AZ21" s="398">
        <v>51</v>
      </c>
      <c r="BA21" s="398">
        <v>52</v>
      </c>
      <c r="BB21" s="742"/>
      <c r="BC21" s="742"/>
      <c r="BD21" s="742"/>
      <c r="BE21" s="742"/>
      <c r="BF21" s="742"/>
      <c r="BG21" s="742"/>
      <c r="BH21" s="742"/>
      <c r="BI21" s="742"/>
    </row>
    <row r="22" spans="1:61" s="46" customFormat="1" ht="21">
      <c r="A22" s="399" t="s">
        <v>62</v>
      </c>
      <c r="B22" s="122"/>
      <c r="C22" s="122"/>
      <c r="D22" s="122"/>
      <c r="E22" s="122"/>
      <c r="F22" s="468" t="s">
        <v>256</v>
      </c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 t="s">
        <v>67</v>
      </c>
      <c r="V22" s="468" t="s">
        <v>67</v>
      </c>
      <c r="W22" s="468"/>
      <c r="X22" s="468"/>
      <c r="Y22" s="468" t="s">
        <v>256</v>
      </c>
      <c r="Z22" s="468"/>
      <c r="AA22" s="468"/>
      <c r="AB22" s="468"/>
      <c r="AC22" s="468"/>
      <c r="AD22" s="472"/>
      <c r="AE22" s="468"/>
      <c r="AF22" s="468"/>
      <c r="AG22" s="468"/>
      <c r="AH22" s="468"/>
      <c r="AI22" s="468"/>
      <c r="AJ22" s="468"/>
      <c r="AK22" s="468"/>
      <c r="AL22" s="468"/>
      <c r="AM22" s="544" t="s">
        <v>378</v>
      </c>
      <c r="AN22" s="544" t="s">
        <v>378</v>
      </c>
      <c r="AO22" s="544" t="s">
        <v>378</v>
      </c>
      <c r="AP22" s="544" t="s">
        <v>378</v>
      </c>
      <c r="AQ22" s="468" t="s">
        <v>67</v>
      </c>
      <c r="AR22" s="468" t="s">
        <v>67</v>
      </c>
      <c r="AS22" s="468" t="s">
        <v>73</v>
      </c>
      <c r="AT22" s="468" t="s">
        <v>73</v>
      </c>
      <c r="AU22" s="468" t="s">
        <v>73</v>
      </c>
      <c r="AV22" s="468" t="s">
        <v>73</v>
      </c>
      <c r="AW22" s="468" t="s">
        <v>73</v>
      </c>
      <c r="AX22" s="468" t="s">
        <v>73</v>
      </c>
      <c r="AY22" s="468" t="s">
        <v>73</v>
      </c>
      <c r="AZ22" s="468" t="s">
        <v>73</v>
      </c>
      <c r="BA22" s="468" t="s">
        <v>73</v>
      </c>
      <c r="BB22" s="101">
        <v>33</v>
      </c>
      <c r="BC22" s="101">
        <v>4</v>
      </c>
      <c r="BD22" s="101">
        <v>2</v>
      </c>
      <c r="BE22" s="101">
        <v>4</v>
      </c>
      <c r="BF22" s="101"/>
      <c r="BG22" s="101"/>
      <c r="BH22" s="101">
        <v>9</v>
      </c>
      <c r="BI22" s="413">
        <f>SUM(BB22:BH22)</f>
        <v>52</v>
      </c>
    </row>
    <row r="23" spans="1:61" s="46" customFormat="1" ht="21">
      <c r="A23" s="399" t="s">
        <v>63</v>
      </c>
      <c r="B23" s="122"/>
      <c r="C23" s="122"/>
      <c r="D23" s="122"/>
      <c r="E23" s="122"/>
      <c r="F23" s="468" t="s">
        <v>256</v>
      </c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 t="s">
        <v>67</v>
      </c>
      <c r="V23" s="468" t="s">
        <v>67</v>
      </c>
      <c r="W23" s="468"/>
      <c r="X23" s="468"/>
      <c r="Y23" s="468" t="s">
        <v>256</v>
      </c>
      <c r="Z23" s="468"/>
      <c r="AA23" s="468"/>
      <c r="AB23" s="468"/>
      <c r="AC23" s="468"/>
      <c r="AD23" s="472"/>
      <c r="AE23" s="468"/>
      <c r="AF23" s="468"/>
      <c r="AG23" s="468"/>
      <c r="AH23" s="468"/>
      <c r="AI23" s="468"/>
      <c r="AJ23" s="468"/>
      <c r="AK23" s="468"/>
      <c r="AL23" s="468"/>
      <c r="AM23" s="544" t="s">
        <v>379</v>
      </c>
      <c r="AN23" s="544" t="s">
        <v>379</v>
      </c>
      <c r="AO23" s="544" t="s">
        <v>379</v>
      </c>
      <c r="AP23" s="544" t="s">
        <v>379</v>
      </c>
      <c r="AQ23" s="468" t="s">
        <v>67</v>
      </c>
      <c r="AR23" s="468" t="s">
        <v>67</v>
      </c>
      <c r="AS23" s="468" t="s">
        <v>73</v>
      </c>
      <c r="AT23" s="468" t="s">
        <v>73</v>
      </c>
      <c r="AU23" s="468" t="s">
        <v>73</v>
      </c>
      <c r="AV23" s="468" t="s">
        <v>73</v>
      </c>
      <c r="AW23" s="468" t="s">
        <v>73</v>
      </c>
      <c r="AX23" s="468" t="s">
        <v>73</v>
      </c>
      <c r="AY23" s="468" t="s">
        <v>73</v>
      </c>
      <c r="AZ23" s="468" t="s">
        <v>73</v>
      </c>
      <c r="BA23" s="468" t="s">
        <v>73</v>
      </c>
      <c r="BB23" s="101">
        <v>33</v>
      </c>
      <c r="BC23" s="101">
        <v>4</v>
      </c>
      <c r="BD23" s="101">
        <v>2</v>
      </c>
      <c r="BE23" s="101">
        <v>4</v>
      </c>
      <c r="BF23" s="101"/>
      <c r="BG23" s="101"/>
      <c r="BH23" s="101">
        <v>9</v>
      </c>
      <c r="BI23" s="413">
        <f t="shared" ref="BI23:BI24" si="0">SUM(BB23:BH23)</f>
        <v>52</v>
      </c>
    </row>
    <row r="24" spans="1:61" s="46" customFormat="1" ht="21">
      <c r="A24" s="399" t="s">
        <v>64</v>
      </c>
      <c r="B24" s="122"/>
      <c r="C24" s="122"/>
      <c r="D24" s="122"/>
      <c r="E24" s="122"/>
      <c r="F24" s="468" t="s">
        <v>256</v>
      </c>
      <c r="G24" s="468"/>
      <c r="H24" s="468"/>
      <c r="I24" s="468"/>
      <c r="J24" s="468"/>
      <c r="K24" s="468"/>
      <c r="L24" s="473"/>
      <c r="M24" s="473"/>
      <c r="N24" s="473"/>
      <c r="O24" s="473"/>
      <c r="P24" s="473"/>
      <c r="Q24" s="468"/>
      <c r="R24" s="468"/>
      <c r="S24" s="468"/>
      <c r="T24" s="468"/>
      <c r="U24" s="468" t="s">
        <v>67</v>
      </c>
      <c r="V24" s="468" t="s">
        <v>67</v>
      </c>
      <c r="W24" s="468"/>
      <c r="X24" s="468"/>
      <c r="Y24" s="468" t="s">
        <v>256</v>
      </c>
      <c r="Z24" s="474"/>
      <c r="AA24" s="468"/>
      <c r="AB24" s="468"/>
      <c r="AC24" s="468"/>
      <c r="AD24" s="476"/>
      <c r="AE24" s="475"/>
      <c r="AF24" s="475"/>
      <c r="AG24" s="475"/>
      <c r="AH24" s="475"/>
      <c r="AI24" s="475"/>
      <c r="AJ24" s="475"/>
      <c r="AK24" s="475"/>
      <c r="AL24" s="475"/>
      <c r="AM24" s="545" t="s">
        <v>377</v>
      </c>
      <c r="AN24" s="545" t="s">
        <v>377</v>
      </c>
      <c r="AO24" s="545" t="s">
        <v>377</v>
      </c>
      <c r="AP24" s="545" t="s">
        <v>377</v>
      </c>
      <c r="AQ24" s="468" t="s">
        <v>67</v>
      </c>
      <c r="AR24" s="468" t="s">
        <v>67</v>
      </c>
      <c r="AS24" s="468" t="s">
        <v>73</v>
      </c>
      <c r="AT24" s="468" t="s">
        <v>73</v>
      </c>
      <c r="AU24" s="468" t="s">
        <v>73</v>
      </c>
      <c r="AV24" s="468" t="s">
        <v>73</v>
      </c>
      <c r="AW24" s="468" t="s">
        <v>73</v>
      </c>
      <c r="AX24" s="468" t="s">
        <v>73</v>
      </c>
      <c r="AY24" s="468" t="s">
        <v>73</v>
      </c>
      <c r="AZ24" s="468" t="s">
        <v>73</v>
      </c>
      <c r="BA24" s="468" t="s">
        <v>73</v>
      </c>
      <c r="BB24" s="101">
        <v>33</v>
      </c>
      <c r="BC24" s="101">
        <v>4</v>
      </c>
      <c r="BD24" s="101">
        <v>2</v>
      </c>
      <c r="BE24" s="101">
        <v>4</v>
      </c>
      <c r="BF24" s="101"/>
      <c r="BG24" s="101"/>
      <c r="BH24" s="101">
        <v>9</v>
      </c>
      <c r="BI24" s="413">
        <f t="shared" si="0"/>
        <v>52</v>
      </c>
    </row>
    <row r="25" spans="1:61" s="46" customFormat="1" ht="21">
      <c r="A25" s="399" t="s">
        <v>65</v>
      </c>
      <c r="B25" s="99"/>
      <c r="C25" s="99"/>
      <c r="D25" s="99"/>
      <c r="E25" s="99"/>
      <c r="F25" s="468" t="s">
        <v>256</v>
      </c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 t="s">
        <v>67</v>
      </c>
      <c r="V25" s="468" t="s">
        <v>67</v>
      </c>
      <c r="W25" s="468"/>
      <c r="X25" s="477"/>
      <c r="Y25" s="468" t="s">
        <v>256</v>
      </c>
      <c r="Z25" s="468"/>
      <c r="AA25" s="468"/>
      <c r="AB25" s="148"/>
      <c r="AC25" s="148"/>
      <c r="AD25" s="148"/>
      <c r="AE25" s="148"/>
      <c r="AF25" s="148"/>
      <c r="AG25" s="148"/>
      <c r="AH25" s="148"/>
      <c r="AI25" s="102" t="s">
        <v>397</v>
      </c>
      <c r="AJ25" s="101" t="s">
        <v>316</v>
      </c>
      <c r="AK25" s="101" t="s">
        <v>316</v>
      </c>
      <c r="AL25" s="101" t="s">
        <v>316</v>
      </c>
      <c r="AM25" s="101" t="s">
        <v>316</v>
      </c>
      <c r="AN25" s="468" t="s">
        <v>70</v>
      </c>
      <c r="AO25" s="468" t="s">
        <v>70</v>
      </c>
      <c r="AP25" s="468" t="s">
        <v>70</v>
      </c>
      <c r="AQ25" s="468" t="s">
        <v>70</v>
      </c>
      <c r="AR25" s="543" t="s">
        <v>74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27</v>
      </c>
      <c r="BC25" s="101">
        <v>2.5</v>
      </c>
      <c r="BD25" s="101"/>
      <c r="BE25" s="101">
        <v>4</v>
      </c>
      <c r="BF25" s="101">
        <v>4</v>
      </c>
      <c r="BG25" s="101">
        <v>1.5</v>
      </c>
      <c r="BH25" s="101">
        <v>4</v>
      </c>
      <c r="BI25" s="413">
        <f t="shared" ref="BI25" si="1">SUM(BB25:BH25)</f>
        <v>43</v>
      </c>
    </row>
    <row r="26" spans="1:61" s="46" customFormat="1" ht="21">
      <c r="A26" s="400" t="s">
        <v>17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2"/>
      <c r="Z26" s="403"/>
      <c r="AA26" s="403"/>
      <c r="AB26" s="403"/>
      <c r="AC26" s="403"/>
      <c r="AD26" s="403"/>
      <c r="AE26" s="403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1"/>
      <c r="AS26" s="401"/>
      <c r="AT26" s="401"/>
      <c r="AU26" s="401"/>
      <c r="AV26" s="401"/>
      <c r="AW26" s="401"/>
      <c r="AX26" s="401"/>
      <c r="AY26" s="401"/>
      <c r="AZ26" s="401"/>
      <c r="BA26" s="404"/>
      <c r="BB26" s="412">
        <f>SUM(BB22:BB25)</f>
        <v>126</v>
      </c>
      <c r="BC26" s="553">
        <f t="shared" ref="BC26:BH26" si="2">SUM(BC22:BC25)</f>
        <v>14.5</v>
      </c>
      <c r="BD26" s="412">
        <f t="shared" si="2"/>
        <v>6</v>
      </c>
      <c r="BE26" s="412">
        <f t="shared" si="2"/>
        <v>16</v>
      </c>
      <c r="BF26" s="412">
        <f t="shared" si="2"/>
        <v>4</v>
      </c>
      <c r="BG26" s="553">
        <f t="shared" si="2"/>
        <v>1.5</v>
      </c>
      <c r="BH26" s="412">
        <f t="shared" si="2"/>
        <v>31</v>
      </c>
      <c r="BI26" s="413">
        <f>SUM(BB26:BH26)</f>
        <v>199</v>
      </c>
    </row>
    <row r="27" spans="1:6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49999999999999" customHeight="1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49999999999999" customHeight="1">
      <c r="A29" s="103"/>
      <c r="B29" s="467" t="s">
        <v>256</v>
      </c>
      <c r="C29" s="478" t="s">
        <v>259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79" t="s">
        <v>260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4.5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5">
      <c r="A31" s="743" t="str">
        <f>'Титул денна'!A31:BI31</f>
        <v>ПРАКТИКИ:  Оз - ознайомча; Н-навчальна;  В - виробнича;  П - переддипломна.</v>
      </c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4"/>
      <c r="AD31" s="744"/>
      <c r="AE31" s="744"/>
      <c r="AF31" s="744"/>
      <c r="AG31" s="744"/>
      <c r="AH31" s="744"/>
      <c r="AI31" s="744"/>
      <c r="AJ31" s="744"/>
      <c r="AK31" s="744"/>
      <c r="AL31" s="744"/>
      <c r="AM31" s="744"/>
      <c r="AN31" s="744"/>
      <c r="AO31" s="744"/>
      <c r="AP31" s="744"/>
      <c r="AQ31" s="744"/>
      <c r="AR31" s="744"/>
      <c r="AS31" s="744"/>
      <c r="AT31" s="744"/>
      <c r="AU31" s="744"/>
      <c r="AV31" s="744"/>
      <c r="AW31" s="744"/>
      <c r="AX31" s="744"/>
      <c r="AY31" s="744"/>
      <c r="AZ31" s="744"/>
      <c r="BA31" s="744"/>
      <c r="BB31" s="744"/>
      <c r="BC31" s="744"/>
      <c r="BD31" s="744"/>
      <c r="BE31" s="744"/>
      <c r="BF31" s="744"/>
      <c r="BG31" s="744"/>
      <c r="BH31" s="744"/>
      <c r="BI31" s="744"/>
    </row>
    <row r="32" spans="1:61" ht="33" customHeight="1">
      <c r="A32" s="408" t="s">
        <v>118</v>
      </c>
      <c r="AC32" s="592" t="s">
        <v>127</v>
      </c>
      <c r="AD32" s="592"/>
      <c r="AE32" s="592"/>
      <c r="AF32" s="592"/>
      <c r="AG32" s="592"/>
      <c r="AH32" s="592"/>
      <c r="AI32" s="592"/>
      <c r="AJ32" s="592"/>
      <c r="AK32" s="592"/>
      <c r="AL32" s="592"/>
      <c r="AM32" s="592"/>
      <c r="AN32" s="592"/>
      <c r="AO32" s="592"/>
      <c r="AP32" s="592"/>
      <c r="AQ32" s="592"/>
      <c r="AR32" s="592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92"/>
      <c r="BF32" s="592"/>
      <c r="BG32" s="592"/>
      <c r="BH32" s="592"/>
      <c r="BI32" s="592"/>
    </row>
    <row r="33" spans="1:53" ht="15.5">
      <c r="A33" s="409" t="s">
        <v>119</v>
      </c>
    </row>
    <row r="34" spans="1:53" ht="15.5">
      <c r="A34" s="405" t="s">
        <v>71</v>
      </c>
      <c r="C34" s="410"/>
      <c r="D34" s="405"/>
      <c r="E34" s="405"/>
      <c r="F34" s="405" t="s">
        <v>72</v>
      </c>
      <c r="G34" s="405"/>
      <c r="H34" s="405"/>
      <c r="I34" s="405"/>
      <c r="J34" s="405"/>
      <c r="K34" s="410"/>
      <c r="L34" s="410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10"/>
      <c r="Y34" s="410"/>
      <c r="Z34" s="405"/>
      <c r="AA34" s="405"/>
      <c r="AB34" s="405"/>
      <c r="AC34" s="405"/>
      <c r="AD34" s="405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</row>
    <row r="35" spans="1:53">
      <c r="A35" s="411"/>
      <c r="B35" s="406"/>
    </row>
  </sheetData>
  <sheetProtection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AF20:AI20"/>
    <mergeCell ref="AO20:A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D16:BF16"/>
    <mergeCell ref="O17:P17"/>
    <mergeCell ref="AD17:BF17"/>
    <mergeCell ref="O16:P16"/>
    <mergeCell ref="Q16:W16"/>
    <mergeCell ref="M10:BB10"/>
    <mergeCell ref="H1:O1"/>
    <mergeCell ref="AX1:BB1"/>
    <mergeCell ref="B2:X2"/>
    <mergeCell ref="B3:U3"/>
    <mergeCell ref="R4:S4"/>
    <mergeCell ref="O15:P15"/>
    <mergeCell ref="Q15:W15"/>
    <mergeCell ref="AD15:BF15"/>
    <mergeCell ref="M11:BB11"/>
    <mergeCell ref="Y12:AT12"/>
    <mergeCell ref="M13:BB13"/>
    <mergeCell ref="O14:P14"/>
    <mergeCell ref="Q14:W14"/>
    <mergeCell ref="AD14:BF1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W208"/>
  <sheetViews>
    <sheetView view="pageBreakPreview" topLeftCell="H18" zoomScale="115" zoomScaleNormal="100" zoomScaleSheetLayoutView="115" workbookViewId="0">
      <selection activeCell="AI31" sqref="AI31"/>
    </sheetView>
  </sheetViews>
  <sheetFormatPr defaultColWidth="9.1796875" defaultRowHeight="13"/>
  <cols>
    <col min="1" max="1" width="7.453125" style="29" bestFit="1" customWidth="1"/>
    <col min="2" max="2" width="28" style="369" customWidth="1"/>
    <col min="3" max="3" width="5.453125" style="371" customWidth="1"/>
    <col min="4" max="15" width="2.453125" style="367" customWidth="1"/>
    <col min="16" max="17" width="2" style="367" customWidth="1"/>
    <col min="18" max="18" width="2.1796875" style="367" customWidth="1"/>
    <col min="19" max="19" width="2" style="367" customWidth="1"/>
    <col min="20" max="20" width="1.81640625" style="367" customWidth="1"/>
    <col min="21" max="21" width="2.1796875" style="367" customWidth="1"/>
    <col min="22" max="25" width="2.453125" style="367" customWidth="1"/>
    <col min="26" max="26" width="6" style="367" customWidth="1"/>
    <col min="27" max="27" width="5.1796875" style="367" customWidth="1"/>
    <col min="28" max="30" width="4.54296875" style="367" customWidth="1"/>
    <col min="31" max="31" width="5.81640625" style="367" customWidth="1"/>
    <col min="32" max="63" width="4.54296875" style="367" customWidth="1"/>
    <col min="64" max="64" width="5.81640625" style="65" bestFit="1" customWidth="1"/>
    <col min="65" max="65" width="4.54296875" style="33" hidden="1" customWidth="1"/>
    <col min="66" max="66" width="9.54296875" style="33" hidden="1" customWidth="1"/>
    <col min="67" max="68" width="5" style="33" hidden="1" customWidth="1"/>
    <col min="69" max="70" width="5.1796875" style="33" hidden="1" customWidth="1"/>
    <col min="71" max="71" width="5" style="33" hidden="1" customWidth="1"/>
    <col min="72" max="72" width="5.453125" style="33" hidden="1" customWidth="1"/>
    <col min="73" max="73" width="5.81640625" style="33" hidden="1" customWidth="1"/>
    <col min="74" max="74" width="6" style="33" hidden="1" customWidth="1"/>
    <col min="75" max="75" width="6.453125" style="33" hidden="1" customWidth="1"/>
    <col min="76" max="76" width="4.81640625" style="33" hidden="1" customWidth="1"/>
    <col min="77" max="84" width="5.81640625" style="33" hidden="1" customWidth="1"/>
    <col min="85" max="85" width="5.81640625" style="363" hidden="1" customWidth="1"/>
    <col min="86" max="86" width="6.1796875" style="364" hidden="1" customWidth="1"/>
    <col min="87" max="87" width="4.1796875" style="33" hidden="1" customWidth="1"/>
    <col min="88" max="91" width="3.81640625" style="33" hidden="1" customWidth="1"/>
    <col min="92" max="94" width="5.54296875" style="33" hidden="1" customWidth="1"/>
    <col min="95" max="95" width="7.1796875" style="33" hidden="1" customWidth="1"/>
    <col min="96" max="100" width="3.81640625" style="33" hidden="1" customWidth="1"/>
    <col min="101" max="101" width="4.81640625" style="33" hidden="1" customWidth="1"/>
    <col min="102" max="108" width="3.81640625" style="33" hidden="1" customWidth="1"/>
    <col min="109" max="109" width="5.453125" style="33" hidden="1" customWidth="1"/>
    <col min="110" max="118" width="4.54296875" style="33" hidden="1" customWidth="1"/>
    <col min="119" max="126" width="5.1796875" style="33" hidden="1" customWidth="1"/>
    <col min="127" max="127" width="5.81640625" style="33" hidden="1" customWidth="1"/>
    <col min="128" max="131" width="5.54296875" style="33" hidden="1" customWidth="1"/>
    <col min="132" max="132" width="4" style="33" hidden="1" customWidth="1"/>
    <col min="133" max="137" width="0" style="33" hidden="1" customWidth="1"/>
    <col min="138" max="16384" width="9.1796875" style="33"/>
  </cols>
  <sheetData>
    <row r="1" spans="1:136" s="274" customFormat="1" ht="10">
      <c r="B1" s="275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CG1" s="277"/>
      <c r="CH1" s="278"/>
    </row>
    <row r="2" spans="1:136" s="19" customFormat="1" ht="17.5">
      <c r="A2" s="756" t="s">
        <v>7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756"/>
      <c r="AE2" s="756"/>
      <c r="AF2" s="756"/>
      <c r="AG2" s="756"/>
      <c r="AH2" s="756"/>
      <c r="AI2" s="756"/>
      <c r="AJ2" s="756"/>
      <c r="AK2" s="756"/>
      <c r="AL2" s="756"/>
      <c r="AM2" s="756"/>
      <c r="AN2" s="756"/>
      <c r="AO2" s="756"/>
      <c r="AP2" s="756"/>
      <c r="AQ2" s="756"/>
      <c r="AR2" s="756"/>
      <c r="AS2" s="756"/>
      <c r="AT2" s="756"/>
      <c r="AU2" s="756"/>
      <c r="AV2" s="756"/>
      <c r="AW2" s="756"/>
      <c r="AX2" s="756"/>
      <c r="AY2" s="756"/>
      <c r="AZ2" s="756"/>
      <c r="BA2" s="756"/>
      <c r="BB2" s="756"/>
      <c r="BC2" s="756"/>
      <c r="BD2" s="756"/>
      <c r="BE2" s="756"/>
      <c r="BF2" s="756"/>
      <c r="BG2" s="756"/>
      <c r="BH2" s="756"/>
      <c r="BI2" s="756"/>
      <c r="BJ2" s="756"/>
      <c r="BK2" s="756"/>
      <c r="BL2" s="21"/>
      <c r="BM2" s="25" t="s">
        <v>37</v>
      </c>
      <c r="BY2" s="279" t="s">
        <v>91</v>
      </c>
      <c r="BZ2" s="279" t="s">
        <v>128</v>
      </c>
      <c r="CA2" s="279" t="s">
        <v>90</v>
      </c>
      <c r="CB2" s="279" t="s">
        <v>89</v>
      </c>
      <c r="CC2" s="279" t="s">
        <v>129</v>
      </c>
      <c r="CD2" s="279" t="s">
        <v>92</v>
      </c>
      <c r="CE2" s="279" t="s">
        <v>132</v>
      </c>
      <c r="CF2" s="279" t="s">
        <v>93</v>
      </c>
      <c r="CG2" s="280" t="s">
        <v>122</v>
      </c>
      <c r="CH2" s="281" t="s">
        <v>94</v>
      </c>
      <c r="CI2" s="279" t="s">
        <v>130</v>
      </c>
      <c r="CJ2" s="279"/>
      <c r="CK2" s="279" t="s">
        <v>95</v>
      </c>
      <c r="CL2" s="279" t="s">
        <v>96</v>
      </c>
      <c r="CM2" s="279" t="s">
        <v>123</v>
      </c>
      <c r="CN2" s="279" t="s">
        <v>97</v>
      </c>
      <c r="CO2" s="279" t="s">
        <v>286</v>
      </c>
      <c r="CP2" s="279"/>
      <c r="CQ2" s="279"/>
      <c r="CR2" s="279" t="s">
        <v>98</v>
      </c>
      <c r="CS2" s="279" t="s">
        <v>99</v>
      </c>
      <c r="CT2" s="279" t="s">
        <v>100</v>
      </c>
      <c r="CU2" s="279" t="s">
        <v>101</v>
      </c>
      <c r="CV2" s="279" t="s">
        <v>126</v>
      </c>
      <c r="CW2" s="279" t="s">
        <v>102</v>
      </c>
      <c r="CX2" s="279" t="s">
        <v>103</v>
      </c>
      <c r="CY2" s="279" t="s">
        <v>104</v>
      </c>
      <c r="CZ2" s="279" t="s">
        <v>105</v>
      </c>
      <c r="DA2" s="279" t="s">
        <v>131</v>
      </c>
      <c r="DB2" s="279" t="s">
        <v>106</v>
      </c>
      <c r="DC2" s="279" t="s">
        <v>107</v>
      </c>
      <c r="DD2" s="279" t="s">
        <v>124</v>
      </c>
      <c r="DE2" s="279" t="s">
        <v>125</v>
      </c>
    </row>
    <row r="3" spans="1:136" s="19" customFormat="1">
      <c r="A3" s="757" t="s">
        <v>116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758"/>
      <c r="AN3" s="758"/>
      <c r="AO3" s="758"/>
      <c r="AP3" s="758"/>
      <c r="AQ3" s="758"/>
      <c r="AR3" s="758"/>
      <c r="AS3" s="758"/>
      <c r="AT3" s="758"/>
      <c r="AU3" s="758"/>
      <c r="AV3" s="758"/>
      <c r="AW3" s="758"/>
      <c r="AX3" s="758"/>
      <c r="AY3" s="758"/>
      <c r="AZ3" s="758"/>
      <c r="BA3" s="758"/>
      <c r="BB3" s="758"/>
      <c r="BC3" s="758"/>
      <c r="BD3" s="758"/>
      <c r="BE3" s="758"/>
      <c r="BF3" s="758"/>
      <c r="BG3" s="758"/>
      <c r="BH3" s="758"/>
      <c r="BI3" s="758"/>
      <c r="BJ3" s="758"/>
      <c r="BK3" s="759"/>
      <c r="BL3" s="21"/>
      <c r="BN3" s="701" t="s">
        <v>76</v>
      </c>
      <c r="BO3" s="701"/>
      <c r="BP3" s="701"/>
      <c r="BQ3" s="701"/>
      <c r="BR3" s="701"/>
      <c r="BS3" s="701"/>
      <c r="BT3" s="701"/>
      <c r="BU3" s="701"/>
      <c r="CG3" s="214"/>
      <c r="CH3" s="228"/>
      <c r="CR3" s="140"/>
      <c r="CS3" s="140"/>
    </row>
    <row r="4" spans="1:136" s="19" customFormat="1" ht="14">
      <c r="A4" s="778" t="str">
        <f>'Титул денна'!AX1</f>
        <v>бакалавр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  <c r="AR4" s="779"/>
      <c r="AS4" s="779"/>
      <c r="AT4" s="779"/>
      <c r="AU4" s="779"/>
      <c r="AV4" s="779"/>
      <c r="AW4" s="779"/>
      <c r="AX4" s="779"/>
      <c r="AY4" s="779"/>
      <c r="AZ4" s="779"/>
      <c r="BA4" s="779"/>
      <c r="BB4" s="779"/>
      <c r="BC4" s="779"/>
      <c r="BD4" s="779"/>
      <c r="BE4" s="779"/>
      <c r="BF4" s="779"/>
      <c r="BG4" s="779"/>
      <c r="BH4" s="779"/>
      <c r="BI4" s="779"/>
      <c r="BJ4" s="779"/>
      <c r="BK4" s="780"/>
      <c r="BL4" s="21"/>
      <c r="BN4" s="58">
        <v>1</v>
      </c>
      <c r="BO4" s="58">
        <v>2</v>
      </c>
      <c r="BP4" s="58">
        <v>3</v>
      </c>
      <c r="BQ4" s="58">
        <v>4</v>
      </c>
      <c r="BR4" s="58">
        <v>5</v>
      </c>
      <c r="BS4" s="58">
        <v>6</v>
      </c>
      <c r="BT4" s="58">
        <v>7</v>
      </c>
      <c r="BU4" s="58">
        <v>8</v>
      </c>
      <c r="BY4">
        <v>7.0000000000000007E-2</v>
      </c>
      <c r="BZ4"/>
      <c r="CA4"/>
      <c r="CB4"/>
      <c r="CC4"/>
      <c r="CD4"/>
      <c r="CE4"/>
      <c r="CF4"/>
      <c r="CG4" s="214"/>
      <c r="CH4" s="228"/>
    </row>
    <row r="5" spans="1:136" s="27" customFormat="1">
      <c r="A5" s="781" t="s">
        <v>135</v>
      </c>
      <c r="B5" s="784" t="s">
        <v>8</v>
      </c>
      <c r="C5" s="787" t="s">
        <v>9</v>
      </c>
      <c r="D5" s="788" t="s">
        <v>10</v>
      </c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90"/>
      <c r="Z5" s="775" t="s">
        <v>3</v>
      </c>
      <c r="AA5" s="776"/>
      <c r="AB5" s="776"/>
      <c r="AC5" s="776"/>
      <c r="AD5" s="776"/>
      <c r="AE5" s="777"/>
      <c r="AF5" s="775" t="s">
        <v>11</v>
      </c>
      <c r="AG5" s="776"/>
      <c r="AH5" s="776"/>
      <c r="AI5" s="776"/>
      <c r="AJ5" s="776"/>
      <c r="AK5" s="776"/>
      <c r="AL5" s="776"/>
      <c r="AM5" s="776"/>
      <c r="AN5" s="776"/>
      <c r="AO5" s="776"/>
      <c r="AP5" s="776"/>
      <c r="AQ5" s="776"/>
      <c r="AR5" s="776"/>
      <c r="AS5" s="776"/>
      <c r="AT5" s="776"/>
      <c r="AU5" s="776"/>
      <c r="AV5" s="776"/>
      <c r="AW5" s="776"/>
      <c r="AX5" s="776"/>
      <c r="AY5" s="776"/>
      <c r="AZ5" s="776"/>
      <c r="BA5" s="776"/>
      <c r="BB5" s="776"/>
      <c r="BC5" s="776"/>
      <c r="BD5" s="776"/>
      <c r="BE5" s="776"/>
      <c r="BF5" s="776"/>
      <c r="BG5" s="776"/>
      <c r="BH5" s="776"/>
      <c r="BI5" s="776"/>
      <c r="BJ5" s="776"/>
      <c r="BK5" s="777"/>
      <c r="BL5" s="60"/>
      <c r="BN5" s="282">
        <v>1</v>
      </c>
      <c r="BO5" s="282">
        <v>1</v>
      </c>
      <c r="BP5" s="282">
        <v>1</v>
      </c>
      <c r="BQ5" s="282">
        <v>1</v>
      </c>
      <c r="BR5" s="282">
        <v>1</v>
      </c>
      <c r="BS5" s="282">
        <v>1</v>
      </c>
      <c r="BT5" s="282">
        <v>1</v>
      </c>
      <c r="BU5" s="282">
        <v>1</v>
      </c>
      <c r="BZ5"/>
      <c r="CA5"/>
      <c r="CB5"/>
      <c r="CC5"/>
      <c r="CD5"/>
      <c r="CE5"/>
      <c r="CF5"/>
      <c r="CG5" s="283"/>
      <c r="CH5" s="284"/>
    </row>
    <row r="6" spans="1:136" s="28" customFormat="1">
      <c r="A6" s="782"/>
      <c r="B6" s="785"/>
      <c r="C6" s="787"/>
      <c r="D6" s="760" t="s">
        <v>12</v>
      </c>
      <c r="E6" s="761"/>
      <c r="F6" s="761"/>
      <c r="G6" s="762"/>
      <c r="H6" s="769" t="s">
        <v>13</v>
      </c>
      <c r="I6" s="769"/>
      <c r="J6" s="769"/>
      <c r="K6" s="769"/>
      <c r="L6" s="769"/>
      <c r="M6" s="769"/>
      <c r="N6" s="769"/>
      <c r="O6" s="769"/>
      <c r="P6" s="770" t="s">
        <v>14</v>
      </c>
      <c r="Q6" s="770" t="s">
        <v>15</v>
      </c>
      <c r="R6" s="769" t="s">
        <v>16</v>
      </c>
      <c r="S6" s="769"/>
      <c r="T6" s="769"/>
      <c r="U6" s="769"/>
      <c r="V6" s="769"/>
      <c r="W6" s="769"/>
      <c r="X6" s="769"/>
      <c r="Y6" s="769"/>
      <c r="Z6" s="771" t="s">
        <v>17</v>
      </c>
      <c r="AA6" s="771"/>
      <c r="AB6" s="769" t="s">
        <v>181</v>
      </c>
      <c r="AC6" s="769" t="s">
        <v>182</v>
      </c>
      <c r="AD6" s="769" t="s">
        <v>183</v>
      </c>
      <c r="AE6" s="769" t="s">
        <v>0</v>
      </c>
      <c r="AF6" s="788" t="s">
        <v>18</v>
      </c>
      <c r="AG6" s="789"/>
      <c r="AH6" s="789"/>
      <c r="AI6" s="789"/>
      <c r="AJ6" s="789"/>
      <c r="AK6" s="789"/>
      <c r="AL6" s="789"/>
      <c r="AM6" s="790"/>
      <c r="AN6" s="788" t="s">
        <v>19</v>
      </c>
      <c r="AO6" s="789"/>
      <c r="AP6" s="789"/>
      <c r="AQ6" s="789"/>
      <c r="AR6" s="789"/>
      <c r="AS6" s="789"/>
      <c r="AT6" s="789"/>
      <c r="AU6" s="790"/>
      <c r="AV6" s="775" t="s">
        <v>20</v>
      </c>
      <c r="AW6" s="776"/>
      <c r="AX6" s="776"/>
      <c r="AY6" s="776"/>
      <c r="AZ6" s="776"/>
      <c r="BA6" s="776"/>
      <c r="BB6" s="776"/>
      <c r="BC6" s="777"/>
      <c r="BD6" s="775" t="s">
        <v>21</v>
      </c>
      <c r="BE6" s="776"/>
      <c r="BF6" s="776"/>
      <c r="BG6" s="776"/>
      <c r="BH6" s="776"/>
      <c r="BI6" s="776"/>
      <c r="BJ6" s="776"/>
      <c r="BK6" s="777"/>
      <c r="BL6" s="61"/>
      <c r="BM6" s="27" t="s">
        <v>77</v>
      </c>
      <c r="BN6" s="285">
        <v>1</v>
      </c>
      <c r="BO6" s="28" t="s">
        <v>79</v>
      </c>
      <c r="BQ6" s="28" t="s">
        <v>78</v>
      </c>
      <c r="BR6" s="286">
        <v>1.5</v>
      </c>
      <c r="BS6" s="28" t="s">
        <v>80</v>
      </c>
      <c r="BV6" s="29"/>
      <c r="BZ6"/>
      <c r="CA6"/>
      <c r="CB6"/>
      <c r="CC6"/>
      <c r="CD6"/>
      <c r="CE6"/>
      <c r="CF6"/>
      <c r="CG6" s="287"/>
      <c r="CH6" s="288"/>
    </row>
    <row r="7" spans="1:136" s="28" customFormat="1">
      <c r="A7" s="782"/>
      <c r="B7" s="785"/>
      <c r="C7" s="787"/>
      <c r="D7" s="763"/>
      <c r="E7" s="764"/>
      <c r="F7" s="764"/>
      <c r="G7" s="765"/>
      <c r="H7" s="769"/>
      <c r="I7" s="769"/>
      <c r="J7" s="769"/>
      <c r="K7" s="769"/>
      <c r="L7" s="769"/>
      <c r="M7" s="769"/>
      <c r="N7" s="769"/>
      <c r="O7" s="769"/>
      <c r="P7" s="770"/>
      <c r="Q7" s="770"/>
      <c r="R7" s="769"/>
      <c r="S7" s="769"/>
      <c r="T7" s="769"/>
      <c r="U7" s="769"/>
      <c r="V7" s="769"/>
      <c r="W7" s="769"/>
      <c r="X7" s="769"/>
      <c r="Y7" s="769"/>
      <c r="Z7" s="769" t="s">
        <v>22</v>
      </c>
      <c r="AA7" s="769" t="s">
        <v>23</v>
      </c>
      <c r="AB7" s="769"/>
      <c r="AC7" s="769"/>
      <c r="AD7" s="769"/>
      <c r="AE7" s="769"/>
      <c r="AF7" s="772">
        <v>1</v>
      </c>
      <c r="AG7" s="773"/>
      <c r="AH7" s="773"/>
      <c r="AI7" s="774"/>
      <c r="AJ7" s="772">
        <v>2</v>
      </c>
      <c r="AK7" s="773"/>
      <c r="AL7" s="773"/>
      <c r="AM7" s="774"/>
      <c r="AN7" s="772">
        <v>3</v>
      </c>
      <c r="AO7" s="773"/>
      <c r="AP7" s="773"/>
      <c r="AQ7" s="774"/>
      <c r="AR7" s="772">
        <v>4</v>
      </c>
      <c r="AS7" s="773"/>
      <c r="AT7" s="773"/>
      <c r="AU7" s="774"/>
      <c r="AV7" s="772">
        <v>5</v>
      </c>
      <c r="AW7" s="773"/>
      <c r="AX7" s="773"/>
      <c r="AY7" s="774"/>
      <c r="AZ7" s="772">
        <v>6</v>
      </c>
      <c r="BA7" s="773"/>
      <c r="BB7" s="773"/>
      <c r="BC7" s="774"/>
      <c r="BD7" s="772">
        <v>7</v>
      </c>
      <c r="BE7" s="773"/>
      <c r="BF7" s="773"/>
      <c r="BG7" s="774"/>
      <c r="BH7" s="772">
        <v>8</v>
      </c>
      <c r="BI7" s="773"/>
      <c r="BJ7" s="773"/>
      <c r="BK7" s="774"/>
      <c r="BL7" s="61"/>
      <c r="BM7" s="26" t="s">
        <v>32</v>
      </c>
      <c r="BN7" s="19"/>
      <c r="BO7" s="19"/>
      <c r="BP7" s="19"/>
      <c r="BQ7" s="27"/>
      <c r="BR7" s="27"/>
      <c r="BS7" s="27"/>
      <c r="BT7" s="57">
        <v>30</v>
      </c>
      <c r="BV7" s="30"/>
      <c r="CG7" s="287"/>
      <c r="CH7" s="288"/>
    </row>
    <row r="8" spans="1:136" s="28" customFormat="1" ht="15">
      <c r="A8" s="782"/>
      <c r="B8" s="785"/>
      <c r="C8" s="787"/>
      <c r="D8" s="763"/>
      <c r="E8" s="764"/>
      <c r="F8" s="764"/>
      <c r="G8" s="765"/>
      <c r="H8" s="769"/>
      <c r="I8" s="769"/>
      <c r="J8" s="769"/>
      <c r="K8" s="769"/>
      <c r="L8" s="769"/>
      <c r="M8" s="769"/>
      <c r="N8" s="769"/>
      <c r="O8" s="769"/>
      <c r="P8" s="770"/>
      <c r="Q8" s="770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9"/>
      <c r="AF8" s="775" t="s">
        <v>304</v>
      </c>
      <c r="AG8" s="776"/>
      <c r="AH8" s="776"/>
      <c r="AI8" s="776"/>
      <c r="AJ8" s="776"/>
      <c r="AK8" s="776"/>
      <c r="AL8" s="776"/>
      <c r="AM8" s="776"/>
      <c r="AN8" s="776"/>
      <c r="AO8" s="776"/>
      <c r="AP8" s="776"/>
      <c r="AQ8" s="776"/>
      <c r="AR8" s="776"/>
      <c r="AS8" s="776"/>
      <c r="AT8" s="776"/>
      <c r="AU8" s="776"/>
      <c r="AV8" s="776"/>
      <c r="AW8" s="776"/>
      <c r="AX8" s="776"/>
      <c r="AY8" s="776"/>
      <c r="AZ8" s="776"/>
      <c r="BA8" s="776"/>
      <c r="BB8" s="776"/>
      <c r="BC8" s="776"/>
      <c r="BD8" s="776"/>
      <c r="BE8" s="776"/>
      <c r="BF8" s="776"/>
      <c r="BG8" s="776"/>
      <c r="BH8" s="776"/>
      <c r="BI8" s="776"/>
      <c r="BJ8" s="776"/>
      <c r="BK8" s="777"/>
      <c r="BL8" s="61"/>
      <c r="BM8" s="25" t="s">
        <v>39</v>
      </c>
      <c r="CG8" s="287"/>
      <c r="CH8" s="288"/>
      <c r="CK8" s="28" t="s">
        <v>109</v>
      </c>
      <c r="CS8" s="28" t="s">
        <v>87</v>
      </c>
      <c r="DF8" s="28" t="s">
        <v>86</v>
      </c>
    </row>
    <row r="9" spans="1:136" s="28" customFormat="1">
      <c r="A9" s="782"/>
      <c r="B9" s="785"/>
      <c r="C9" s="787"/>
      <c r="D9" s="763"/>
      <c r="E9" s="764"/>
      <c r="F9" s="764"/>
      <c r="G9" s="765"/>
      <c r="H9" s="769"/>
      <c r="I9" s="769"/>
      <c r="J9" s="769"/>
      <c r="K9" s="769"/>
      <c r="L9" s="769"/>
      <c r="M9" s="769"/>
      <c r="N9" s="769"/>
      <c r="O9" s="769"/>
      <c r="P9" s="770"/>
      <c r="Q9" s="770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664">
        <v>1</v>
      </c>
      <c r="AG9" s="665"/>
      <c r="AH9" s="665"/>
      <c r="AI9" s="666"/>
      <c r="AJ9" s="664">
        <v>1</v>
      </c>
      <c r="AK9" s="665"/>
      <c r="AL9" s="665"/>
      <c r="AM9" s="666"/>
      <c r="AN9" s="664">
        <v>1</v>
      </c>
      <c r="AO9" s="665"/>
      <c r="AP9" s="665"/>
      <c r="AQ9" s="666"/>
      <c r="AR9" s="664">
        <v>1</v>
      </c>
      <c r="AS9" s="665"/>
      <c r="AT9" s="665"/>
      <c r="AU9" s="666"/>
      <c r="AV9" s="664">
        <v>1</v>
      </c>
      <c r="AW9" s="665"/>
      <c r="AX9" s="665"/>
      <c r="AY9" s="666"/>
      <c r="AZ9" s="664">
        <v>1</v>
      </c>
      <c r="BA9" s="665"/>
      <c r="BB9" s="665"/>
      <c r="BC9" s="666"/>
      <c r="BD9" s="664">
        <v>1</v>
      </c>
      <c r="BE9" s="665"/>
      <c r="BF9" s="665"/>
      <c r="BG9" s="666"/>
      <c r="BH9" s="664">
        <v>1</v>
      </c>
      <c r="BI9" s="665"/>
      <c r="BJ9" s="665"/>
      <c r="BK9" s="666"/>
      <c r="BL9" s="62"/>
      <c r="CG9" s="287"/>
      <c r="CH9" s="289"/>
    </row>
    <row r="10" spans="1:136" s="28" customFormat="1">
      <c r="A10" s="783"/>
      <c r="B10" s="786"/>
      <c r="C10" s="787"/>
      <c r="D10" s="766"/>
      <c r="E10" s="767"/>
      <c r="F10" s="767"/>
      <c r="G10" s="768"/>
      <c r="H10" s="769"/>
      <c r="I10" s="769"/>
      <c r="J10" s="769"/>
      <c r="K10" s="769"/>
      <c r="L10" s="769"/>
      <c r="M10" s="769"/>
      <c r="N10" s="769"/>
      <c r="O10" s="769"/>
      <c r="P10" s="770"/>
      <c r="Q10" s="770"/>
      <c r="R10" s="769"/>
      <c r="S10" s="769"/>
      <c r="T10" s="769"/>
      <c r="U10" s="769"/>
      <c r="V10" s="769"/>
      <c r="W10" s="769"/>
      <c r="X10" s="769"/>
      <c r="Y10" s="769"/>
      <c r="Z10" s="769"/>
      <c r="AA10" s="769"/>
      <c r="AB10" s="769"/>
      <c r="AC10" s="769"/>
      <c r="AD10" s="769"/>
      <c r="AE10" s="769"/>
      <c r="AF10" s="775" t="s">
        <v>187</v>
      </c>
      <c r="AG10" s="776"/>
      <c r="AH10" s="776"/>
      <c r="AI10" s="776"/>
      <c r="AJ10" s="776"/>
      <c r="AK10" s="776"/>
      <c r="AL10" s="776"/>
      <c r="AM10" s="776"/>
      <c r="AN10" s="776"/>
      <c r="AO10" s="776"/>
      <c r="AP10" s="776"/>
      <c r="AQ10" s="776"/>
      <c r="AR10" s="776"/>
      <c r="AS10" s="776"/>
      <c r="AT10" s="776"/>
      <c r="AU10" s="776"/>
      <c r="AV10" s="776"/>
      <c r="AW10" s="776"/>
      <c r="AX10" s="776"/>
      <c r="AY10" s="776"/>
      <c r="AZ10" s="776"/>
      <c r="BA10" s="776"/>
      <c r="BB10" s="776"/>
      <c r="BC10" s="776"/>
      <c r="BD10" s="776"/>
      <c r="BE10" s="776"/>
      <c r="BF10" s="776"/>
      <c r="BG10" s="776"/>
      <c r="BH10" s="776"/>
      <c r="BI10" s="776"/>
      <c r="BJ10" s="776"/>
      <c r="BK10" s="777"/>
      <c r="BL10" s="21"/>
      <c r="BM10" s="19"/>
      <c r="BN10" s="623" t="s">
        <v>36</v>
      </c>
      <c r="BO10" s="624"/>
      <c r="BP10" s="624"/>
      <c r="BQ10" s="624"/>
      <c r="BR10" s="624"/>
      <c r="BS10" s="624"/>
      <c r="BT10" s="624"/>
      <c r="BU10" s="625"/>
      <c r="BV10" s="656" t="s">
        <v>35</v>
      </c>
      <c r="CG10" s="287"/>
      <c r="CH10" s="288"/>
      <c r="DE10" s="136" t="s">
        <v>35</v>
      </c>
      <c r="DF10" s="623" t="s">
        <v>148</v>
      </c>
      <c r="DG10" s="624"/>
      <c r="DH10" s="624"/>
      <c r="DI10" s="624"/>
      <c r="DJ10" s="624"/>
      <c r="DK10" s="624"/>
      <c r="DL10" s="624"/>
      <c r="DM10" s="625"/>
      <c r="DN10" s="136" t="s">
        <v>35</v>
      </c>
      <c r="DO10" s="623" t="s">
        <v>149</v>
      </c>
      <c r="DP10" s="624"/>
      <c r="DQ10" s="624"/>
      <c r="DR10" s="624"/>
      <c r="DS10" s="624"/>
      <c r="DT10" s="624"/>
      <c r="DU10" s="624"/>
      <c r="DV10" s="625"/>
      <c r="DW10" s="136" t="s">
        <v>35</v>
      </c>
      <c r="DY10" s="493" t="s">
        <v>285</v>
      </c>
      <c r="DZ10" s="493"/>
      <c r="EA10" s="493"/>
      <c r="EB10" s="493"/>
      <c r="EC10" s="493"/>
      <c r="ED10" s="493"/>
      <c r="EE10" s="493"/>
      <c r="EF10" s="493"/>
    </row>
    <row r="11" spans="1:136" s="293" customFormat="1">
      <c r="A11" s="22">
        <v>1</v>
      </c>
      <c r="B11" s="290" t="s">
        <v>108</v>
      </c>
      <c r="C11" s="291" t="s">
        <v>226</v>
      </c>
      <c r="D11" s="795">
        <v>4</v>
      </c>
      <c r="E11" s="795"/>
      <c r="F11" s="795"/>
      <c r="G11" s="795"/>
      <c r="H11" s="795">
        <v>5</v>
      </c>
      <c r="I11" s="795"/>
      <c r="J11" s="795"/>
      <c r="K11" s="795"/>
      <c r="L11" s="795"/>
      <c r="M11" s="795"/>
      <c r="N11" s="795"/>
      <c r="O11" s="795"/>
      <c r="P11" s="22">
        <v>6</v>
      </c>
      <c r="Q11" s="22">
        <v>7</v>
      </c>
      <c r="R11" s="795">
        <v>8</v>
      </c>
      <c r="S11" s="795"/>
      <c r="T11" s="795"/>
      <c r="U11" s="795"/>
      <c r="V11" s="795"/>
      <c r="W11" s="795"/>
      <c r="X11" s="795"/>
      <c r="Y11" s="795"/>
      <c r="Z11" s="22">
        <v>9</v>
      </c>
      <c r="AA11" s="291" t="s">
        <v>227</v>
      </c>
      <c r="AB11" s="22">
        <v>11</v>
      </c>
      <c r="AC11" s="22">
        <v>12</v>
      </c>
      <c r="AD11" s="22">
        <v>13</v>
      </c>
      <c r="AE11" s="22">
        <v>14</v>
      </c>
      <c r="AF11" s="796">
        <v>15</v>
      </c>
      <c r="AG11" s="792"/>
      <c r="AH11" s="792"/>
      <c r="AI11" s="292" t="s">
        <v>81</v>
      </c>
      <c r="AJ11" s="791">
        <v>16</v>
      </c>
      <c r="AK11" s="792"/>
      <c r="AL11" s="792"/>
      <c r="AM11" s="292" t="s">
        <v>81</v>
      </c>
      <c r="AN11" s="791">
        <v>17</v>
      </c>
      <c r="AO11" s="792"/>
      <c r="AP11" s="792"/>
      <c r="AQ11" s="292" t="s">
        <v>81</v>
      </c>
      <c r="AR11" s="791">
        <v>18</v>
      </c>
      <c r="AS11" s="792"/>
      <c r="AT11" s="792"/>
      <c r="AU11" s="292" t="s">
        <v>81</v>
      </c>
      <c r="AV11" s="791">
        <v>19</v>
      </c>
      <c r="AW11" s="792"/>
      <c r="AX11" s="792"/>
      <c r="AY11" s="292" t="s">
        <v>81</v>
      </c>
      <c r="AZ11" s="791">
        <v>20</v>
      </c>
      <c r="BA11" s="792"/>
      <c r="BB11" s="792"/>
      <c r="BC11" s="292" t="s">
        <v>81</v>
      </c>
      <c r="BD11" s="791">
        <v>21</v>
      </c>
      <c r="BE11" s="792"/>
      <c r="BF11" s="792"/>
      <c r="BG11" s="292" t="s">
        <v>81</v>
      </c>
      <c r="BH11" s="791">
        <v>22</v>
      </c>
      <c r="BI11" s="792"/>
      <c r="BJ11" s="792"/>
      <c r="BK11" s="292" t="s">
        <v>81</v>
      </c>
      <c r="BL11" s="52" t="s">
        <v>34</v>
      </c>
      <c r="BM11" s="19"/>
      <c r="BN11" s="31">
        <v>1</v>
      </c>
      <c r="BO11" s="31">
        <v>2</v>
      </c>
      <c r="BP11" s="31">
        <v>3</v>
      </c>
      <c r="BQ11" s="31">
        <v>4</v>
      </c>
      <c r="BR11" s="31">
        <v>5</v>
      </c>
      <c r="BS11" s="31">
        <v>6</v>
      </c>
      <c r="BT11" s="31">
        <v>7</v>
      </c>
      <c r="BU11" s="31">
        <v>8</v>
      </c>
      <c r="BV11" s="656"/>
      <c r="CG11" s="294"/>
      <c r="CH11" s="295"/>
      <c r="CJ11" s="31">
        <v>1</v>
      </c>
      <c r="CK11" s="31">
        <v>2</v>
      </c>
      <c r="CL11" s="31">
        <v>3</v>
      </c>
      <c r="CM11" s="31">
        <v>4</v>
      </c>
      <c r="CN11" s="31">
        <v>5</v>
      </c>
      <c r="CO11" s="31">
        <v>6</v>
      </c>
      <c r="CP11" s="31">
        <v>7</v>
      </c>
      <c r="CQ11" s="31">
        <v>8</v>
      </c>
      <c r="CS11" s="31">
        <v>1</v>
      </c>
      <c r="CT11" s="31">
        <v>2</v>
      </c>
      <c r="CU11" s="31">
        <v>3</v>
      </c>
      <c r="CV11" s="31">
        <v>4</v>
      </c>
      <c r="CW11" s="31">
        <v>5</v>
      </c>
      <c r="CX11" s="31">
        <v>6</v>
      </c>
      <c r="CY11" s="31">
        <v>7</v>
      </c>
      <c r="CZ11" s="31">
        <v>8</v>
      </c>
      <c r="DE11" s="137" t="s">
        <v>150</v>
      </c>
      <c r="DF11" s="31">
        <v>1</v>
      </c>
      <c r="DG11" s="31">
        <v>2</v>
      </c>
      <c r="DH11" s="31">
        <v>3</v>
      </c>
      <c r="DI11" s="31">
        <v>4</v>
      </c>
      <c r="DJ11" s="31">
        <v>5</v>
      </c>
      <c r="DK11" s="31">
        <v>6</v>
      </c>
      <c r="DL11" s="31">
        <v>7</v>
      </c>
      <c r="DM11" s="31">
        <v>8</v>
      </c>
      <c r="DN11" s="137" t="s">
        <v>107</v>
      </c>
      <c r="DO11" s="31">
        <v>1</v>
      </c>
      <c r="DP11" s="31">
        <v>2</v>
      </c>
      <c r="DQ11" s="31">
        <v>3</v>
      </c>
      <c r="DR11" s="31">
        <v>4</v>
      </c>
      <c r="DS11" s="31">
        <v>5</v>
      </c>
      <c r="DT11" s="31">
        <v>6</v>
      </c>
      <c r="DU11" s="31">
        <v>7</v>
      </c>
      <c r="DV11" s="31">
        <v>8</v>
      </c>
      <c r="DW11" s="137" t="s">
        <v>77</v>
      </c>
      <c r="DY11" s="494">
        <v>1</v>
      </c>
      <c r="DZ11" s="494">
        <v>2</v>
      </c>
      <c r="EA11" s="494">
        <v>3</v>
      </c>
      <c r="EB11" s="494">
        <v>4</v>
      </c>
      <c r="EC11" s="494">
        <v>5</v>
      </c>
      <c r="ED11" s="494">
        <v>6</v>
      </c>
      <c r="EE11" s="494">
        <v>7</v>
      </c>
      <c r="EF11" s="494">
        <v>8</v>
      </c>
    </row>
    <row r="12" spans="1:136" s="19" customFormat="1" ht="14.5">
      <c r="A12" s="296"/>
      <c r="B12" s="158"/>
      <c r="C12" s="73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21"/>
      <c r="BN12" s="32"/>
      <c r="BO12" s="32"/>
      <c r="BP12" s="32"/>
      <c r="BQ12" s="32"/>
      <c r="BR12" s="32"/>
      <c r="BS12" s="32"/>
      <c r="BT12" s="32"/>
      <c r="BU12" s="32"/>
      <c r="BV12" s="32"/>
      <c r="CG12" s="214"/>
      <c r="CH12" s="228"/>
      <c r="DN12" s="32"/>
      <c r="DY12" s="317"/>
      <c r="DZ12" s="317"/>
      <c r="EA12" s="317"/>
      <c r="EB12" s="317"/>
      <c r="EC12" s="317"/>
      <c r="ED12" s="317"/>
      <c r="EE12" s="317"/>
      <c r="EF12" s="317"/>
    </row>
    <row r="13" spans="1:136" s="19" customFormat="1" ht="10.5">
      <c r="A13" s="297">
        <v>1</v>
      </c>
      <c r="B13" s="298" t="s">
        <v>166</v>
      </c>
      <c r="C13" s="73"/>
      <c r="D13" s="251"/>
      <c r="E13" s="251"/>
      <c r="F13" s="251"/>
      <c r="G13" s="251"/>
      <c r="H13" s="251"/>
      <c r="I13" s="244"/>
      <c r="J13" s="244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44"/>
      <c r="V13" s="244"/>
      <c r="W13" s="244"/>
      <c r="X13" s="244"/>
      <c r="Y13" s="251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21"/>
      <c r="BN13" s="32"/>
      <c r="BO13" s="32"/>
      <c r="BP13" s="32"/>
      <c r="BQ13" s="32"/>
      <c r="BR13" s="32"/>
      <c r="BS13" s="32"/>
      <c r="BT13" s="32"/>
      <c r="BU13" s="32"/>
      <c r="BV13" s="32"/>
      <c r="CG13" s="214"/>
      <c r="CH13" s="228"/>
      <c r="DN13" s="32"/>
      <c r="DY13" s="317"/>
      <c r="DZ13" s="317"/>
      <c r="EA13" s="317"/>
      <c r="EB13" s="317"/>
      <c r="EC13" s="317"/>
      <c r="ED13" s="317"/>
      <c r="EE13" s="317"/>
      <c r="EF13" s="317"/>
    </row>
    <row r="14" spans="1:136" s="19" customFormat="1" ht="10.5">
      <c r="A14" s="299" t="s">
        <v>198</v>
      </c>
      <c r="B14" s="300" t="s">
        <v>199</v>
      </c>
      <c r="C14" s="301"/>
      <c r="D14" s="186"/>
      <c r="E14" s="186"/>
      <c r="F14" s="186"/>
      <c r="G14" s="186"/>
      <c r="H14" s="186"/>
      <c r="I14" s="302"/>
      <c r="J14" s="302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302"/>
      <c r="V14" s="302"/>
      <c r="W14" s="302"/>
      <c r="X14" s="302"/>
      <c r="Y14" s="186"/>
      <c r="Z14" s="303"/>
      <c r="AA14" s="303"/>
      <c r="AB14" s="303"/>
      <c r="AC14" s="303"/>
      <c r="AD14" s="303"/>
      <c r="AE14" s="303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21"/>
      <c r="BN14" s="32"/>
      <c r="BO14" s="32"/>
      <c r="BP14" s="32"/>
      <c r="BQ14" s="32"/>
      <c r="BR14" s="32"/>
      <c r="BS14" s="32"/>
      <c r="BT14" s="32"/>
      <c r="BU14" s="32"/>
      <c r="BV14" s="32"/>
      <c r="CG14" s="214"/>
      <c r="CH14" s="228"/>
      <c r="DN14" s="32"/>
    </row>
    <row r="15" spans="1:136" s="19" customFormat="1" ht="20">
      <c r="A15" s="22" t="str">
        <f>'ПЛАН НАВЧАЛЬНОГО ПРОЦЕСУ ДЕННА'!A15</f>
        <v>1.1.01</v>
      </c>
      <c r="B15" s="414" t="str">
        <f>'ПЛАН НАВЧАЛЬНОГО ПРОЦЕСУ ДЕННА'!B15</f>
        <v>Українська мова (за професійним спрямуванням)</v>
      </c>
      <c r="C15" s="480" t="str">
        <f>'ПЛАН НАВЧАЛЬНОГО ПРОЦЕСУ ДЕННА'!C15</f>
        <v>УФЖ</v>
      </c>
      <c r="D15" s="307">
        <f>'ПЛАН НАВЧАЛЬНОГО ПРОЦЕСУ ДЕННА'!D15</f>
        <v>5</v>
      </c>
      <c r="E15" s="308">
        <f>'ПЛАН НАВЧАЛЬНОГО ПРОЦЕСУ ДЕННА'!E15</f>
        <v>0</v>
      </c>
      <c r="F15" s="308">
        <f>'ПЛАН НАВЧАЛЬНОГО ПРОЦЕСУ ДЕННА'!F15</f>
        <v>0</v>
      </c>
      <c r="G15" s="309">
        <f>'ПЛАН НАВЧАЛЬНОГО ПРОЦЕСУ ДЕННА'!G15</f>
        <v>0</v>
      </c>
      <c r="H15" s="307">
        <f>'ПЛАН НАВЧАЛЬНОГО ПРОЦЕСУ ДЕННА'!H15</f>
        <v>3</v>
      </c>
      <c r="I15" s="308">
        <f>'ПЛАН НАВЧАЛЬНОГО ПРОЦЕСУ ДЕННА'!I15</f>
        <v>4</v>
      </c>
      <c r="J15" s="308">
        <f>'ПЛАН НАВЧАЛЬНОГО ПРОЦЕСУ ДЕННА'!J15</f>
        <v>0</v>
      </c>
      <c r="K15" s="308">
        <f>'ПЛАН НАВЧАЛЬНОГО ПРОЦЕСУ ДЕННА'!K15</f>
        <v>0</v>
      </c>
      <c r="L15" s="308">
        <f>'ПЛАН НАВЧАЛЬНОГО ПРОЦЕСУ ДЕННА'!L15</f>
        <v>0</v>
      </c>
      <c r="M15" s="308">
        <f>'ПЛАН НАВЧАЛЬНОГО ПРОЦЕСУ ДЕННА'!M15</f>
        <v>0</v>
      </c>
      <c r="N15" s="308">
        <f>'ПЛАН НАВЧАЛЬНОГО ПРОЦЕСУ ДЕННА'!N15</f>
        <v>0</v>
      </c>
      <c r="O15" s="308">
        <f>'ПЛАН НАВЧАЛЬНОГО ПРОЦЕСУ ДЕННА'!O15</f>
        <v>0</v>
      </c>
      <c r="P15" s="273">
        <f>'ПЛАН НАВЧАЛЬНОГО ПРОЦЕСУ ДЕННА'!P15</f>
        <v>0</v>
      </c>
      <c r="Q15" s="273">
        <f>'ПЛАН НАВЧАЛЬНОГО ПРОЦЕСУ ДЕННА'!Q15</f>
        <v>0</v>
      </c>
      <c r="R15" s="418">
        <v>3</v>
      </c>
      <c r="S15" s="487">
        <v>4</v>
      </c>
      <c r="T15" s="487">
        <v>5</v>
      </c>
      <c r="U15" s="487"/>
      <c r="V15" s="487"/>
      <c r="W15" s="487"/>
      <c r="X15" s="487"/>
      <c r="Y15" s="487"/>
      <c r="Z15" s="310">
        <f>'ПЛАН НАВЧАЛЬНОГО ПРОЦЕСУ ДЕННА'!Y15</f>
        <v>120</v>
      </c>
      <c r="AA15" s="147">
        <f t="shared" ref="AA15:AA65" si="0">CEILING(Z15/$BT$7,0.25)</f>
        <v>4</v>
      </c>
      <c r="AB15" s="9">
        <f>AF15*$BN$5+AJ15*$BO$5+AN15*$BP$5+AR15*$BQ$5+AV15*$BR$5+AZ15*$BS$5+BD15*$BT$5+BH15*$BU$5</f>
        <v>2</v>
      </c>
      <c r="AC15" s="9">
        <f>AG15*$BN$5+AK15*$BO$5+AO15*$BP$5+AS15*$BQ$5+AW15*$BR$5+BA15*$BS$5+BE15*$BT$5+BI15*$BU$5</f>
        <v>0</v>
      </c>
      <c r="AD15" s="9">
        <f>AH15*$BN$5+AL15*$BO$5+AP15*$BP$5+AT15*$BQ$5+AX15*$BR$5+BB15*$BS$5+BF15*$BT$5+BJ15*$BU$5</f>
        <v>6</v>
      </c>
      <c r="AE15" s="9">
        <f>Z15-(AB15+AC15+AD15)</f>
        <v>112</v>
      </c>
      <c r="AF15" s="374">
        <f>IF('ПЛАН НАВЧАЛЬНОГО ПРОЦЕСУ ДЕННА'!AE15&gt;0,IF(ROUND('ПЛАН НАВЧАЛЬНОГО ПРОЦЕСУ ДЕННА'!AE15*$BY$4,0)&gt;0,ROUND('ПЛАН НАВЧАЛЬНОГО ПРОЦЕСУ ДЕННА'!AE15*$BY$4,0)*2,2),0)</f>
        <v>0</v>
      </c>
      <c r="AG15" s="374">
        <f>IF('ПЛАН НАВЧАЛЬНОГО ПРОЦЕСУ ДЕННА'!AF15&gt;0,IF(ROUND('ПЛАН НАВЧАЛЬНОГО ПРОЦЕСУ ДЕННА'!AF15*$BY$4,0)&gt;0,ROUND('ПЛАН НАВЧАЛЬНОГО ПРОЦЕСУ ДЕННА'!AF15*$BY$4,0)*2,2),0)</f>
        <v>0</v>
      </c>
      <c r="AH15" s="374">
        <f>IF('ПЛАН НАВЧАЛЬНОГО ПРОЦЕСУ ДЕННА'!AG15&gt;0,IF(ROUND('ПЛАН НАВЧАЛЬНОГО ПРОЦЕСУ ДЕННА'!AG15*$BY$4,0)&gt;0,ROUND('ПЛАН НАВЧАЛЬНОГО ПРОЦЕСУ ДЕННА'!AG15*$BY$4,0)*2,2),0)</f>
        <v>0</v>
      </c>
      <c r="AI15" s="70">
        <f>'ПЛАН НАВЧАЛЬНОГО ПРОЦЕСУ ДЕННА'!AH15</f>
        <v>0</v>
      </c>
      <c r="AJ15" s="374">
        <f>IF('ПЛАН НАВЧАЛЬНОГО ПРОЦЕСУ ДЕННА'!AI15&gt;0,IF(ROUND('ПЛАН НАВЧАЛЬНОГО ПРОЦЕСУ ДЕННА'!AI15*$BY$4,0)&gt;0,ROUND('ПЛАН НАВЧАЛЬНОГО ПРОЦЕСУ ДЕННА'!AI15*$BY$4,0)*2,2),0)</f>
        <v>0</v>
      </c>
      <c r="AK15" s="374">
        <f>IF('ПЛАН НАВЧАЛЬНОГО ПРОЦЕСУ ДЕННА'!AJ15&gt;0,IF(ROUND('ПЛАН НАВЧАЛЬНОГО ПРОЦЕСУ ДЕННА'!AJ15*$BY$4,0)&gt;0,ROUND('ПЛАН НАВЧАЛЬНОГО ПРОЦЕСУ ДЕННА'!AJ15*$BY$4,0)*2,2),0)</f>
        <v>0</v>
      </c>
      <c r="AL15" s="374">
        <f>IF('ПЛАН НАВЧАЛЬНОГО ПРОЦЕСУ ДЕННА'!AK15&gt;0,IF(ROUND('ПЛАН НАВЧАЛЬНОГО ПРОЦЕСУ ДЕННА'!AK15*$BY$4,0)&gt;0,ROUND('ПЛАН НАВЧАЛЬНОГО ПРОЦЕСУ ДЕННА'!AK15*$BY$4,0)*2,2),0)</f>
        <v>0</v>
      </c>
      <c r="AM15" s="70">
        <f>'ПЛАН НАВЧАЛЬНОГО ПРОЦЕСУ ДЕННА'!AL15</f>
        <v>0</v>
      </c>
      <c r="AN15" s="374">
        <f>IF('ПЛАН НАВЧАЛЬНОГО ПРОЦЕСУ ДЕННА'!AM15&gt;0,IF(ROUND('ПЛАН НАВЧАЛЬНОГО ПРОЦЕСУ ДЕННА'!AM15*$BY$4,0)&gt;0,ROUND('ПЛАН НАВЧАЛЬНОГО ПРОЦЕСУ ДЕННА'!AM15*$BY$4,0)*2,2),0)</f>
        <v>2</v>
      </c>
      <c r="AO15" s="374">
        <f>IF('ПЛАН НАВЧАЛЬНОГО ПРОЦЕСУ ДЕННА'!AN15&gt;0,IF(ROUND('ПЛАН НАВЧАЛЬНОГО ПРОЦЕСУ ДЕННА'!AN15*$BY$4,0)&gt;0,ROUND('ПЛАН НАВЧАЛЬНОГО ПРОЦЕСУ ДЕННА'!AN15*$BY$4,0)*2,2),0)</f>
        <v>0</v>
      </c>
      <c r="AP15" s="374">
        <f>IF('ПЛАН НАВЧАЛЬНОГО ПРОЦЕСУ ДЕННА'!AO15&gt;0,IF(ROUND('ПЛАН НАВЧАЛЬНОГО ПРОЦЕСУ ДЕННА'!AO15*$BY$4,0)&gt;0,ROUND('ПЛАН НАВЧАЛЬНОГО ПРОЦЕСУ ДЕННА'!AO15*$BY$4,0)*2,2),0)</f>
        <v>2</v>
      </c>
      <c r="AQ15" s="70">
        <f>'ПЛАН НАВЧАЛЬНОГО ПРОЦЕСУ ДЕННА'!AP15</f>
        <v>2</v>
      </c>
      <c r="AR15" s="374">
        <f>IF('ПЛАН НАВЧАЛЬНОГО ПРОЦЕСУ ДЕННА'!AQ15&gt;0,IF(ROUND('ПЛАН НАВЧАЛЬНОГО ПРОЦЕСУ ДЕННА'!AQ15*$BY$4,0)&gt;0,ROUND('ПЛАН НАВЧАЛЬНОГО ПРОЦЕСУ ДЕННА'!AQ15*$BY$4,0)*2,2),0)</f>
        <v>0</v>
      </c>
      <c r="AS15" s="374">
        <f>IF('ПЛАН НАВЧАЛЬНОГО ПРОЦЕСУ ДЕННА'!AR15&gt;0,IF(ROUND('ПЛАН НАВЧАЛЬНОГО ПРОЦЕСУ ДЕННА'!AR15*$BY$4,0)&gt;0,ROUND('ПЛАН НАВЧАЛЬНОГО ПРОЦЕСУ ДЕННА'!AR15*$BY$4,0)*2,2),0)</f>
        <v>0</v>
      </c>
      <c r="AT15" s="374">
        <f>IF('ПЛАН НАВЧАЛЬНОГО ПРОЦЕСУ ДЕННА'!AS15&gt;0,IF(ROUND('ПЛАН НАВЧАЛЬНОГО ПРОЦЕСУ ДЕННА'!AS15*$BY$4,0)&gt;0,ROUND('ПЛАН НАВЧАЛЬНОГО ПРОЦЕСУ ДЕННА'!AS15*$BY$4,0)*2,2),0)</f>
        <v>2</v>
      </c>
      <c r="AU15" s="70">
        <f>'ПЛАН НАВЧАЛЬНОГО ПРОЦЕСУ ДЕННА'!AT15</f>
        <v>1</v>
      </c>
      <c r="AV15" s="374">
        <f>IF('ПЛАН НАВЧАЛЬНОГО ПРОЦЕСУ ДЕННА'!AU15&gt;0,IF(ROUND('ПЛАН НАВЧАЛЬНОГО ПРОЦЕСУ ДЕННА'!AU15*$BY$4,0)&gt;0,ROUND('ПЛАН НАВЧАЛЬНОГО ПРОЦЕСУ ДЕННА'!AU15*$BY$4,0)*2,2),0)</f>
        <v>0</v>
      </c>
      <c r="AW15" s="374">
        <f>IF('ПЛАН НАВЧАЛЬНОГО ПРОЦЕСУ ДЕННА'!AV15&gt;0,IF(ROUND('ПЛАН НАВЧАЛЬНОГО ПРОЦЕСУ ДЕННА'!AV15*$BY$4,0)&gt;0,ROUND('ПЛАН НАВЧАЛЬНОГО ПРОЦЕСУ ДЕННА'!AV15*$BY$4,0)*2,2),0)</f>
        <v>0</v>
      </c>
      <c r="AX15" s="374">
        <f>IF('ПЛАН НАВЧАЛЬНОГО ПРОЦЕСУ ДЕННА'!AW15&gt;0,IF(ROUND('ПЛАН НАВЧАЛЬНОГО ПРОЦЕСУ ДЕННА'!AW15*$BY$4,0)&gt;0,ROUND('ПЛАН НАВЧАЛЬНОГО ПРОЦЕСУ ДЕННА'!AW15*$BY$4,0)*2,2),0)</f>
        <v>2</v>
      </c>
      <c r="AY15" s="70">
        <f>'ПЛАН НАВЧАЛЬНОГО ПРОЦЕСУ ДЕННА'!AX15</f>
        <v>1</v>
      </c>
      <c r="AZ15" s="374">
        <f>IF('ПЛАН НАВЧАЛЬНОГО ПРОЦЕСУ ДЕННА'!AY15&gt;0,IF(ROUND('ПЛАН НАВЧАЛЬНОГО ПРОЦЕСУ ДЕННА'!AY15*$BY$4,0)&gt;0,ROUND('ПЛАН НАВЧАЛЬНОГО ПРОЦЕСУ ДЕННА'!AY15*$BY$4,0)*2,2),0)</f>
        <v>0</v>
      </c>
      <c r="BA15" s="374">
        <f>IF('ПЛАН НАВЧАЛЬНОГО ПРОЦЕСУ ДЕННА'!AZ15&gt;0,IF(ROUND('ПЛАН НАВЧАЛЬНОГО ПРОЦЕСУ ДЕННА'!AZ15*$BY$4,0)&gt;0,ROUND('ПЛАН НАВЧАЛЬНОГО ПРОЦЕСУ ДЕННА'!AZ15*$BY$4,0)*2,2),0)</f>
        <v>0</v>
      </c>
      <c r="BB15" s="374">
        <f>IF('ПЛАН НАВЧАЛЬНОГО ПРОЦЕСУ ДЕННА'!BA15&gt;0,IF(ROUND('ПЛАН НАВЧАЛЬНОГО ПРОЦЕСУ ДЕННА'!BA15*$BY$4,0)&gt;0,ROUND('ПЛАН НАВЧАЛЬНОГО ПРОЦЕСУ ДЕННА'!BA15*$BY$4,0)*2,2),0)</f>
        <v>0</v>
      </c>
      <c r="BC15" s="70">
        <f>'ПЛАН НАВЧАЛЬНОГО ПРОЦЕСУ ДЕННА'!BB15</f>
        <v>0</v>
      </c>
      <c r="BD15" s="374">
        <f>IF('ПЛАН НАВЧАЛЬНОГО ПРОЦЕСУ ДЕННА'!BC15&gt;0,IF(ROUND('ПЛАН НАВЧАЛЬНОГО ПРОЦЕСУ ДЕННА'!BC15*$BY$4,0)&gt;0,ROUND('ПЛАН НАВЧАЛЬНОГО ПРОЦЕСУ ДЕННА'!BC15*$BY$4,0)*2,2),0)</f>
        <v>0</v>
      </c>
      <c r="BE15" s="374">
        <f>IF('ПЛАН НАВЧАЛЬНОГО ПРОЦЕСУ ДЕННА'!BD15&gt;0,IF(ROUND('ПЛАН НАВЧАЛЬНОГО ПРОЦЕСУ ДЕННА'!BD15*$BY$4,0)&gt;0,ROUND('ПЛАН НАВЧАЛЬНОГО ПРОЦЕСУ ДЕННА'!BD15*$BY$4,0)*2,2),0)</f>
        <v>0</v>
      </c>
      <c r="BF15" s="374">
        <f>IF('ПЛАН НАВЧАЛЬНОГО ПРОЦЕСУ ДЕННА'!BE15&gt;0,IF(ROUND('ПЛАН НАВЧАЛЬНОГО ПРОЦЕСУ ДЕННА'!BE15*$BY$4,0)&gt;0,ROUND('ПЛАН НАВЧАЛЬНОГО ПРОЦЕСУ ДЕННА'!BE15*$BY$4,0)*2,2),0)</f>
        <v>0</v>
      </c>
      <c r="BG15" s="70">
        <f>'ПЛАН НАВЧАЛЬНОГО ПРОЦЕСУ ДЕННА'!BF15</f>
        <v>0</v>
      </c>
      <c r="BH15" s="374">
        <f>IF('ПЛАН НАВЧАЛЬНОГО ПРОЦЕСУ ДЕННА'!BG15&gt;0,IF(ROUND('ПЛАН НАВЧАЛЬНОГО ПРОЦЕСУ ДЕННА'!BG15*$BY$4,0)&gt;0,ROUND('ПЛАН НАВЧАЛЬНОГО ПРОЦЕСУ ДЕННА'!BG15*$BY$4,0)*2,2),0)</f>
        <v>0</v>
      </c>
      <c r="BI15" s="374">
        <f>IF('ПЛАН НАВЧАЛЬНОГО ПРОЦЕСУ ДЕННА'!BH15&gt;0,IF(ROUND('ПЛАН НАВЧАЛЬНОГО ПРОЦЕСУ ДЕННА'!BH15*$BY$4,0)&gt;0,ROUND('ПЛАН НАВЧАЛЬНОГО ПРОЦЕСУ ДЕННА'!BH15*$BY$4,0)*2,2),0)</f>
        <v>0</v>
      </c>
      <c r="BJ15" s="374">
        <f>IF('ПЛАН НАВЧАЛЬНОГО ПРОЦЕСУ ДЕННА'!BI15&gt;0,IF(ROUND('ПЛАН НАВЧАЛЬНОГО ПРОЦЕСУ ДЕННА'!BI15*$BY$4,0)&gt;0,ROUND('ПЛАН НАВЧАЛЬНОГО ПРОЦЕСУ ДЕННА'!BI15*$BY$4,0)*2,2),0)</f>
        <v>0</v>
      </c>
      <c r="BK15" s="70">
        <f>'ПЛАН НАВЧАЛЬНОГО ПРОЦЕСУ ДЕННА'!BJ15</f>
        <v>0</v>
      </c>
      <c r="BL15" s="63">
        <f t="shared" ref="BL15:BL70" si="1">IF(ISERROR(AE15/Z15),0,AE15/Z15)</f>
        <v>0.93333333333333335</v>
      </c>
      <c r="BM15" s="127" t="str">
        <f t="shared" ref="BM15:BM47" si="2">IF(ISERROR(SEARCH("в",A15)),"",1)</f>
        <v/>
      </c>
      <c r="BN15" s="88">
        <f>IF(AND(BM15&lt;$CH15,$CG15&lt;&gt;$AA15,BY15=$CH15),BY15+$AA15-$CG15,BY15)</f>
        <v>0</v>
      </c>
      <c r="BO15" s="88">
        <f t="shared" ref="BO15:BU30" si="3">IF(AND(BN15&lt;$CH15,$CG15&lt;&gt;$AA15,BZ15=$CH15),BZ15+$AA15-$CG15,BZ15)</f>
        <v>0</v>
      </c>
      <c r="BP15" s="88">
        <f t="shared" si="3"/>
        <v>2</v>
      </c>
      <c r="BQ15" s="88">
        <f t="shared" si="3"/>
        <v>1</v>
      </c>
      <c r="BR15" s="88">
        <f t="shared" si="3"/>
        <v>1</v>
      </c>
      <c r="BS15" s="88">
        <f t="shared" si="3"/>
        <v>0</v>
      </c>
      <c r="BT15" s="88">
        <f t="shared" si="3"/>
        <v>0</v>
      </c>
      <c r="BU15" s="88">
        <f t="shared" si="3"/>
        <v>0</v>
      </c>
      <c r="BV15" s="92">
        <f>SUM(BN15:BU15)</f>
        <v>4</v>
      </c>
      <c r="BY15" s="14">
        <f>IF($DE15=0,0,ROUND(4*$AA15*SUM(AF15:AH15)/$DE15,0)/4)</f>
        <v>0</v>
      </c>
      <c r="BZ15" s="14">
        <f>IF($DE15=0,0,ROUND(4*$AA15*SUM(AJ15:AL15)/$DE15,0)/4)</f>
        <v>0</v>
      </c>
      <c r="CA15" s="14">
        <f>IF($DE15=0,0,ROUND(4*$AA15*SUM(AN15:AP15)/$DE15,0)/4)</f>
        <v>2</v>
      </c>
      <c r="CB15" s="14">
        <f>IF($DE15=0,0,ROUND(4*$AA15*SUM(AR15:AT15)/$DE15,0)/4)</f>
        <v>1</v>
      </c>
      <c r="CC15" s="14">
        <f>IF($DE15=0,0,ROUND(4*$AA15*SUM(AV15:AX15)/$DE15,0)/4)</f>
        <v>1</v>
      </c>
      <c r="CD15" s="14">
        <f>IF($DE15=0,0,ROUND(4*$AA15*(SUM(AZ15:BB15))/$DE15,0)/4)</f>
        <v>0</v>
      </c>
      <c r="CE15" s="14">
        <f>IF($DE15=0,0,ROUND(4*$AA15*(SUM(BD15:BF15))/$DE15,0)/4)</f>
        <v>0</v>
      </c>
      <c r="CF15" s="14">
        <f>IF($DE15=0,0,ROUND(4*$AA15*(SUM(BH15:BJ15))/$DE15,0)/4)</f>
        <v>0</v>
      </c>
      <c r="CG15" s="212">
        <f>SUM(BY15:CF15)</f>
        <v>4</v>
      </c>
      <c r="CH15" s="312">
        <f>MAX(BY15:CF15)</f>
        <v>2</v>
      </c>
      <c r="CJ15" s="313">
        <f>IF(VALUE($D15)=1,1,0)+IF(VALUE($E15)=1,1,0)+IF(VALUE($F15)=1,1,0)+IF(VALUE($G15)=1,1,0)</f>
        <v>0</v>
      </c>
      <c r="CK15" s="313">
        <f>IF(VALUE($D15)=2,1,0)+IF(VALUE($E15)=2,1,0)+IF(VALUE($F15)=2,1,0)+IF(VALUE($G15)=2,1,0)</f>
        <v>0</v>
      </c>
      <c r="CL15" s="313">
        <f>IF(VALUE($D15)=3,1,0)+IF(VALUE($E15)=3,1,0)+IF(VALUE($F15)=3,1,0)+IF(VALUE($G15)=3,1,0)</f>
        <v>0</v>
      </c>
      <c r="CM15" s="313">
        <f>IF(VALUE($D15)=4,1,0)+IF(VALUE($E15)=4,1,0)+IF(VALUE($F15)=4,1,0)+IF(VALUE($G15)=4,1,0)</f>
        <v>0</v>
      </c>
      <c r="CN15" s="313">
        <f>IF(VALUE($D15)=5,1,0)+IF(VALUE($E15)=5,1,0)+IF(VALUE($F15)=5,1,0)+IF(VALUE($G15)=5,1,0)</f>
        <v>1</v>
      </c>
      <c r="CO15" s="313">
        <f>IF(VALUE($D15)=6,1,0)+IF(VALUE($E15)=6,1,0)+IF(VALUE($F15)=6,1,0)+IF(VALUE($G15)=6,1,0)</f>
        <v>0</v>
      </c>
      <c r="CP15" s="313">
        <f>IF(VALUE($D15)=7,1,0)+IF(VALUE($E15)=7,1,0)+IF(VALUE($F15)=7,1,0)+IF(VALUE($G15)=7,1,0)</f>
        <v>0</v>
      </c>
      <c r="CQ15" s="313">
        <f>IF(VALUE($D15)=8,1,0)+IF(VALUE($E15)=8,1,0)+IF(VALUE($F15)=8,1,0)+IF(VALUE($G15)=8,1,0)</f>
        <v>0</v>
      </c>
      <c r="CR15" s="314">
        <f>SUM(CJ15:CQ15)</f>
        <v>1</v>
      </c>
      <c r="CS15" s="313">
        <f t="shared" ref="CS15:CS47" si="4">IF(MID(H15,1,1)="1",1,0)+IF(MID(I15,1,1)="1",1,0)+IF(MID(J15,1,1)="1",1,0)+IF(MID(K15,1,1)="1",1,0)+IF(MID(M15,1,1)="1",1,0)+IF(MID(N15,1,1)="1",1,0)+IF(MID(O15,1,1)="1",1,0)</f>
        <v>0</v>
      </c>
      <c r="CT15" s="313">
        <f t="shared" ref="CT15:CT47" si="5">IF(MID(H15,1,1)="2",1,0)+IF(MID(I15,1,1)="2",1,0)+IF(MID(J15,1,1)="2",1,0)+IF(MID(K15,1,1)="2",1,0)+IF(MID(M15,1,1)="2",1,0)+IF(MID(N15,1,1)="2",1,0)+IF(MID(O15,1,1)="2",1,0)</f>
        <v>0</v>
      </c>
      <c r="CU15" s="315">
        <f t="shared" ref="CU15:CU47" si="6">IF(MID(H15,1,1)="3",1,0)+IF(MID(I15,1,1)="3",1,0)+IF(MID(J15,1,1)="3",1,0)+IF(MID(K15,1,1)="3",1,0)+IF(MID(M15,1,1)="3",1,0)+IF(MID(N15,1,1)="3",1,0)+IF(MID(O15,1,1)="3",1,0)</f>
        <v>1</v>
      </c>
      <c r="CV15" s="313">
        <f t="shared" ref="CV15:CV47" si="7">IF(MID(H15,1,1)="4",1,0)+IF(MID(I15,1,1)="4",1,0)+IF(MID(J15,1,1)="4",1,0)+IF(MID(K15,1,1)="4",1,0)+IF(MID(M15,1,1)="4",1,0)+IF(MID(N15,1,1)="4",1,0)+IF(MID(O15,1,1)="4",1,0)</f>
        <v>1</v>
      </c>
      <c r="CW15" s="313">
        <f t="shared" ref="CW15:CW47" si="8">IF(MID(H15,1,1)="5",1,0)+IF(MID(I15,1,1)="5",1,0)+IF(MID(J15,1,1)="5",1,0)+IF(MID(K15,1,1)="5",1,0)+IF(MID(M15,1,1)="5",1,0)+IF(MID(N15,1,1)="5",1,0)+IF(MID(O15,1,1)="5",1,0)</f>
        <v>0</v>
      </c>
      <c r="CX15" s="313">
        <f t="shared" ref="CX15:CX47" si="9">IF(MID(H15,1,1)="6",1,0)+IF(MID(I15,1,1)="6",1,0)+IF(MID(J15,1,1)="6",1,0)+IF(MID(K15,1,1)="6",1,0)+IF(MID(M15,1,1)="6",1,0)+IF(MID(N15,1,1)="6",1,0)+IF(MID(O15,1,1)="6",1,0)</f>
        <v>0</v>
      </c>
      <c r="CY15" s="313">
        <f t="shared" ref="CY15:CY47" si="10">IF(MID(H15,1,1)="7",1,0)+IF(MID(I15,1,1)="7",1,0)+IF(MID(J15,1,1)="7",1,0)+IF(MID(K15,1,1)="7",1,0)+IF(MID(M15,1,1)="7",1,0)+IF(MID(N15,1,1)="7",1,0)+IF(MID(O15,1,1)="7",1,0)</f>
        <v>0</v>
      </c>
      <c r="CZ15" s="313">
        <f t="shared" ref="CZ15:CZ47" si="11">IF(MID(H15,1,1)="8",1,0)+IF(MID(I15,1,1)="8",1,0)+IF(MID(J15,1,1)="8",1,0)+IF(MID(K15,1,1)="8",1,0)+IF(MID(M15,1,1)="8",1,0)+IF(MID(N15,1,1)="8",1,0)+IF(MID(O15,1,1)="8",1,0)</f>
        <v>0</v>
      </c>
      <c r="DA15" s="316">
        <f>SUM(CS15:CZ15)</f>
        <v>2</v>
      </c>
      <c r="DE15" s="317">
        <f>SUM($AF15:$AH15)+SUM($AJ15:$AL15)+SUM($AN15:AP15)+SUM($AR15:AT15)+SUM($AV15:AX15)+SUM($AZ15:BB15)+SUM($BD15:BF15)+SUM($BH15:BJ15)</f>
        <v>8</v>
      </c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Y15" s="317">
        <f t="shared" ref="DY15:EF24" si="12">IF(OR($R15=DY$11,$S15=DY$11,$T15=DY$11,$U15=DY$11,$V15=DY$11,$W15=DY$11,$Y15=DY$11),1,0)</f>
        <v>0</v>
      </c>
      <c r="DZ15" s="317">
        <f t="shared" si="12"/>
        <v>0</v>
      </c>
      <c r="EA15" s="317">
        <f t="shared" si="12"/>
        <v>1</v>
      </c>
      <c r="EB15" s="317">
        <f t="shared" si="12"/>
        <v>1</v>
      </c>
      <c r="EC15" s="317">
        <f t="shared" si="12"/>
        <v>1</v>
      </c>
      <c r="ED15" s="317">
        <f t="shared" si="12"/>
        <v>0</v>
      </c>
      <c r="EE15" s="317">
        <f t="shared" si="12"/>
        <v>0</v>
      </c>
      <c r="EF15" s="317">
        <f t="shared" si="12"/>
        <v>0</v>
      </c>
    </row>
    <row r="16" spans="1:136" s="19" customFormat="1" ht="12.5">
      <c r="A16" s="22" t="str">
        <f>'ПЛАН НАВЧАЛЬНОГО ПРОЦЕСУ ДЕННА'!A16</f>
        <v>1.1.02</v>
      </c>
      <c r="B16" s="414" t="str">
        <f>'ПЛАН НАВЧАЛЬНОГО ПРОЦЕСУ ДЕННА'!B16</f>
        <v>Історія України і  української культури</v>
      </c>
      <c r="C16" s="480" t="str">
        <f>'ПЛАН НАВЧАЛЬНОГО ПРОЦЕСУ ДЕННА'!C16</f>
        <v>ІА</v>
      </c>
      <c r="D16" s="307">
        <f>'ПЛАН НАВЧАЛЬНОГО ПРОЦЕСУ ДЕННА'!D16</f>
        <v>1</v>
      </c>
      <c r="E16" s="308">
        <f>'ПЛАН НАВЧАЛЬНОГО ПРОЦЕСУ ДЕННА'!E16</f>
        <v>0</v>
      </c>
      <c r="F16" s="308">
        <f>'ПЛАН НАВЧАЛЬНОГО ПРОЦЕСУ ДЕННА'!F16</f>
        <v>0</v>
      </c>
      <c r="G16" s="309">
        <f>'ПЛАН НАВЧАЛЬНОГО ПРОЦЕСУ ДЕННА'!G16</f>
        <v>0</v>
      </c>
      <c r="H16" s="307">
        <f>'ПЛАН НАВЧАЛЬНОГО ПРОЦЕСУ ДЕННА'!H16</f>
        <v>2</v>
      </c>
      <c r="I16" s="308">
        <f>'ПЛАН НАВЧАЛЬНОГО ПРОЦЕСУ ДЕННА'!I16</f>
        <v>0</v>
      </c>
      <c r="J16" s="308">
        <f>'ПЛАН НАВЧАЛЬНОГО ПРОЦЕСУ ДЕННА'!J16</f>
        <v>0</v>
      </c>
      <c r="K16" s="308">
        <f>'ПЛАН НАВЧАЛЬНОГО ПРОЦЕСУ ДЕННА'!K16</f>
        <v>0</v>
      </c>
      <c r="L16" s="308">
        <f>'ПЛАН НАВЧАЛЬНОГО ПРОЦЕСУ ДЕННА'!L16</f>
        <v>0</v>
      </c>
      <c r="M16" s="308">
        <f>'ПЛАН НАВЧАЛЬНОГО ПРОЦЕСУ ДЕННА'!M16</f>
        <v>0</v>
      </c>
      <c r="N16" s="308">
        <f>'ПЛАН НАВЧАЛЬНОГО ПРОЦЕСУ ДЕННА'!N16</f>
        <v>0</v>
      </c>
      <c r="O16" s="308">
        <f>'ПЛАН НАВЧАЛЬНОГО ПРОЦЕСУ ДЕННА'!O16</f>
        <v>0</v>
      </c>
      <c r="P16" s="273">
        <f>'ПЛАН НАВЧАЛЬНОГО ПРОЦЕСУ ДЕННА'!P16</f>
        <v>0</v>
      </c>
      <c r="Q16" s="273">
        <f>'ПЛАН НАВЧАЛЬНОГО ПРОЦЕСУ ДЕННА'!Q16</f>
        <v>0</v>
      </c>
      <c r="R16" s="418">
        <v>1</v>
      </c>
      <c r="S16" s="487">
        <v>2</v>
      </c>
      <c r="T16" s="487"/>
      <c r="U16" s="487"/>
      <c r="V16" s="487"/>
      <c r="W16" s="487"/>
      <c r="X16" s="487"/>
      <c r="Y16" s="487"/>
      <c r="Z16" s="310">
        <f>'ПЛАН НАВЧАЛЬНОГО ПРОЦЕСУ ДЕННА'!Y16</f>
        <v>120</v>
      </c>
      <c r="AA16" s="147">
        <f t="shared" si="0"/>
        <v>4</v>
      </c>
      <c r="AB16" s="9">
        <f>AF16*$BN$5+AJ16*$BO$5+AN16*$BP$5+AR16*$BQ$5+AV16*$BR$5+AZ16*$BS$5+BD16*$BT$5+BH16*$BU$5</f>
        <v>4</v>
      </c>
      <c r="AC16" s="9">
        <f t="shared" ref="AB16:AD38" si="13">AG16*$BN$5+AK16*$BO$5+AO16*$BP$5+AS16*$BQ$5+AW16*$BR$5+BA16*$BS$5+BE16*$BT$5+BI16*$BU$5</f>
        <v>0</v>
      </c>
      <c r="AD16" s="9">
        <f t="shared" si="13"/>
        <v>4</v>
      </c>
      <c r="AE16" s="9">
        <f t="shared" ref="AE16:AE65" si="14">Z16-(AB16+AC16+AD16)</f>
        <v>112</v>
      </c>
      <c r="AF16" s="374">
        <f>IF('ПЛАН НАВЧАЛЬНОГО ПРОЦЕСУ ДЕННА'!AE16&gt;0,IF(ROUND('ПЛАН НАВЧАЛЬНОГО ПРОЦЕСУ ДЕННА'!AE16*$BY$4,0)&gt;0,ROUND('ПЛАН НАВЧАЛЬНОГО ПРОЦЕСУ ДЕННА'!AE16*$BY$4,0)*2,2),0)</f>
        <v>2</v>
      </c>
      <c r="AG16" s="374">
        <f>IF('ПЛАН НАВЧАЛЬНОГО ПРОЦЕСУ ДЕННА'!AF16&gt;0,IF(ROUND('ПЛАН НАВЧАЛЬНОГО ПРОЦЕСУ ДЕННА'!AF16*$BY$4,0)&gt;0,ROUND('ПЛАН НАВЧАЛЬНОГО ПРОЦЕСУ ДЕННА'!AF16*$BY$4,0)*2,2),0)</f>
        <v>0</v>
      </c>
      <c r="AH16" s="374">
        <f>IF('ПЛАН НАВЧАЛЬНОГО ПРОЦЕСУ ДЕННА'!AG16&gt;0,IF(ROUND('ПЛАН НАВЧАЛЬНОГО ПРОЦЕСУ ДЕННА'!AG16*$BY$4,0)&gt;0,ROUND('ПЛАН НАВЧАЛЬНОГО ПРОЦЕСУ ДЕННА'!AG16*$BY$4,0)*2,2),0)</f>
        <v>2</v>
      </c>
      <c r="AI16" s="70">
        <f>'ПЛАН НАВЧАЛЬНОГО ПРОЦЕСУ ДЕННА'!AH16</f>
        <v>2</v>
      </c>
      <c r="AJ16" s="374">
        <f>IF('ПЛАН НАВЧАЛЬНОГО ПРОЦЕСУ ДЕННА'!AI16&gt;0,IF(ROUND('ПЛАН НАВЧАЛЬНОГО ПРОЦЕСУ ДЕННА'!AI16*$BY$4,0)&gt;0,ROUND('ПЛАН НАВЧАЛЬНОГО ПРОЦЕСУ ДЕННА'!AI16*$BY$4,0)*2,2),0)</f>
        <v>2</v>
      </c>
      <c r="AK16" s="374">
        <f>IF('ПЛАН НАВЧАЛЬНОГО ПРОЦЕСУ ДЕННА'!AJ16&gt;0,IF(ROUND('ПЛАН НАВЧАЛЬНОГО ПРОЦЕСУ ДЕННА'!AJ16*$BY$4,0)&gt;0,ROUND('ПЛАН НАВЧАЛЬНОГО ПРОЦЕСУ ДЕННА'!AJ16*$BY$4,0)*2,2),0)</f>
        <v>0</v>
      </c>
      <c r="AL16" s="374">
        <f>IF('ПЛАН НАВЧАЛЬНОГО ПРОЦЕСУ ДЕННА'!AK16&gt;0,IF(ROUND('ПЛАН НАВЧАЛЬНОГО ПРОЦЕСУ ДЕННА'!AK16*$BY$4,0)&gt;0,ROUND('ПЛАН НАВЧАЛЬНОГО ПРОЦЕСУ ДЕННА'!AK16*$BY$4,0)*2,2),0)</f>
        <v>2</v>
      </c>
      <c r="AM16" s="70">
        <f>'ПЛАН НАВЧАЛЬНОГО ПРОЦЕСУ ДЕННА'!AL16</f>
        <v>2</v>
      </c>
      <c r="AN16" s="374">
        <f>IF('ПЛАН НАВЧАЛЬНОГО ПРОЦЕСУ ДЕННА'!AM16&gt;0,IF(ROUND('ПЛАН НАВЧАЛЬНОГО ПРОЦЕСУ ДЕННА'!AM16*$BY$4,0)&gt;0,ROUND('ПЛАН НАВЧАЛЬНОГО ПРОЦЕСУ ДЕННА'!AM16*$BY$4,0)*2,2),0)</f>
        <v>0</v>
      </c>
      <c r="AO16" s="374">
        <f>IF('ПЛАН НАВЧАЛЬНОГО ПРОЦЕСУ ДЕННА'!AN16&gt;0,IF(ROUND('ПЛАН НАВЧАЛЬНОГО ПРОЦЕСУ ДЕННА'!AN16*$BY$4,0)&gt;0,ROUND('ПЛАН НАВЧАЛЬНОГО ПРОЦЕСУ ДЕННА'!AN16*$BY$4,0)*2,2),0)</f>
        <v>0</v>
      </c>
      <c r="AP16" s="374">
        <f>IF('ПЛАН НАВЧАЛЬНОГО ПРОЦЕСУ ДЕННА'!AO16&gt;0,IF(ROUND('ПЛАН НАВЧАЛЬНОГО ПРОЦЕСУ ДЕННА'!AO16*$BY$4,0)&gt;0,ROUND('ПЛАН НАВЧАЛЬНОГО ПРОЦЕСУ ДЕННА'!AO16*$BY$4,0)*2,2),0)</f>
        <v>0</v>
      </c>
      <c r="AQ16" s="70">
        <f>'ПЛАН НАВЧАЛЬНОГО ПРОЦЕСУ ДЕННА'!AP16</f>
        <v>0</v>
      </c>
      <c r="AR16" s="374">
        <f>IF('ПЛАН НАВЧАЛЬНОГО ПРОЦЕСУ ДЕННА'!AQ16&gt;0,IF(ROUND('ПЛАН НАВЧАЛЬНОГО ПРОЦЕСУ ДЕННА'!AQ16*$BY$4,0)&gt;0,ROUND('ПЛАН НАВЧАЛЬНОГО ПРОЦЕСУ ДЕННА'!AQ16*$BY$4,0)*2,2),0)</f>
        <v>0</v>
      </c>
      <c r="AS16" s="374">
        <f>IF('ПЛАН НАВЧАЛЬНОГО ПРОЦЕСУ ДЕННА'!AR16&gt;0,IF(ROUND('ПЛАН НАВЧАЛЬНОГО ПРОЦЕСУ ДЕННА'!AR16*$BY$4,0)&gt;0,ROUND('ПЛАН НАВЧАЛЬНОГО ПРОЦЕСУ ДЕННА'!AR16*$BY$4,0)*2,2),0)</f>
        <v>0</v>
      </c>
      <c r="AT16" s="374">
        <f>IF('ПЛАН НАВЧАЛЬНОГО ПРОЦЕСУ ДЕННА'!AS16&gt;0,IF(ROUND('ПЛАН НАВЧАЛЬНОГО ПРОЦЕСУ ДЕННА'!AS16*$BY$4,0)&gt;0,ROUND('ПЛАН НАВЧАЛЬНОГО ПРОЦЕСУ ДЕННА'!AS16*$BY$4,0)*2,2),0)</f>
        <v>0</v>
      </c>
      <c r="AU16" s="70">
        <f>'ПЛАН НАВЧАЛЬНОГО ПРОЦЕСУ ДЕННА'!AT16</f>
        <v>0</v>
      </c>
      <c r="AV16" s="374">
        <f>IF('ПЛАН НАВЧАЛЬНОГО ПРОЦЕСУ ДЕННА'!AU16&gt;0,IF(ROUND('ПЛАН НАВЧАЛЬНОГО ПРОЦЕСУ ДЕННА'!AU16*$BY$4,0)&gt;0,ROUND('ПЛАН НАВЧАЛЬНОГО ПРОЦЕСУ ДЕННА'!AU16*$BY$4,0)*2,2),0)</f>
        <v>0</v>
      </c>
      <c r="AW16" s="374">
        <f>IF('ПЛАН НАВЧАЛЬНОГО ПРОЦЕСУ ДЕННА'!AV16&gt;0,IF(ROUND('ПЛАН НАВЧАЛЬНОГО ПРОЦЕСУ ДЕННА'!AV16*$BY$4,0)&gt;0,ROUND('ПЛАН НАВЧАЛЬНОГО ПРОЦЕСУ ДЕННА'!AV16*$BY$4,0)*2,2),0)</f>
        <v>0</v>
      </c>
      <c r="AX16" s="374">
        <f>IF('ПЛАН НАВЧАЛЬНОГО ПРОЦЕСУ ДЕННА'!AW16&gt;0,IF(ROUND('ПЛАН НАВЧАЛЬНОГО ПРОЦЕСУ ДЕННА'!AW16*$BY$4,0)&gt;0,ROUND('ПЛАН НАВЧАЛЬНОГО ПРОЦЕСУ ДЕННА'!AW16*$BY$4,0)*2,2),0)</f>
        <v>0</v>
      </c>
      <c r="AY16" s="70">
        <f>'ПЛАН НАВЧАЛЬНОГО ПРОЦЕСУ ДЕННА'!AX16</f>
        <v>0</v>
      </c>
      <c r="AZ16" s="374">
        <f>IF('ПЛАН НАВЧАЛЬНОГО ПРОЦЕСУ ДЕННА'!AY16&gt;0,IF(ROUND('ПЛАН НАВЧАЛЬНОГО ПРОЦЕСУ ДЕННА'!AY16*$BY$4,0)&gt;0,ROUND('ПЛАН НАВЧАЛЬНОГО ПРОЦЕСУ ДЕННА'!AY16*$BY$4,0)*2,2),0)</f>
        <v>0</v>
      </c>
      <c r="BA16" s="374">
        <f>IF('ПЛАН НАВЧАЛЬНОГО ПРОЦЕСУ ДЕННА'!AZ16&gt;0,IF(ROUND('ПЛАН НАВЧАЛЬНОГО ПРОЦЕСУ ДЕННА'!AZ16*$BY$4,0)&gt;0,ROUND('ПЛАН НАВЧАЛЬНОГО ПРОЦЕСУ ДЕННА'!AZ16*$BY$4,0)*2,2),0)</f>
        <v>0</v>
      </c>
      <c r="BB16" s="374">
        <f>IF('ПЛАН НАВЧАЛЬНОГО ПРОЦЕСУ ДЕННА'!BA16&gt;0,IF(ROUND('ПЛАН НАВЧАЛЬНОГО ПРОЦЕСУ ДЕННА'!BA16*$BY$4,0)&gt;0,ROUND('ПЛАН НАВЧАЛЬНОГО ПРОЦЕСУ ДЕННА'!BA16*$BY$4,0)*2,2),0)</f>
        <v>0</v>
      </c>
      <c r="BC16" s="70">
        <f>'ПЛАН НАВЧАЛЬНОГО ПРОЦЕСУ ДЕННА'!BB16</f>
        <v>0</v>
      </c>
      <c r="BD16" s="374">
        <f>IF('ПЛАН НАВЧАЛЬНОГО ПРОЦЕСУ ДЕННА'!BC16&gt;0,IF(ROUND('ПЛАН НАВЧАЛЬНОГО ПРОЦЕСУ ДЕННА'!BC16*$BY$4,0)&gt;0,ROUND('ПЛАН НАВЧАЛЬНОГО ПРОЦЕСУ ДЕННА'!BC16*$BY$4,0)*2,2),0)</f>
        <v>0</v>
      </c>
      <c r="BE16" s="374">
        <f>IF('ПЛАН НАВЧАЛЬНОГО ПРОЦЕСУ ДЕННА'!BD16&gt;0,IF(ROUND('ПЛАН НАВЧАЛЬНОГО ПРОЦЕСУ ДЕННА'!BD16*$BY$4,0)&gt;0,ROUND('ПЛАН НАВЧАЛЬНОГО ПРОЦЕСУ ДЕННА'!BD16*$BY$4,0)*2,2),0)</f>
        <v>0</v>
      </c>
      <c r="BF16" s="374">
        <f>IF('ПЛАН НАВЧАЛЬНОГО ПРОЦЕСУ ДЕННА'!BE16&gt;0,IF(ROUND('ПЛАН НАВЧАЛЬНОГО ПРОЦЕСУ ДЕННА'!BE16*$BY$4,0)&gt;0,ROUND('ПЛАН НАВЧАЛЬНОГО ПРОЦЕСУ ДЕННА'!BE16*$BY$4,0)*2,2),0)</f>
        <v>0</v>
      </c>
      <c r="BG16" s="70">
        <f>'ПЛАН НАВЧАЛЬНОГО ПРОЦЕСУ ДЕННА'!BF16</f>
        <v>0</v>
      </c>
      <c r="BH16" s="374">
        <f>IF('ПЛАН НАВЧАЛЬНОГО ПРОЦЕСУ ДЕННА'!BG16&gt;0,IF(ROUND('ПЛАН НАВЧАЛЬНОГО ПРОЦЕСУ ДЕННА'!BG16*$BY$4,0)&gt;0,ROUND('ПЛАН НАВЧАЛЬНОГО ПРОЦЕСУ ДЕННА'!BG16*$BY$4,0)*2,2),0)</f>
        <v>0</v>
      </c>
      <c r="BI16" s="374">
        <f>IF('ПЛАН НАВЧАЛЬНОГО ПРОЦЕСУ ДЕННА'!BH16&gt;0,IF(ROUND('ПЛАН НАВЧАЛЬНОГО ПРОЦЕСУ ДЕННА'!BH16*$BY$4,0)&gt;0,ROUND('ПЛАН НАВЧАЛЬНОГО ПРОЦЕСУ ДЕННА'!BH16*$BY$4,0)*2,2),0)</f>
        <v>0</v>
      </c>
      <c r="BJ16" s="374">
        <f>IF('ПЛАН НАВЧАЛЬНОГО ПРОЦЕСУ ДЕННА'!BI16&gt;0,IF(ROUND('ПЛАН НАВЧАЛЬНОГО ПРОЦЕСУ ДЕННА'!BI16*$BY$4,0)&gt;0,ROUND('ПЛАН НАВЧАЛЬНОГО ПРОЦЕСУ ДЕННА'!BI16*$BY$4,0)*2,2),0)</f>
        <v>0</v>
      </c>
      <c r="BK16" s="70">
        <f>'ПЛАН НАВЧАЛЬНОГО ПРОЦЕСУ ДЕННА'!BJ16</f>
        <v>0</v>
      </c>
      <c r="BL16" s="63">
        <f t="shared" si="1"/>
        <v>0.93333333333333335</v>
      </c>
      <c r="BM16" s="127" t="str">
        <f t="shared" si="2"/>
        <v/>
      </c>
      <c r="BN16" s="14">
        <f>IF(AND(BM16&lt;$CH16,$CG16&lt;&gt;$AA16,BY16=$CH16),BY16+$AA16-$CG16,BY16)</f>
        <v>2</v>
      </c>
      <c r="BO16" s="14">
        <f t="shared" si="3"/>
        <v>2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14">
        <f t="shared" si="3"/>
        <v>0</v>
      </c>
      <c r="BV16" s="92">
        <f t="shared" ref="BV16:BV38" si="15">SUM(BN16:BU16)</f>
        <v>4</v>
      </c>
      <c r="BY16" s="14">
        <f>IF($DE16=0,0,ROUND(4*$AA16*SUM(AF16:AH16)/$DE16,0)/4)</f>
        <v>2</v>
      </c>
      <c r="BZ16" s="14">
        <f>IF($DE16=0,0,ROUND(4*$AA16*SUM(AJ16:AL16)/$DE16,0)/4)</f>
        <v>2</v>
      </c>
      <c r="CA16" s="14">
        <f>IF($DE16=0,0,ROUND(4*$AA16*SUM(AN16:AP16)/$DE16,0)/4)</f>
        <v>0</v>
      </c>
      <c r="CB16" s="14">
        <f>IF($DE16=0,0,ROUND(4*$AA16*SUM(AR16:AT16)/$DE16,0)/4)</f>
        <v>0</v>
      </c>
      <c r="CC16" s="14">
        <f>IF($DE16=0,0,ROUND(4*$AA16*SUM(AV16:AX16)/$DE16,0)/4)</f>
        <v>0</v>
      </c>
      <c r="CD16" s="14">
        <f>IF($DE16=0,0,ROUND(4*$AA16*(SUM(AZ16:BB16))/$DE16,0)/4)</f>
        <v>0</v>
      </c>
      <c r="CE16" s="14">
        <f>IF($DE16=0,0,ROUND(4*$AA16*(SUM(BD16:BF16))/$DE16,0)/4)</f>
        <v>0</v>
      </c>
      <c r="CF16" s="14">
        <f>IF($DE16=0,0,ROUND(4*$AA16*(SUM(BH16:BJ16))/$DE16,0)/4)</f>
        <v>0</v>
      </c>
      <c r="CG16" s="212">
        <f t="shared" ref="CG16:CG38" si="16">SUM(BY16:CF16)</f>
        <v>4</v>
      </c>
      <c r="CH16" s="312">
        <f t="shared" ref="CH16:CH69" si="17">MAX(BY16:CF16)</f>
        <v>2</v>
      </c>
      <c r="CJ16" s="313">
        <f t="shared" ref="CJ16:CJ65" si="18">IF(VALUE($D16)=1,1,0)+IF(VALUE($E16)=1,1,0)+IF(VALUE($F16)=1,1,0)+IF(VALUE($G16)=1,1,0)</f>
        <v>1</v>
      </c>
      <c r="CK16" s="313">
        <f t="shared" ref="CK16:CK65" si="19">IF(VALUE($D16)=2,1,0)+IF(VALUE($E16)=2,1,0)+IF(VALUE($F16)=2,1,0)+IF(VALUE($G16)=2,1,0)</f>
        <v>0</v>
      </c>
      <c r="CL16" s="313">
        <f t="shared" ref="CL16:CL65" si="20">IF(VALUE($D16)=3,1,0)+IF(VALUE($E16)=3,1,0)+IF(VALUE($F16)=3,1,0)+IF(VALUE($G16)=3,1,0)</f>
        <v>0</v>
      </c>
      <c r="CM16" s="313">
        <f t="shared" ref="CM16:CM65" si="21">IF(VALUE($D16)=4,1,0)+IF(VALUE($E16)=4,1,0)+IF(VALUE($F16)=4,1,0)+IF(VALUE($G16)=4,1,0)</f>
        <v>0</v>
      </c>
      <c r="CN16" s="313">
        <f t="shared" ref="CN16:CN65" si="22">IF(VALUE($D16)=5,1,0)+IF(VALUE($E16)=5,1,0)+IF(VALUE($F16)=5,1,0)+IF(VALUE($G16)=5,1,0)</f>
        <v>0</v>
      </c>
      <c r="CO16" s="313">
        <f t="shared" ref="CO16:CO65" si="23">IF(VALUE($D16)=6,1,0)+IF(VALUE($E16)=6,1,0)+IF(VALUE($F16)=6,1,0)+IF(VALUE($G16)=6,1,0)</f>
        <v>0</v>
      </c>
      <c r="CP16" s="313">
        <f t="shared" ref="CP16:CP65" si="24">IF(VALUE($D16)=7,1,0)+IF(VALUE($E16)=7,1,0)+IF(VALUE($F16)=7,1,0)+IF(VALUE($G16)=7,1,0)</f>
        <v>0</v>
      </c>
      <c r="CQ16" s="313">
        <f t="shared" ref="CQ16:CQ65" si="25">IF(VALUE($D16)=8,1,0)+IF(VALUE($E16)=8,1,0)+IF(VALUE($F16)=8,1,0)+IF(VALUE($G16)=8,1,0)</f>
        <v>0</v>
      </c>
      <c r="CR16" s="314">
        <f t="shared" ref="CR16:CR38" si="26">SUM(CJ16:CQ16)</f>
        <v>1</v>
      </c>
      <c r="CS16" s="313">
        <f t="shared" si="4"/>
        <v>0</v>
      </c>
      <c r="CT16" s="313">
        <f t="shared" si="5"/>
        <v>1</v>
      </c>
      <c r="CU16" s="315">
        <f t="shared" si="6"/>
        <v>0</v>
      </c>
      <c r="CV16" s="313">
        <f t="shared" si="7"/>
        <v>0</v>
      </c>
      <c r="CW16" s="313">
        <f t="shared" si="8"/>
        <v>0</v>
      </c>
      <c r="CX16" s="313">
        <f t="shared" si="9"/>
        <v>0</v>
      </c>
      <c r="CY16" s="313">
        <f t="shared" si="10"/>
        <v>0</v>
      </c>
      <c r="CZ16" s="313">
        <f t="shared" si="11"/>
        <v>0</v>
      </c>
      <c r="DA16" s="316">
        <f t="shared" ref="DA16:DA38" si="27">SUM(CS16:CZ16)</f>
        <v>1</v>
      </c>
      <c r="DE16" s="317">
        <f>SUM($AF16:$AH16)+SUM($AJ16:$AL16)+SUM($AN16:AP16)+SUM($AR16:AT16)+SUM($AV16:AX16)+SUM($AZ16:BB16)+SUM($BD16:BF16)+SUM($BH16:BJ16)</f>
        <v>8</v>
      </c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Y16" s="317">
        <f t="shared" si="12"/>
        <v>1</v>
      </c>
      <c r="DZ16" s="317">
        <f t="shared" si="12"/>
        <v>1</v>
      </c>
      <c r="EA16" s="317">
        <f t="shared" si="12"/>
        <v>0</v>
      </c>
      <c r="EB16" s="317">
        <f t="shared" si="12"/>
        <v>0</v>
      </c>
      <c r="EC16" s="317">
        <f t="shared" si="12"/>
        <v>0</v>
      </c>
      <c r="ED16" s="317">
        <f t="shared" si="12"/>
        <v>0</v>
      </c>
      <c r="EE16" s="317">
        <f t="shared" si="12"/>
        <v>0</v>
      </c>
      <c r="EF16" s="317">
        <f t="shared" si="12"/>
        <v>0</v>
      </c>
    </row>
    <row r="17" spans="1:136" s="19" customFormat="1" ht="12.5">
      <c r="A17" s="22" t="str">
        <f>'ПЛАН НАВЧАЛЬНОГО ПРОЦЕСУ ДЕННА'!A17</f>
        <v>1.1.03</v>
      </c>
      <c r="B17" s="414" t="str">
        <f>'ПЛАН НАВЧАЛЬНОГО ПРОЦЕСУ ДЕННА'!B17</f>
        <v>Іноземна мова</v>
      </c>
      <c r="C17" s="480" t="str">
        <f>'ПЛАН НАВЧАЛЬНОГО ПРОЦЕСУ ДЕННА'!C17</f>
        <v>ІФП</v>
      </c>
      <c r="D17" s="307">
        <f>'ПЛАН НАВЧАЛЬНОГО ПРОЦЕСУ ДЕННА'!D17</f>
        <v>0</v>
      </c>
      <c r="E17" s="308">
        <f>'ПЛАН НАВЧАЛЬНОГО ПРОЦЕСУ ДЕННА'!E17</f>
        <v>0</v>
      </c>
      <c r="F17" s="308">
        <f>'ПЛАН НАВЧАЛЬНОГО ПРОЦЕСУ ДЕННА'!F17</f>
        <v>0</v>
      </c>
      <c r="G17" s="309">
        <f>'ПЛАН НАВЧАЛЬНОГО ПРОЦЕСУ ДЕННА'!G17</f>
        <v>0</v>
      </c>
      <c r="H17" s="307">
        <f>'ПЛАН НАВЧАЛЬНОГО ПРОЦЕСУ ДЕННА'!H17</f>
        <v>1</v>
      </c>
      <c r="I17" s="308">
        <f>'ПЛАН НАВЧАЛЬНОГО ПРОЦЕСУ ДЕННА'!I17</f>
        <v>2</v>
      </c>
      <c r="J17" s="308">
        <f>'ПЛАН НАВЧАЛЬНОГО ПРОЦЕСУ ДЕННА'!J17</f>
        <v>3</v>
      </c>
      <c r="K17" s="308">
        <f>'ПЛАН НАВЧАЛЬНОГО ПРОЦЕСУ ДЕННА'!K17</f>
        <v>4</v>
      </c>
      <c r="L17" s="308">
        <f>'ПЛАН НАВЧАЛЬНОГО ПРОЦЕСУ ДЕННА'!L17</f>
        <v>5</v>
      </c>
      <c r="M17" s="308">
        <f>'ПЛАН НАВЧАЛЬНОГО ПРОЦЕСУ ДЕННА'!M17</f>
        <v>6</v>
      </c>
      <c r="N17" s="308">
        <f>'ПЛАН НАВЧАЛЬНОГО ПРОЦЕСУ ДЕННА'!N17</f>
        <v>7</v>
      </c>
      <c r="O17" s="308">
        <f>'ПЛАН НАВЧАЛЬНОГО ПРОЦЕСУ ДЕННА'!O17</f>
        <v>8</v>
      </c>
      <c r="P17" s="273">
        <f>'ПЛАН НАВЧАЛЬНОГО ПРОЦЕСУ ДЕННА'!P17</f>
        <v>0</v>
      </c>
      <c r="Q17" s="273">
        <f>'ПЛАН НАВЧАЛЬНОГО ПРОЦЕСУ ДЕННА'!Q17</f>
        <v>0</v>
      </c>
      <c r="R17" s="418">
        <v>1</v>
      </c>
      <c r="S17" s="487">
        <v>2</v>
      </c>
      <c r="T17" s="487">
        <v>3</v>
      </c>
      <c r="U17" s="487">
        <v>4</v>
      </c>
      <c r="V17" s="487">
        <v>5</v>
      </c>
      <c r="W17" s="487">
        <v>6</v>
      </c>
      <c r="X17" s="487">
        <v>7</v>
      </c>
      <c r="Y17" s="487">
        <v>8</v>
      </c>
      <c r="Z17" s="310">
        <f>'ПЛАН НАВЧАЛЬНОГО ПРОЦЕСУ ДЕННА'!Y17</f>
        <v>480</v>
      </c>
      <c r="AA17" s="147">
        <f t="shared" si="0"/>
        <v>16</v>
      </c>
      <c r="AB17" s="9">
        <f>AF17*$BN$5+AJ17*$BO$5+AN17*$BP$5+AR17*$BQ$5+AV17*$BR$5+AZ17*$BS$5+BD17*$BT$5+BH17*$BU$5</f>
        <v>0</v>
      </c>
      <c r="AC17" s="9">
        <f t="shared" si="13"/>
        <v>0</v>
      </c>
      <c r="AD17" s="9">
        <f t="shared" si="13"/>
        <v>32</v>
      </c>
      <c r="AE17" s="9">
        <f t="shared" si="14"/>
        <v>448</v>
      </c>
      <c r="AF17" s="374">
        <f>IF('ПЛАН НАВЧАЛЬНОГО ПРОЦЕСУ ДЕННА'!AE17&gt;0,IF(ROUND('ПЛАН НАВЧАЛЬНОГО ПРОЦЕСУ ДЕННА'!AE17*$BY$4,0)&gt;0,ROUND('ПЛАН НАВЧАЛЬНОГО ПРОЦЕСУ ДЕННА'!AE17*$BY$4,0)*2,2),0)</f>
        <v>0</v>
      </c>
      <c r="AG17" s="374">
        <f>IF('ПЛАН НАВЧАЛЬНОГО ПРОЦЕСУ ДЕННА'!AF17&gt;0,IF(ROUND('ПЛАН НАВЧАЛЬНОГО ПРОЦЕСУ ДЕННА'!AF17*$BY$4,0)&gt;0,ROUND('ПЛАН НАВЧАЛЬНОГО ПРОЦЕСУ ДЕННА'!AF17*$BY$4,0)*2,2),0)</f>
        <v>0</v>
      </c>
      <c r="AH17" s="374">
        <f>IF('ПЛАН НАВЧАЛЬНОГО ПРОЦЕСУ ДЕННА'!AG17&gt;0,IF(ROUND('ПЛАН НАВЧАЛЬНОГО ПРОЦЕСУ ДЕННА'!AG17*$BY$4,0)&gt;0,ROUND('ПЛАН НАВЧАЛЬНОГО ПРОЦЕСУ ДЕННА'!AG17*$BY$4,0)*2,2),0)</f>
        <v>4</v>
      </c>
      <c r="AI17" s="70">
        <f>'ПЛАН НАВЧАЛЬНОГО ПРОЦЕСУ ДЕННА'!AH17</f>
        <v>2</v>
      </c>
      <c r="AJ17" s="374">
        <f>IF('ПЛАН НАВЧАЛЬНОГО ПРОЦЕСУ ДЕННА'!AI17&gt;0,IF(ROUND('ПЛАН НАВЧАЛЬНОГО ПРОЦЕСУ ДЕННА'!AI17*$BY$4,0)&gt;0,ROUND('ПЛАН НАВЧАЛЬНОГО ПРОЦЕСУ ДЕННА'!AI17*$BY$4,0)*2,2),0)</f>
        <v>0</v>
      </c>
      <c r="AK17" s="374">
        <f>IF('ПЛАН НАВЧАЛЬНОГО ПРОЦЕСУ ДЕННА'!AJ17&gt;0,IF(ROUND('ПЛАН НАВЧАЛЬНОГО ПРОЦЕСУ ДЕННА'!AJ17*$BY$4,0)&gt;0,ROUND('ПЛАН НАВЧАЛЬНОГО ПРОЦЕСУ ДЕННА'!AJ17*$BY$4,0)*2,2),0)</f>
        <v>0</v>
      </c>
      <c r="AL17" s="374">
        <f>IF('ПЛАН НАВЧАЛЬНОГО ПРОЦЕСУ ДЕННА'!AK17&gt;0,IF(ROUND('ПЛАН НАВЧАЛЬНОГО ПРОЦЕСУ ДЕННА'!AK17*$BY$4,0)&gt;0,ROUND('ПЛАН НАВЧАЛЬНОГО ПРОЦЕСУ ДЕННА'!AK17*$BY$4,0)*2,2),0)</f>
        <v>4</v>
      </c>
      <c r="AM17" s="70">
        <f>'ПЛАН НАВЧАЛЬНОГО ПРОЦЕСУ ДЕННА'!AL17</f>
        <v>2</v>
      </c>
      <c r="AN17" s="374">
        <f>IF('ПЛАН НАВЧАЛЬНОГО ПРОЦЕСУ ДЕННА'!AM17&gt;0,IF(ROUND('ПЛАН НАВЧАЛЬНОГО ПРОЦЕСУ ДЕННА'!AM17*$BY$4,0)&gt;0,ROUND('ПЛАН НАВЧАЛЬНОГО ПРОЦЕСУ ДЕННА'!AM17*$BY$4,0)*2,2),0)</f>
        <v>0</v>
      </c>
      <c r="AO17" s="374">
        <f>IF('ПЛАН НАВЧАЛЬНОГО ПРОЦЕСУ ДЕННА'!AN17&gt;0,IF(ROUND('ПЛАН НАВЧАЛЬНОГО ПРОЦЕСУ ДЕННА'!AN17*$BY$4,0)&gt;0,ROUND('ПЛАН НАВЧАЛЬНОГО ПРОЦЕСУ ДЕННА'!AN17*$BY$4,0)*2,2),0)</f>
        <v>0</v>
      </c>
      <c r="AP17" s="374">
        <f>IF('ПЛАН НАВЧАЛЬНОГО ПРОЦЕСУ ДЕННА'!AO17&gt;0,IF(ROUND('ПЛАН НАВЧАЛЬНОГО ПРОЦЕСУ ДЕННА'!AO17*$BY$4,0)&gt;0,ROUND('ПЛАН НАВЧАЛЬНОГО ПРОЦЕСУ ДЕННА'!AO17*$BY$4,0)*2,2),0)</f>
        <v>4</v>
      </c>
      <c r="AQ17" s="70">
        <f>'ПЛАН НАВЧАЛЬНОГО ПРОЦЕСУ ДЕННА'!AP17</f>
        <v>2</v>
      </c>
      <c r="AR17" s="374">
        <f>IF('ПЛАН НАВЧАЛЬНОГО ПРОЦЕСУ ДЕННА'!AQ17&gt;0,IF(ROUND('ПЛАН НАВЧАЛЬНОГО ПРОЦЕСУ ДЕННА'!AQ17*$BY$4,0)&gt;0,ROUND('ПЛАН НАВЧАЛЬНОГО ПРОЦЕСУ ДЕННА'!AQ17*$BY$4,0)*2,2),0)</f>
        <v>0</v>
      </c>
      <c r="AS17" s="374">
        <f>IF('ПЛАН НАВЧАЛЬНОГО ПРОЦЕСУ ДЕННА'!AR17&gt;0,IF(ROUND('ПЛАН НАВЧАЛЬНОГО ПРОЦЕСУ ДЕННА'!AR17*$BY$4,0)&gt;0,ROUND('ПЛАН НАВЧАЛЬНОГО ПРОЦЕСУ ДЕННА'!AR17*$BY$4,0)*2,2),0)</f>
        <v>0</v>
      </c>
      <c r="AT17" s="374">
        <f>IF('ПЛАН НАВЧАЛЬНОГО ПРОЦЕСУ ДЕННА'!AS17&gt;0,IF(ROUND('ПЛАН НАВЧАЛЬНОГО ПРОЦЕСУ ДЕННА'!AS17*$BY$4,0)&gt;0,ROUND('ПЛАН НАВЧАЛЬНОГО ПРОЦЕСУ ДЕННА'!AS17*$BY$4,0)*2,2),0)</f>
        <v>4</v>
      </c>
      <c r="AU17" s="70">
        <f>'ПЛАН НАВЧАЛЬНОГО ПРОЦЕСУ ДЕННА'!AT17</f>
        <v>2</v>
      </c>
      <c r="AV17" s="374">
        <f>IF('ПЛАН НАВЧАЛЬНОГО ПРОЦЕСУ ДЕННА'!AU17&gt;0,IF(ROUND('ПЛАН НАВЧАЛЬНОГО ПРОЦЕСУ ДЕННА'!AU17*$BY$4,0)&gt;0,ROUND('ПЛАН НАВЧАЛЬНОГО ПРОЦЕСУ ДЕННА'!AU17*$BY$4,0)*2,2),0)</f>
        <v>0</v>
      </c>
      <c r="AW17" s="374">
        <f>IF('ПЛАН НАВЧАЛЬНОГО ПРОЦЕСУ ДЕННА'!AV17&gt;0,IF(ROUND('ПЛАН НАВЧАЛЬНОГО ПРОЦЕСУ ДЕННА'!AV17*$BY$4,0)&gt;0,ROUND('ПЛАН НАВЧАЛЬНОГО ПРОЦЕСУ ДЕННА'!AV17*$BY$4,0)*2,2),0)</f>
        <v>0</v>
      </c>
      <c r="AX17" s="374">
        <f>IF('ПЛАН НАВЧАЛЬНОГО ПРОЦЕСУ ДЕННА'!AW17&gt;0,IF(ROUND('ПЛАН НАВЧАЛЬНОГО ПРОЦЕСУ ДЕННА'!AW17*$BY$4,0)&gt;0,ROUND('ПЛАН НАВЧАЛЬНОГО ПРОЦЕСУ ДЕННА'!AW17*$BY$4,0)*2,2),0)</f>
        <v>4</v>
      </c>
      <c r="AY17" s="70">
        <f>'ПЛАН НАВЧАЛЬНОГО ПРОЦЕСУ ДЕННА'!AX17</f>
        <v>2</v>
      </c>
      <c r="AZ17" s="374">
        <f>IF('ПЛАН НАВЧАЛЬНОГО ПРОЦЕСУ ДЕННА'!AY17&gt;0,IF(ROUND('ПЛАН НАВЧАЛЬНОГО ПРОЦЕСУ ДЕННА'!AY17*$BY$4,0)&gt;0,ROUND('ПЛАН НАВЧАЛЬНОГО ПРОЦЕСУ ДЕННА'!AY17*$BY$4,0)*2,2),0)</f>
        <v>0</v>
      </c>
      <c r="BA17" s="374">
        <f>IF('ПЛАН НАВЧАЛЬНОГО ПРОЦЕСУ ДЕННА'!AZ17&gt;0,IF(ROUND('ПЛАН НАВЧАЛЬНОГО ПРОЦЕСУ ДЕННА'!AZ17*$BY$4,0)&gt;0,ROUND('ПЛАН НАВЧАЛЬНОГО ПРОЦЕСУ ДЕННА'!AZ17*$BY$4,0)*2,2),0)</f>
        <v>0</v>
      </c>
      <c r="BB17" s="374">
        <f>IF('ПЛАН НАВЧАЛЬНОГО ПРОЦЕСУ ДЕННА'!BA17&gt;0,IF(ROUND('ПЛАН НАВЧАЛЬНОГО ПРОЦЕСУ ДЕННА'!BA17*$BY$4,0)&gt;0,ROUND('ПЛАН НАВЧАЛЬНОГО ПРОЦЕСУ ДЕННА'!BA17*$BY$4,0)*2,2),0)</f>
        <v>4</v>
      </c>
      <c r="BC17" s="70">
        <f>'ПЛАН НАВЧАЛЬНОГО ПРОЦЕСУ ДЕННА'!BB17</f>
        <v>2</v>
      </c>
      <c r="BD17" s="374">
        <f>IF('ПЛАН НАВЧАЛЬНОГО ПРОЦЕСУ ДЕННА'!BC17&gt;0,IF(ROUND('ПЛАН НАВЧАЛЬНОГО ПРОЦЕСУ ДЕННА'!BC17*$BY$4,0)&gt;0,ROUND('ПЛАН НАВЧАЛЬНОГО ПРОЦЕСУ ДЕННА'!BC17*$BY$4,0)*2,2),0)</f>
        <v>0</v>
      </c>
      <c r="BE17" s="374">
        <f>IF('ПЛАН НАВЧАЛЬНОГО ПРОЦЕСУ ДЕННА'!BD17&gt;0,IF(ROUND('ПЛАН НАВЧАЛЬНОГО ПРОЦЕСУ ДЕННА'!BD17*$BY$4,0)&gt;0,ROUND('ПЛАН НАВЧАЛЬНОГО ПРОЦЕСУ ДЕННА'!BD17*$BY$4,0)*2,2),0)</f>
        <v>0</v>
      </c>
      <c r="BF17" s="374">
        <f>IF('ПЛАН НАВЧАЛЬНОГО ПРОЦЕСУ ДЕННА'!BE17&gt;0,IF(ROUND('ПЛАН НАВЧАЛЬНОГО ПРОЦЕСУ ДЕННА'!BE17*$BY$4,0)&gt;0,ROUND('ПЛАН НАВЧАЛЬНОГО ПРОЦЕСУ ДЕННА'!BE17*$BY$4,0)*2,2),0)</f>
        <v>4</v>
      </c>
      <c r="BG17" s="70">
        <f>'ПЛАН НАВЧАЛЬНОГО ПРОЦЕСУ ДЕННА'!BF17</f>
        <v>2</v>
      </c>
      <c r="BH17" s="374">
        <f>IF('ПЛАН НАВЧАЛЬНОГО ПРОЦЕСУ ДЕННА'!BG17&gt;0,IF(ROUND('ПЛАН НАВЧАЛЬНОГО ПРОЦЕСУ ДЕННА'!BG17*$BY$4,0)&gt;0,ROUND('ПЛАН НАВЧАЛЬНОГО ПРОЦЕСУ ДЕННА'!BG17*$BY$4,0)*2,2),0)</f>
        <v>0</v>
      </c>
      <c r="BI17" s="374">
        <f>IF('ПЛАН НАВЧАЛЬНОГО ПРОЦЕСУ ДЕННА'!BH17&gt;0,IF(ROUND('ПЛАН НАВЧАЛЬНОГО ПРОЦЕСУ ДЕННА'!BH17*$BY$4,0)&gt;0,ROUND('ПЛАН НАВЧАЛЬНОГО ПРОЦЕСУ ДЕННА'!BH17*$BY$4,0)*2,2),0)</f>
        <v>0</v>
      </c>
      <c r="BJ17" s="374">
        <f>IF('ПЛАН НАВЧАЛЬНОГО ПРОЦЕСУ ДЕННА'!BI17&gt;0,IF(ROUND('ПЛАН НАВЧАЛЬНОГО ПРОЦЕСУ ДЕННА'!BI17*$BY$4,0)&gt;0,ROUND('ПЛАН НАВЧАЛЬНОГО ПРОЦЕСУ ДЕННА'!BI17*$BY$4,0)*2,2),0)</f>
        <v>4</v>
      </c>
      <c r="BK17" s="70">
        <f>'ПЛАН НАВЧАЛЬНОГО ПРОЦЕСУ ДЕННА'!BJ17</f>
        <v>2</v>
      </c>
      <c r="BL17" s="63">
        <f t="shared" si="1"/>
        <v>0.93333333333333335</v>
      </c>
      <c r="BM17" s="127" t="str">
        <f t="shared" si="2"/>
        <v/>
      </c>
      <c r="BN17" s="14">
        <f t="shared" ref="BN17:BU62" si="28">IF(AND(BM17&lt;$CH17,$CG17&lt;&gt;$AA17,BY17=$CH17),BY17+$AA17-$CG17,BY17)</f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14">
        <f t="shared" si="3"/>
        <v>2</v>
      </c>
      <c r="BV17" s="92">
        <f t="shared" si="15"/>
        <v>16</v>
      </c>
      <c r="BY17" s="14">
        <f>IF($DE17=0,0,ROUND(4*$AA17*SUM(AF17:AH17)/$DE17,0)/4)</f>
        <v>2</v>
      </c>
      <c r="BZ17" s="14">
        <f>IF($DE17=0,0,ROUND(4*$AA17*SUM(AJ17:AL17)/$DE17,0)/4)</f>
        <v>2</v>
      </c>
      <c r="CA17" s="14">
        <f>IF($DE17=0,0,ROUND(4*$AA17*SUM(AN17:AP17)/$DE17,0)/4)</f>
        <v>2</v>
      </c>
      <c r="CB17" s="14">
        <f>IF($DE17=0,0,ROUND(4*$AA17*SUM(AR17:AT17)/$DE17,0)/4)</f>
        <v>2</v>
      </c>
      <c r="CC17" s="14">
        <f>IF($DE17=0,0,ROUND(4*$AA17*SUM(AV17:AX17)/$DE17,0)/4)</f>
        <v>2</v>
      </c>
      <c r="CD17" s="14">
        <f>IF($DE17=0,0,ROUND(4*$AA17*(SUM(AZ17:BB17))/$DE17,0)/4)</f>
        <v>2</v>
      </c>
      <c r="CE17" s="14">
        <f>IF($DE17=0,0,ROUND(4*$AA17*(SUM(BD17:BF17))/$DE17,0)/4)</f>
        <v>2</v>
      </c>
      <c r="CF17" s="14">
        <f>IF($DE17=0,0,ROUND(4*$AA17*(SUM(BH17:BJ17))/$DE17,0)/4)</f>
        <v>2</v>
      </c>
      <c r="CG17" s="212">
        <f t="shared" si="16"/>
        <v>16</v>
      </c>
      <c r="CH17" s="312">
        <f t="shared" si="17"/>
        <v>2</v>
      </c>
      <c r="CJ17" s="313">
        <f t="shared" si="18"/>
        <v>0</v>
      </c>
      <c r="CK17" s="313">
        <f t="shared" si="19"/>
        <v>0</v>
      </c>
      <c r="CL17" s="313">
        <f t="shared" si="20"/>
        <v>0</v>
      </c>
      <c r="CM17" s="313">
        <f t="shared" si="21"/>
        <v>0</v>
      </c>
      <c r="CN17" s="313">
        <f t="shared" si="22"/>
        <v>0</v>
      </c>
      <c r="CO17" s="313">
        <f t="shared" si="23"/>
        <v>0</v>
      </c>
      <c r="CP17" s="313">
        <f t="shared" si="24"/>
        <v>0</v>
      </c>
      <c r="CQ17" s="313">
        <f t="shared" si="25"/>
        <v>0</v>
      </c>
      <c r="CR17" s="314">
        <f t="shared" si="26"/>
        <v>0</v>
      </c>
      <c r="CS17" s="313">
        <f t="shared" si="4"/>
        <v>1</v>
      </c>
      <c r="CT17" s="313">
        <f t="shared" si="5"/>
        <v>1</v>
      </c>
      <c r="CU17" s="315">
        <f t="shared" si="6"/>
        <v>1</v>
      </c>
      <c r="CV17" s="313">
        <f t="shared" si="7"/>
        <v>1</v>
      </c>
      <c r="CW17" s="313">
        <f t="shared" si="8"/>
        <v>0</v>
      </c>
      <c r="CX17" s="313">
        <f t="shared" si="9"/>
        <v>1</v>
      </c>
      <c r="CY17" s="313">
        <f t="shared" si="10"/>
        <v>1</v>
      </c>
      <c r="CZ17" s="313">
        <f t="shared" si="11"/>
        <v>1</v>
      </c>
      <c r="DA17" s="316">
        <f t="shared" si="27"/>
        <v>7</v>
      </c>
      <c r="DE17" s="317">
        <f>SUM($AF17:$AH17)+SUM($AJ17:$AL17)+SUM($AN17:AP17)+SUM($AR17:AT17)+SUM($AV17:AX17)+SUM($AZ17:BB17)+SUM($BD17:BF17)+SUM($BH17:BJ17)</f>
        <v>32</v>
      </c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Y17" s="317">
        <f t="shared" si="12"/>
        <v>1</v>
      </c>
      <c r="DZ17" s="317">
        <f t="shared" si="12"/>
        <v>1</v>
      </c>
      <c r="EA17" s="317">
        <f t="shared" si="12"/>
        <v>1</v>
      </c>
      <c r="EB17" s="317">
        <f t="shared" si="12"/>
        <v>1</v>
      </c>
      <c r="EC17" s="317">
        <f t="shared" si="12"/>
        <v>1</v>
      </c>
      <c r="ED17" s="317">
        <f t="shared" si="12"/>
        <v>1</v>
      </c>
      <c r="EE17" s="317">
        <f t="shared" si="12"/>
        <v>0</v>
      </c>
      <c r="EF17" s="317">
        <f t="shared" si="12"/>
        <v>1</v>
      </c>
    </row>
    <row r="18" spans="1:136" s="19" customFormat="1" ht="12.5">
      <c r="A18" s="22" t="str">
        <f>'ПЛАН НАВЧАЛЬНОГО ПРОЦЕСУ ДЕННА'!A18</f>
        <v>1.1.04</v>
      </c>
      <c r="B18" s="414" t="str">
        <f>'ПЛАН НАВЧАЛЬНОГО ПРОЦЕСУ ДЕННА'!B18</f>
        <v>Філософія</v>
      </c>
      <c r="C18" s="480" t="str">
        <f>'ПЛАН НАВЧАЛЬНОГО ПРОЦЕСУ ДЕННА'!C18</f>
        <v>ФКІД</v>
      </c>
      <c r="D18" s="307">
        <f>'ПЛАН НАВЧАЛЬНОГО ПРОЦЕСУ ДЕННА'!D18</f>
        <v>0</v>
      </c>
      <c r="E18" s="308">
        <f>'ПЛАН НАВЧАЛЬНОГО ПРОЦЕСУ ДЕННА'!E18</f>
        <v>0</v>
      </c>
      <c r="F18" s="308">
        <f>'ПЛАН НАВЧАЛЬНОГО ПРОЦЕСУ ДЕННА'!F18</f>
        <v>0</v>
      </c>
      <c r="G18" s="309">
        <f>'ПЛАН НАВЧАЛЬНОГО ПРОЦЕСУ ДЕННА'!G18</f>
        <v>0</v>
      </c>
      <c r="H18" s="307">
        <f>'ПЛАН НАВЧАЛЬНОГО ПРОЦЕСУ ДЕННА'!H18</f>
        <v>2</v>
      </c>
      <c r="I18" s="308">
        <f>'ПЛАН НАВЧАЛЬНОГО ПРОЦЕСУ ДЕННА'!I18</f>
        <v>0</v>
      </c>
      <c r="J18" s="308">
        <f>'ПЛАН НАВЧАЛЬНОГО ПРОЦЕСУ ДЕННА'!J18</f>
        <v>0</v>
      </c>
      <c r="K18" s="308">
        <f>'ПЛАН НАВЧАЛЬНОГО ПРОЦЕСУ ДЕННА'!K18</f>
        <v>0</v>
      </c>
      <c r="L18" s="308">
        <f>'ПЛАН НАВЧАЛЬНОГО ПРОЦЕСУ ДЕННА'!L18</f>
        <v>0</v>
      </c>
      <c r="M18" s="308">
        <f>'ПЛАН НАВЧАЛЬНОГО ПРОЦЕСУ ДЕННА'!M18</f>
        <v>0</v>
      </c>
      <c r="N18" s="308">
        <f>'ПЛАН НАВЧАЛЬНОГО ПРОЦЕСУ ДЕННА'!N18</f>
        <v>0</v>
      </c>
      <c r="O18" s="308">
        <f>'ПЛАН НАВЧАЛЬНОГО ПРОЦЕСУ ДЕННА'!O18</f>
        <v>0</v>
      </c>
      <c r="P18" s="273">
        <f>'ПЛАН НАВЧАЛЬНОГО ПРОЦЕСУ ДЕННА'!P18</f>
        <v>0</v>
      </c>
      <c r="Q18" s="273">
        <f>'ПЛАН НАВЧАЛЬНОГО ПРОЦЕСУ ДЕННА'!Q18</f>
        <v>0</v>
      </c>
      <c r="R18" s="418">
        <v>2</v>
      </c>
      <c r="S18" s="487"/>
      <c r="T18" s="487"/>
      <c r="U18" s="487"/>
      <c r="V18" s="487"/>
      <c r="W18" s="487"/>
      <c r="X18" s="487"/>
      <c r="Y18" s="487"/>
      <c r="Z18" s="310">
        <f>'ПЛАН НАВЧАЛЬНОГО ПРОЦЕСУ ДЕННА'!Y18</f>
        <v>90</v>
      </c>
      <c r="AA18" s="147">
        <f t="shared" si="0"/>
        <v>3</v>
      </c>
      <c r="AB18" s="9">
        <f t="shared" si="13"/>
        <v>2</v>
      </c>
      <c r="AC18" s="9">
        <f t="shared" si="13"/>
        <v>0</v>
      </c>
      <c r="AD18" s="9">
        <f t="shared" si="13"/>
        <v>2</v>
      </c>
      <c r="AE18" s="9">
        <f t="shared" si="14"/>
        <v>86</v>
      </c>
      <c r="AF18" s="374">
        <f>IF('ПЛАН НАВЧАЛЬНОГО ПРОЦЕСУ ДЕННА'!AE18&gt;0,IF(ROUND('ПЛАН НАВЧАЛЬНОГО ПРОЦЕСУ ДЕННА'!AE18*$BY$4,0)&gt;0,ROUND('ПЛАН НАВЧАЛЬНОГО ПРОЦЕСУ ДЕННА'!AE18*$BY$4,0)*2,2),0)</f>
        <v>0</v>
      </c>
      <c r="AG18" s="374">
        <f>IF('ПЛАН НАВЧАЛЬНОГО ПРОЦЕСУ ДЕННА'!AF18&gt;0,IF(ROUND('ПЛАН НАВЧАЛЬНОГО ПРОЦЕСУ ДЕННА'!AF18*$BY$4,0)&gt;0,ROUND('ПЛАН НАВЧАЛЬНОГО ПРОЦЕСУ ДЕННА'!AF18*$BY$4,0)*2,2),0)</f>
        <v>0</v>
      </c>
      <c r="AH18" s="374">
        <f>IF('ПЛАН НАВЧАЛЬНОГО ПРОЦЕСУ ДЕННА'!AG18&gt;0,IF(ROUND('ПЛАН НАВЧАЛЬНОГО ПРОЦЕСУ ДЕННА'!AG18*$BY$4,0)&gt;0,ROUND('ПЛАН НАВЧАЛЬНОГО ПРОЦЕСУ ДЕННА'!AG18*$BY$4,0)*2,2),0)</f>
        <v>0</v>
      </c>
      <c r="AI18" s="70">
        <f>'ПЛАН НАВЧАЛЬНОГО ПРОЦЕСУ ДЕННА'!AH18</f>
        <v>0</v>
      </c>
      <c r="AJ18" s="374">
        <f>IF('ПЛАН НАВЧАЛЬНОГО ПРОЦЕСУ ДЕННА'!AI18&gt;0,IF(ROUND('ПЛАН НАВЧАЛЬНОГО ПРОЦЕСУ ДЕННА'!AI18*$BY$4,0)&gt;0,ROUND('ПЛАН НАВЧАЛЬНОГО ПРОЦЕСУ ДЕННА'!AI18*$BY$4,0)*2,2),0)</f>
        <v>2</v>
      </c>
      <c r="AK18" s="374">
        <f>IF('ПЛАН НАВЧАЛЬНОГО ПРОЦЕСУ ДЕННА'!AJ18&gt;0,IF(ROUND('ПЛАН НАВЧАЛЬНОГО ПРОЦЕСУ ДЕННА'!AJ18*$BY$4,0)&gt;0,ROUND('ПЛАН НАВЧАЛЬНОГО ПРОЦЕСУ ДЕННА'!AJ18*$BY$4,0)*2,2),0)</f>
        <v>0</v>
      </c>
      <c r="AL18" s="374">
        <f>IF('ПЛАН НАВЧАЛЬНОГО ПРОЦЕСУ ДЕННА'!AK18&gt;0,IF(ROUND('ПЛАН НАВЧАЛЬНОГО ПРОЦЕСУ ДЕННА'!AK18*$BY$4,0)&gt;0,ROUND('ПЛАН НАВЧАЛЬНОГО ПРОЦЕСУ ДЕННА'!AK18*$BY$4,0)*2,2),0)</f>
        <v>2</v>
      </c>
      <c r="AM18" s="70">
        <f>'ПЛАН НАВЧАЛЬНОГО ПРОЦЕСУ ДЕННА'!AL18</f>
        <v>3</v>
      </c>
      <c r="AN18" s="374">
        <f>IF('ПЛАН НАВЧАЛЬНОГО ПРОЦЕСУ ДЕННА'!AM18&gt;0,IF(ROUND('ПЛАН НАВЧАЛЬНОГО ПРОЦЕСУ ДЕННА'!AM18*$BY$4,0)&gt;0,ROUND('ПЛАН НАВЧАЛЬНОГО ПРОЦЕСУ ДЕННА'!AM18*$BY$4,0)*2,2),0)</f>
        <v>0</v>
      </c>
      <c r="AO18" s="374">
        <f>IF('ПЛАН НАВЧАЛЬНОГО ПРОЦЕСУ ДЕННА'!AN18&gt;0,IF(ROUND('ПЛАН НАВЧАЛЬНОГО ПРОЦЕСУ ДЕННА'!AN18*$BY$4,0)&gt;0,ROUND('ПЛАН НАВЧАЛЬНОГО ПРОЦЕСУ ДЕННА'!AN18*$BY$4,0)*2,2),0)</f>
        <v>0</v>
      </c>
      <c r="AP18" s="374">
        <f>IF('ПЛАН НАВЧАЛЬНОГО ПРОЦЕСУ ДЕННА'!AO18&gt;0,IF(ROUND('ПЛАН НАВЧАЛЬНОГО ПРОЦЕСУ ДЕННА'!AO18*$BY$4,0)&gt;0,ROUND('ПЛАН НАВЧАЛЬНОГО ПРОЦЕСУ ДЕННА'!AO18*$BY$4,0)*2,2),0)</f>
        <v>0</v>
      </c>
      <c r="AQ18" s="70">
        <f>'ПЛАН НАВЧАЛЬНОГО ПРОЦЕСУ ДЕННА'!AP18</f>
        <v>0</v>
      </c>
      <c r="AR18" s="374">
        <f>IF('ПЛАН НАВЧАЛЬНОГО ПРОЦЕСУ ДЕННА'!AQ18&gt;0,IF(ROUND('ПЛАН НАВЧАЛЬНОГО ПРОЦЕСУ ДЕННА'!AQ18*$BY$4,0)&gt;0,ROUND('ПЛАН НАВЧАЛЬНОГО ПРОЦЕСУ ДЕННА'!AQ18*$BY$4,0)*2,2),0)</f>
        <v>0</v>
      </c>
      <c r="AS18" s="374">
        <f>IF('ПЛАН НАВЧАЛЬНОГО ПРОЦЕСУ ДЕННА'!AR18&gt;0,IF(ROUND('ПЛАН НАВЧАЛЬНОГО ПРОЦЕСУ ДЕННА'!AR18*$BY$4,0)&gt;0,ROUND('ПЛАН НАВЧАЛЬНОГО ПРОЦЕСУ ДЕННА'!AR18*$BY$4,0)*2,2),0)</f>
        <v>0</v>
      </c>
      <c r="AT18" s="374">
        <f>IF('ПЛАН НАВЧАЛЬНОГО ПРОЦЕСУ ДЕННА'!AS18&gt;0,IF(ROUND('ПЛАН НАВЧАЛЬНОГО ПРОЦЕСУ ДЕННА'!AS18*$BY$4,0)&gt;0,ROUND('ПЛАН НАВЧАЛЬНОГО ПРОЦЕСУ ДЕННА'!AS18*$BY$4,0)*2,2),0)</f>
        <v>0</v>
      </c>
      <c r="AU18" s="70">
        <f>'ПЛАН НАВЧАЛЬНОГО ПРОЦЕСУ ДЕННА'!AT18</f>
        <v>0</v>
      </c>
      <c r="AV18" s="374">
        <f>IF('ПЛАН НАВЧАЛЬНОГО ПРОЦЕСУ ДЕННА'!AU18&gt;0,IF(ROUND('ПЛАН НАВЧАЛЬНОГО ПРОЦЕСУ ДЕННА'!AU18*$BY$4,0)&gt;0,ROUND('ПЛАН НАВЧАЛЬНОГО ПРОЦЕСУ ДЕННА'!AU18*$BY$4,0)*2,2),0)</f>
        <v>0</v>
      </c>
      <c r="AW18" s="374">
        <f>IF('ПЛАН НАВЧАЛЬНОГО ПРОЦЕСУ ДЕННА'!AV18&gt;0,IF(ROUND('ПЛАН НАВЧАЛЬНОГО ПРОЦЕСУ ДЕННА'!AV18*$BY$4,0)&gt;0,ROUND('ПЛАН НАВЧАЛЬНОГО ПРОЦЕСУ ДЕННА'!AV18*$BY$4,0)*2,2),0)</f>
        <v>0</v>
      </c>
      <c r="AX18" s="374">
        <f>IF('ПЛАН НАВЧАЛЬНОГО ПРОЦЕСУ ДЕННА'!AW18&gt;0,IF(ROUND('ПЛАН НАВЧАЛЬНОГО ПРОЦЕСУ ДЕННА'!AW18*$BY$4,0)&gt;0,ROUND('ПЛАН НАВЧАЛЬНОГО ПРОЦЕСУ ДЕННА'!AW18*$BY$4,0)*2,2),0)</f>
        <v>0</v>
      </c>
      <c r="AY18" s="70">
        <f>'ПЛАН НАВЧАЛЬНОГО ПРОЦЕСУ ДЕННА'!AX18</f>
        <v>0</v>
      </c>
      <c r="AZ18" s="374">
        <f>IF('ПЛАН НАВЧАЛЬНОГО ПРОЦЕСУ ДЕННА'!AY18&gt;0,IF(ROUND('ПЛАН НАВЧАЛЬНОГО ПРОЦЕСУ ДЕННА'!AY18*$BY$4,0)&gt;0,ROUND('ПЛАН НАВЧАЛЬНОГО ПРОЦЕСУ ДЕННА'!AY18*$BY$4,0)*2,2),0)</f>
        <v>0</v>
      </c>
      <c r="BA18" s="374">
        <f>IF('ПЛАН НАВЧАЛЬНОГО ПРОЦЕСУ ДЕННА'!AZ18&gt;0,IF(ROUND('ПЛАН НАВЧАЛЬНОГО ПРОЦЕСУ ДЕННА'!AZ18*$BY$4,0)&gt;0,ROUND('ПЛАН НАВЧАЛЬНОГО ПРОЦЕСУ ДЕННА'!AZ18*$BY$4,0)*2,2),0)</f>
        <v>0</v>
      </c>
      <c r="BB18" s="374">
        <f>IF('ПЛАН НАВЧАЛЬНОГО ПРОЦЕСУ ДЕННА'!BA18&gt;0,IF(ROUND('ПЛАН НАВЧАЛЬНОГО ПРОЦЕСУ ДЕННА'!BA18*$BY$4,0)&gt;0,ROUND('ПЛАН НАВЧАЛЬНОГО ПРОЦЕСУ ДЕННА'!BA18*$BY$4,0)*2,2),0)</f>
        <v>0</v>
      </c>
      <c r="BC18" s="70">
        <f>'ПЛАН НАВЧАЛЬНОГО ПРОЦЕСУ ДЕННА'!BB18</f>
        <v>0</v>
      </c>
      <c r="BD18" s="374">
        <f>IF('ПЛАН НАВЧАЛЬНОГО ПРОЦЕСУ ДЕННА'!BC18&gt;0,IF(ROUND('ПЛАН НАВЧАЛЬНОГО ПРОЦЕСУ ДЕННА'!BC18*$BY$4,0)&gt;0,ROUND('ПЛАН НАВЧАЛЬНОГО ПРОЦЕСУ ДЕННА'!BC18*$BY$4,0)*2,2),0)</f>
        <v>0</v>
      </c>
      <c r="BE18" s="374">
        <f>IF('ПЛАН НАВЧАЛЬНОГО ПРОЦЕСУ ДЕННА'!BD18&gt;0,IF(ROUND('ПЛАН НАВЧАЛЬНОГО ПРОЦЕСУ ДЕННА'!BD18*$BY$4,0)&gt;0,ROUND('ПЛАН НАВЧАЛЬНОГО ПРОЦЕСУ ДЕННА'!BD18*$BY$4,0)*2,2),0)</f>
        <v>0</v>
      </c>
      <c r="BF18" s="374">
        <f>IF('ПЛАН НАВЧАЛЬНОГО ПРОЦЕСУ ДЕННА'!BE18&gt;0,IF(ROUND('ПЛАН НАВЧАЛЬНОГО ПРОЦЕСУ ДЕННА'!BE18*$BY$4,0)&gt;0,ROUND('ПЛАН НАВЧАЛЬНОГО ПРОЦЕСУ ДЕННА'!BE18*$BY$4,0)*2,2),0)</f>
        <v>0</v>
      </c>
      <c r="BG18" s="70">
        <f>'ПЛАН НАВЧАЛЬНОГО ПРОЦЕСУ ДЕННА'!BF18</f>
        <v>0</v>
      </c>
      <c r="BH18" s="374">
        <f>IF('ПЛАН НАВЧАЛЬНОГО ПРОЦЕСУ ДЕННА'!BG18&gt;0,IF(ROUND('ПЛАН НАВЧАЛЬНОГО ПРОЦЕСУ ДЕННА'!BG18*$BY$4,0)&gt;0,ROUND('ПЛАН НАВЧАЛЬНОГО ПРОЦЕСУ ДЕННА'!BG18*$BY$4,0)*2,2),0)</f>
        <v>0</v>
      </c>
      <c r="BI18" s="374">
        <f>IF('ПЛАН НАВЧАЛЬНОГО ПРОЦЕСУ ДЕННА'!BH18&gt;0,IF(ROUND('ПЛАН НАВЧАЛЬНОГО ПРОЦЕСУ ДЕННА'!BH18*$BY$4,0)&gt;0,ROUND('ПЛАН НАВЧАЛЬНОГО ПРОЦЕСУ ДЕННА'!BH18*$BY$4,0)*2,2),0)</f>
        <v>0</v>
      </c>
      <c r="BJ18" s="374">
        <f>IF('ПЛАН НАВЧАЛЬНОГО ПРОЦЕСУ ДЕННА'!BI18&gt;0,IF(ROUND('ПЛАН НАВЧАЛЬНОГО ПРОЦЕСУ ДЕННА'!BI18*$BY$4,0)&gt;0,ROUND('ПЛАН НАВЧАЛЬНОГО ПРОЦЕСУ ДЕННА'!BI18*$BY$4,0)*2,2),0)</f>
        <v>0</v>
      </c>
      <c r="BK18" s="70">
        <f>'ПЛАН НАВЧАЛЬНОГО ПРОЦЕСУ ДЕННА'!BJ18</f>
        <v>0</v>
      </c>
      <c r="BL18" s="63">
        <f t="shared" si="1"/>
        <v>0.9555555555555556</v>
      </c>
      <c r="BM18" s="127" t="str">
        <f t="shared" si="2"/>
        <v/>
      </c>
      <c r="BN18" s="14">
        <f t="shared" si="28"/>
        <v>0</v>
      </c>
      <c r="BO18" s="14">
        <f t="shared" si="3"/>
        <v>3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14">
        <f t="shared" si="3"/>
        <v>0</v>
      </c>
      <c r="BV18" s="92">
        <f t="shared" si="15"/>
        <v>3</v>
      </c>
      <c r="BY18" s="14">
        <f t="shared" ref="BY18:BY65" si="29">IF($DE18=0,0,ROUND(4*$AA18*SUM(AF18:AH18)/$DE18,0)/4)</f>
        <v>0</v>
      </c>
      <c r="BZ18" s="14">
        <f t="shared" ref="BZ18:BZ65" si="30">IF($DE18=0,0,ROUND(4*$AA18*SUM(AJ18:AL18)/$DE18,0)/4)</f>
        <v>3</v>
      </c>
      <c r="CA18" s="14">
        <f t="shared" ref="CA18:CA65" si="31">IF($DE18=0,0,ROUND(4*$AA18*SUM(AN18:AP18)/$DE18,0)/4)</f>
        <v>0</v>
      </c>
      <c r="CB18" s="14">
        <f t="shared" ref="CB18:CB65" si="32">IF($DE18=0,0,ROUND(4*$AA18*SUM(AR18:AT18)/$DE18,0)/4)</f>
        <v>0</v>
      </c>
      <c r="CC18" s="14">
        <f t="shared" ref="CC18:CC65" si="33">IF($DE18=0,0,ROUND(4*$AA18*SUM(AV18:AX18)/$DE18,0)/4)</f>
        <v>0</v>
      </c>
      <c r="CD18" s="14">
        <f t="shared" ref="CD18:CD65" si="34">IF($DE18=0,0,ROUND(4*$AA18*(SUM(AZ18:BB18))/$DE18,0)/4)</f>
        <v>0</v>
      </c>
      <c r="CE18" s="14">
        <f t="shared" ref="CE18:CE65" si="35">IF($DE18=0,0,ROUND(4*$AA18*(SUM(BD18:BF18))/$DE18,0)/4)</f>
        <v>0</v>
      </c>
      <c r="CF18" s="14">
        <f t="shared" ref="CF18:CF65" si="36">IF($DE18=0,0,ROUND(4*$AA18*(SUM(BH18:BJ18))/$DE18,0)/4)</f>
        <v>0</v>
      </c>
      <c r="CG18" s="212">
        <f t="shared" si="16"/>
        <v>3</v>
      </c>
      <c r="CH18" s="312">
        <f t="shared" si="17"/>
        <v>3</v>
      </c>
      <c r="CJ18" s="313">
        <f t="shared" si="18"/>
        <v>0</v>
      </c>
      <c r="CK18" s="313">
        <f t="shared" si="19"/>
        <v>0</v>
      </c>
      <c r="CL18" s="313">
        <f t="shared" si="20"/>
        <v>0</v>
      </c>
      <c r="CM18" s="313">
        <f t="shared" si="21"/>
        <v>0</v>
      </c>
      <c r="CN18" s="313">
        <f t="shared" si="22"/>
        <v>0</v>
      </c>
      <c r="CO18" s="313">
        <f t="shared" si="23"/>
        <v>0</v>
      </c>
      <c r="CP18" s="313">
        <f t="shared" si="24"/>
        <v>0</v>
      </c>
      <c r="CQ18" s="313">
        <f t="shared" si="25"/>
        <v>0</v>
      </c>
      <c r="CR18" s="314">
        <f t="shared" si="26"/>
        <v>0</v>
      </c>
      <c r="CS18" s="313">
        <f t="shared" si="4"/>
        <v>0</v>
      </c>
      <c r="CT18" s="313">
        <f t="shared" si="5"/>
        <v>1</v>
      </c>
      <c r="CU18" s="315">
        <f t="shared" si="6"/>
        <v>0</v>
      </c>
      <c r="CV18" s="313">
        <f t="shared" si="7"/>
        <v>0</v>
      </c>
      <c r="CW18" s="313">
        <f t="shared" si="8"/>
        <v>0</v>
      </c>
      <c r="CX18" s="313">
        <f t="shared" si="9"/>
        <v>0</v>
      </c>
      <c r="CY18" s="313">
        <f t="shared" si="10"/>
        <v>0</v>
      </c>
      <c r="CZ18" s="313">
        <f t="shared" si="11"/>
        <v>0</v>
      </c>
      <c r="DA18" s="316">
        <f t="shared" si="27"/>
        <v>1</v>
      </c>
      <c r="DE18" s="317">
        <f>SUM($AF18:$AH18)+SUM($AJ18:$AL18)+SUM($AN18:AP18)+SUM($AR18:AT18)+SUM($AV18:AX18)+SUM($AZ18:BB18)+SUM($BD18:BF18)+SUM($BH18:BJ18)</f>
        <v>4</v>
      </c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Y18" s="317">
        <f t="shared" si="12"/>
        <v>0</v>
      </c>
      <c r="DZ18" s="317">
        <f t="shared" si="12"/>
        <v>1</v>
      </c>
      <c r="EA18" s="317">
        <f t="shared" si="12"/>
        <v>0</v>
      </c>
      <c r="EB18" s="317">
        <f t="shared" si="12"/>
        <v>0</v>
      </c>
      <c r="EC18" s="317">
        <f t="shared" si="12"/>
        <v>0</v>
      </c>
      <c r="ED18" s="317">
        <f t="shared" si="12"/>
        <v>0</v>
      </c>
      <c r="EE18" s="317">
        <f t="shared" si="12"/>
        <v>0</v>
      </c>
      <c r="EF18" s="317">
        <f t="shared" si="12"/>
        <v>0</v>
      </c>
    </row>
    <row r="19" spans="1:136" s="19" customFormat="1" ht="20">
      <c r="A19" s="22" t="str">
        <f>'ПЛАН НАВЧАЛЬНОГО ПРОЦЕСУ ДЕННА'!A19</f>
        <v>1.1.05</v>
      </c>
      <c r="B19" s="414" t="str">
        <f>'ПЛАН НАВЧАЛЬНОГО ПРОЦЕСУ ДЕННА'!B19</f>
        <v>Безпека життєдіяльності, основи охорони праці, цивільний захист</v>
      </c>
      <c r="C19" s="480" t="str">
        <f>'ПЛАН НАВЧАЛЬНОГО ПРОЦЕСУ ДЕННА'!C19</f>
        <v>ФВТ</v>
      </c>
      <c r="D19" s="307">
        <f>'ПЛАН НАВЧАЛЬНОГО ПРОЦЕСУ ДЕННА'!D19</f>
        <v>0</v>
      </c>
      <c r="E19" s="308">
        <f>'ПЛАН НАВЧАЛЬНОГО ПРОЦЕСУ ДЕННА'!E19</f>
        <v>0</v>
      </c>
      <c r="F19" s="308">
        <f>'ПЛАН НАВЧАЛЬНОГО ПРОЦЕСУ ДЕННА'!F19</f>
        <v>0</v>
      </c>
      <c r="G19" s="309">
        <f>'ПЛАН НАВЧАЛЬНОГО ПРОЦЕСУ ДЕННА'!G19</f>
        <v>0</v>
      </c>
      <c r="H19" s="307" t="str">
        <f>'ПЛАН НАВЧАЛЬНОГО ПРОЦЕСУ ДЕННА'!H19</f>
        <v>1</v>
      </c>
      <c r="I19" s="308">
        <f>'ПЛАН НАВЧАЛЬНОГО ПРОЦЕСУ ДЕННА'!I19</f>
        <v>0</v>
      </c>
      <c r="J19" s="308">
        <f>'ПЛАН НАВЧАЛЬНОГО ПРОЦЕСУ ДЕННА'!J19</f>
        <v>0</v>
      </c>
      <c r="K19" s="308">
        <f>'ПЛАН НАВЧАЛЬНОГО ПРОЦЕСУ ДЕННА'!K19</f>
        <v>0</v>
      </c>
      <c r="L19" s="308">
        <f>'ПЛАН НАВЧАЛЬНОГО ПРОЦЕСУ ДЕННА'!L19</f>
        <v>0</v>
      </c>
      <c r="M19" s="308">
        <f>'ПЛАН НАВЧАЛЬНОГО ПРОЦЕСУ ДЕННА'!M19</f>
        <v>0</v>
      </c>
      <c r="N19" s="308">
        <f>'ПЛАН НАВЧАЛЬНОГО ПРОЦЕСУ ДЕННА'!N19</f>
        <v>0</v>
      </c>
      <c r="O19" s="308">
        <f>'ПЛАН НАВЧАЛЬНОГО ПРОЦЕСУ ДЕННА'!O19</f>
        <v>0</v>
      </c>
      <c r="P19" s="273">
        <f>'ПЛАН НАВЧАЛЬНОГО ПРОЦЕСУ ДЕННА'!P19</f>
        <v>0</v>
      </c>
      <c r="Q19" s="273">
        <f>'ПЛАН НАВЧАЛЬНОГО ПРОЦЕСУ ДЕННА'!Q19</f>
        <v>0</v>
      </c>
      <c r="R19" s="418">
        <v>1</v>
      </c>
      <c r="S19" s="487"/>
      <c r="T19" s="487"/>
      <c r="U19" s="487"/>
      <c r="V19" s="487"/>
      <c r="W19" s="487"/>
      <c r="X19" s="487"/>
      <c r="Y19" s="487"/>
      <c r="Z19" s="310">
        <f>'ПЛАН НАВЧАЛЬНОГО ПРОЦЕСУ ДЕННА'!Y19</f>
        <v>45</v>
      </c>
      <c r="AA19" s="147">
        <f t="shared" si="0"/>
        <v>1.5</v>
      </c>
      <c r="AB19" s="9">
        <f t="shared" si="13"/>
        <v>2</v>
      </c>
      <c r="AC19" s="9">
        <f t="shared" si="13"/>
        <v>0</v>
      </c>
      <c r="AD19" s="9">
        <f t="shared" si="13"/>
        <v>2</v>
      </c>
      <c r="AE19" s="9">
        <f t="shared" si="14"/>
        <v>41</v>
      </c>
      <c r="AF19" s="374">
        <f>IF('ПЛАН НАВЧАЛЬНОГО ПРОЦЕСУ ДЕННА'!AE19&gt;0,IF(ROUND('ПЛАН НАВЧАЛЬНОГО ПРОЦЕСУ ДЕННА'!AE19*$BY$4,0)&gt;0,ROUND('ПЛАН НАВЧАЛЬНОГО ПРОЦЕСУ ДЕННА'!AE19*$BY$4,0)*2,2),0)</f>
        <v>2</v>
      </c>
      <c r="AG19" s="374">
        <f>IF('ПЛАН НАВЧАЛЬНОГО ПРОЦЕСУ ДЕННА'!AF19&gt;0,IF(ROUND('ПЛАН НАВЧАЛЬНОГО ПРОЦЕСУ ДЕННА'!AF19*$BY$4,0)&gt;0,ROUND('ПЛАН НАВЧАЛЬНОГО ПРОЦЕСУ ДЕННА'!AF19*$BY$4,0)*2,2),0)</f>
        <v>0</v>
      </c>
      <c r="AH19" s="374">
        <f>IF('ПЛАН НАВЧАЛЬНОГО ПРОЦЕСУ ДЕННА'!AG19&gt;0,IF(ROUND('ПЛАН НАВЧАЛЬНОГО ПРОЦЕСУ ДЕННА'!AG19*$BY$4,0)&gt;0,ROUND('ПЛАН НАВЧАЛЬНОГО ПРОЦЕСУ ДЕННА'!AG19*$BY$4,0)*2,2),0)</f>
        <v>2</v>
      </c>
      <c r="AI19" s="70">
        <f>'ПЛАН НАВЧАЛЬНОГО ПРОЦЕСУ ДЕННА'!AH19</f>
        <v>1.5</v>
      </c>
      <c r="AJ19" s="374">
        <f>IF('ПЛАН НАВЧАЛЬНОГО ПРОЦЕСУ ДЕННА'!AI19&gt;0,IF(ROUND('ПЛАН НАВЧАЛЬНОГО ПРОЦЕСУ ДЕННА'!AI19*$BY$4,0)&gt;0,ROUND('ПЛАН НАВЧАЛЬНОГО ПРОЦЕСУ ДЕННА'!AI19*$BY$4,0)*2,2),0)</f>
        <v>0</v>
      </c>
      <c r="AK19" s="374">
        <f>IF('ПЛАН НАВЧАЛЬНОГО ПРОЦЕСУ ДЕННА'!AJ19&gt;0,IF(ROUND('ПЛАН НАВЧАЛЬНОГО ПРОЦЕСУ ДЕННА'!AJ19*$BY$4,0)&gt;0,ROUND('ПЛАН НАВЧАЛЬНОГО ПРОЦЕСУ ДЕННА'!AJ19*$BY$4,0)*2,2),0)</f>
        <v>0</v>
      </c>
      <c r="AL19" s="374">
        <f>IF('ПЛАН НАВЧАЛЬНОГО ПРОЦЕСУ ДЕННА'!AK19&gt;0,IF(ROUND('ПЛАН НАВЧАЛЬНОГО ПРОЦЕСУ ДЕННА'!AK19*$BY$4,0)&gt;0,ROUND('ПЛАН НАВЧАЛЬНОГО ПРОЦЕСУ ДЕННА'!AK19*$BY$4,0)*2,2),0)</f>
        <v>0</v>
      </c>
      <c r="AM19" s="70">
        <f>'ПЛАН НАВЧАЛЬНОГО ПРОЦЕСУ ДЕННА'!AL19</f>
        <v>0</v>
      </c>
      <c r="AN19" s="374">
        <f>IF('ПЛАН НАВЧАЛЬНОГО ПРОЦЕСУ ДЕННА'!AM19&gt;0,IF(ROUND('ПЛАН НАВЧАЛЬНОГО ПРОЦЕСУ ДЕННА'!AM19*$BY$4,0)&gt;0,ROUND('ПЛАН НАВЧАЛЬНОГО ПРОЦЕСУ ДЕННА'!AM19*$BY$4,0)*2,2),0)</f>
        <v>0</v>
      </c>
      <c r="AO19" s="374">
        <f>IF('ПЛАН НАВЧАЛЬНОГО ПРОЦЕСУ ДЕННА'!AN19&gt;0,IF(ROUND('ПЛАН НАВЧАЛЬНОГО ПРОЦЕСУ ДЕННА'!AN19*$BY$4,0)&gt;0,ROUND('ПЛАН НАВЧАЛЬНОГО ПРОЦЕСУ ДЕННА'!AN19*$BY$4,0)*2,2),0)</f>
        <v>0</v>
      </c>
      <c r="AP19" s="374">
        <f>IF('ПЛАН НАВЧАЛЬНОГО ПРОЦЕСУ ДЕННА'!AO19&gt;0,IF(ROUND('ПЛАН НАВЧАЛЬНОГО ПРОЦЕСУ ДЕННА'!AO19*$BY$4,0)&gt;0,ROUND('ПЛАН НАВЧАЛЬНОГО ПРОЦЕСУ ДЕННА'!AO19*$BY$4,0)*2,2),0)</f>
        <v>0</v>
      </c>
      <c r="AQ19" s="70">
        <f>'ПЛАН НАВЧАЛЬНОГО ПРОЦЕСУ ДЕННА'!AP19</f>
        <v>0</v>
      </c>
      <c r="AR19" s="374">
        <f>IF('ПЛАН НАВЧАЛЬНОГО ПРОЦЕСУ ДЕННА'!AQ19&gt;0,IF(ROUND('ПЛАН НАВЧАЛЬНОГО ПРОЦЕСУ ДЕННА'!AQ19*$BY$4,0)&gt;0,ROUND('ПЛАН НАВЧАЛЬНОГО ПРОЦЕСУ ДЕННА'!AQ19*$BY$4,0)*2,2),0)</f>
        <v>0</v>
      </c>
      <c r="AS19" s="374">
        <f>IF('ПЛАН НАВЧАЛЬНОГО ПРОЦЕСУ ДЕННА'!AR19&gt;0,IF(ROUND('ПЛАН НАВЧАЛЬНОГО ПРОЦЕСУ ДЕННА'!AR19*$BY$4,0)&gt;0,ROUND('ПЛАН НАВЧАЛЬНОГО ПРОЦЕСУ ДЕННА'!AR19*$BY$4,0)*2,2),0)</f>
        <v>0</v>
      </c>
      <c r="AT19" s="374">
        <f>IF('ПЛАН НАВЧАЛЬНОГО ПРОЦЕСУ ДЕННА'!AS19&gt;0,IF(ROUND('ПЛАН НАВЧАЛЬНОГО ПРОЦЕСУ ДЕННА'!AS19*$BY$4,0)&gt;0,ROUND('ПЛАН НАВЧАЛЬНОГО ПРОЦЕСУ ДЕННА'!AS19*$BY$4,0)*2,2),0)</f>
        <v>0</v>
      </c>
      <c r="AU19" s="70">
        <f>'ПЛАН НАВЧАЛЬНОГО ПРОЦЕСУ ДЕННА'!AT19</f>
        <v>0</v>
      </c>
      <c r="AV19" s="374">
        <f>IF('ПЛАН НАВЧАЛЬНОГО ПРОЦЕСУ ДЕННА'!AU19&gt;0,IF(ROUND('ПЛАН НАВЧАЛЬНОГО ПРОЦЕСУ ДЕННА'!AU19*$BY$4,0)&gt;0,ROUND('ПЛАН НАВЧАЛЬНОГО ПРОЦЕСУ ДЕННА'!AU19*$BY$4,0)*2,2),0)</f>
        <v>0</v>
      </c>
      <c r="AW19" s="374">
        <f>IF('ПЛАН НАВЧАЛЬНОГО ПРОЦЕСУ ДЕННА'!AV19&gt;0,IF(ROUND('ПЛАН НАВЧАЛЬНОГО ПРОЦЕСУ ДЕННА'!AV19*$BY$4,0)&gt;0,ROUND('ПЛАН НАВЧАЛЬНОГО ПРОЦЕСУ ДЕННА'!AV19*$BY$4,0)*2,2),0)</f>
        <v>0</v>
      </c>
      <c r="AX19" s="374">
        <f>IF('ПЛАН НАВЧАЛЬНОГО ПРОЦЕСУ ДЕННА'!AW19&gt;0,IF(ROUND('ПЛАН НАВЧАЛЬНОГО ПРОЦЕСУ ДЕННА'!AW19*$BY$4,0)&gt;0,ROUND('ПЛАН НАВЧАЛЬНОГО ПРОЦЕСУ ДЕННА'!AW19*$BY$4,0)*2,2),0)</f>
        <v>0</v>
      </c>
      <c r="AY19" s="70">
        <f>'ПЛАН НАВЧАЛЬНОГО ПРОЦЕСУ ДЕННА'!AX19</f>
        <v>0</v>
      </c>
      <c r="AZ19" s="374">
        <f>IF('ПЛАН НАВЧАЛЬНОГО ПРОЦЕСУ ДЕННА'!AY19&gt;0,IF(ROUND('ПЛАН НАВЧАЛЬНОГО ПРОЦЕСУ ДЕННА'!AY19*$BY$4,0)&gt;0,ROUND('ПЛАН НАВЧАЛЬНОГО ПРОЦЕСУ ДЕННА'!AY19*$BY$4,0)*2,2),0)</f>
        <v>0</v>
      </c>
      <c r="BA19" s="374">
        <f>IF('ПЛАН НАВЧАЛЬНОГО ПРОЦЕСУ ДЕННА'!AZ19&gt;0,IF(ROUND('ПЛАН НАВЧАЛЬНОГО ПРОЦЕСУ ДЕННА'!AZ19*$BY$4,0)&gt;0,ROUND('ПЛАН НАВЧАЛЬНОГО ПРОЦЕСУ ДЕННА'!AZ19*$BY$4,0)*2,2),0)</f>
        <v>0</v>
      </c>
      <c r="BB19" s="374">
        <f>IF('ПЛАН НАВЧАЛЬНОГО ПРОЦЕСУ ДЕННА'!BA19&gt;0,IF(ROUND('ПЛАН НАВЧАЛЬНОГО ПРОЦЕСУ ДЕННА'!BA19*$BY$4,0)&gt;0,ROUND('ПЛАН НАВЧАЛЬНОГО ПРОЦЕСУ ДЕННА'!BA19*$BY$4,0)*2,2),0)</f>
        <v>0</v>
      </c>
      <c r="BC19" s="70">
        <f>'ПЛАН НАВЧАЛЬНОГО ПРОЦЕСУ ДЕННА'!BB19</f>
        <v>0</v>
      </c>
      <c r="BD19" s="374">
        <f>IF('ПЛАН НАВЧАЛЬНОГО ПРОЦЕСУ ДЕННА'!BC19&gt;0,IF(ROUND('ПЛАН НАВЧАЛЬНОГО ПРОЦЕСУ ДЕННА'!BC19*$BY$4,0)&gt;0,ROUND('ПЛАН НАВЧАЛЬНОГО ПРОЦЕСУ ДЕННА'!BC19*$BY$4,0)*2,2),0)</f>
        <v>0</v>
      </c>
      <c r="BE19" s="374">
        <f>IF('ПЛАН НАВЧАЛЬНОГО ПРОЦЕСУ ДЕННА'!BD19&gt;0,IF(ROUND('ПЛАН НАВЧАЛЬНОГО ПРОЦЕСУ ДЕННА'!BD19*$BY$4,0)&gt;0,ROUND('ПЛАН НАВЧАЛЬНОГО ПРОЦЕСУ ДЕННА'!BD19*$BY$4,0)*2,2),0)</f>
        <v>0</v>
      </c>
      <c r="BF19" s="374">
        <f>IF('ПЛАН НАВЧАЛЬНОГО ПРОЦЕСУ ДЕННА'!BE19&gt;0,IF(ROUND('ПЛАН НАВЧАЛЬНОГО ПРОЦЕСУ ДЕННА'!BE19*$BY$4,0)&gt;0,ROUND('ПЛАН НАВЧАЛЬНОГО ПРОЦЕСУ ДЕННА'!BE19*$BY$4,0)*2,2),0)</f>
        <v>0</v>
      </c>
      <c r="BG19" s="70">
        <f>'ПЛАН НАВЧАЛЬНОГО ПРОЦЕСУ ДЕННА'!BF19</f>
        <v>0</v>
      </c>
      <c r="BH19" s="374">
        <f>IF('ПЛАН НАВЧАЛЬНОГО ПРОЦЕСУ ДЕННА'!BG19&gt;0,IF(ROUND('ПЛАН НАВЧАЛЬНОГО ПРОЦЕСУ ДЕННА'!BG19*$BY$4,0)&gt;0,ROUND('ПЛАН НАВЧАЛЬНОГО ПРОЦЕСУ ДЕННА'!BG19*$BY$4,0)*2,2),0)</f>
        <v>0</v>
      </c>
      <c r="BI19" s="374">
        <f>IF('ПЛАН НАВЧАЛЬНОГО ПРОЦЕСУ ДЕННА'!BH19&gt;0,IF(ROUND('ПЛАН НАВЧАЛЬНОГО ПРОЦЕСУ ДЕННА'!BH19*$BY$4,0)&gt;0,ROUND('ПЛАН НАВЧАЛЬНОГО ПРОЦЕСУ ДЕННА'!BH19*$BY$4,0)*2,2),0)</f>
        <v>0</v>
      </c>
      <c r="BJ19" s="374">
        <f>IF('ПЛАН НАВЧАЛЬНОГО ПРОЦЕСУ ДЕННА'!BI19&gt;0,IF(ROUND('ПЛАН НАВЧАЛЬНОГО ПРОЦЕСУ ДЕННА'!BI19*$BY$4,0)&gt;0,ROUND('ПЛАН НАВЧАЛЬНОГО ПРОЦЕСУ ДЕННА'!BI19*$BY$4,0)*2,2),0)</f>
        <v>0</v>
      </c>
      <c r="BK19" s="70">
        <f>'ПЛАН НАВЧАЛЬНОГО ПРОЦЕСУ ДЕННА'!BJ19</f>
        <v>0</v>
      </c>
      <c r="BL19" s="63">
        <f t="shared" si="1"/>
        <v>0.91111111111111109</v>
      </c>
      <c r="BM19" s="127" t="str">
        <f t="shared" si="2"/>
        <v/>
      </c>
      <c r="BN19" s="14">
        <f t="shared" si="28"/>
        <v>1.5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14">
        <f t="shared" si="3"/>
        <v>0</v>
      </c>
      <c r="BV19" s="92">
        <f t="shared" si="15"/>
        <v>1.5</v>
      </c>
      <c r="BY19" s="14">
        <f t="shared" si="29"/>
        <v>1.5</v>
      </c>
      <c r="BZ19" s="14">
        <f t="shared" si="30"/>
        <v>0</v>
      </c>
      <c r="CA19" s="14">
        <f t="shared" si="31"/>
        <v>0</v>
      </c>
      <c r="CB19" s="14">
        <f t="shared" si="32"/>
        <v>0</v>
      </c>
      <c r="CC19" s="14">
        <f t="shared" si="33"/>
        <v>0</v>
      </c>
      <c r="CD19" s="14">
        <f t="shared" si="34"/>
        <v>0</v>
      </c>
      <c r="CE19" s="14">
        <f t="shared" si="35"/>
        <v>0</v>
      </c>
      <c r="CF19" s="14">
        <f t="shared" si="36"/>
        <v>0</v>
      </c>
      <c r="CG19" s="212">
        <f t="shared" si="16"/>
        <v>1.5</v>
      </c>
      <c r="CH19" s="312">
        <f t="shared" si="17"/>
        <v>1.5</v>
      </c>
      <c r="CJ19" s="313">
        <f t="shared" si="18"/>
        <v>0</v>
      </c>
      <c r="CK19" s="313">
        <f t="shared" si="19"/>
        <v>0</v>
      </c>
      <c r="CL19" s="313">
        <f t="shared" si="20"/>
        <v>0</v>
      </c>
      <c r="CM19" s="313">
        <f t="shared" si="21"/>
        <v>0</v>
      </c>
      <c r="CN19" s="313">
        <f t="shared" si="22"/>
        <v>0</v>
      </c>
      <c r="CO19" s="313">
        <f t="shared" si="23"/>
        <v>0</v>
      </c>
      <c r="CP19" s="313">
        <f t="shared" si="24"/>
        <v>0</v>
      </c>
      <c r="CQ19" s="313">
        <f t="shared" si="25"/>
        <v>0</v>
      </c>
      <c r="CR19" s="314">
        <f t="shared" si="26"/>
        <v>0</v>
      </c>
      <c r="CS19" s="313">
        <f t="shared" si="4"/>
        <v>1</v>
      </c>
      <c r="CT19" s="313">
        <f t="shared" si="5"/>
        <v>0</v>
      </c>
      <c r="CU19" s="315">
        <f t="shared" si="6"/>
        <v>0</v>
      </c>
      <c r="CV19" s="313">
        <f t="shared" si="7"/>
        <v>0</v>
      </c>
      <c r="CW19" s="313">
        <f t="shared" si="8"/>
        <v>0</v>
      </c>
      <c r="CX19" s="313">
        <f t="shared" si="9"/>
        <v>0</v>
      </c>
      <c r="CY19" s="313">
        <f t="shared" si="10"/>
        <v>0</v>
      </c>
      <c r="CZ19" s="313">
        <f t="shared" si="11"/>
        <v>0</v>
      </c>
      <c r="DA19" s="316">
        <f t="shared" si="27"/>
        <v>1</v>
      </c>
      <c r="DE19" s="317">
        <f>SUM($AF19:$AH19)+SUM($AJ19:$AL19)+SUM($AN19:AP19)+SUM($AR19:AT19)+SUM($AV19:AX19)+SUM($AZ19:BB19)+SUM($BD19:BF19)+SUM($BH19:BJ19)</f>
        <v>4</v>
      </c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Y19" s="317">
        <f t="shared" si="12"/>
        <v>1</v>
      </c>
      <c r="DZ19" s="317">
        <f t="shared" si="12"/>
        <v>0</v>
      </c>
      <c r="EA19" s="317">
        <f t="shared" si="12"/>
        <v>0</v>
      </c>
      <c r="EB19" s="317">
        <f t="shared" si="12"/>
        <v>0</v>
      </c>
      <c r="EC19" s="317">
        <f t="shared" si="12"/>
        <v>0</v>
      </c>
      <c r="ED19" s="317">
        <f t="shared" si="12"/>
        <v>0</v>
      </c>
      <c r="EE19" s="317">
        <f t="shared" si="12"/>
        <v>0</v>
      </c>
      <c r="EF19" s="317">
        <f t="shared" si="12"/>
        <v>0</v>
      </c>
    </row>
    <row r="20" spans="1:136" s="19" customFormat="1" ht="12.5">
      <c r="A20" s="22" t="str">
        <f>'ПЛАН НАВЧАЛЬНОГО ПРОЦЕСУ ДЕННА'!A20</f>
        <v>1.1.06</v>
      </c>
      <c r="B20" s="414" t="str">
        <f>'ПЛАН НАВЧАЛЬНОГО ПРОЦЕСУ ДЕННА'!B20</f>
        <v>Інформаційні технології в галузі</v>
      </c>
      <c r="C20" s="480" t="str">
        <f>'ПЛАН НАВЧАЛЬНОГО ПРОЦЕСУ ДЕННА'!C20</f>
        <v>МЕіТ</v>
      </c>
      <c r="D20" s="307">
        <f>'ПЛАН НАВЧАЛЬНОГО ПРОЦЕСУ ДЕННА'!D20</f>
        <v>0</v>
      </c>
      <c r="E20" s="308">
        <f>'ПЛАН НАВЧАЛЬНОГО ПРОЦЕСУ ДЕННА'!E20</f>
        <v>0</v>
      </c>
      <c r="F20" s="308">
        <f>'ПЛАН НАВЧАЛЬНОГО ПРОЦЕСУ ДЕННА'!F20</f>
        <v>0</v>
      </c>
      <c r="G20" s="309">
        <f>'ПЛАН НАВЧАЛЬНОГО ПРОЦЕСУ ДЕННА'!G20</f>
        <v>0</v>
      </c>
      <c r="H20" s="307" t="str">
        <f>'ПЛАН НАВЧАЛЬНОГО ПРОЦЕСУ ДЕННА'!H20</f>
        <v>1</v>
      </c>
      <c r="I20" s="308">
        <f>'ПЛАН НАВЧАЛЬНОГО ПРОЦЕСУ ДЕННА'!I20</f>
        <v>0</v>
      </c>
      <c r="J20" s="308">
        <f>'ПЛАН НАВЧАЛЬНОГО ПРОЦЕСУ ДЕННА'!J20</f>
        <v>0</v>
      </c>
      <c r="K20" s="308">
        <f>'ПЛАН НАВЧАЛЬНОГО ПРОЦЕСУ ДЕННА'!K20</f>
        <v>0</v>
      </c>
      <c r="L20" s="308">
        <f>'ПЛАН НАВЧАЛЬНОГО ПРОЦЕСУ ДЕННА'!L20</f>
        <v>0</v>
      </c>
      <c r="M20" s="308">
        <f>'ПЛАН НАВЧАЛЬНОГО ПРОЦЕСУ ДЕННА'!M20</f>
        <v>0</v>
      </c>
      <c r="N20" s="308">
        <f>'ПЛАН НАВЧАЛЬНОГО ПРОЦЕСУ ДЕННА'!N20</f>
        <v>0</v>
      </c>
      <c r="O20" s="308">
        <f>'ПЛАН НАВЧАЛЬНОГО ПРОЦЕСУ ДЕННА'!O20</f>
        <v>0</v>
      </c>
      <c r="P20" s="273">
        <f>'ПЛАН НАВЧАЛЬНОГО ПРОЦЕСУ ДЕННА'!P20</f>
        <v>0</v>
      </c>
      <c r="Q20" s="273">
        <f>'ПЛАН НАВЧАЛЬНОГО ПРОЦЕСУ ДЕННА'!Q20</f>
        <v>0</v>
      </c>
      <c r="R20" s="418">
        <v>1</v>
      </c>
      <c r="S20" s="487"/>
      <c r="T20" s="487"/>
      <c r="U20" s="487"/>
      <c r="V20" s="487"/>
      <c r="W20" s="487"/>
      <c r="X20" s="487"/>
      <c r="Y20" s="487"/>
      <c r="Z20" s="310">
        <f>'ПЛАН НАВЧАЛЬНОГО ПРОЦЕСУ ДЕННА'!Y20</f>
        <v>90</v>
      </c>
      <c r="AA20" s="147">
        <f t="shared" si="0"/>
        <v>3</v>
      </c>
      <c r="AB20" s="9">
        <f t="shared" si="13"/>
        <v>2</v>
      </c>
      <c r="AC20" s="9">
        <f t="shared" si="13"/>
        <v>0</v>
      </c>
      <c r="AD20" s="9">
        <f t="shared" si="13"/>
        <v>2</v>
      </c>
      <c r="AE20" s="9">
        <f t="shared" si="14"/>
        <v>86</v>
      </c>
      <c r="AF20" s="374">
        <f>IF('ПЛАН НАВЧАЛЬНОГО ПРОЦЕСУ ДЕННА'!AE20&gt;0,IF(ROUND('ПЛАН НАВЧАЛЬНОГО ПРОЦЕСУ ДЕННА'!AE20*$BY$4,0)&gt;0,ROUND('ПЛАН НАВЧАЛЬНОГО ПРОЦЕСУ ДЕННА'!AE20*$BY$4,0)*2,2),0)</f>
        <v>2</v>
      </c>
      <c r="AG20" s="374">
        <f>IF('ПЛАН НАВЧАЛЬНОГО ПРОЦЕСУ ДЕННА'!AF20&gt;0,IF(ROUND('ПЛАН НАВЧАЛЬНОГО ПРОЦЕСУ ДЕННА'!AF20*$BY$4,0)&gt;0,ROUND('ПЛАН НАВЧАЛЬНОГО ПРОЦЕСУ ДЕННА'!AF20*$BY$4,0)*2,2),0)</f>
        <v>0</v>
      </c>
      <c r="AH20" s="374">
        <f>IF('ПЛАН НАВЧАЛЬНОГО ПРОЦЕСУ ДЕННА'!AG20&gt;0,IF(ROUND('ПЛАН НАВЧАЛЬНОГО ПРОЦЕСУ ДЕННА'!AG20*$BY$4,0)&gt;0,ROUND('ПЛАН НАВЧАЛЬНОГО ПРОЦЕСУ ДЕННА'!AG20*$BY$4,0)*2,2),0)</f>
        <v>2</v>
      </c>
      <c r="AI20" s="70">
        <f>'ПЛАН НАВЧАЛЬНОГО ПРОЦЕСУ ДЕННА'!AH20</f>
        <v>3</v>
      </c>
      <c r="AJ20" s="374">
        <f>IF('ПЛАН НАВЧАЛЬНОГО ПРОЦЕСУ ДЕННА'!AI20&gt;0,IF(ROUND('ПЛАН НАВЧАЛЬНОГО ПРОЦЕСУ ДЕННА'!AI20*$BY$4,0)&gt;0,ROUND('ПЛАН НАВЧАЛЬНОГО ПРОЦЕСУ ДЕННА'!AI20*$BY$4,0)*2,2),0)</f>
        <v>0</v>
      </c>
      <c r="AK20" s="374">
        <f>IF('ПЛАН НАВЧАЛЬНОГО ПРОЦЕСУ ДЕННА'!AJ20&gt;0,IF(ROUND('ПЛАН НАВЧАЛЬНОГО ПРОЦЕСУ ДЕННА'!AJ20*$BY$4,0)&gt;0,ROUND('ПЛАН НАВЧАЛЬНОГО ПРОЦЕСУ ДЕННА'!AJ20*$BY$4,0)*2,2),0)</f>
        <v>0</v>
      </c>
      <c r="AL20" s="374">
        <f>IF('ПЛАН НАВЧАЛЬНОГО ПРОЦЕСУ ДЕННА'!AK20&gt;0,IF(ROUND('ПЛАН НАВЧАЛЬНОГО ПРОЦЕСУ ДЕННА'!AK20*$BY$4,0)&gt;0,ROUND('ПЛАН НАВЧАЛЬНОГО ПРОЦЕСУ ДЕННА'!AK20*$BY$4,0)*2,2),0)</f>
        <v>0</v>
      </c>
      <c r="AM20" s="70">
        <f>'ПЛАН НАВЧАЛЬНОГО ПРОЦЕСУ ДЕННА'!AL20</f>
        <v>0</v>
      </c>
      <c r="AN20" s="374">
        <f>IF('ПЛАН НАВЧАЛЬНОГО ПРОЦЕСУ ДЕННА'!AM20&gt;0,IF(ROUND('ПЛАН НАВЧАЛЬНОГО ПРОЦЕСУ ДЕННА'!AM20*$BY$4,0)&gt;0,ROUND('ПЛАН НАВЧАЛЬНОГО ПРОЦЕСУ ДЕННА'!AM20*$BY$4,0)*2,2),0)</f>
        <v>0</v>
      </c>
      <c r="AO20" s="374">
        <f>IF('ПЛАН НАВЧАЛЬНОГО ПРОЦЕСУ ДЕННА'!AN20&gt;0,IF(ROUND('ПЛАН НАВЧАЛЬНОГО ПРОЦЕСУ ДЕННА'!AN20*$BY$4,0)&gt;0,ROUND('ПЛАН НАВЧАЛЬНОГО ПРОЦЕСУ ДЕННА'!AN20*$BY$4,0)*2,2),0)</f>
        <v>0</v>
      </c>
      <c r="AP20" s="374">
        <f>IF('ПЛАН НАВЧАЛЬНОГО ПРОЦЕСУ ДЕННА'!AO20&gt;0,IF(ROUND('ПЛАН НАВЧАЛЬНОГО ПРОЦЕСУ ДЕННА'!AO20*$BY$4,0)&gt;0,ROUND('ПЛАН НАВЧАЛЬНОГО ПРОЦЕСУ ДЕННА'!AO20*$BY$4,0)*2,2),0)</f>
        <v>0</v>
      </c>
      <c r="AQ20" s="70">
        <f>'ПЛАН НАВЧАЛЬНОГО ПРОЦЕСУ ДЕННА'!AP20</f>
        <v>0</v>
      </c>
      <c r="AR20" s="374">
        <f>IF('ПЛАН НАВЧАЛЬНОГО ПРОЦЕСУ ДЕННА'!AQ20&gt;0,IF(ROUND('ПЛАН НАВЧАЛЬНОГО ПРОЦЕСУ ДЕННА'!AQ20*$BY$4,0)&gt;0,ROUND('ПЛАН НАВЧАЛЬНОГО ПРОЦЕСУ ДЕННА'!AQ20*$BY$4,0)*2,2),0)</f>
        <v>0</v>
      </c>
      <c r="AS20" s="374">
        <f>IF('ПЛАН НАВЧАЛЬНОГО ПРОЦЕСУ ДЕННА'!AR20&gt;0,IF(ROUND('ПЛАН НАВЧАЛЬНОГО ПРОЦЕСУ ДЕННА'!AR20*$BY$4,0)&gt;0,ROUND('ПЛАН НАВЧАЛЬНОГО ПРОЦЕСУ ДЕННА'!AR20*$BY$4,0)*2,2),0)</f>
        <v>0</v>
      </c>
      <c r="AT20" s="374">
        <f>IF('ПЛАН НАВЧАЛЬНОГО ПРОЦЕСУ ДЕННА'!AS20&gt;0,IF(ROUND('ПЛАН НАВЧАЛЬНОГО ПРОЦЕСУ ДЕННА'!AS20*$BY$4,0)&gt;0,ROUND('ПЛАН НАВЧАЛЬНОГО ПРОЦЕСУ ДЕННА'!AS20*$BY$4,0)*2,2),0)</f>
        <v>0</v>
      </c>
      <c r="AU20" s="70">
        <f>'ПЛАН НАВЧАЛЬНОГО ПРОЦЕСУ ДЕННА'!AT20</f>
        <v>0</v>
      </c>
      <c r="AV20" s="374">
        <f>IF('ПЛАН НАВЧАЛЬНОГО ПРОЦЕСУ ДЕННА'!AU20&gt;0,IF(ROUND('ПЛАН НАВЧАЛЬНОГО ПРОЦЕСУ ДЕННА'!AU20*$BY$4,0)&gt;0,ROUND('ПЛАН НАВЧАЛЬНОГО ПРОЦЕСУ ДЕННА'!AU20*$BY$4,0)*2,2),0)</f>
        <v>0</v>
      </c>
      <c r="AW20" s="374">
        <f>IF('ПЛАН НАВЧАЛЬНОГО ПРОЦЕСУ ДЕННА'!AV20&gt;0,IF(ROUND('ПЛАН НАВЧАЛЬНОГО ПРОЦЕСУ ДЕННА'!AV20*$BY$4,0)&gt;0,ROUND('ПЛАН НАВЧАЛЬНОГО ПРОЦЕСУ ДЕННА'!AV20*$BY$4,0)*2,2),0)</f>
        <v>0</v>
      </c>
      <c r="AX20" s="374">
        <f>IF('ПЛАН НАВЧАЛЬНОГО ПРОЦЕСУ ДЕННА'!AW20&gt;0,IF(ROUND('ПЛАН НАВЧАЛЬНОГО ПРОЦЕСУ ДЕННА'!AW20*$BY$4,0)&gt;0,ROUND('ПЛАН НАВЧАЛЬНОГО ПРОЦЕСУ ДЕННА'!AW20*$BY$4,0)*2,2),0)</f>
        <v>0</v>
      </c>
      <c r="AY20" s="70">
        <f>'ПЛАН НАВЧАЛЬНОГО ПРОЦЕСУ ДЕННА'!AX20</f>
        <v>0</v>
      </c>
      <c r="AZ20" s="374">
        <f>IF('ПЛАН НАВЧАЛЬНОГО ПРОЦЕСУ ДЕННА'!AY20&gt;0,IF(ROUND('ПЛАН НАВЧАЛЬНОГО ПРОЦЕСУ ДЕННА'!AY20*$BY$4,0)&gt;0,ROUND('ПЛАН НАВЧАЛЬНОГО ПРОЦЕСУ ДЕННА'!AY20*$BY$4,0)*2,2),0)</f>
        <v>0</v>
      </c>
      <c r="BA20" s="374">
        <f>IF('ПЛАН НАВЧАЛЬНОГО ПРОЦЕСУ ДЕННА'!AZ20&gt;0,IF(ROUND('ПЛАН НАВЧАЛЬНОГО ПРОЦЕСУ ДЕННА'!AZ20*$BY$4,0)&gt;0,ROUND('ПЛАН НАВЧАЛЬНОГО ПРОЦЕСУ ДЕННА'!AZ20*$BY$4,0)*2,2),0)</f>
        <v>0</v>
      </c>
      <c r="BB20" s="374">
        <f>IF('ПЛАН НАВЧАЛЬНОГО ПРОЦЕСУ ДЕННА'!BA20&gt;0,IF(ROUND('ПЛАН НАВЧАЛЬНОГО ПРОЦЕСУ ДЕННА'!BA20*$BY$4,0)&gt;0,ROUND('ПЛАН НАВЧАЛЬНОГО ПРОЦЕСУ ДЕННА'!BA20*$BY$4,0)*2,2),0)</f>
        <v>0</v>
      </c>
      <c r="BC20" s="70">
        <f>'ПЛАН НАВЧАЛЬНОГО ПРОЦЕСУ ДЕННА'!BB20</f>
        <v>0</v>
      </c>
      <c r="BD20" s="374">
        <f>IF('ПЛАН НАВЧАЛЬНОГО ПРОЦЕСУ ДЕННА'!BC20&gt;0,IF(ROUND('ПЛАН НАВЧАЛЬНОГО ПРОЦЕСУ ДЕННА'!BC20*$BY$4,0)&gt;0,ROUND('ПЛАН НАВЧАЛЬНОГО ПРОЦЕСУ ДЕННА'!BC20*$BY$4,0)*2,2),0)</f>
        <v>0</v>
      </c>
      <c r="BE20" s="374">
        <f>IF('ПЛАН НАВЧАЛЬНОГО ПРОЦЕСУ ДЕННА'!BD20&gt;0,IF(ROUND('ПЛАН НАВЧАЛЬНОГО ПРОЦЕСУ ДЕННА'!BD20*$BY$4,0)&gt;0,ROUND('ПЛАН НАВЧАЛЬНОГО ПРОЦЕСУ ДЕННА'!BD20*$BY$4,0)*2,2),0)</f>
        <v>0</v>
      </c>
      <c r="BF20" s="374">
        <f>IF('ПЛАН НАВЧАЛЬНОГО ПРОЦЕСУ ДЕННА'!BE20&gt;0,IF(ROUND('ПЛАН НАВЧАЛЬНОГО ПРОЦЕСУ ДЕННА'!BE20*$BY$4,0)&gt;0,ROUND('ПЛАН НАВЧАЛЬНОГО ПРОЦЕСУ ДЕННА'!BE20*$BY$4,0)*2,2),0)</f>
        <v>0</v>
      </c>
      <c r="BG20" s="70">
        <f>'ПЛАН НАВЧАЛЬНОГО ПРОЦЕСУ ДЕННА'!BF20</f>
        <v>0</v>
      </c>
      <c r="BH20" s="374">
        <f>IF('ПЛАН НАВЧАЛЬНОГО ПРОЦЕСУ ДЕННА'!BG20&gt;0,IF(ROUND('ПЛАН НАВЧАЛЬНОГО ПРОЦЕСУ ДЕННА'!BG20*$BY$4,0)&gt;0,ROUND('ПЛАН НАВЧАЛЬНОГО ПРОЦЕСУ ДЕННА'!BG20*$BY$4,0)*2,2),0)</f>
        <v>0</v>
      </c>
      <c r="BI20" s="374">
        <f>IF('ПЛАН НАВЧАЛЬНОГО ПРОЦЕСУ ДЕННА'!BH20&gt;0,IF(ROUND('ПЛАН НАВЧАЛЬНОГО ПРОЦЕСУ ДЕННА'!BH20*$BY$4,0)&gt;0,ROUND('ПЛАН НАВЧАЛЬНОГО ПРОЦЕСУ ДЕННА'!BH20*$BY$4,0)*2,2),0)</f>
        <v>0</v>
      </c>
      <c r="BJ20" s="374">
        <f>IF('ПЛАН НАВЧАЛЬНОГО ПРОЦЕСУ ДЕННА'!BI20&gt;0,IF(ROUND('ПЛАН НАВЧАЛЬНОГО ПРОЦЕСУ ДЕННА'!BI20*$BY$4,0)&gt;0,ROUND('ПЛАН НАВЧАЛЬНОГО ПРОЦЕСУ ДЕННА'!BI20*$BY$4,0)*2,2),0)</f>
        <v>0</v>
      </c>
      <c r="BK20" s="70">
        <f>'ПЛАН НАВЧАЛЬНОГО ПРОЦЕСУ ДЕННА'!BJ20</f>
        <v>0</v>
      </c>
      <c r="BL20" s="63">
        <f t="shared" si="1"/>
        <v>0.9555555555555556</v>
      </c>
      <c r="BM20" s="127" t="str">
        <f t="shared" si="2"/>
        <v/>
      </c>
      <c r="BN20" s="14">
        <f t="shared" si="28"/>
        <v>3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14">
        <f t="shared" si="3"/>
        <v>0</v>
      </c>
      <c r="BV20" s="92">
        <f t="shared" si="15"/>
        <v>3</v>
      </c>
      <c r="BY20" s="14">
        <f t="shared" si="29"/>
        <v>3</v>
      </c>
      <c r="BZ20" s="14">
        <f t="shared" si="30"/>
        <v>0</v>
      </c>
      <c r="CA20" s="14">
        <f t="shared" si="31"/>
        <v>0</v>
      </c>
      <c r="CB20" s="14">
        <f t="shared" si="32"/>
        <v>0</v>
      </c>
      <c r="CC20" s="14">
        <f t="shared" si="33"/>
        <v>0</v>
      </c>
      <c r="CD20" s="14">
        <f t="shared" si="34"/>
        <v>0</v>
      </c>
      <c r="CE20" s="14">
        <f t="shared" si="35"/>
        <v>0</v>
      </c>
      <c r="CF20" s="14">
        <f t="shared" si="36"/>
        <v>0</v>
      </c>
      <c r="CG20" s="212">
        <f t="shared" si="16"/>
        <v>3</v>
      </c>
      <c r="CH20" s="312">
        <f>MAX(BY20:CF20)</f>
        <v>3</v>
      </c>
      <c r="CJ20" s="313">
        <f t="shared" si="18"/>
        <v>0</v>
      </c>
      <c r="CK20" s="313">
        <f t="shared" si="19"/>
        <v>0</v>
      </c>
      <c r="CL20" s="313">
        <f t="shared" si="20"/>
        <v>0</v>
      </c>
      <c r="CM20" s="313">
        <f t="shared" si="21"/>
        <v>0</v>
      </c>
      <c r="CN20" s="313">
        <f t="shared" si="22"/>
        <v>0</v>
      </c>
      <c r="CO20" s="313">
        <f t="shared" si="23"/>
        <v>0</v>
      </c>
      <c r="CP20" s="313">
        <f t="shared" si="24"/>
        <v>0</v>
      </c>
      <c r="CQ20" s="313">
        <f t="shared" si="25"/>
        <v>0</v>
      </c>
      <c r="CR20" s="314">
        <f t="shared" si="26"/>
        <v>0</v>
      </c>
      <c r="CS20" s="313">
        <f t="shared" si="4"/>
        <v>1</v>
      </c>
      <c r="CT20" s="313">
        <f t="shared" si="5"/>
        <v>0</v>
      </c>
      <c r="CU20" s="315">
        <f t="shared" si="6"/>
        <v>0</v>
      </c>
      <c r="CV20" s="313">
        <f t="shared" si="7"/>
        <v>0</v>
      </c>
      <c r="CW20" s="313">
        <f t="shared" si="8"/>
        <v>0</v>
      </c>
      <c r="CX20" s="313">
        <f t="shared" si="9"/>
        <v>0</v>
      </c>
      <c r="CY20" s="313">
        <f t="shared" si="10"/>
        <v>0</v>
      </c>
      <c r="CZ20" s="313">
        <f t="shared" si="11"/>
        <v>0</v>
      </c>
      <c r="DA20" s="316">
        <f t="shared" si="27"/>
        <v>1</v>
      </c>
      <c r="DE20" s="317">
        <f>SUM($AF20:$AH20)+SUM($AJ20:$AL20)+SUM($AN20:AP20)+SUM($AR20:AT20)+SUM($AV20:AX20)+SUM($AZ20:BB20)+SUM($BD20:BF20)+SUM($BH20:BJ20)</f>
        <v>4</v>
      </c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Y20" s="317">
        <f t="shared" si="12"/>
        <v>1</v>
      </c>
      <c r="DZ20" s="317">
        <f t="shared" si="12"/>
        <v>0</v>
      </c>
      <c r="EA20" s="317">
        <f t="shared" si="12"/>
        <v>0</v>
      </c>
      <c r="EB20" s="317">
        <f t="shared" si="12"/>
        <v>0</v>
      </c>
      <c r="EC20" s="317">
        <f t="shared" si="12"/>
        <v>0</v>
      </c>
      <c r="ED20" s="317">
        <f t="shared" si="12"/>
        <v>0</v>
      </c>
      <c r="EE20" s="317">
        <f t="shared" si="12"/>
        <v>0</v>
      </c>
      <c r="EF20" s="317">
        <f t="shared" si="12"/>
        <v>0</v>
      </c>
    </row>
    <row r="21" spans="1:136" s="19" customFormat="1" ht="19.25" customHeight="1">
      <c r="A21" s="22" t="str">
        <f>'ПЛАН НАВЧАЛЬНОГО ПРОЦЕСУ ДЕННА'!A21</f>
        <v>1.1.07</v>
      </c>
      <c r="B21" s="414" t="str">
        <f>'ПЛАН НАВЧАЛЬНОГО ПРОЦЕСУ ДЕННА'!B21</f>
        <v>Психологія ділового спілкування</v>
      </c>
      <c r="C21" s="480" t="str">
        <f>'ПЛАН НАВЧАЛЬНОГО ПРОЦЕСУ ДЕННА'!C21</f>
        <v>ПС, ППСР</v>
      </c>
      <c r="D21" s="307">
        <f>'ПЛАН НАВЧАЛЬНОГО ПРОЦЕСУ ДЕННА'!D21</f>
        <v>0</v>
      </c>
      <c r="E21" s="308">
        <f>'ПЛАН НАВЧАЛЬНОГО ПРОЦЕСУ ДЕННА'!E21</f>
        <v>0</v>
      </c>
      <c r="F21" s="308">
        <f>'ПЛАН НАВЧАЛЬНОГО ПРОЦЕСУ ДЕННА'!F21</f>
        <v>0</v>
      </c>
      <c r="G21" s="309">
        <f>'ПЛАН НАВЧАЛЬНОГО ПРОЦЕСУ ДЕННА'!G21</f>
        <v>0</v>
      </c>
      <c r="H21" s="307">
        <f>'ПЛАН НАВЧАЛЬНОГО ПРОЦЕСУ ДЕННА'!H21</f>
        <v>5</v>
      </c>
      <c r="I21" s="308">
        <f>'ПЛАН НАВЧАЛЬНОГО ПРОЦЕСУ ДЕННА'!I21</f>
        <v>0</v>
      </c>
      <c r="J21" s="308">
        <f>'ПЛАН НАВЧАЛЬНОГО ПРОЦЕСУ ДЕННА'!J21</f>
        <v>0</v>
      </c>
      <c r="K21" s="308">
        <f>'ПЛАН НАВЧАЛЬНОГО ПРОЦЕСУ ДЕННА'!K21</f>
        <v>0</v>
      </c>
      <c r="L21" s="308">
        <f>'ПЛАН НАВЧАЛЬНОГО ПРОЦЕСУ ДЕННА'!L21</f>
        <v>0</v>
      </c>
      <c r="M21" s="308">
        <f>'ПЛАН НАВЧАЛЬНОГО ПРОЦЕСУ ДЕННА'!M21</f>
        <v>0</v>
      </c>
      <c r="N21" s="308">
        <f>'ПЛАН НАВЧАЛЬНОГО ПРОЦЕСУ ДЕННА'!N21</f>
        <v>0</v>
      </c>
      <c r="O21" s="308">
        <f>'ПЛАН НАВЧАЛЬНОГО ПРОЦЕСУ ДЕННА'!O21</f>
        <v>0</v>
      </c>
      <c r="P21" s="273">
        <f>'ПЛАН НАВЧАЛЬНОГО ПРОЦЕСУ ДЕННА'!P21</f>
        <v>0</v>
      </c>
      <c r="Q21" s="273">
        <f>'ПЛАН НАВЧАЛЬНОГО ПРОЦЕСУ ДЕННА'!Q21</f>
        <v>0</v>
      </c>
      <c r="R21" s="418">
        <v>5</v>
      </c>
      <c r="S21" s="487"/>
      <c r="T21" s="487"/>
      <c r="U21" s="487"/>
      <c r="V21" s="487"/>
      <c r="W21" s="487"/>
      <c r="X21" s="487"/>
      <c r="Y21" s="487"/>
      <c r="Z21" s="310">
        <f>'ПЛАН НАВЧАЛЬНОГО ПРОЦЕСУ ДЕННА'!Y21</f>
        <v>90</v>
      </c>
      <c r="AA21" s="147">
        <f t="shared" si="0"/>
        <v>3</v>
      </c>
      <c r="AB21" s="9">
        <f t="shared" si="13"/>
        <v>2</v>
      </c>
      <c r="AC21" s="9">
        <f t="shared" si="13"/>
        <v>0</v>
      </c>
      <c r="AD21" s="9">
        <f t="shared" si="13"/>
        <v>2</v>
      </c>
      <c r="AE21" s="9">
        <f t="shared" si="14"/>
        <v>86</v>
      </c>
      <c r="AF21" s="374">
        <f>IF('ПЛАН НАВЧАЛЬНОГО ПРОЦЕСУ ДЕННА'!AE21&gt;0,IF(ROUND('ПЛАН НАВЧАЛЬНОГО ПРОЦЕСУ ДЕННА'!AE21*$BY$4,0)&gt;0,ROUND('ПЛАН НАВЧАЛЬНОГО ПРОЦЕСУ ДЕННА'!AE21*$BY$4,0)*2,2),0)</f>
        <v>0</v>
      </c>
      <c r="AG21" s="374">
        <f>IF('ПЛАН НАВЧАЛЬНОГО ПРОЦЕСУ ДЕННА'!AF21&gt;0,IF(ROUND('ПЛАН НАВЧАЛЬНОГО ПРОЦЕСУ ДЕННА'!AF21*$BY$4,0)&gt;0,ROUND('ПЛАН НАВЧАЛЬНОГО ПРОЦЕСУ ДЕННА'!AF21*$BY$4,0)*2,2),0)</f>
        <v>0</v>
      </c>
      <c r="AH21" s="374">
        <f>IF('ПЛАН НАВЧАЛЬНОГО ПРОЦЕСУ ДЕННА'!AG21&gt;0,IF(ROUND('ПЛАН НАВЧАЛЬНОГО ПРОЦЕСУ ДЕННА'!AG21*$BY$4,0)&gt;0,ROUND('ПЛАН НАВЧАЛЬНОГО ПРОЦЕСУ ДЕННА'!AG21*$BY$4,0)*2,2),0)</f>
        <v>0</v>
      </c>
      <c r="AI21" s="70">
        <f>'ПЛАН НАВЧАЛЬНОГО ПРОЦЕСУ ДЕННА'!AH21</f>
        <v>0</v>
      </c>
      <c r="AJ21" s="374">
        <f>IF('ПЛАН НАВЧАЛЬНОГО ПРОЦЕСУ ДЕННА'!AI21&gt;0,IF(ROUND('ПЛАН НАВЧАЛЬНОГО ПРОЦЕСУ ДЕННА'!AI21*$BY$4,0)&gt;0,ROUND('ПЛАН НАВЧАЛЬНОГО ПРОЦЕСУ ДЕННА'!AI21*$BY$4,0)*2,2),0)</f>
        <v>0</v>
      </c>
      <c r="AK21" s="374">
        <f>IF('ПЛАН НАВЧАЛЬНОГО ПРОЦЕСУ ДЕННА'!AJ21&gt;0,IF(ROUND('ПЛАН НАВЧАЛЬНОГО ПРОЦЕСУ ДЕННА'!AJ21*$BY$4,0)&gt;0,ROUND('ПЛАН НАВЧАЛЬНОГО ПРОЦЕСУ ДЕННА'!AJ21*$BY$4,0)*2,2),0)</f>
        <v>0</v>
      </c>
      <c r="AL21" s="374">
        <f>IF('ПЛАН НАВЧАЛЬНОГО ПРОЦЕСУ ДЕННА'!AK21&gt;0,IF(ROUND('ПЛАН НАВЧАЛЬНОГО ПРОЦЕСУ ДЕННА'!AK21*$BY$4,0)&gt;0,ROUND('ПЛАН НАВЧАЛЬНОГО ПРОЦЕСУ ДЕННА'!AK21*$BY$4,0)*2,2),0)</f>
        <v>0</v>
      </c>
      <c r="AM21" s="70">
        <f>'ПЛАН НАВЧАЛЬНОГО ПРОЦЕСУ ДЕННА'!AL21</f>
        <v>0</v>
      </c>
      <c r="AN21" s="374">
        <f>IF('ПЛАН НАВЧАЛЬНОГО ПРОЦЕСУ ДЕННА'!AM21&gt;0,IF(ROUND('ПЛАН НАВЧАЛЬНОГО ПРОЦЕСУ ДЕННА'!AM21*$BY$4,0)&gt;0,ROUND('ПЛАН НАВЧАЛЬНОГО ПРОЦЕСУ ДЕННА'!AM21*$BY$4,0)*2,2),0)</f>
        <v>0</v>
      </c>
      <c r="AO21" s="374">
        <f>IF('ПЛАН НАВЧАЛЬНОГО ПРОЦЕСУ ДЕННА'!AN21&gt;0,IF(ROUND('ПЛАН НАВЧАЛЬНОГО ПРОЦЕСУ ДЕННА'!AN21*$BY$4,0)&gt;0,ROUND('ПЛАН НАВЧАЛЬНОГО ПРОЦЕСУ ДЕННА'!AN21*$BY$4,0)*2,2),0)</f>
        <v>0</v>
      </c>
      <c r="AP21" s="374">
        <f>IF('ПЛАН НАВЧАЛЬНОГО ПРОЦЕСУ ДЕННА'!AO21&gt;0,IF(ROUND('ПЛАН НАВЧАЛЬНОГО ПРОЦЕСУ ДЕННА'!AO21*$BY$4,0)&gt;0,ROUND('ПЛАН НАВЧАЛЬНОГО ПРОЦЕСУ ДЕННА'!AO21*$BY$4,0)*2,2),0)</f>
        <v>0</v>
      </c>
      <c r="AQ21" s="70">
        <f>'ПЛАН НАВЧАЛЬНОГО ПРОЦЕСУ ДЕННА'!AP21</f>
        <v>0</v>
      </c>
      <c r="AR21" s="374">
        <f>IF('ПЛАН НАВЧАЛЬНОГО ПРОЦЕСУ ДЕННА'!AQ21&gt;0,IF(ROUND('ПЛАН НАВЧАЛЬНОГО ПРОЦЕСУ ДЕННА'!AQ21*$BY$4,0)&gt;0,ROUND('ПЛАН НАВЧАЛЬНОГО ПРОЦЕСУ ДЕННА'!AQ21*$BY$4,0)*2,2),0)</f>
        <v>0</v>
      </c>
      <c r="AS21" s="374">
        <f>IF('ПЛАН НАВЧАЛЬНОГО ПРОЦЕСУ ДЕННА'!AR21&gt;0,IF(ROUND('ПЛАН НАВЧАЛЬНОГО ПРОЦЕСУ ДЕННА'!AR21*$BY$4,0)&gt;0,ROUND('ПЛАН НАВЧАЛЬНОГО ПРОЦЕСУ ДЕННА'!AR21*$BY$4,0)*2,2),0)</f>
        <v>0</v>
      </c>
      <c r="AT21" s="374">
        <f>IF('ПЛАН НАВЧАЛЬНОГО ПРОЦЕСУ ДЕННА'!AS21&gt;0,IF(ROUND('ПЛАН НАВЧАЛЬНОГО ПРОЦЕСУ ДЕННА'!AS21*$BY$4,0)&gt;0,ROUND('ПЛАН НАВЧАЛЬНОГО ПРОЦЕСУ ДЕННА'!AS21*$BY$4,0)*2,2),0)</f>
        <v>0</v>
      </c>
      <c r="AU21" s="70">
        <f>'ПЛАН НАВЧАЛЬНОГО ПРОЦЕСУ ДЕННА'!AT21</f>
        <v>0</v>
      </c>
      <c r="AV21" s="374">
        <f>IF('ПЛАН НАВЧАЛЬНОГО ПРОЦЕСУ ДЕННА'!AU21&gt;0,IF(ROUND('ПЛАН НАВЧАЛЬНОГО ПРОЦЕСУ ДЕННА'!AU21*$BY$4,0)&gt;0,ROUND('ПЛАН НАВЧАЛЬНОГО ПРОЦЕСУ ДЕННА'!AU21*$BY$4,0)*2,2),0)</f>
        <v>2</v>
      </c>
      <c r="AW21" s="374">
        <f>IF('ПЛАН НАВЧАЛЬНОГО ПРОЦЕСУ ДЕННА'!AV21&gt;0,IF(ROUND('ПЛАН НАВЧАЛЬНОГО ПРОЦЕСУ ДЕННА'!AV21*$BY$4,0)&gt;0,ROUND('ПЛАН НАВЧАЛЬНОГО ПРОЦЕСУ ДЕННА'!AV21*$BY$4,0)*2,2),0)</f>
        <v>0</v>
      </c>
      <c r="AX21" s="374">
        <f>IF('ПЛАН НАВЧАЛЬНОГО ПРОЦЕСУ ДЕННА'!AW21&gt;0,IF(ROUND('ПЛАН НАВЧАЛЬНОГО ПРОЦЕСУ ДЕННА'!AW21*$BY$4,0)&gt;0,ROUND('ПЛАН НАВЧАЛЬНОГО ПРОЦЕСУ ДЕННА'!AW21*$BY$4,0)*2,2),0)</f>
        <v>2</v>
      </c>
      <c r="AY21" s="70">
        <f>'ПЛАН НАВЧАЛЬНОГО ПРОЦЕСУ ДЕННА'!AX21</f>
        <v>3</v>
      </c>
      <c r="AZ21" s="374">
        <f>IF('ПЛАН НАВЧАЛЬНОГО ПРОЦЕСУ ДЕННА'!AY21&gt;0,IF(ROUND('ПЛАН НАВЧАЛЬНОГО ПРОЦЕСУ ДЕННА'!AY21*$BY$4,0)&gt;0,ROUND('ПЛАН НАВЧАЛЬНОГО ПРОЦЕСУ ДЕННА'!AY21*$BY$4,0)*2,2),0)</f>
        <v>0</v>
      </c>
      <c r="BA21" s="374">
        <f>IF('ПЛАН НАВЧАЛЬНОГО ПРОЦЕСУ ДЕННА'!AZ21&gt;0,IF(ROUND('ПЛАН НАВЧАЛЬНОГО ПРОЦЕСУ ДЕННА'!AZ21*$BY$4,0)&gt;0,ROUND('ПЛАН НАВЧАЛЬНОГО ПРОЦЕСУ ДЕННА'!AZ21*$BY$4,0)*2,2),0)</f>
        <v>0</v>
      </c>
      <c r="BB21" s="374">
        <f>IF('ПЛАН НАВЧАЛЬНОГО ПРОЦЕСУ ДЕННА'!BA21&gt;0,IF(ROUND('ПЛАН НАВЧАЛЬНОГО ПРОЦЕСУ ДЕННА'!BA21*$BY$4,0)&gt;0,ROUND('ПЛАН НАВЧАЛЬНОГО ПРОЦЕСУ ДЕННА'!BA21*$BY$4,0)*2,2),0)</f>
        <v>0</v>
      </c>
      <c r="BC21" s="70">
        <f>'ПЛАН НАВЧАЛЬНОГО ПРОЦЕСУ ДЕННА'!BB21</f>
        <v>0</v>
      </c>
      <c r="BD21" s="374">
        <f>IF('ПЛАН НАВЧАЛЬНОГО ПРОЦЕСУ ДЕННА'!BC21&gt;0,IF(ROUND('ПЛАН НАВЧАЛЬНОГО ПРОЦЕСУ ДЕННА'!BC21*$BY$4,0)&gt;0,ROUND('ПЛАН НАВЧАЛЬНОГО ПРОЦЕСУ ДЕННА'!BC21*$BY$4,0)*2,2),0)</f>
        <v>0</v>
      </c>
      <c r="BE21" s="374">
        <f>IF('ПЛАН НАВЧАЛЬНОГО ПРОЦЕСУ ДЕННА'!BD21&gt;0,IF(ROUND('ПЛАН НАВЧАЛЬНОГО ПРОЦЕСУ ДЕННА'!BD21*$BY$4,0)&gt;0,ROUND('ПЛАН НАВЧАЛЬНОГО ПРОЦЕСУ ДЕННА'!BD21*$BY$4,0)*2,2),0)</f>
        <v>0</v>
      </c>
      <c r="BF21" s="374">
        <f>IF('ПЛАН НАВЧАЛЬНОГО ПРОЦЕСУ ДЕННА'!BE21&gt;0,IF(ROUND('ПЛАН НАВЧАЛЬНОГО ПРОЦЕСУ ДЕННА'!BE21*$BY$4,0)&gt;0,ROUND('ПЛАН НАВЧАЛЬНОГО ПРОЦЕСУ ДЕННА'!BE21*$BY$4,0)*2,2),0)</f>
        <v>0</v>
      </c>
      <c r="BG21" s="70">
        <f>'ПЛАН НАВЧАЛЬНОГО ПРОЦЕСУ ДЕННА'!BF21</f>
        <v>0</v>
      </c>
      <c r="BH21" s="374">
        <f>IF('ПЛАН НАВЧАЛЬНОГО ПРОЦЕСУ ДЕННА'!BG21&gt;0,IF(ROUND('ПЛАН НАВЧАЛЬНОГО ПРОЦЕСУ ДЕННА'!BG21*$BY$4,0)&gt;0,ROUND('ПЛАН НАВЧАЛЬНОГО ПРОЦЕСУ ДЕННА'!BG21*$BY$4,0)*2,2),0)</f>
        <v>0</v>
      </c>
      <c r="BI21" s="374">
        <f>IF('ПЛАН НАВЧАЛЬНОГО ПРОЦЕСУ ДЕННА'!BH21&gt;0,IF(ROUND('ПЛАН НАВЧАЛЬНОГО ПРОЦЕСУ ДЕННА'!BH21*$BY$4,0)&gt;0,ROUND('ПЛАН НАВЧАЛЬНОГО ПРОЦЕСУ ДЕННА'!BH21*$BY$4,0)*2,2),0)</f>
        <v>0</v>
      </c>
      <c r="BJ21" s="374">
        <f>IF('ПЛАН НАВЧАЛЬНОГО ПРОЦЕСУ ДЕННА'!BI21&gt;0,IF(ROUND('ПЛАН НАВЧАЛЬНОГО ПРОЦЕСУ ДЕННА'!BI21*$BY$4,0)&gt;0,ROUND('ПЛАН НАВЧАЛЬНОГО ПРОЦЕСУ ДЕННА'!BI21*$BY$4,0)*2,2),0)</f>
        <v>0</v>
      </c>
      <c r="BK21" s="70">
        <f>'ПЛАН НАВЧАЛЬНОГО ПРОЦЕСУ ДЕННА'!BJ21</f>
        <v>0</v>
      </c>
      <c r="BL21" s="63">
        <f t="shared" si="1"/>
        <v>0.9555555555555556</v>
      </c>
      <c r="BM21" s="127" t="str">
        <f t="shared" si="2"/>
        <v/>
      </c>
      <c r="BN21" s="14">
        <f t="shared" si="28"/>
        <v>0</v>
      </c>
      <c r="BO21" s="14">
        <f t="shared" si="3"/>
        <v>0</v>
      </c>
      <c r="BP21" s="14">
        <f t="shared" si="3"/>
        <v>0</v>
      </c>
      <c r="BQ21" s="14">
        <f t="shared" si="3"/>
        <v>0</v>
      </c>
      <c r="BR21" s="14">
        <f t="shared" si="3"/>
        <v>3</v>
      </c>
      <c r="BS21" s="14">
        <f t="shared" si="3"/>
        <v>0</v>
      </c>
      <c r="BT21" s="14">
        <f t="shared" si="3"/>
        <v>0</v>
      </c>
      <c r="BU21" s="14">
        <f t="shared" si="3"/>
        <v>0</v>
      </c>
      <c r="BV21" s="92">
        <f t="shared" si="15"/>
        <v>3</v>
      </c>
      <c r="BY21" s="14">
        <f t="shared" si="29"/>
        <v>0</v>
      </c>
      <c r="BZ21" s="14">
        <f t="shared" si="30"/>
        <v>0</v>
      </c>
      <c r="CA21" s="14">
        <f t="shared" si="31"/>
        <v>0</v>
      </c>
      <c r="CB21" s="14">
        <f t="shared" si="32"/>
        <v>0</v>
      </c>
      <c r="CC21" s="14">
        <f t="shared" si="33"/>
        <v>3</v>
      </c>
      <c r="CD21" s="14">
        <f t="shared" si="34"/>
        <v>0</v>
      </c>
      <c r="CE21" s="14">
        <f t="shared" si="35"/>
        <v>0</v>
      </c>
      <c r="CF21" s="14">
        <f t="shared" si="36"/>
        <v>0</v>
      </c>
      <c r="CG21" s="212">
        <f t="shared" si="16"/>
        <v>3</v>
      </c>
      <c r="CH21" s="312">
        <f t="shared" si="17"/>
        <v>3</v>
      </c>
      <c r="CJ21" s="313">
        <f t="shared" si="18"/>
        <v>0</v>
      </c>
      <c r="CK21" s="313">
        <f t="shared" si="19"/>
        <v>0</v>
      </c>
      <c r="CL21" s="313">
        <f t="shared" si="20"/>
        <v>0</v>
      </c>
      <c r="CM21" s="313">
        <f t="shared" si="21"/>
        <v>0</v>
      </c>
      <c r="CN21" s="313">
        <f t="shared" si="22"/>
        <v>0</v>
      </c>
      <c r="CO21" s="313">
        <f t="shared" si="23"/>
        <v>0</v>
      </c>
      <c r="CP21" s="313">
        <f t="shared" si="24"/>
        <v>0</v>
      </c>
      <c r="CQ21" s="313">
        <f t="shared" si="25"/>
        <v>0</v>
      </c>
      <c r="CR21" s="314">
        <f t="shared" si="26"/>
        <v>0</v>
      </c>
      <c r="CS21" s="313">
        <f t="shared" si="4"/>
        <v>0</v>
      </c>
      <c r="CT21" s="313">
        <f t="shared" si="5"/>
        <v>0</v>
      </c>
      <c r="CU21" s="315">
        <f t="shared" si="6"/>
        <v>0</v>
      </c>
      <c r="CV21" s="313">
        <f t="shared" si="7"/>
        <v>0</v>
      </c>
      <c r="CW21" s="313">
        <f t="shared" si="8"/>
        <v>1</v>
      </c>
      <c r="CX21" s="313">
        <f t="shared" si="9"/>
        <v>0</v>
      </c>
      <c r="CY21" s="313">
        <f t="shared" si="10"/>
        <v>0</v>
      </c>
      <c r="CZ21" s="313">
        <f t="shared" si="11"/>
        <v>0</v>
      </c>
      <c r="DA21" s="316">
        <f t="shared" si="27"/>
        <v>1</v>
      </c>
      <c r="DE21" s="317">
        <f>SUM($AF21:$AH21)+SUM($AJ21:$AL21)+SUM($AN21:AP21)+SUM($AR21:AT21)+SUM($AV21:AX21)+SUM($AZ21:BB21)+SUM($BD21:BF21)+SUM($BH21:BJ21)</f>
        <v>4</v>
      </c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Y21" s="317">
        <f t="shared" si="12"/>
        <v>0</v>
      </c>
      <c r="DZ21" s="317">
        <f t="shared" si="12"/>
        <v>0</v>
      </c>
      <c r="EA21" s="317">
        <f t="shared" si="12"/>
        <v>0</v>
      </c>
      <c r="EB21" s="317">
        <f t="shared" si="12"/>
        <v>0</v>
      </c>
      <c r="EC21" s="317">
        <f t="shared" si="12"/>
        <v>1</v>
      </c>
      <c r="ED21" s="317">
        <f t="shared" si="12"/>
        <v>0</v>
      </c>
      <c r="EE21" s="317">
        <f t="shared" si="12"/>
        <v>0</v>
      </c>
      <c r="EF21" s="317">
        <f t="shared" si="12"/>
        <v>0</v>
      </c>
    </row>
    <row r="22" spans="1:136" s="19" customFormat="1" ht="12.5">
      <c r="A22" s="22" t="str">
        <f>'ПЛАН НАВЧАЛЬНОГО ПРОЦЕСУ ДЕННА'!A22</f>
        <v>1.1.08</v>
      </c>
      <c r="B22" s="414" t="str">
        <f>'ПЛАН НАВЧАЛЬНОГО ПРОЦЕСУ ДЕННА'!B22</f>
        <v>Управління проєктами</v>
      </c>
      <c r="C22" s="480" t="str">
        <f>'ПЛАН НАВЧАЛЬНОГО ПРОЦЕСУ ДЕННА'!C22</f>
        <v>ЕП</v>
      </c>
      <c r="D22" s="307">
        <f>'ПЛАН НАВЧАЛЬНОГО ПРОЦЕСУ ДЕННА'!D22</f>
        <v>0</v>
      </c>
      <c r="E22" s="308">
        <f>'ПЛАН НАВЧАЛЬНОГО ПРОЦЕСУ ДЕННА'!E22</f>
        <v>0</v>
      </c>
      <c r="F22" s="308">
        <f>'ПЛАН НАВЧАЛЬНОГО ПРОЦЕСУ ДЕННА'!F22</f>
        <v>0</v>
      </c>
      <c r="G22" s="309">
        <f>'ПЛАН НАВЧАЛЬНОГО ПРОЦЕСУ ДЕННА'!G22</f>
        <v>0</v>
      </c>
      <c r="H22" s="307">
        <f>'ПЛАН НАВЧАЛЬНОГО ПРОЦЕСУ ДЕННА'!H22</f>
        <v>6</v>
      </c>
      <c r="I22" s="308">
        <f>'ПЛАН НАВЧАЛЬНОГО ПРОЦЕСУ ДЕННА'!I22</f>
        <v>0</v>
      </c>
      <c r="J22" s="308">
        <f>'ПЛАН НАВЧАЛЬНОГО ПРОЦЕСУ ДЕННА'!J22</f>
        <v>0</v>
      </c>
      <c r="K22" s="308">
        <f>'ПЛАН НАВЧАЛЬНОГО ПРОЦЕСУ ДЕННА'!K22</f>
        <v>0</v>
      </c>
      <c r="L22" s="308">
        <f>'ПЛАН НАВЧАЛЬНОГО ПРОЦЕСУ ДЕННА'!L22</f>
        <v>0</v>
      </c>
      <c r="M22" s="308">
        <f>'ПЛАН НАВЧАЛЬНОГО ПРОЦЕСУ ДЕННА'!M22</f>
        <v>0</v>
      </c>
      <c r="N22" s="308">
        <f>'ПЛАН НАВЧАЛЬНОГО ПРОЦЕСУ ДЕННА'!N22</f>
        <v>0</v>
      </c>
      <c r="O22" s="308">
        <f>'ПЛАН НАВЧАЛЬНОГО ПРОЦЕСУ ДЕННА'!O22</f>
        <v>0</v>
      </c>
      <c r="P22" s="273">
        <f>'ПЛАН НАВЧАЛЬНОГО ПРОЦЕСУ ДЕННА'!P22</f>
        <v>0</v>
      </c>
      <c r="Q22" s="273">
        <f>'ПЛАН НАВЧАЛЬНОГО ПРОЦЕСУ ДЕННА'!Q22</f>
        <v>0</v>
      </c>
      <c r="R22" s="418">
        <v>6</v>
      </c>
      <c r="S22" s="487"/>
      <c r="T22" s="487"/>
      <c r="U22" s="487"/>
      <c r="V22" s="487"/>
      <c r="W22" s="487"/>
      <c r="X22" s="487"/>
      <c r="Y22" s="487"/>
      <c r="Z22" s="310">
        <f>'ПЛАН НАВЧАЛЬНОГО ПРОЦЕСУ ДЕННА'!Y22</f>
        <v>90</v>
      </c>
      <c r="AA22" s="147">
        <f t="shared" si="0"/>
        <v>3</v>
      </c>
      <c r="AB22" s="9">
        <f t="shared" si="13"/>
        <v>2</v>
      </c>
      <c r="AC22" s="9">
        <f t="shared" si="13"/>
        <v>0</v>
      </c>
      <c r="AD22" s="9">
        <f t="shared" si="13"/>
        <v>2</v>
      </c>
      <c r="AE22" s="9">
        <f t="shared" si="14"/>
        <v>86</v>
      </c>
      <c r="AF22" s="374">
        <f>IF('ПЛАН НАВЧАЛЬНОГО ПРОЦЕСУ ДЕННА'!AE22&gt;0,IF(ROUND('ПЛАН НАВЧАЛЬНОГО ПРОЦЕСУ ДЕННА'!AE22*$BY$4,0)&gt;0,ROUND('ПЛАН НАВЧАЛЬНОГО ПРОЦЕСУ ДЕННА'!AE22*$BY$4,0)*2,2),0)</f>
        <v>0</v>
      </c>
      <c r="AG22" s="374">
        <f>IF('ПЛАН НАВЧАЛЬНОГО ПРОЦЕСУ ДЕННА'!AF22&gt;0,IF(ROUND('ПЛАН НАВЧАЛЬНОГО ПРОЦЕСУ ДЕННА'!AF22*$BY$4,0)&gt;0,ROUND('ПЛАН НАВЧАЛЬНОГО ПРОЦЕСУ ДЕННА'!AF22*$BY$4,0)*2,2),0)</f>
        <v>0</v>
      </c>
      <c r="AH22" s="374">
        <f>IF('ПЛАН НАВЧАЛЬНОГО ПРОЦЕСУ ДЕННА'!AG22&gt;0,IF(ROUND('ПЛАН НАВЧАЛЬНОГО ПРОЦЕСУ ДЕННА'!AG22*$BY$4,0)&gt;0,ROUND('ПЛАН НАВЧАЛЬНОГО ПРОЦЕСУ ДЕННА'!AG22*$BY$4,0)*2,2),0)</f>
        <v>0</v>
      </c>
      <c r="AI22" s="70">
        <f>'ПЛАН НАВЧАЛЬНОГО ПРОЦЕСУ ДЕННА'!AH22</f>
        <v>0</v>
      </c>
      <c r="AJ22" s="374">
        <f>IF('ПЛАН НАВЧАЛЬНОГО ПРОЦЕСУ ДЕННА'!AI22&gt;0,IF(ROUND('ПЛАН НАВЧАЛЬНОГО ПРОЦЕСУ ДЕННА'!AI22*$BY$4,0)&gt;0,ROUND('ПЛАН НАВЧАЛЬНОГО ПРОЦЕСУ ДЕННА'!AI22*$BY$4,0)*2,2),0)</f>
        <v>0</v>
      </c>
      <c r="AK22" s="374">
        <f>IF('ПЛАН НАВЧАЛЬНОГО ПРОЦЕСУ ДЕННА'!AJ22&gt;0,IF(ROUND('ПЛАН НАВЧАЛЬНОГО ПРОЦЕСУ ДЕННА'!AJ22*$BY$4,0)&gt;0,ROUND('ПЛАН НАВЧАЛЬНОГО ПРОЦЕСУ ДЕННА'!AJ22*$BY$4,0)*2,2),0)</f>
        <v>0</v>
      </c>
      <c r="AL22" s="374">
        <f>IF('ПЛАН НАВЧАЛЬНОГО ПРОЦЕСУ ДЕННА'!AK22&gt;0,IF(ROUND('ПЛАН НАВЧАЛЬНОГО ПРОЦЕСУ ДЕННА'!AK22*$BY$4,0)&gt;0,ROUND('ПЛАН НАВЧАЛЬНОГО ПРОЦЕСУ ДЕННА'!AK22*$BY$4,0)*2,2),0)</f>
        <v>0</v>
      </c>
      <c r="AM22" s="70">
        <f>'ПЛАН НАВЧАЛЬНОГО ПРОЦЕСУ ДЕННА'!AL22</f>
        <v>0</v>
      </c>
      <c r="AN22" s="374">
        <f>IF('ПЛАН НАВЧАЛЬНОГО ПРОЦЕСУ ДЕННА'!AM22&gt;0,IF(ROUND('ПЛАН НАВЧАЛЬНОГО ПРОЦЕСУ ДЕННА'!AM22*$BY$4,0)&gt;0,ROUND('ПЛАН НАВЧАЛЬНОГО ПРОЦЕСУ ДЕННА'!AM22*$BY$4,0)*2,2),0)</f>
        <v>0</v>
      </c>
      <c r="AO22" s="374">
        <f>IF('ПЛАН НАВЧАЛЬНОГО ПРОЦЕСУ ДЕННА'!AN22&gt;0,IF(ROUND('ПЛАН НАВЧАЛЬНОГО ПРОЦЕСУ ДЕННА'!AN22*$BY$4,0)&gt;0,ROUND('ПЛАН НАВЧАЛЬНОГО ПРОЦЕСУ ДЕННА'!AN22*$BY$4,0)*2,2),0)</f>
        <v>0</v>
      </c>
      <c r="AP22" s="374">
        <f>IF('ПЛАН НАВЧАЛЬНОГО ПРОЦЕСУ ДЕННА'!AO22&gt;0,IF(ROUND('ПЛАН НАВЧАЛЬНОГО ПРОЦЕСУ ДЕННА'!AO22*$BY$4,0)&gt;0,ROUND('ПЛАН НАВЧАЛЬНОГО ПРОЦЕСУ ДЕННА'!AO22*$BY$4,0)*2,2),0)</f>
        <v>0</v>
      </c>
      <c r="AQ22" s="70">
        <f>'ПЛАН НАВЧАЛЬНОГО ПРОЦЕСУ ДЕННА'!AP22</f>
        <v>0</v>
      </c>
      <c r="AR22" s="374">
        <f>IF('ПЛАН НАВЧАЛЬНОГО ПРОЦЕСУ ДЕННА'!AQ22&gt;0,IF(ROUND('ПЛАН НАВЧАЛЬНОГО ПРОЦЕСУ ДЕННА'!AQ22*$BY$4,0)&gt;0,ROUND('ПЛАН НАВЧАЛЬНОГО ПРОЦЕСУ ДЕННА'!AQ22*$BY$4,0)*2,2),0)</f>
        <v>0</v>
      </c>
      <c r="AS22" s="374">
        <f>IF('ПЛАН НАВЧАЛЬНОГО ПРОЦЕСУ ДЕННА'!AR22&gt;0,IF(ROUND('ПЛАН НАВЧАЛЬНОГО ПРОЦЕСУ ДЕННА'!AR22*$BY$4,0)&gt;0,ROUND('ПЛАН НАВЧАЛЬНОГО ПРОЦЕСУ ДЕННА'!AR22*$BY$4,0)*2,2),0)</f>
        <v>0</v>
      </c>
      <c r="AT22" s="374">
        <f>IF('ПЛАН НАВЧАЛЬНОГО ПРОЦЕСУ ДЕННА'!AS22&gt;0,IF(ROUND('ПЛАН НАВЧАЛЬНОГО ПРОЦЕСУ ДЕННА'!AS22*$BY$4,0)&gt;0,ROUND('ПЛАН НАВЧАЛЬНОГО ПРОЦЕСУ ДЕННА'!AS22*$BY$4,0)*2,2),0)</f>
        <v>0</v>
      </c>
      <c r="AU22" s="70">
        <f>'ПЛАН НАВЧАЛЬНОГО ПРОЦЕСУ ДЕННА'!AT22</f>
        <v>0</v>
      </c>
      <c r="AV22" s="374">
        <f>IF('ПЛАН НАВЧАЛЬНОГО ПРОЦЕСУ ДЕННА'!AU22&gt;0,IF(ROUND('ПЛАН НАВЧАЛЬНОГО ПРОЦЕСУ ДЕННА'!AU22*$BY$4,0)&gt;0,ROUND('ПЛАН НАВЧАЛЬНОГО ПРОЦЕСУ ДЕННА'!AU22*$BY$4,0)*2,2),0)</f>
        <v>0</v>
      </c>
      <c r="AW22" s="374">
        <f>IF('ПЛАН НАВЧАЛЬНОГО ПРОЦЕСУ ДЕННА'!AV22&gt;0,IF(ROUND('ПЛАН НАВЧАЛЬНОГО ПРОЦЕСУ ДЕННА'!AV22*$BY$4,0)&gt;0,ROUND('ПЛАН НАВЧАЛЬНОГО ПРОЦЕСУ ДЕННА'!AV22*$BY$4,0)*2,2),0)</f>
        <v>0</v>
      </c>
      <c r="AX22" s="374">
        <f>IF('ПЛАН НАВЧАЛЬНОГО ПРОЦЕСУ ДЕННА'!AW22&gt;0,IF(ROUND('ПЛАН НАВЧАЛЬНОГО ПРОЦЕСУ ДЕННА'!AW22*$BY$4,0)&gt;0,ROUND('ПЛАН НАВЧАЛЬНОГО ПРОЦЕСУ ДЕННА'!AW22*$BY$4,0)*2,2),0)</f>
        <v>0</v>
      </c>
      <c r="AY22" s="70">
        <f>'ПЛАН НАВЧАЛЬНОГО ПРОЦЕСУ ДЕННА'!AX22</f>
        <v>0</v>
      </c>
      <c r="AZ22" s="374">
        <f>IF('ПЛАН НАВЧАЛЬНОГО ПРОЦЕСУ ДЕННА'!AY22&gt;0,IF(ROUND('ПЛАН НАВЧАЛЬНОГО ПРОЦЕСУ ДЕННА'!AY22*$BY$4,0)&gt;0,ROUND('ПЛАН НАВЧАЛЬНОГО ПРОЦЕСУ ДЕННА'!AY22*$BY$4,0)*2,2),0)</f>
        <v>2</v>
      </c>
      <c r="BA22" s="374">
        <f>IF('ПЛАН НАВЧАЛЬНОГО ПРОЦЕСУ ДЕННА'!AZ22&gt;0,IF(ROUND('ПЛАН НАВЧАЛЬНОГО ПРОЦЕСУ ДЕННА'!AZ22*$BY$4,0)&gt;0,ROUND('ПЛАН НАВЧАЛЬНОГО ПРОЦЕСУ ДЕННА'!AZ22*$BY$4,0)*2,2),0)</f>
        <v>0</v>
      </c>
      <c r="BB22" s="374">
        <f>IF('ПЛАН НАВЧАЛЬНОГО ПРОЦЕСУ ДЕННА'!BA22&gt;0,IF(ROUND('ПЛАН НАВЧАЛЬНОГО ПРОЦЕСУ ДЕННА'!BA22*$BY$4,0)&gt;0,ROUND('ПЛАН НАВЧАЛЬНОГО ПРОЦЕСУ ДЕННА'!BA22*$BY$4,0)*2,2),0)</f>
        <v>2</v>
      </c>
      <c r="BC22" s="70">
        <f>'ПЛАН НАВЧАЛЬНОГО ПРОЦЕСУ ДЕННА'!BB22</f>
        <v>3</v>
      </c>
      <c r="BD22" s="374">
        <f>IF('ПЛАН НАВЧАЛЬНОГО ПРОЦЕСУ ДЕННА'!BC22&gt;0,IF(ROUND('ПЛАН НАВЧАЛЬНОГО ПРОЦЕСУ ДЕННА'!BC22*$BY$4,0)&gt;0,ROUND('ПЛАН НАВЧАЛЬНОГО ПРОЦЕСУ ДЕННА'!BC22*$BY$4,0)*2,2),0)</f>
        <v>0</v>
      </c>
      <c r="BE22" s="374">
        <f>IF('ПЛАН НАВЧАЛЬНОГО ПРОЦЕСУ ДЕННА'!BD22&gt;0,IF(ROUND('ПЛАН НАВЧАЛЬНОГО ПРОЦЕСУ ДЕННА'!BD22*$BY$4,0)&gt;0,ROUND('ПЛАН НАВЧАЛЬНОГО ПРОЦЕСУ ДЕННА'!BD22*$BY$4,0)*2,2),0)</f>
        <v>0</v>
      </c>
      <c r="BF22" s="374">
        <f>IF('ПЛАН НАВЧАЛЬНОГО ПРОЦЕСУ ДЕННА'!BE22&gt;0,IF(ROUND('ПЛАН НАВЧАЛЬНОГО ПРОЦЕСУ ДЕННА'!BE22*$BY$4,0)&gt;0,ROUND('ПЛАН НАВЧАЛЬНОГО ПРОЦЕСУ ДЕННА'!BE22*$BY$4,0)*2,2),0)</f>
        <v>0</v>
      </c>
      <c r="BG22" s="70">
        <f>'ПЛАН НАВЧАЛЬНОГО ПРОЦЕСУ ДЕННА'!BF22</f>
        <v>0</v>
      </c>
      <c r="BH22" s="374">
        <f>IF('ПЛАН НАВЧАЛЬНОГО ПРОЦЕСУ ДЕННА'!BG22&gt;0,IF(ROUND('ПЛАН НАВЧАЛЬНОГО ПРОЦЕСУ ДЕННА'!BG22*$BY$4,0)&gt;0,ROUND('ПЛАН НАВЧАЛЬНОГО ПРОЦЕСУ ДЕННА'!BG22*$BY$4,0)*2,2),0)</f>
        <v>0</v>
      </c>
      <c r="BI22" s="374">
        <f>IF('ПЛАН НАВЧАЛЬНОГО ПРОЦЕСУ ДЕННА'!BH22&gt;0,IF(ROUND('ПЛАН НАВЧАЛЬНОГО ПРОЦЕСУ ДЕННА'!BH22*$BY$4,0)&gt;0,ROUND('ПЛАН НАВЧАЛЬНОГО ПРОЦЕСУ ДЕННА'!BH22*$BY$4,0)*2,2),0)</f>
        <v>0</v>
      </c>
      <c r="BJ22" s="374">
        <f>IF('ПЛАН НАВЧАЛЬНОГО ПРОЦЕСУ ДЕННА'!BI22&gt;0,IF(ROUND('ПЛАН НАВЧАЛЬНОГО ПРОЦЕСУ ДЕННА'!BI22*$BY$4,0)&gt;0,ROUND('ПЛАН НАВЧАЛЬНОГО ПРОЦЕСУ ДЕННА'!BI22*$BY$4,0)*2,2),0)</f>
        <v>0</v>
      </c>
      <c r="BK22" s="70">
        <f>'ПЛАН НАВЧАЛЬНОГО ПРОЦЕСУ ДЕННА'!BJ22</f>
        <v>0</v>
      </c>
      <c r="BL22" s="63">
        <f t="shared" si="1"/>
        <v>0.9555555555555556</v>
      </c>
      <c r="BM22" s="127" t="str">
        <f t="shared" si="2"/>
        <v/>
      </c>
      <c r="BN22" s="14">
        <f t="shared" si="28"/>
        <v>0</v>
      </c>
      <c r="BO22" s="14">
        <f t="shared" si="3"/>
        <v>0</v>
      </c>
      <c r="BP22" s="14">
        <f t="shared" si="3"/>
        <v>0</v>
      </c>
      <c r="BQ22" s="14">
        <f t="shared" si="3"/>
        <v>0</v>
      </c>
      <c r="BR22" s="14">
        <f t="shared" si="3"/>
        <v>0</v>
      </c>
      <c r="BS22" s="14">
        <f t="shared" si="3"/>
        <v>3</v>
      </c>
      <c r="BT22" s="14">
        <f t="shared" si="3"/>
        <v>0</v>
      </c>
      <c r="BU22" s="14">
        <f t="shared" si="3"/>
        <v>0</v>
      </c>
      <c r="BV22" s="92">
        <f t="shared" si="15"/>
        <v>3</v>
      </c>
      <c r="BY22" s="14">
        <f t="shared" si="29"/>
        <v>0</v>
      </c>
      <c r="BZ22" s="14">
        <f t="shared" si="30"/>
        <v>0</v>
      </c>
      <c r="CA22" s="14">
        <f t="shared" si="31"/>
        <v>0</v>
      </c>
      <c r="CB22" s="14">
        <f t="shared" si="32"/>
        <v>0</v>
      </c>
      <c r="CC22" s="14">
        <f t="shared" si="33"/>
        <v>0</v>
      </c>
      <c r="CD22" s="14">
        <f t="shared" si="34"/>
        <v>3</v>
      </c>
      <c r="CE22" s="14">
        <f t="shared" si="35"/>
        <v>0</v>
      </c>
      <c r="CF22" s="14">
        <f t="shared" si="36"/>
        <v>0</v>
      </c>
      <c r="CG22" s="212">
        <f t="shared" si="16"/>
        <v>3</v>
      </c>
      <c r="CH22" s="312">
        <f t="shared" si="17"/>
        <v>3</v>
      </c>
      <c r="CJ22" s="313">
        <f t="shared" si="18"/>
        <v>0</v>
      </c>
      <c r="CK22" s="313">
        <f t="shared" si="19"/>
        <v>0</v>
      </c>
      <c r="CL22" s="313">
        <f t="shared" si="20"/>
        <v>0</v>
      </c>
      <c r="CM22" s="313">
        <f t="shared" si="21"/>
        <v>0</v>
      </c>
      <c r="CN22" s="313">
        <f t="shared" si="22"/>
        <v>0</v>
      </c>
      <c r="CO22" s="313">
        <f t="shared" si="23"/>
        <v>0</v>
      </c>
      <c r="CP22" s="313">
        <f t="shared" si="24"/>
        <v>0</v>
      </c>
      <c r="CQ22" s="313">
        <f t="shared" si="25"/>
        <v>0</v>
      </c>
      <c r="CR22" s="314">
        <f t="shared" si="26"/>
        <v>0</v>
      </c>
      <c r="CS22" s="313">
        <f t="shared" si="4"/>
        <v>0</v>
      </c>
      <c r="CT22" s="313">
        <f t="shared" si="5"/>
        <v>0</v>
      </c>
      <c r="CU22" s="315">
        <f t="shared" si="6"/>
        <v>0</v>
      </c>
      <c r="CV22" s="313">
        <f t="shared" si="7"/>
        <v>0</v>
      </c>
      <c r="CW22" s="313">
        <f t="shared" si="8"/>
        <v>0</v>
      </c>
      <c r="CX22" s="313">
        <f t="shared" si="9"/>
        <v>1</v>
      </c>
      <c r="CY22" s="313">
        <f t="shared" si="10"/>
        <v>0</v>
      </c>
      <c r="CZ22" s="313">
        <f t="shared" si="11"/>
        <v>0</v>
      </c>
      <c r="DA22" s="316">
        <f t="shared" si="27"/>
        <v>1</v>
      </c>
      <c r="DE22" s="317">
        <f>SUM($AF22:$AH22)+SUM($AJ22:$AL22)+SUM($AN22:AP22)+SUM($AR22:AT22)+SUM($AV22:AX22)+SUM($AZ22:BB22)+SUM($BD22:BF22)+SUM($BH22:BJ22)</f>
        <v>4</v>
      </c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Y22" s="317">
        <f t="shared" si="12"/>
        <v>0</v>
      </c>
      <c r="DZ22" s="317">
        <f t="shared" si="12"/>
        <v>0</v>
      </c>
      <c r="EA22" s="317">
        <f t="shared" si="12"/>
        <v>0</v>
      </c>
      <c r="EB22" s="317">
        <f t="shared" si="12"/>
        <v>0</v>
      </c>
      <c r="EC22" s="317">
        <f t="shared" si="12"/>
        <v>0</v>
      </c>
      <c r="ED22" s="317">
        <f t="shared" si="12"/>
        <v>1</v>
      </c>
      <c r="EE22" s="317">
        <f t="shared" si="12"/>
        <v>0</v>
      </c>
      <c r="EF22" s="317">
        <f t="shared" si="12"/>
        <v>0</v>
      </c>
    </row>
    <row r="23" spans="1:136" s="19" customFormat="1" ht="12.5">
      <c r="A23" s="22" t="str">
        <f>'ПЛАН НАВЧАЛЬНОГО ПРОЦЕСУ ДЕННА'!A23</f>
        <v>1.1.09</v>
      </c>
      <c r="B23" s="414" t="str">
        <f>'ПЛАН НАВЧАЛЬНОГО ПРОЦЕСУ ДЕННА'!B23</f>
        <v>Господарське право</v>
      </c>
      <c r="C23" s="480" t="str">
        <f>'ПЛАН НАВЧАЛЬНОГО ПРОЦЕСУ ДЕННА'!C23</f>
        <v>ГП</v>
      </c>
      <c r="D23" s="307">
        <f>'ПЛАН НАВЧАЛЬНОГО ПРОЦЕСУ ДЕННА'!D23</f>
        <v>0</v>
      </c>
      <c r="E23" s="308">
        <f>'ПЛАН НАВЧАЛЬНОГО ПРОЦЕСУ ДЕННА'!E23</f>
        <v>0</v>
      </c>
      <c r="F23" s="308">
        <f>'ПЛАН НАВЧАЛЬНОГО ПРОЦЕСУ ДЕННА'!F23</f>
        <v>0</v>
      </c>
      <c r="G23" s="309">
        <f>'ПЛАН НАВЧАЛЬНОГО ПРОЦЕСУ ДЕННА'!G23</f>
        <v>0</v>
      </c>
      <c r="H23" s="307">
        <f>'ПЛАН НАВЧАЛЬНОГО ПРОЦЕСУ ДЕННА'!H23</f>
        <v>1</v>
      </c>
      <c r="I23" s="308">
        <f>'ПЛАН НАВЧАЛЬНОГО ПРОЦЕСУ ДЕННА'!I23</f>
        <v>0</v>
      </c>
      <c r="J23" s="308">
        <f>'ПЛАН НАВЧАЛЬНОГО ПРОЦЕСУ ДЕННА'!J23</f>
        <v>0</v>
      </c>
      <c r="K23" s="308">
        <f>'ПЛАН НАВЧАЛЬНОГО ПРОЦЕСУ ДЕННА'!K23</f>
        <v>0</v>
      </c>
      <c r="L23" s="308">
        <f>'ПЛАН НАВЧАЛЬНОГО ПРОЦЕСУ ДЕННА'!L23</f>
        <v>0</v>
      </c>
      <c r="M23" s="308">
        <f>'ПЛАН НАВЧАЛЬНОГО ПРОЦЕСУ ДЕННА'!M23</f>
        <v>0</v>
      </c>
      <c r="N23" s="308">
        <f>'ПЛАН НАВЧАЛЬНОГО ПРОЦЕСУ ДЕННА'!N23</f>
        <v>0</v>
      </c>
      <c r="O23" s="308">
        <f>'ПЛАН НАВЧАЛЬНОГО ПРОЦЕСУ ДЕННА'!O23</f>
        <v>0</v>
      </c>
      <c r="P23" s="273">
        <f>'ПЛАН НАВЧАЛЬНОГО ПРОЦЕСУ ДЕННА'!P23</f>
        <v>0</v>
      </c>
      <c r="Q23" s="273">
        <f>'ПЛАН НАВЧАЛЬНОГО ПРОЦЕСУ ДЕННА'!Q23</f>
        <v>0</v>
      </c>
      <c r="R23" s="418">
        <v>1</v>
      </c>
      <c r="S23" s="487"/>
      <c r="T23" s="487"/>
      <c r="U23" s="487"/>
      <c r="V23" s="487"/>
      <c r="W23" s="487"/>
      <c r="X23" s="487"/>
      <c r="Y23" s="487"/>
      <c r="Z23" s="310">
        <f>'ПЛАН НАВЧАЛЬНОГО ПРОЦЕСУ ДЕННА'!Y23</f>
        <v>90</v>
      </c>
      <c r="AA23" s="155">
        <f t="shared" si="0"/>
        <v>3</v>
      </c>
      <c r="AB23" s="9">
        <f t="shared" si="13"/>
        <v>2</v>
      </c>
      <c r="AC23" s="9">
        <f t="shared" si="13"/>
        <v>0</v>
      </c>
      <c r="AD23" s="9">
        <f t="shared" si="13"/>
        <v>2</v>
      </c>
      <c r="AE23" s="9">
        <f t="shared" si="14"/>
        <v>86</v>
      </c>
      <c r="AF23" s="374">
        <f>IF('ПЛАН НАВЧАЛЬНОГО ПРОЦЕСУ ДЕННА'!AE23&gt;0,IF(ROUND('ПЛАН НАВЧАЛЬНОГО ПРОЦЕСУ ДЕННА'!AE23*$BY$4,0)&gt;0,ROUND('ПЛАН НАВЧАЛЬНОГО ПРОЦЕСУ ДЕННА'!AE23*$BY$4,0)*2,2),0)</f>
        <v>2</v>
      </c>
      <c r="AG23" s="374">
        <f>IF('ПЛАН НАВЧАЛЬНОГО ПРОЦЕСУ ДЕННА'!AF23&gt;0,IF(ROUND('ПЛАН НАВЧАЛЬНОГО ПРОЦЕСУ ДЕННА'!AF23*$BY$4,0)&gt;0,ROUND('ПЛАН НАВЧАЛЬНОГО ПРОЦЕСУ ДЕННА'!AF23*$BY$4,0)*2,2),0)</f>
        <v>0</v>
      </c>
      <c r="AH23" s="374">
        <f>IF('ПЛАН НАВЧАЛЬНОГО ПРОЦЕСУ ДЕННА'!AG23&gt;0,IF(ROUND('ПЛАН НАВЧАЛЬНОГО ПРОЦЕСУ ДЕННА'!AG23*$BY$4,0)&gt;0,ROUND('ПЛАН НАВЧАЛЬНОГО ПРОЦЕСУ ДЕННА'!AG23*$BY$4,0)*2,2),0)</f>
        <v>2</v>
      </c>
      <c r="AI23" s="70">
        <f>'ПЛАН НАВЧАЛЬНОГО ПРОЦЕСУ ДЕННА'!AH23</f>
        <v>3</v>
      </c>
      <c r="AJ23" s="374">
        <f>IF('ПЛАН НАВЧАЛЬНОГО ПРОЦЕСУ ДЕННА'!AI23&gt;0,IF(ROUND('ПЛАН НАВЧАЛЬНОГО ПРОЦЕСУ ДЕННА'!AI23*$BY$4,0)&gt;0,ROUND('ПЛАН НАВЧАЛЬНОГО ПРОЦЕСУ ДЕННА'!AI23*$BY$4,0)*2,2),0)</f>
        <v>0</v>
      </c>
      <c r="AK23" s="374">
        <f>IF('ПЛАН НАВЧАЛЬНОГО ПРОЦЕСУ ДЕННА'!AJ23&gt;0,IF(ROUND('ПЛАН НАВЧАЛЬНОГО ПРОЦЕСУ ДЕННА'!AJ23*$BY$4,0)&gt;0,ROUND('ПЛАН НАВЧАЛЬНОГО ПРОЦЕСУ ДЕННА'!AJ23*$BY$4,0)*2,2),0)</f>
        <v>0</v>
      </c>
      <c r="AL23" s="374">
        <f>IF('ПЛАН НАВЧАЛЬНОГО ПРОЦЕСУ ДЕННА'!AK23&gt;0,IF(ROUND('ПЛАН НАВЧАЛЬНОГО ПРОЦЕСУ ДЕННА'!AK23*$BY$4,0)&gt;0,ROUND('ПЛАН НАВЧАЛЬНОГО ПРОЦЕСУ ДЕННА'!AK23*$BY$4,0)*2,2),0)</f>
        <v>0</v>
      </c>
      <c r="AM23" s="70">
        <f>'ПЛАН НАВЧАЛЬНОГО ПРОЦЕСУ ДЕННА'!AL23</f>
        <v>0</v>
      </c>
      <c r="AN23" s="374">
        <f>IF('ПЛАН НАВЧАЛЬНОГО ПРОЦЕСУ ДЕННА'!AM23&gt;0,IF(ROUND('ПЛАН НАВЧАЛЬНОГО ПРОЦЕСУ ДЕННА'!AM23*$BY$4,0)&gt;0,ROUND('ПЛАН НАВЧАЛЬНОГО ПРОЦЕСУ ДЕННА'!AM23*$BY$4,0)*2,2),0)</f>
        <v>0</v>
      </c>
      <c r="AO23" s="374">
        <f>IF('ПЛАН НАВЧАЛЬНОГО ПРОЦЕСУ ДЕННА'!AN23&gt;0,IF(ROUND('ПЛАН НАВЧАЛЬНОГО ПРОЦЕСУ ДЕННА'!AN23*$BY$4,0)&gt;0,ROUND('ПЛАН НАВЧАЛЬНОГО ПРОЦЕСУ ДЕННА'!AN23*$BY$4,0)*2,2),0)</f>
        <v>0</v>
      </c>
      <c r="AP23" s="374">
        <f>IF('ПЛАН НАВЧАЛЬНОГО ПРОЦЕСУ ДЕННА'!AO23&gt;0,IF(ROUND('ПЛАН НАВЧАЛЬНОГО ПРОЦЕСУ ДЕННА'!AO23*$BY$4,0)&gt;0,ROUND('ПЛАН НАВЧАЛЬНОГО ПРОЦЕСУ ДЕННА'!AO23*$BY$4,0)*2,2),0)</f>
        <v>0</v>
      </c>
      <c r="AQ23" s="70">
        <f>'ПЛАН НАВЧАЛЬНОГО ПРОЦЕСУ ДЕННА'!AP23</f>
        <v>0</v>
      </c>
      <c r="AR23" s="374">
        <f>IF('ПЛАН НАВЧАЛЬНОГО ПРОЦЕСУ ДЕННА'!AQ23&gt;0,IF(ROUND('ПЛАН НАВЧАЛЬНОГО ПРОЦЕСУ ДЕННА'!AQ23*$BY$4,0)&gt;0,ROUND('ПЛАН НАВЧАЛЬНОГО ПРОЦЕСУ ДЕННА'!AQ23*$BY$4,0)*2,2),0)</f>
        <v>0</v>
      </c>
      <c r="AS23" s="374">
        <f>IF('ПЛАН НАВЧАЛЬНОГО ПРОЦЕСУ ДЕННА'!AR23&gt;0,IF(ROUND('ПЛАН НАВЧАЛЬНОГО ПРОЦЕСУ ДЕННА'!AR23*$BY$4,0)&gt;0,ROUND('ПЛАН НАВЧАЛЬНОГО ПРОЦЕСУ ДЕННА'!AR23*$BY$4,0)*2,2),0)</f>
        <v>0</v>
      </c>
      <c r="AT23" s="374">
        <f>IF('ПЛАН НАВЧАЛЬНОГО ПРОЦЕСУ ДЕННА'!AS23&gt;0,IF(ROUND('ПЛАН НАВЧАЛЬНОГО ПРОЦЕСУ ДЕННА'!AS23*$BY$4,0)&gt;0,ROUND('ПЛАН НАВЧАЛЬНОГО ПРОЦЕСУ ДЕННА'!AS23*$BY$4,0)*2,2),0)</f>
        <v>0</v>
      </c>
      <c r="AU23" s="70">
        <f>'ПЛАН НАВЧАЛЬНОГО ПРОЦЕСУ ДЕННА'!AT23</f>
        <v>0</v>
      </c>
      <c r="AV23" s="374">
        <f>IF('ПЛАН НАВЧАЛЬНОГО ПРОЦЕСУ ДЕННА'!AU23&gt;0,IF(ROUND('ПЛАН НАВЧАЛЬНОГО ПРОЦЕСУ ДЕННА'!AU23*$BY$4,0)&gt;0,ROUND('ПЛАН НАВЧАЛЬНОГО ПРОЦЕСУ ДЕННА'!AU23*$BY$4,0)*2,2),0)</f>
        <v>0</v>
      </c>
      <c r="AW23" s="374">
        <f>IF('ПЛАН НАВЧАЛЬНОГО ПРОЦЕСУ ДЕННА'!AV23&gt;0,IF(ROUND('ПЛАН НАВЧАЛЬНОГО ПРОЦЕСУ ДЕННА'!AV23*$BY$4,0)&gt;0,ROUND('ПЛАН НАВЧАЛЬНОГО ПРОЦЕСУ ДЕННА'!AV23*$BY$4,0)*2,2),0)</f>
        <v>0</v>
      </c>
      <c r="AX23" s="374">
        <f>IF('ПЛАН НАВЧАЛЬНОГО ПРОЦЕСУ ДЕННА'!AW23&gt;0,IF(ROUND('ПЛАН НАВЧАЛЬНОГО ПРОЦЕСУ ДЕННА'!AW23*$BY$4,0)&gt;0,ROUND('ПЛАН НАВЧАЛЬНОГО ПРОЦЕСУ ДЕННА'!AW23*$BY$4,0)*2,2),0)</f>
        <v>0</v>
      </c>
      <c r="AY23" s="70">
        <f>'ПЛАН НАВЧАЛЬНОГО ПРОЦЕСУ ДЕННА'!AX23</f>
        <v>0</v>
      </c>
      <c r="AZ23" s="374">
        <f>IF('ПЛАН НАВЧАЛЬНОГО ПРОЦЕСУ ДЕННА'!AY23&gt;0,IF(ROUND('ПЛАН НАВЧАЛЬНОГО ПРОЦЕСУ ДЕННА'!AY23*$BY$4,0)&gt;0,ROUND('ПЛАН НАВЧАЛЬНОГО ПРОЦЕСУ ДЕННА'!AY23*$BY$4,0)*2,2),0)</f>
        <v>0</v>
      </c>
      <c r="BA23" s="374">
        <f>IF('ПЛАН НАВЧАЛЬНОГО ПРОЦЕСУ ДЕННА'!AZ23&gt;0,IF(ROUND('ПЛАН НАВЧАЛЬНОГО ПРОЦЕСУ ДЕННА'!AZ23*$BY$4,0)&gt;0,ROUND('ПЛАН НАВЧАЛЬНОГО ПРОЦЕСУ ДЕННА'!AZ23*$BY$4,0)*2,2),0)</f>
        <v>0</v>
      </c>
      <c r="BB23" s="374">
        <f>IF('ПЛАН НАВЧАЛЬНОГО ПРОЦЕСУ ДЕННА'!BA23&gt;0,IF(ROUND('ПЛАН НАВЧАЛЬНОГО ПРОЦЕСУ ДЕННА'!BA23*$BY$4,0)&gt;0,ROUND('ПЛАН НАВЧАЛЬНОГО ПРОЦЕСУ ДЕННА'!BA23*$BY$4,0)*2,2),0)</f>
        <v>0</v>
      </c>
      <c r="BC23" s="70">
        <f>'ПЛАН НАВЧАЛЬНОГО ПРОЦЕСУ ДЕННА'!BB23</f>
        <v>0</v>
      </c>
      <c r="BD23" s="374">
        <f>IF('ПЛАН НАВЧАЛЬНОГО ПРОЦЕСУ ДЕННА'!BC23&gt;0,IF(ROUND('ПЛАН НАВЧАЛЬНОГО ПРОЦЕСУ ДЕННА'!BC23*$BY$4,0)&gt;0,ROUND('ПЛАН НАВЧАЛЬНОГО ПРОЦЕСУ ДЕННА'!BC23*$BY$4,0)*2,2),0)</f>
        <v>0</v>
      </c>
      <c r="BE23" s="374">
        <f>IF('ПЛАН НАВЧАЛЬНОГО ПРОЦЕСУ ДЕННА'!BD23&gt;0,IF(ROUND('ПЛАН НАВЧАЛЬНОГО ПРОЦЕСУ ДЕННА'!BD23*$BY$4,0)&gt;0,ROUND('ПЛАН НАВЧАЛЬНОГО ПРОЦЕСУ ДЕННА'!BD23*$BY$4,0)*2,2),0)</f>
        <v>0</v>
      </c>
      <c r="BF23" s="374">
        <f>IF('ПЛАН НАВЧАЛЬНОГО ПРОЦЕСУ ДЕННА'!BE23&gt;0,IF(ROUND('ПЛАН НАВЧАЛЬНОГО ПРОЦЕСУ ДЕННА'!BE23*$BY$4,0)&gt;0,ROUND('ПЛАН НАВЧАЛЬНОГО ПРОЦЕСУ ДЕННА'!BE23*$BY$4,0)*2,2),0)</f>
        <v>0</v>
      </c>
      <c r="BG23" s="70">
        <f>'ПЛАН НАВЧАЛЬНОГО ПРОЦЕСУ ДЕННА'!BF23</f>
        <v>0</v>
      </c>
      <c r="BH23" s="374">
        <f>IF('ПЛАН НАВЧАЛЬНОГО ПРОЦЕСУ ДЕННА'!BG23&gt;0,IF(ROUND('ПЛАН НАВЧАЛЬНОГО ПРОЦЕСУ ДЕННА'!BG23*$BY$4,0)&gt;0,ROUND('ПЛАН НАВЧАЛЬНОГО ПРОЦЕСУ ДЕННА'!BG23*$BY$4,0)*2,2),0)</f>
        <v>0</v>
      </c>
      <c r="BI23" s="374">
        <f>IF('ПЛАН НАВЧАЛЬНОГО ПРОЦЕСУ ДЕННА'!BH23&gt;0,IF(ROUND('ПЛАН НАВЧАЛЬНОГО ПРОЦЕСУ ДЕННА'!BH23*$BY$4,0)&gt;0,ROUND('ПЛАН НАВЧАЛЬНОГО ПРОЦЕСУ ДЕННА'!BH23*$BY$4,0)*2,2),0)</f>
        <v>0</v>
      </c>
      <c r="BJ23" s="374">
        <f>IF('ПЛАН НАВЧАЛЬНОГО ПРОЦЕСУ ДЕННА'!BI23&gt;0,IF(ROUND('ПЛАН НАВЧАЛЬНОГО ПРОЦЕСУ ДЕННА'!BI23*$BY$4,0)&gt;0,ROUND('ПЛАН НАВЧАЛЬНОГО ПРОЦЕСУ ДЕННА'!BI23*$BY$4,0)*2,2),0)</f>
        <v>0</v>
      </c>
      <c r="BK23" s="70">
        <f>'ПЛАН НАВЧАЛЬНОГО ПРОЦЕСУ ДЕННА'!BJ23</f>
        <v>0</v>
      </c>
      <c r="BL23" s="63">
        <f t="shared" si="1"/>
        <v>0.9555555555555556</v>
      </c>
      <c r="BM23" s="127" t="str">
        <f t="shared" si="2"/>
        <v/>
      </c>
      <c r="BN23" s="14">
        <f t="shared" si="28"/>
        <v>3</v>
      </c>
      <c r="BO23" s="14">
        <f t="shared" si="3"/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14">
        <f t="shared" si="3"/>
        <v>0</v>
      </c>
      <c r="BV23" s="92">
        <f t="shared" si="15"/>
        <v>3</v>
      </c>
      <c r="BY23" s="14">
        <f t="shared" si="29"/>
        <v>3</v>
      </c>
      <c r="BZ23" s="14">
        <f t="shared" si="30"/>
        <v>0</v>
      </c>
      <c r="CA23" s="14">
        <f t="shared" si="31"/>
        <v>0</v>
      </c>
      <c r="CB23" s="14">
        <f t="shared" si="32"/>
        <v>0</v>
      </c>
      <c r="CC23" s="14">
        <f t="shared" si="33"/>
        <v>0</v>
      </c>
      <c r="CD23" s="14">
        <f t="shared" si="34"/>
        <v>0</v>
      </c>
      <c r="CE23" s="14">
        <f t="shared" si="35"/>
        <v>0</v>
      </c>
      <c r="CF23" s="14">
        <f t="shared" si="36"/>
        <v>0</v>
      </c>
      <c r="CG23" s="212">
        <f t="shared" si="16"/>
        <v>3</v>
      </c>
      <c r="CH23" s="312">
        <f t="shared" si="17"/>
        <v>3</v>
      </c>
      <c r="CJ23" s="313">
        <f t="shared" si="18"/>
        <v>0</v>
      </c>
      <c r="CK23" s="313">
        <f t="shared" si="19"/>
        <v>0</v>
      </c>
      <c r="CL23" s="313">
        <f t="shared" si="20"/>
        <v>0</v>
      </c>
      <c r="CM23" s="313">
        <f t="shared" si="21"/>
        <v>0</v>
      </c>
      <c r="CN23" s="313">
        <f t="shared" si="22"/>
        <v>0</v>
      </c>
      <c r="CO23" s="313">
        <f t="shared" si="23"/>
        <v>0</v>
      </c>
      <c r="CP23" s="313">
        <f t="shared" si="24"/>
        <v>0</v>
      </c>
      <c r="CQ23" s="313">
        <f t="shared" si="25"/>
        <v>0</v>
      </c>
      <c r="CR23" s="314">
        <f t="shared" si="26"/>
        <v>0</v>
      </c>
      <c r="CS23" s="313">
        <f t="shared" si="4"/>
        <v>1</v>
      </c>
      <c r="CT23" s="313">
        <f t="shared" si="5"/>
        <v>0</v>
      </c>
      <c r="CU23" s="315">
        <f t="shared" si="6"/>
        <v>0</v>
      </c>
      <c r="CV23" s="313">
        <f t="shared" si="7"/>
        <v>0</v>
      </c>
      <c r="CW23" s="313">
        <f t="shared" si="8"/>
        <v>0</v>
      </c>
      <c r="CX23" s="313">
        <f t="shared" si="9"/>
        <v>0</v>
      </c>
      <c r="CY23" s="313">
        <f t="shared" si="10"/>
        <v>0</v>
      </c>
      <c r="CZ23" s="313">
        <f t="shared" si="11"/>
        <v>0</v>
      </c>
      <c r="DA23" s="316">
        <f t="shared" si="27"/>
        <v>1</v>
      </c>
      <c r="DE23" s="317">
        <f>SUM($AF23:$AH23)+SUM($AJ23:$AL23)+SUM($AN23:AP23)+SUM($AR23:AT23)+SUM($AV23:AX23)+SUM($AZ23:BB23)+SUM($BD23:BF23)+SUM($BH23:BJ23)</f>
        <v>4</v>
      </c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Y23" s="317">
        <f t="shared" si="12"/>
        <v>1</v>
      </c>
      <c r="DZ23" s="317">
        <f t="shared" si="12"/>
        <v>0</v>
      </c>
      <c r="EA23" s="317">
        <f t="shared" si="12"/>
        <v>0</v>
      </c>
      <c r="EB23" s="317">
        <f t="shared" si="12"/>
        <v>0</v>
      </c>
      <c r="EC23" s="317">
        <f t="shared" si="12"/>
        <v>0</v>
      </c>
      <c r="ED23" s="317">
        <f t="shared" si="12"/>
        <v>0</v>
      </c>
      <c r="EE23" s="317">
        <f t="shared" si="12"/>
        <v>0</v>
      </c>
      <c r="EF23" s="317">
        <f t="shared" si="12"/>
        <v>0</v>
      </c>
    </row>
    <row r="24" spans="1:136" s="19" customFormat="1" ht="12.5">
      <c r="A24" s="22" t="str">
        <f>'ПЛАН НАВЧАЛЬНОГО ПРОЦЕСУ ДЕННА'!A24</f>
        <v>1.1.10</v>
      </c>
      <c r="B24" s="414" t="str">
        <f>'ПЛАН НАВЧАЛЬНОГО ПРОЦЕСУ ДЕННА'!B24</f>
        <v>Вища математика для економістів</v>
      </c>
      <c r="C24" s="415" t="str">
        <f>'ПЛАН НАВЧАЛЬНОГО ПРОЦЕСУ ДЕННА'!C24</f>
        <v>ПМВ</v>
      </c>
      <c r="D24" s="307">
        <f>'ПЛАН НАВЧАЛЬНОГО ПРОЦЕСУ ДЕННА'!D24</f>
        <v>1</v>
      </c>
      <c r="E24" s="308">
        <f>'ПЛАН НАВЧАЛЬНОГО ПРОЦЕСУ ДЕННА'!E24</f>
        <v>0</v>
      </c>
      <c r="F24" s="308">
        <f>'ПЛАН НАВЧАЛЬНОГО ПРОЦЕСУ ДЕННА'!F24</f>
        <v>0</v>
      </c>
      <c r="G24" s="309">
        <f>'ПЛАН НАВЧАЛЬНОГО ПРОЦЕСУ ДЕННА'!G24</f>
        <v>0</v>
      </c>
      <c r="H24" s="307">
        <f>'ПЛАН НАВЧАЛЬНОГО ПРОЦЕСУ ДЕННА'!H24</f>
        <v>0</v>
      </c>
      <c r="I24" s="308">
        <f>'ПЛАН НАВЧАЛЬНОГО ПРОЦЕСУ ДЕННА'!I24</f>
        <v>0</v>
      </c>
      <c r="J24" s="308">
        <f>'ПЛАН НАВЧАЛЬНОГО ПРОЦЕСУ ДЕННА'!J24</f>
        <v>0</v>
      </c>
      <c r="K24" s="308">
        <f>'ПЛАН НАВЧАЛЬНОГО ПРОЦЕСУ ДЕННА'!K24</f>
        <v>0</v>
      </c>
      <c r="L24" s="308">
        <f>'ПЛАН НАВЧАЛЬНОГО ПРОЦЕСУ ДЕННА'!L24</f>
        <v>0</v>
      </c>
      <c r="M24" s="308">
        <f>'ПЛАН НАВЧАЛЬНОГО ПРОЦЕСУ ДЕННА'!M24</f>
        <v>0</v>
      </c>
      <c r="N24" s="308">
        <f>'ПЛАН НАВЧАЛЬНОГО ПРОЦЕСУ ДЕННА'!N24</f>
        <v>0</v>
      </c>
      <c r="O24" s="308">
        <f>'ПЛАН НАВЧАЛЬНОГО ПРОЦЕСУ ДЕННА'!O24</f>
        <v>0</v>
      </c>
      <c r="P24" s="273">
        <f>'ПЛАН НАВЧАЛЬНОГО ПРОЦЕСУ ДЕННА'!P24</f>
        <v>0</v>
      </c>
      <c r="Q24" s="273">
        <f>'ПЛАН НАВЧАЛЬНОГО ПРОЦЕСУ ДЕННА'!Q24</f>
        <v>0</v>
      </c>
      <c r="R24" s="418">
        <v>1</v>
      </c>
      <c r="S24" s="487"/>
      <c r="T24" s="487"/>
      <c r="U24" s="487"/>
      <c r="V24" s="487"/>
      <c r="W24" s="487"/>
      <c r="X24" s="487"/>
      <c r="Y24" s="487"/>
      <c r="Z24" s="310">
        <f>'ПЛАН НАВЧАЛЬНОГО ПРОЦЕСУ ДЕННА'!Y24</f>
        <v>120</v>
      </c>
      <c r="AA24" s="147">
        <f t="shared" si="0"/>
        <v>4</v>
      </c>
      <c r="AB24" s="9">
        <f t="shared" si="13"/>
        <v>4</v>
      </c>
      <c r="AC24" s="9">
        <f t="shared" si="13"/>
        <v>0</v>
      </c>
      <c r="AD24" s="9">
        <f t="shared" si="13"/>
        <v>4</v>
      </c>
      <c r="AE24" s="9">
        <f t="shared" si="14"/>
        <v>112</v>
      </c>
      <c r="AF24" s="374">
        <f>IF('ПЛАН НАВЧАЛЬНОГО ПРОЦЕСУ ДЕННА'!AE24&gt;0,IF(ROUND('ПЛАН НАВЧАЛЬНОГО ПРОЦЕСУ ДЕННА'!AE24*$BY$4,0)&gt;0,ROUND('ПЛАН НАВЧАЛЬНОГО ПРОЦЕСУ ДЕННА'!AE24*$BY$4,0)*2,2),0)</f>
        <v>4</v>
      </c>
      <c r="AG24" s="374">
        <f>IF('ПЛАН НАВЧАЛЬНОГО ПРОЦЕСУ ДЕННА'!AF24&gt;0,IF(ROUND('ПЛАН НАВЧАЛЬНОГО ПРОЦЕСУ ДЕННА'!AF24*$BY$4,0)&gt;0,ROUND('ПЛАН НАВЧАЛЬНОГО ПРОЦЕСУ ДЕННА'!AF24*$BY$4,0)*2,2),0)</f>
        <v>0</v>
      </c>
      <c r="AH24" s="374">
        <f>IF('ПЛАН НАВЧАЛЬНОГО ПРОЦЕСУ ДЕННА'!AG24&gt;0,IF(ROUND('ПЛАН НАВЧАЛЬНОГО ПРОЦЕСУ ДЕННА'!AG24*$BY$4,0)&gt;0,ROUND('ПЛАН НАВЧАЛЬНОГО ПРОЦЕСУ ДЕННА'!AG24*$BY$4,0)*2,2),0)</f>
        <v>4</v>
      </c>
      <c r="AI24" s="70">
        <f>'ПЛАН НАВЧАЛЬНОГО ПРОЦЕСУ ДЕННА'!AH24</f>
        <v>4</v>
      </c>
      <c r="AJ24" s="374">
        <f>IF('ПЛАН НАВЧАЛЬНОГО ПРОЦЕСУ ДЕННА'!AI24&gt;0,IF(ROUND('ПЛАН НАВЧАЛЬНОГО ПРОЦЕСУ ДЕННА'!AI24*$BY$4,0)&gt;0,ROUND('ПЛАН НАВЧАЛЬНОГО ПРОЦЕСУ ДЕННА'!AI24*$BY$4,0)*2,2),0)</f>
        <v>0</v>
      </c>
      <c r="AK24" s="374">
        <f>IF('ПЛАН НАВЧАЛЬНОГО ПРОЦЕСУ ДЕННА'!AJ24&gt;0,IF(ROUND('ПЛАН НАВЧАЛЬНОГО ПРОЦЕСУ ДЕННА'!AJ24*$BY$4,0)&gt;0,ROUND('ПЛАН НАВЧАЛЬНОГО ПРОЦЕСУ ДЕННА'!AJ24*$BY$4,0)*2,2),0)</f>
        <v>0</v>
      </c>
      <c r="AL24" s="374">
        <f>IF('ПЛАН НАВЧАЛЬНОГО ПРОЦЕСУ ДЕННА'!AK24&gt;0,IF(ROUND('ПЛАН НАВЧАЛЬНОГО ПРОЦЕСУ ДЕННА'!AK24*$BY$4,0)&gt;0,ROUND('ПЛАН НАВЧАЛЬНОГО ПРОЦЕСУ ДЕННА'!AK24*$BY$4,0)*2,2),0)</f>
        <v>0</v>
      </c>
      <c r="AM24" s="70">
        <f>'ПЛАН НАВЧАЛЬНОГО ПРОЦЕСУ ДЕННА'!AL24</f>
        <v>0</v>
      </c>
      <c r="AN24" s="374">
        <f>IF('ПЛАН НАВЧАЛЬНОГО ПРОЦЕСУ ДЕННА'!AM24&gt;0,IF(ROUND('ПЛАН НАВЧАЛЬНОГО ПРОЦЕСУ ДЕННА'!AM24*$BY$4,0)&gt;0,ROUND('ПЛАН НАВЧАЛЬНОГО ПРОЦЕСУ ДЕННА'!AM24*$BY$4,0)*2,2),0)</f>
        <v>0</v>
      </c>
      <c r="AO24" s="374">
        <f>IF('ПЛАН НАВЧАЛЬНОГО ПРОЦЕСУ ДЕННА'!AN24&gt;0,IF(ROUND('ПЛАН НАВЧАЛЬНОГО ПРОЦЕСУ ДЕННА'!AN24*$BY$4,0)&gt;0,ROUND('ПЛАН НАВЧАЛЬНОГО ПРОЦЕСУ ДЕННА'!AN24*$BY$4,0)*2,2),0)</f>
        <v>0</v>
      </c>
      <c r="AP24" s="374">
        <f>IF('ПЛАН НАВЧАЛЬНОГО ПРОЦЕСУ ДЕННА'!AO24&gt;0,IF(ROUND('ПЛАН НАВЧАЛЬНОГО ПРОЦЕСУ ДЕННА'!AO24*$BY$4,0)&gt;0,ROUND('ПЛАН НАВЧАЛЬНОГО ПРОЦЕСУ ДЕННА'!AO24*$BY$4,0)*2,2),0)</f>
        <v>0</v>
      </c>
      <c r="AQ24" s="70">
        <f>'ПЛАН НАВЧАЛЬНОГО ПРОЦЕСУ ДЕННА'!AP24</f>
        <v>0</v>
      </c>
      <c r="AR24" s="374">
        <f>IF('ПЛАН НАВЧАЛЬНОГО ПРОЦЕСУ ДЕННА'!AQ24&gt;0,IF(ROUND('ПЛАН НАВЧАЛЬНОГО ПРОЦЕСУ ДЕННА'!AQ24*$BY$4,0)&gt;0,ROUND('ПЛАН НАВЧАЛЬНОГО ПРОЦЕСУ ДЕННА'!AQ24*$BY$4,0)*2,2),0)</f>
        <v>0</v>
      </c>
      <c r="AS24" s="374">
        <f>IF('ПЛАН НАВЧАЛЬНОГО ПРОЦЕСУ ДЕННА'!AR24&gt;0,IF(ROUND('ПЛАН НАВЧАЛЬНОГО ПРОЦЕСУ ДЕННА'!AR24*$BY$4,0)&gt;0,ROUND('ПЛАН НАВЧАЛЬНОГО ПРОЦЕСУ ДЕННА'!AR24*$BY$4,0)*2,2),0)</f>
        <v>0</v>
      </c>
      <c r="AT24" s="374">
        <f>IF('ПЛАН НАВЧАЛЬНОГО ПРОЦЕСУ ДЕННА'!AS24&gt;0,IF(ROUND('ПЛАН НАВЧАЛЬНОГО ПРОЦЕСУ ДЕННА'!AS24*$BY$4,0)&gt;0,ROUND('ПЛАН НАВЧАЛЬНОГО ПРОЦЕСУ ДЕННА'!AS24*$BY$4,0)*2,2),0)</f>
        <v>0</v>
      </c>
      <c r="AU24" s="70">
        <f>'ПЛАН НАВЧАЛЬНОГО ПРОЦЕСУ ДЕННА'!AT24</f>
        <v>0</v>
      </c>
      <c r="AV24" s="374">
        <f>IF('ПЛАН НАВЧАЛЬНОГО ПРОЦЕСУ ДЕННА'!AU24&gt;0,IF(ROUND('ПЛАН НАВЧАЛЬНОГО ПРОЦЕСУ ДЕННА'!AU24*$BY$4,0)&gt;0,ROUND('ПЛАН НАВЧАЛЬНОГО ПРОЦЕСУ ДЕННА'!AU24*$BY$4,0)*2,2),0)</f>
        <v>0</v>
      </c>
      <c r="AW24" s="374">
        <f>IF('ПЛАН НАВЧАЛЬНОГО ПРОЦЕСУ ДЕННА'!AV24&gt;0,IF(ROUND('ПЛАН НАВЧАЛЬНОГО ПРОЦЕСУ ДЕННА'!AV24*$BY$4,0)&gt;0,ROUND('ПЛАН НАВЧАЛЬНОГО ПРОЦЕСУ ДЕННА'!AV24*$BY$4,0)*2,2),0)</f>
        <v>0</v>
      </c>
      <c r="AX24" s="374">
        <f>IF('ПЛАН НАВЧАЛЬНОГО ПРОЦЕСУ ДЕННА'!AW24&gt;0,IF(ROUND('ПЛАН НАВЧАЛЬНОГО ПРОЦЕСУ ДЕННА'!AW24*$BY$4,0)&gt;0,ROUND('ПЛАН НАВЧАЛЬНОГО ПРОЦЕСУ ДЕННА'!AW24*$BY$4,0)*2,2),0)</f>
        <v>0</v>
      </c>
      <c r="AY24" s="70">
        <f>'ПЛАН НАВЧАЛЬНОГО ПРОЦЕСУ ДЕННА'!AX24</f>
        <v>0</v>
      </c>
      <c r="AZ24" s="374">
        <f>IF('ПЛАН НАВЧАЛЬНОГО ПРОЦЕСУ ДЕННА'!AY24&gt;0,IF(ROUND('ПЛАН НАВЧАЛЬНОГО ПРОЦЕСУ ДЕННА'!AY24*$BY$4,0)&gt;0,ROUND('ПЛАН НАВЧАЛЬНОГО ПРОЦЕСУ ДЕННА'!AY24*$BY$4,0)*2,2),0)</f>
        <v>0</v>
      </c>
      <c r="BA24" s="374">
        <f>IF('ПЛАН НАВЧАЛЬНОГО ПРОЦЕСУ ДЕННА'!AZ24&gt;0,IF(ROUND('ПЛАН НАВЧАЛЬНОГО ПРОЦЕСУ ДЕННА'!AZ24*$BY$4,0)&gt;0,ROUND('ПЛАН НАВЧАЛЬНОГО ПРОЦЕСУ ДЕННА'!AZ24*$BY$4,0)*2,2),0)</f>
        <v>0</v>
      </c>
      <c r="BB24" s="374">
        <f>IF('ПЛАН НАВЧАЛЬНОГО ПРОЦЕСУ ДЕННА'!BA24&gt;0,IF(ROUND('ПЛАН НАВЧАЛЬНОГО ПРОЦЕСУ ДЕННА'!BA24*$BY$4,0)&gt;0,ROUND('ПЛАН НАВЧАЛЬНОГО ПРОЦЕСУ ДЕННА'!BA24*$BY$4,0)*2,2),0)</f>
        <v>0</v>
      </c>
      <c r="BC24" s="70">
        <f>'ПЛАН НАВЧАЛЬНОГО ПРОЦЕСУ ДЕННА'!BB24</f>
        <v>0</v>
      </c>
      <c r="BD24" s="374">
        <f>IF('ПЛАН НАВЧАЛЬНОГО ПРОЦЕСУ ДЕННА'!BC24&gt;0,IF(ROUND('ПЛАН НАВЧАЛЬНОГО ПРОЦЕСУ ДЕННА'!BC24*$BY$4,0)&gt;0,ROUND('ПЛАН НАВЧАЛЬНОГО ПРОЦЕСУ ДЕННА'!BC24*$BY$4,0)*2,2),0)</f>
        <v>0</v>
      </c>
      <c r="BE24" s="374">
        <f>IF('ПЛАН НАВЧАЛЬНОГО ПРОЦЕСУ ДЕННА'!BD24&gt;0,IF(ROUND('ПЛАН НАВЧАЛЬНОГО ПРОЦЕСУ ДЕННА'!BD24*$BY$4,0)&gt;0,ROUND('ПЛАН НАВЧАЛЬНОГО ПРОЦЕСУ ДЕННА'!BD24*$BY$4,0)*2,2),0)</f>
        <v>0</v>
      </c>
      <c r="BF24" s="374">
        <f>IF('ПЛАН НАВЧАЛЬНОГО ПРОЦЕСУ ДЕННА'!BE24&gt;0,IF(ROUND('ПЛАН НАВЧАЛЬНОГО ПРОЦЕСУ ДЕННА'!BE24*$BY$4,0)&gt;0,ROUND('ПЛАН НАВЧАЛЬНОГО ПРОЦЕСУ ДЕННА'!BE24*$BY$4,0)*2,2),0)</f>
        <v>0</v>
      </c>
      <c r="BG24" s="70">
        <f>'ПЛАН НАВЧАЛЬНОГО ПРОЦЕСУ ДЕННА'!BF24</f>
        <v>0</v>
      </c>
      <c r="BH24" s="374">
        <f>IF('ПЛАН НАВЧАЛЬНОГО ПРОЦЕСУ ДЕННА'!BG24&gt;0,IF(ROUND('ПЛАН НАВЧАЛЬНОГО ПРОЦЕСУ ДЕННА'!BG24*$BY$4,0)&gt;0,ROUND('ПЛАН НАВЧАЛЬНОГО ПРОЦЕСУ ДЕННА'!BG24*$BY$4,0)*2,2),0)</f>
        <v>0</v>
      </c>
      <c r="BI24" s="374">
        <f>IF('ПЛАН НАВЧАЛЬНОГО ПРОЦЕСУ ДЕННА'!BH24&gt;0,IF(ROUND('ПЛАН НАВЧАЛЬНОГО ПРОЦЕСУ ДЕННА'!BH24*$BY$4,0)&gt;0,ROUND('ПЛАН НАВЧАЛЬНОГО ПРОЦЕСУ ДЕННА'!BH24*$BY$4,0)*2,2),0)</f>
        <v>0</v>
      </c>
      <c r="BJ24" s="374">
        <f>IF('ПЛАН НАВЧАЛЬНОГО ПРОЦЕСУ ДЕННА'!BI24&gt;0,IF(ROUND('ПЛАН НАВЧАЛЬНОГО ПРОЦЕСУ ДЕННА'!BI24*$BY$4,0)&gt;0,ROUND('ПЛАН НАВЧАЛЬНОГО ПРОЦЕСУ ДЕННА'!BI24*$BY$4,0)*2,2),0)</f>
        <v>0</v>
      </c>
      <c r="BK24" s="70">
        <f>'ПЛАН НАВЧАЛЬНОГО ПРОЦЕСУ ДЕННА'!BJ24</f>
        <v>0</v>
      </c>
      <c r="BL24" s="63">
        <f t="shared" si="1"/>
        <v>0.93333333333333335</v>
      </c>
      <c r="BM24" s="127" t="str">
        <f t="shared" si="2"/>
        <v/>
      </c>
      <c r="BN24" s="14">
        <f t="shared" si="28"/>
        <v>4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14">
        <f t="shared" si="3"/>
        <v>0</v>
      </c>
      <c r="BV24" s="92">
        <f t="shared" si="15"/>
        <v>4</v>
      </c>
      <c r="BY24" s="14">
        <f t="shared" si="29"/>
        <v>4</v>
      </c>
      <c r="BZ24" s="14">
        <f t="shared" si="30"/>
        <v>0</v>
      </c>
      <c r="CA24" s="14">
        <f t="shared" si="31"/>
        <v>0</v>
      </c>
      <c r="CB24" s="14">
        <f t="shared" si="32"/>
        <v>0</v>
      </c>
      <c r="CC24" s="14">
        <f t="shared" si="33"/>
        <v>0</v>
      </c>
      <c r="CD24" s="14">
        <f t="shared" si="34"/>
        <v>0</v>
      </c>
      <c r="CE24" s="14">
        <f t="shared" si="35"/>
        <v>0</v>
      </c>
      <c r="CF24" s="14">
        <f t="shared" si="36"/>
        <v>0</v>
      </c>
      <c r="CG24" s="212">
        <f t="shared" si="16"/>
        <v>4</v>
      </c>
      <c r="CH24" s="312">
        <f t="shared" si="17"/>
        <v>4</v>
      </c>
      <c r="CJ24" s="313">
        <f t="shared" si="18"/>
        <v>1</v>
      </c>
      <c r="CK24" s="313">
        <f t="shared" si="19"/>
        <v>0</v>
      </c>
      <c r="CL24" s="313">
        <f t="shared" si="20"/>
        <v>0</v>
      </c>
      <c r="CM24" s="313">
        <f t="shared" si="21"/>
        <v>0</v>
      </c>
      <c r="CN24" s="313">
        <f t="shared" si="22"/>
        <v>0</v>
      </c>
      <c r="CO24" s="313">
        <f t="shared" si="23"/>
        <v>0</v>
      </c>
      <c r="CP24" s="313">
        <f t="shared" si="24"/>
        <v>0</v>
      </c>
      <c r="CQ24" s="313">
        <f t="shared" si="25"/>
        <v>0</v>
      </c>
      <c r="CR24" s="314">
        <f t="shared" si="26"/>
        <v>1</v>
      </c>
      <c r="CS24" s="313">
        <f t="shared" si="4"/>
        <v>0</v>
      </c>
      <c r="CT24" s="313">
        <f t="shared" si="5"/>
        <v>0</v>
      </c>
      <c r="CU24" s="315">
        <f t="shared" si="6"/>
        <v>0</v>
      </c>
      <c r="CV24" s="313">
        <f t="shared" si="7"/>
        <v>0</v>
      </c>
      <c r="CW24" s="313">
        <f t="shared" si="8"/>
        <v>0</v>
      </c>
      <c r="CX24" s="313">
        <f t="shared" si="9"/>
        <v>0</v>
      </c>
      <c r="CY24" s="313">
        <f t="shared" si="10"/>
        <v>0</v>
      </c>
      <c r="CZ24" s="313">
        <f t="shared" si="11"/>
        <v>0</v>
      </c>
      <c r="DA24" s="316">
        <f t="shared" si="27"/>
        <v>0</v>
      </c>
      <c r="DE24" s="317">
        <f>SUM($AF24:$AH24)+SUM($AJ24:$AL24)+SUM($AN24:AP24)+SUM($AR24:AT24)+SUM($AV24:AX24)+SUM($AZ24:BB24)+SUM($BD24:BF24)+SUM($BH24:BJ24)</f>
        <v>8</v>
      </c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Y24" s="317">
        <f t="shared" si="12"/>
        <v>1</v>
      </c>
      <c r="DZ24" s="317">
        <f t="shared" si="12"/>
        <v>0</v>
      </c>
      <c r="EA24" s="317">
        <f t="shared" si="12"/>
        <v>0</v>
      </c>
      <c r="EB24" s="317">
        <f t="shared" si="12"/>
        <v>0</v>
      </c>
      <c r="EC24" s="317">
        <f t="shared" si="12"/>
        <v>0</v>
      </c>
      <c r="ED24" s="317">
        <f t="shared" si="12"/>
        <v>0</v>
      </c>
      <c r="EE24" s="317">
        <f t="shared" si="12"/>
        <v>0</v>
      </c>
      <c r="EF24" s="317">
        <f t="shared" si="12"/>
        <v>0</v>
      </c>
    </row>
    <row r="25" spans="1:136" s="19" customFormat="1" ht="12.5">
      <c r="A25" s="22" t="str">
        <f>'ПЛАН НАВЧАЛЬНОГО ПРОЦЕСУ ДЕННА'!A25</f>
        <v>1.1.11</v>
      </c>
      <c r="B25" s="414" t="str">
        <f>'ПЛАН НАВЧАЛЬНОГО ПРОЦЕСУ ДЕННА'!B25</f>
        <v>Туристичне краєзнавство</v>
      </c>
      <c r="C25" s="415" t="str">
        <f>'ПЛАН НАВЧАЛЬНОГО ПРОЦЕСУ ДЕННА'!C25</f>
        <v>МЕіТ</v>
      </c>
      <c r="D25" s="307">
        <f>'ПЛАН НАВЧАЛЬНОГО ПРОЦЕСУ ДЕННА'!D25</f>
        <v>2</v>
      </c>
      <c r="E25" s="308">
        <f>'ПЛАН НАВЧАЛЬНОГО ПРОЦЕСУ ДЕННА'!E25</f>
        <v>0</v>
      </c>
      <c r="F25" s="308">
        <f>'ПЛАН НАВЧАЛЬНОГО ПРОЦЕСУ ДЕННА'!F25</f>
        <v>0</v>
      </c>
      <c r="G25" s="309">
        <f>'ПЛАН НАВЧАЛЬНОГО ПРОЦЕСУ ДЕННА'!G25</f>
        <v>0</v>
      </c>
      <c r="H25" s="307">
        <f>'ПЛАН НАВЧАЛЬНОГО ПРОЦЕСУ ДЕННА'!H25</f>
        <v>0</v>
      </c>
      <c r="I25" s="308">
        <f>'ПЛАН НАВЧАЛЬНОГО ПРОЦЕСУ ДЕННА'!I25</f>
        <v>0</v>
      </c>
      <c r="J25" s="308">
        <f>'ПЛАН НАВЧАЛЬНОГО ПРОЦЕСУ ДЕННА'!J25</f>
        <v>0</v>
      </c>
      <c r="K25" s="308">
        <f>'ПЛАН НАВЧАЛЬНОГО ПРОЦЕСУ ДЕННА'!K25</f>
        <v>0</v>
      </c>
      <c r="L25" s="308">
        <f>'ПЛАН НАВЧАЛЬНОГО ПРОЦЕСУ ДЕННА'!L25</f>
        <v>0</v>
      </c>
      <c r="M25" s="308">
        <f>'ПЛАН НАВЧАЛЬНОГО ПРОЦЕСУ ДЕННА'!M25</f>
        <v>0</v>
      </c>
      <c r="N25" s="308">
        <f>'ПЛАН НАВЧАЛЬНОГО ПРОЦЕСУ ДЕННА'!N25</f>
        <v>0</v>
      </c>
      <c r="O25" s="308">
        <f>'ПЛАН НАВЧАЛЬНОГО ПРОЦЕСУ ДЕННА'!O25</f>
        <v>0</v>
      </c>
      <c r="P25" s="273">
        <f>'ПЛАН НАВЧАЛЬНОГО ПРОЦЕСУ ДЕННА'!P25</f>
        <v>0</v>
      </c>
      <c r="Q25" s="273">
        <f>'ПЛАН НАВЧАЛЬНОГО ПРОЦЕСУ ДЕННА'!Q25</f>
        <v>0</v>
      </c>
      <c r="R25" s="418">
        <v>2</v>
      </c>
      <c r="S25" s="487"/>
      <c r="T25" s="487"/>
      <c r="U25" s="487"/>
      <c r="V25" s="487"/>
      <c r="W25" s="487"/>
      <c r="X25" s="487"/>
      <c r="Y25" s="487"/>
      <c r="Z25" s="310">
        <f>'ПЛАН НАВЧАЛЬНОГО ПРОЦЕСУ ДЕННА'!Y25</f>
        <v>120</v>
      </c>
      <c r="AA25" s="147">
        <f t="shared" si="0"/>
        <v>4</v>
      </c>
      <c r="AB25" s="9">
        <f t="shared" si="13"/>
        <v>2</v>
      </c>
      <c r="AC25" s="9">
        <f t="shared" si="13"/>
        <v>0</v>
      </c>
      <c r="AD25" s="9">
        <f t="shared" si="13"/>
        <v>2</v>
      </c>
      <c r="AE25" s="9">
        <f t="shared" si="14"/>
        <v>116</v>
      </c>
      <c r="AF25" s="374">
        <f>IF('ПЛАН НАВЧАЛЬНОГО ПРОЦЕСУ ДЕННА'!AE25&gt;0,IF(ROUND('ПЛАН НАВЧАЛЬНОГО ПРОЦЕСУ ДЕННА'!AE25*$BY$4,0)&gt;0,ROUND('ПЛАН НАВЧАЛЬНОГО ПРОЦЕСУ ДЕННА'!AE25*$BY$4,0)*2,2),0)</f>
        <v>0</v>
      </c>
      <c r="AG25" s="374">
        <f>IF('ПЛАН НАВЧАЛЬНОГО ПРОЦЕСУ ДЕННА'!AF25&gt;0,IF(ROUND('ПЛАН НАВЧАЛЬНОГО ПРОЦЕСУ ДЕННА'!AF25*$BY$4,0)&gt;0,ROUND('ПЛАН НАВЧАЛЬНОГО ПРОЦЕСУ ДЕННА'!AF25*$BY$4,0)*2,2),0)</f>
        <v>0</v>
      </c>
      <c r="AH25" s="374">
        <f>IF('ПЛАН НАВЧАЛЬНОГО ПРОЦЕСУ ДЕННА'!AG25&gt;0,IF(ROUND('ПЛАН НАВЧАЛЬНОГО ПРОЦЕСУ ДЕННА'!AG25*$BY$4,0)&gt;0,ROUND('ПЛАН НАВЧАЛЬНОГО ПРОЦЕСУ ДЕННА'!AG25*$BY$4,0)*2,2),0)</f>
        <v>0</v>
      </c>
      <c r="AI25" s="70">
        <f>'ПЛАН НАВЧАЛЬНОГО ПРОЦЕСУ ДЕННА'!AH25</f>
        <v>0</v>
      </c>
      <c r="AJ25" s="374">
        <f>IF('ПЛАН НАВЧАЛЬНОГО ПРОЦЕСУ ДЕННА'!AI25&gt;0,IF(ROUND('ПЛАН НАВЧАЛЬНОГО ПРОЦЕСУ ДЕННА'!AI25*$BY$4,0)&gt;0,ROUND('ПЛАН НАВЧАЛЬНОГО ПРОЦЕСУ ДЕННА'!AI25*$BY$4,0)*2,2),0)</f>
        <v>2</v>
      </c>
      <c r="AK25" s="374">
        <f>IF('ПЛАН НАВЧАЛЬНОГО ПРОЦЕСУ ДЕННА'!AJ25&gt;0,IF(ROUND('ПЛАН НАВЧАЛЬНОГО ПРОЦЕСУ ДЕННА'!AJ25*$BY$4,0)&gt;0,ROUND('ПЛАН НАВЧАЛЬНОГО ПРОЦЕСУ ДЕННА'!AJ25*$BY$4,0)*2,2),0)</f>
        <v>0</v>
      </c>
      <c r="AL25" s="374">
        <f>IF('ПЛАН НАВЧАЛЬНОГО ПРОЦЕСУ ДЕННА'!AK25&gt;0,IF(ROUND('ПЛАН НАВЧАЛЬНОГО ПРОЦЕСУ ДЕННА'!AK25*$BY$4,0)&gt;0,ROUND('ПЛАН НАВЧАЛЬНОГО ПРОЦЕСУ ДЕННА'!AK25*$BY$4,0)*2,2),0)</f>
        <v>2</v>
      </c>
      <c r="AM25" s="70">
        <f>'ПЛАН НАВЧАЛЬНОГО ПРОЦЕСУ ДЕННА'!AL25</f>
        <v>4</v>
      </c>
      <c r="AN25" s="374">
        <f>IF('ПЛАН НАВЧАЛЬНОГО ПРОЦЕСУ ДЕННА'!AM25&gt;0,IF(ROUND('ПЛАН НАВЧАЛЬНОГО ПРОЦЕСУ ДЕННА'!AM25*$BY$4,0)&gt;0,ROUND('ПЛАН НАВЧАЛЬНОГО ПРОЦЕСУ ДЕННА'!AM25*$BY$4,0)*2,2),0)</f>
        <v>0</v>
      </c>
      <c r="AO25" s="374">
        <f>IF('ПЛАН НАВЧАЛЬНОГО ПРОЦЕСУ ДЕННА'!AN25&gt;0,IF(ROUND('ПЛАН НАВЧАЛЬНОГО ПРОЦЕСУ ДЕННА'!AN25*$BY$4,0)&gt;0,ROUND('ПЛАН НАВЧАЛЬНОГО ПРОЦЕСУ ДЕННА'!AN25*$BY$4,0)*2,2),0)</f>
        <v>0</v>
      </c>
      <c r="AP25" s="374">
        <f>IF('ПЛАН НАВЧАЛЬНОГО ПРОЦЕСУ ДЕННА'!AO25&gt;0,IF(ROUND('ПЛАН НАВЧАЛЬНОГО ПРОЦЕСУ ДЕННА'!AO25*$BY$4,0)&gt;0,ROUND('ПЛАН НАВЧАЛЬНОГО ПРОЦЕСУ ДЕННА'!AO25*$BY$4,0)*2,2),0)</f>
        <v>0</v>
      </c>
      <c r="AQ25" s="70">
        <f>'ПЛАН НАВЧАЛЬНОГО ПРОЦЕСУ ДЕННА'!AP25</f>
        <v>0</v>
      </c>
      <c r="AR25" s="374">
        <f>IF('ПЛАН НАВЧАЛЬНОГО ПРОЦЕСУ ДЕННА'!AQ25&gt;0,IF(ROUND('ПЛАН НАВЧАЛЬНОГО ПРОЦЕСУ ДЕННА'!AQ25*$BY$4,0)&gt;0,ROUND('ПЛАН НАВЧАЛЬНОГО ПРОЦЕСУ ДЕННА'!AQ25*$BY$4,0)*2,2),0)</f>
        <v>0</v>
      </c>
      <c r="AS25" s="374">
        <f>IF('ПЛАН НАВЧАЛЬНОГО ПРОЦЕСУ ДЕННА'!AR25&gt;0,IF(ROUND('ПЛАН НАВЧАЛЬНОГО ПРОЦЕСУ ДЕННА'!AR25*$BY$4,0)&gt;0,ROUND('ПЛАН НАВЧАЛЬНОГО ПРОЦЕСУ ДЕННА'!AR25*$BY$4,0)*2,2),0)</f>
        <v>0</v>
      </c>
      <c r="AT25" s="374">
        <f>IF('ПЛАН НАВЧАЛЬНОГО ПРОЦЕСУ ДЕННА'!AS25&gt;0,IF(ROUND('ПЛАН НАВЧАЛЬНОГО ПРОЦЕСУ ДЕННА'!AS25*$BY$4,0)&gt;0,ROUND('ПЛАН НАВЧАЛЬНОГО ПРОЦЕСУ ДЕННА'!AS25*$BY$4,0)*2,2),0)</f>
        <v>0</v>
      </c>
      <c r="AU25" s="70">
        <f>'ПЛАН НАВЧАЛЬНОГО ПРОЦЕСУ ДЕННА'!AT25</f>
        <v>0</v>
      </c>
      <c r="AV25" s="374">
        <f>IF('ПЛАН НАВЧАЛЬНОГО ПРОЦЕСУ ДЕННА'!AU25&gt;0,IF(ROUND('ПЛАН НАВЧАЛЬНОГО ПРОЦЕСУ ДЕННА'!AU25*$BY$4,0)&gt;0,ROUND('ПЛАН НАВЧАЛЬНОГО ПРОЦЕСУ ДЕННА'!AU25*$BY$4,0)*2,2),0)</f>
        <v>0</v>
      </c>
      <c r="AW25" s="374">
        <f>IF('ПЛАН НАВЧАЛЬНОГО ПРОЦЕСУ ДЕННА'!AV25&gt;0,IF(ROUND('ПЛАН НАВЧАЛЬНОГО ПРОЦЕСУ ДЕННА'!AV25*$BY$4,0)&gt;0,ROUND('ПЛАН НАВЧАЛЬНОГО ПРОЦЕСУ ДЕННА'!AV25*$BY$4,0)*2,2),0)</f>
        <v>0</v>
      </c>
      <c r="AX25" s="374">
        <f>IF('ПЛАН НАВЧАЛЬНОГО ПРОЦЕСУ ДЕННА'!AW25&gt;0,IF(ROUND('ПЛАН НАВЧАЛЬНОГО ПРОЦЕСУ ДЕННА'!AW25*$BY$4,0)&gt;0,ROUND('ПЛАН НАВЧАЛЬНОГО ПРОЦЕСУ ДЕННА'!AW25*$BY$4,0)*2,2),0)</f>
        <v>0</v>
      </c>
      <c r="AY25" s="70">
        <f>'ПЛАН НАВЧАЛЬНОГО ПРОЦЕСУ ДЕННА'!AX25</f>
        <v>0</v>
      </c>
      <c r="AZ25" s="374">
        <f>IF('ПЛАН НАВЧАЛЬНОГО ПРОЦЕСУ ДЕННА'!AY25&gt;0,IF(ROUND('ПЛАН НАВЧАЛЬНОГО ПРОЦЕСУ ДЕННА'!AY25*$BY$4,0)&gt;0,ROUND('ПЛАН НАВЧАЛЬНОГО ПРОЦЕСУ ДЕННА'!AY25*$BY$4,0)*2,2),0)</f>
        <v>0</v>
      </c>
      <c r="BA25" s="374">
        <f>IF('ПЛАН НАВЧАЛЬНОГО ПРОЦЕСУ ДЕННА'!AZ25&gt;0,IF(ROUND('ПЛАН НАВЧАЛЬНОГО ПРОЦЕСУ ДЕННА'!AZ25*$BY$4,0)&gt;0,ROUND('ПЛАН НАВЧАЛЬНОГО ПРОЦЕСУ ДЕННА'!AZ25*$BY$4,0)*2,2),0)</f>
        <v>0</v>
      </c>
      <c r="BB25" s="374">
        <f>IF('ПЛАН НАВЧАЛЬНОГО ПРОЦЕСУ ДЕННА'!BA25&gt;0,IF(ROUND('ПЛАН НАВЧАЛЬНОГО ПРОЦЕСУ ДЕННА'!BA25*$BY$4,0)&gt;0,ROUND('ПЛАН НАВЧАЛЬНОГО ПРОЦЕСУ ДЕННА'!BA25*$BY$4,0)*2,2),0)</f>
        <v>0</v>
      </c>
      <c r="BC25" s="70">
        <f>'ПЛАН НАВЧАЛЬНОГО ПРОЦЕСУ ДЕННА'!BB25</f>
        <v>0</v>
      </c>
      <c r="BD25" s="374">
        <f>IF('ПЛАН НАВЧАЛЬНОГО ПРОЦЕСУ ДЕННА'!BC25&gt;0,IF(ROUND('ПЛАН НАВЧАЛЬНОГО ПРОЦЕСУ ДЕННА'!BC25*$BY$4,0)&gt;0,ROUND('ПЛАН НАВЧАЛЬНОГО ПРОЦЕСУ ДЕННА'!BC25*$BY$4,0)*2,2),0)</f>
        <v>0</v>
      </c>
      <c r="BE25" s="374">
        <f>IF('ПЛАН НАВЧАЛЬНОГО ПРОЦЕСУ ДЕННА'!BD25&gt;0,IF(ROUND('ПЛАН НАВЧАЛЬНОГО ПРОЦЕСУ ДЕННА'!BD25*$BY$4,0)&gt;0,ROUND('ПЛАН НАВЧАЛЬНОГО ПРОЦЕСУ ДЕННА'!BD25*$BY$4,0)*2,2),0)</f>
        <v>0</v>
      </c>
      <c r="BF25" s="374">
        <f>IF('ПЛАН НАВЧАЛЬНОГО ПРОЦЕСУ ДЕННА'!BE25&gt;0,IF(ROUND('ПЛАН НАВЧАЛЬНОГО ПРОЦЕСУ ДЕННА'!BE25*$BY$4,0)&gt;0,ROUND('ПЛАН НАВЧАЛЬНОГО ПРОЦЕСУ ДЕННА'!BE25*$BY$4,0)*2,2),0)</f>
        <v>0</v>
      </c>
      <c r="BG25" s="70">
        <f>'ПЛАН НАВЧАЛЬНОГО ПРОЦЕСУ ДЕННА'!BF25</f>
        <v>0</v>
      </c>
      <c r="BH25" s="374">
        <f>IF('ПЛАН НАВЧАЛЬНОГО ПРОЦЕСУ ДЕННА'!BG25&gt;0,IF(ROUND('ПЛАН НАВЧАЛЬНОГО ПРОЦЕСУ ДЕННА'!BG25*$BY$4,0)&gt;0,ROUND('ПЛАН НАВЧАЛЬНОГО ПРОЦЕСУ ДЕННА'!BG25*$BY$4,0)*2,2),0)</f>
        <v>0</v>
      </c>
      <c r="BI25" s="374">
        <f>IF('ПЛАН НАВЧАЛЬНОГО ПРОЦЕСУ ДЕННА'!BH25&gt;0,IF(ROUND('ПЛАН НАВЧАЛЬНОГО ПРОЦЕСУ ДЕННА'!BH25*$BY$4,0)&gt;0,ROUND('ПЛАН НАВЧАЛЬНОГО ПРОЦЕСУ ДЕННА'!BH25*$BY$4,0)*2,2),0)</f>
        <v>0</v>
      </c>
      <c r="BJ25" s="374">
        <f>IF('ПЛАН НАВЧАЛЬНОГО ПРОЦЕСУ ДЕННА'!BI25&gt;0,IF(ROUND('ПЛАН НАВЧАЛЬНОГО ПРОЦЕСУ ДЕННА'!BI25*$BY$4,0)&gt;0,ROUND('ПЛАН НАВЧАЛЬНОГО ПРОЦЕСУ ДЕННА'!BI25*$BY$4,0)*2,2),0)</f>
        <v>0</v>
      </c>
      <c r="BK25" s="70">
        <f>'ПЛАН НАВЧАЛЬНОГО ПРОЦЕСУ ДЕННА'!BJ25</f>
        <v>0</v>
      </c>
      <c r="BL25" s="63">
        <f t="shared" si="1"/>
        <v>0.96666666666666667</v>
      </c>
      <c r="BM25" s="127" t="str">
        <f t="shared" si="2"/>
        <v/>
      </c>
      <c r="BN25" s="14">
        <f t="shared" si="28"/>
        <v>0</v>
      </c>
      <c r="BO25" s="14">
        <f t="shared" si="3"/>
        <v>4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14">
        <f t="shared" si="3"/>
        <v>0</v>
      </c>
      <c r="BV25" s="92">
        <f t="shared" si="15"/>
        <v>4</v>
      </c>
      <c r="BY25" s="14">
        <f t="shared" si="29"/>
        <v>0</v>
      </c>
      <c r="BZ25" s="14">
        <f t="shared" si="30"/>
        <v>4</v>
      </c>
      <c r="CA25" s="14">
        <f t="shared" si="31"/>
        <v>0</v>
      </c>
      <c r="CB25" s="14">
        <f t="shared" si="32"/>
        <v>0</v>
      </c>
      <c r="CC25" s="14">
        <f t="shared" si="33"/>
        <v>0</v>
      </c>
      <c r="CD25" s="14">
        <f t="shared" si="34"/>
        <v>0</v>
      </c>
      <c r="CE25" s="14">
        <f t="shared" si="35"/>
        <v>0</v>
      </c>
      <c r="CF25" s="14">
        <f t="shared" si="36"/>
        <v>0</v>
      </c>
      <c r="CG25" s="212">
        <f t="shared" si="16"/>
        <v>4</v>
      </c>
      <c r="CH25" s="312">
        <f t="shared" si="17"/>
        <v>4</v>
      </c>
      <c r="CJ25" s="313">
        <f t="shared" si="18"/>
        <v>0</v>
      </c>
      <c r="CK25" s="313">
        <f t="shared" si="19"/>
        <v>1</v>
      </c>
      <c r="CL25" s="313">
        <f t="shared" si="20"/>
        <v>0</v>
      </c>
      <c r="CM25" s="313">
        <f t="shared" si="21"/>
        <v>0</v>
      </c>
      <c r="CN25" s="313">
        <f t="shared" si="22"/>
        <v>0</v>
      </c>
      <c r="CO25" s="313">
        <f t="shared" si="23"/>
        <v>0</v>
      </c>
      <c r="CP25" s="313">
        <f t="shared" si="24"/>
        <v>0</v>
      </c>
      <c r="CQ25" s="313">
        <f t="shared" si="25"/>
        <v>0</v>
      </c>
      <c r="CR25" s="314">
        <f t="shared" si="26"/>
        <v>1</v>
      </c>
      <c r="CS25" s="313">
        <f t="shared" si="4"/>
        <v>0</v>
      </c>
      <c r="CT25" s="313">
        <f t="shared" si="5"/>
        <v>0</v>
      </c>
      <c r="CU25" s="315">
        <f t="shared" si="6"/>
        <v>0</v>
      </c>
      <c r="CV25" s="313">
        <f t="shared" si="7"/>
        <v>0</v>
      </c>
      <c r="CW25" s="313">
        <f t="shared" si="8"/>
        <v>0</v>
      </c>
      <c r="CX25" s="313">
        <f t="shared" si="9"/>
        <v>0</v>
      </c>
      <c r="CY25" s="313">
        <f t="shared" si="10"/>
        <v>0</v>
      </c>
      <c r="CZ25" s="313">
        <f t="shared" si="11"/>
        <v>0</v>
      </c>
      <c r="DA25" s="316">
        <f t="shared" si="27"/>
        <v>0</v>
      </c>
      <c r="DE25" s="317">
        <f>SUM($AF25:$AH25)+SUM($AJ25:$AL25)+SUM($AN25:AP25)+SUM($AR25:AT25)+SUM($AV25:AX25)+SUM($AZ25:BB25)+SUM($BD25:BF25)+SUM($BH25:BJ25)</f>
        <v>4</v>
      </c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Y25" s="317">
        <f t="shared" ref="DY25:EF34" si="37">IF(OR($R25=DY$11,$S25=DY$11,$T25=DY$11,$U25=DY$11,$V25=DY$11,$W25=DY$11,$Y25=DY$11),1,0)</f>
        <v>0</v>
      </c>
      <c r="DZ25" s="317">
        <f t="shared" si="37"/>
        <v>1</v>
      </c>
      <c r="EA25" s="317">
        <f t="shared" si="37"/>
        <v>0</v>
      </c>
      <c r="EB25" s="317">
        <f t="shared" si="37"/>
        <v>0</v>
      </c>
      <c r="EC25" s="317">
        <f t="shared" si="37"/>
        <v>0</v>
      </c>
      <c r="ED25" s="317">
        <f t="shared" si="37"/>
        <v>0</v>
      </c>
      <c r="EE25" s="317">
        <f t="shared" si="37"/>
        <v>0</v>
      </c>
      <c r="EF25" s="317">
        <f t="shared" si="37"/>
        <v>0</v>
      </c>
    </row>
    <row r="26" spans="1:136" s="19" customFormat="1" ht="12.5">
      <c r="A26" s="22" t="str">
        <f>'ПЛАН НАВЧАЛЬНОГО ПРОЦЕСУ ДЕННА'!A26</f>
        <v>1.1.12</v>
      </c>
      <c r="B26" s="414" t="str">
        <f>'ПЛАН НАВЧАЛЬНОГО ПРОЦЕСУ ДЕННА'!B26</f>
        <v>Туристичні ресурси України</v>
      </c>
      <c r="C26" s="415" t="str">
        <f>'ПЛАН НАВЧАЛЬНОГО ПРОЦЕСУ ДЕННА'!C26</f>
        <v>МЕіТ</v>
      </c>
      <c r="D26" s="307">
        <f>'ПЛАН НАВЧАЛЬНОГО ПРОЦЕСУ ДЕННА'!D26</f>
        <v>3</v>
      </c>
      <c r="E26" s="308">
        <f>'ПЛАН НАВЧАЛЬНОГО ПРОЦЕСУ ДЕННА'!E26</f>
        <v>0</v>
      </c>
      <c r="F26" s="308">
        <f>'ПЛАН НАВЧАЛЬНОГО ПРОЦЕСУ ДЕННА'!F26</f>
        <v>0</v>
      </c>
      <c r="G26" s="309">
        <f>'ПЛАН НАВЧАЛЬНОГО ПРОЦЕСУ ДЕННА'!G26</f>
        <v>0</v>
      </c>
      <c r="H26" s="307">
        <f>'ПЛАН НАВЧАЛЬНОГО ПРОЦЕСУ ДЕННА'!H26</f>
        <v>0</v>
      </c>
      <c r="I26" s="308">
        <f>'ПЛАН НАВЧАЛЬНОГО ПРОЦЕСУ ДЕННА'!I26</f>
        <v>0</v>
      </c>
      <c r="J26" s="308">
        <f>'ПЛАН НАВЧАЛЬНОГО ПРОЦЕСУ ДЕННА'!J26</f>
        <v>0</v>
      </c>
      <c r="K26" s="308">
        <f>'ПЛАН НАВЧАЛЬНОГО ПРОЦЕСУ ДЕННА'!K26</f>
        <v>0</v>
      </c>
      <c r="L26" s="308">
        <f>'ПЛАН НАВЧАЛЬНОГО ПРОЦЕСУ ДЕННА'!L26</f>
        <v>0</v>
      </c>
      <c r="M26" s="308">
        <f>'ПЛАН НАВЧАЛЬНОГО ПРОЦЕСУ ДЕННА'!M26</f>
        <v>0</v>
      </c>
      <c r="N26" s="308">
        <f>'ПЛАН НАВЧАЛЬНОГО ПРОЦЕСУ ДЕННА'!N26</f>
        <v>0</v>
      </c>
      <c r="O26" s="308">
        <f>'ПЛАН НАВЧАЛЬНОГО ПРОЦЕСУ ДЕННА'!O26</f>
        <v>0</v>
      </c>
      <c r="P26" s="273">
        <f>'ПЛАН НАВЧАЛЬНОГО ПРОЦЕСУ ДЕННА'!P26</f>
        <v>0</v>
      </c>
      <c r="Q26" s="273">
        <f>'ПЛАН НАВЧАЛЬНОГО ПРОЦЕСУ ДЕННА'!Q26</f>
        <v>0</v>
      </c>
      <c r="R26" s="418">
        <v>3</v>
      </c>
      <c r="S26" s="487"/>
      <c r="T26" s="487"/>
      <c r="U26" s="487"/>
      <c r="V26" s="487"/>
      <c r="W26" s="487"/>
      <c r="X26" s="487"/>
      <c r="Y26" s="487"/>
      <c r="Z26" s="310">
        <f>'ПЛАН НАВЧАЛЬНОГО ПРОЦЕСУ ДЕННА'!Y26</f>
        <v>120</v>
      </c>
      <c r="AA26" s="147">
        <f t="shared" si="0"/>
        <v>4</v>
      </c>
      <c r="AB26" s="9">
        <f t="shared" si="13"/>
        <v>2</v>
      </c>
      <c r="AC26" s="9">
        <f t="shared" si="13"/>
        <v>0</v>
      </c>
      <c r="AD26" s="9">
        <f t="shared" si="13"/>
        <v>2</v>
      </c>
      <c r="AE26" s="9">
        <f t="shared" si="14"/>
        <v>116</v>
      </c>
      <c r="AF26" s="374">
        <f>IF('ПЛАН НАВЧАЛЬНОГО ПРОЦЕСУ ДЕННА'!AE26&gt;0,IF(ROUND('ПЛАН НАВЧАЛЬНОГО ПРОЦЕСУ ДЕННА'!AE26*$BY$4,0)&gt;0,ROUND('ПЛАН НАВЧАЛЬНОГО ПРОЦЕСУ ДЕННА'!AE26*$BY$4,0)*2,2),0)</f>
        <v>0</v>
      </c>
      <c r="AG26" s="374">
        <f>IF('ПЛАН НАВЧАЛЬНОГО ПРОЦЕСУ ДЕННА'!AF26&gt;0,IF(ROUND('ПЛАН НАВЧАЛЬНОГО ПРОЦЕСУ ДЕННА'!AF26*$BY$4,0)&gt;0,ROUND('ПЛАН НАВЧАЛЬНОГО ПРОЦЕСУ ДЕННА'!AF26*$BY$4,0)*2,2),0)</f>
        <v>0</v>
      </c>
      <c r="AH26" s="374">
        <f>IF('ПЛАН НАВЧАЛЬНОГО ПРОЦЕСУ ДЕННА'!AG26&gt;0,IF(ROUND('ПЛАН НАВЧАЛЬНОГО ПРОЦЕСУ ДЕННА'!AG26*$BY$4,0)&gt;0,ROUND('ПЛАН НАВЧАЛЬНОГО ПРОЦЕСУ ДЕННА'!AG26*$BY$4,0)*2,2),0)</f>
        <v>0</v>
      </c>
      <c r="AI26" s="70">
        <f>'ПЛАН НАВЧАЛЬНОГО ПРОЦЕСУ ДЕННА'!AH26</f>
        <v>0</v>
      </c>
      <c r="AJ26" s="374">
        <f>IF('ПЛАН НАВЧАЛЬНОГО ПРОЦЕСУ ДЕННА'!AI26&gt;0,IF(ROUND('ПЛАН НАВЧАЛЬНОГО ПРОЦЕСУ ДЕННА'!AI26*$BY$4,0)&gt;0,ROUND('ПЛАН НАВЧАЛЬНОГО ПРОЦЕСУ ДЕННА'!AI26*$BY$4,0)*2,2),0)</f>
        <v>0</v>
      </c>
      <c r="AK26" s="374">
        <f>IF('ПЛАН НАВЧАЛЬНОГО ПРОЦЕСУ ДЕННА'!AJ26&gt;0,IF(ROUND('ПЛАН НАВЧАЛЬНОГО ПРОЦЕСУ ДЕННА'!AJ26*$BY$4,0)&gt;0,ROUND('ПЛАН НАВЧАЛЬНОГО ПРОЦЕСУ ДЕННА'!AJ26*$BY$4,0)*2,2),0)</f>
        <v>0</v>
      </c>
      <c r="AL26" s="374">
        <f>IF('ПЛАН НАВЧАЛЬНОГО ПРОЦЕСУ ДЕННА'!AK26&gt;0,IF(ROUND('ПЛАН НАВЧАЛЬНОГО ПРОЦЕСУ ДЕННА'!AK26*$BY$4,0)&gt;0,ROUND('ПЛАН НАВЧАЛЬНОГО ПРОЦЕСУ ДЕННА'!AK26*$BY$4,0)*2,2),0)</f>
        <v>0</v>
      </c>
      <c r="AM26" s="70">
        <f>'ПЛАН НАВЧАЛЬНОГО ПРОЦЕСУ ДЕННА'!AL26</f>
        <v>0</v>
      </c>
      <c r="AN26" s="374">
        <f>IF('ПЛАН НАВЧАЛЬНОГО ПРОЦЕСУ ДЕННА'!AM26&gt;0,IF(ROUND('ПЛАН НАВЧАЛЬНОГО ПРОЦЕСУ ДЕННА'!AM26*$BY$4,0)&gt;0,ROUND('ПЛАН НАВЧАЛЬНОГО ПРОЦЕСУ ДЕННА'!AM26*$BY$4,0)*2,2),0)</f>
        <v>2</v>
      </c>
      <c r="AO26" s="374">
        <f>IF('ПЛАН НАВЧАЛЬНОГО ПРОЦЕСУ ДЕННА'!AN26&gt;0,IF(ROUND('ПЛАН НАВЧАЛЬНОГО ПРОЦЕСУ ДЕННА'!AN26*$BY$4,0)&gt;0,ROUND('ПЛАН НАВЧАЛЬНОГО ПРОЦЕСУ ДЕННА'!AN26*$BY$4,0)*2,2),0)</f>
        <v>0</v>
      </c>
      <c r="AP26" s="374">
        <f>IF('ПЛАН НАВЧАЛЬНОГО ПРОЦЕСУ ДЕННА'!AO26&gt;0,IF(ROUND('ПЛАН НАВЧАЛЬНОГО ПРОЦЕСУ ДЕННА'!AO26*$BY$4,0)&gt;0,ROUND('ПЛАН НАВЧАЛЬНОГО ПРОЦЕСУ ДЕННА'!AO26*$BY$4,0)*2,2),0)</f>
        <v>2</v>
      </c>
      <c r="AQ26" s="70">
        <f>'ПЛАН НАВЧАЛЬНОГО ПРОЦЕСУ ДЕННА'!AP26</f>
        <v>4</v>
      </c>
      <c r="AR26" s="374">
        <f>IF('ПЛАН НАВЧАЛЬНОГО ПРОЦЕСУ ДЕННА'!AQ26&gt;0,IF(ROUND('ПЛАН НАВЧАЛЬНОГО ПРОЦЕСУ ДЕННА'!AQ26*$BY$4,0)&gt;0,ROUND('ПЛАН НАВЧАЛЬНОГО ПРОЦЕСУ ДЕННА'!AQ26*$BY$4,0)*2,2),0)</f>
        <v>0</v>
      </c>
      <c r="AS26" s="374">
        <f>IF('ПЛАН НАВЧАЛЬНОГО ПРОЦЕСУ ДЕННА'!AR26&gt;0,IF(ROUND('ПЛАН НАВЧАЛЬНОГО ПРОЦЕСУ ДЕННА'!AR26*$BY$4,0)&gt;0,ROUND('ПЛАН НАВЧАЛЬНОГО ПРОЦЕСУ ДЕННА'!AR26*$BY$4,0)*2,2),0)</f>
        <v>0</v>
      </c>
      <c r="AT26" s="374">
        <f>IF('ПЛАН НАВЧАЛЬНОГО ПРОЦЕСУ ДЕННА'!AS26&gt;0,IF(ROUND('ПЛАН НАВЧАЛЬНОГО ПРОЦЕСУ ДЕННА'!AS26*$BY$4,0)&gt;0,ROUND('ПЛАН НАВЧАЛЬНОГО ПРОЦЕСУ ДЕННА'!AS26*$BY$4,0)*2,2),0)</f>
        <v>0</v>
      </c>
      <c r="AU26" s="70">
        <f>'ПЛАН НАВЧАЛЬНОГО ПРОЦЕСУ ДЕННА'!AT26</f>
        <v>0</v>
      </c>
      <c r="AV26" s="374">
        <f>IF('ПЛАН НАВЧАЛЬНОГО ПРОЦЕСУ ДЕННА'!AU26&gt;0,IF(ROUND('ПЛАН НАВЧАЛЬНОГО ПРОЦЕСУ ДЕННА'!AU26*$BY$4,0)&gt;0,ROUND('ПЛАН НАВЧАЛЬНОГО ПРОЦЕСУ ДЕННА'!AU26*$BY$4,0)*2,2),0)</f>
        <v>0</v>
      </c>
      <c r="AW26" s="374">
        <f>IF('ПЛАН НАВЧАЛЬНОГО ПРОЦЕСУ ДЕННА'!AV26&gt;0,IF(ROUND('ПЛАН НАВЧАЛЬНОГО ПРОЦЕСУ ДЕННА'!AV26*$BY$4,0)&gt;0,ROUND('ПЛАН НАВЧАЛЬНОГО ПРОЦЕСУ ДЕННА'!AV26*$BY$4,0)*2,2),0)</f>
        <v>0</v>
      </c>
      <c r="AX26" s="374">
        <f>IF('ПЛАН НАВЧАЛЬНОГО ПРОЦЕСУ ДЕННА'!AW26&gt;0,IF(ROUND('ПЛАН НАВЧАЛЬНОГО ПРОЦЕСУ ДЕННА'!AW26*$BY$4,0)&gt;0,ROUND('ПЛАН НАВЧАЛЬНОГО ПРОЦЕСУ ДЕННА'!AW26*$BY$4,0)*2,2),0)</f>
        <v>0</v>
      </c>
      <c r="AY26" s="70">
        <f>'ПЛАН НАВЧАЛЬНОГО ПРОЦЕСУ ДЕННА'!AX26</f>
        <v>0</v>
      </c>
      <c r="AZ26" s="374">
        <f>IF('ПЛАН НАВЧАЛЬНОГО ПРОЦЕСУ ДЕННА'!AY26&gt;0,IF(ROUND('ПЛАН НАВЧАЛЬНОГО ПРОЦЕСУ ДЕННА'!AY26*$BY$4,0)&gt;0,ROUND('ПЛАН НАВЧАЛЬНОГО ПРОЦЕСУ ДЕННА'!AY26*$BY$4,0)*2,2),0)</f>
        <v>0</v>
      </c>
      <c r="BA26" s="374">
        <f>IF('ПЛАН НАВЧАЛЬНОГО ПРОЦЕСУ ДЕННА'!AZ26&gt;0,IF(ROUND('ПЛАН НАВЧАЛЬНОГО ПРОЦЕСУ ДЕННА'!AZ26*$BY$4,0)&gt;0,ROUND('ПЛАН НАВЧАЛЬНОГО ПРОЦЕСУ ДЕННА'!AZ26*$BY$4,0)*2,2),0)</f>
        <v>0</v>
      </c>
      <c r="BB26" s="374">
        <f>IF('ПЛАН НАВЧАЛЬНОГО ПРОЦЕСУ ДЕННА'!BA26&gt;0,IF(ROUND('ПЛАН НАВЧАЛЬНОГО ПРОЦЕСУ ДЕННА'!BA26*$BY$4,0)&gt;0,ROUND('ПЛАН НАВЧАЛЬНОГО ПРОЦЕСУ ДЕННА'!BA26*$BY$4,0)*2,2),0)</f>
        <v>0</v>
      </c>
      <c r="BC26" s="70">
        <f>'ПЛАН НАВЧАЛЬНОГО ПРОЦЕСУ ДЕННА'!BB26</f>
        <v>0</v>
      </c>
      <c r="BD26" s="374">
        <f>IF('ПЛАН НАВЧАЛЬНОГО ПРОЦЕСУ ДЕННА'!BC26&gt;0,IF(ROUND('ПЛАН НАВЧАЛЬНОГО ПРОЦЕСУ ДЕННА'!BC26*$BY$4,0)&gt;0,ROUND('ПЛАН НАВЧАЛЬНОГО ПРОЦЕСУ ДЕННА'!BC26*$BY$4,0)*2,2),0)</f>
        <v>0</v>
      </c>
      <c r="BE26" s="374">
        <f>IF('ПЛАН НАВЧАЛЬНОГО ПРОЦЕСУ ДЕННА'!BD26&gt;0,IF(ROUND('ПЛАН НАВЧАЛЬНОГО ПРОЦЕСУ ДЕННА'!BD26*$BY$4,0)&gt;0,ROUND('ПЛАН НАВЧАЛЬНОГО ПРОЦЕСУ ДЕННА'!BD26*$BY$4,0)*2,2),0)</f>
        <v>0</v>
      </c>
      <c r="BF26" s="374">
        <f>IF('ПЛАН НАВЧАЛЬНОГО ПРОЦЕСУ ДЕННА'!BE26&gt;0,IF(ROUND('ПЛАН НАВЧАЛЬНОГО ПРОЦЕСУ ДЕННА'!BE26*$BY$4,0)&gt;0,ROUND('ПЛАН НАВЧАЛЬНОГО ПРОЦЕСУ ДЕННА'!BE26*$BY$4,0)*2,2),0)</f>
        <v>0</v>
      </c>
      <c r="BG26" s="70">
        <f>'ПЛАН НАВЧАЛЬНОГО ПРОЦЕСУ ДЕННА'!BF26</f>
        <v>0</v>
      </c>
      <c r="BH26" s="374">
        <f>IF('ПЛАН НАВЧАЛЬНОГО ПРОЦЕСУ ДЕННА'!BG26&gt;0,IF(ROUND('ПЛАН НАВЧАЛЬНОГО ПРОЦЕСУ ДЕННА'!BG26*$BY$4,0)&gt;0,ROUND('ПЛАН НАВЧАЛЬНОГО ПРОЦЕСУ ДЕННА'!BG26*$BY$4,0)*2,2),0)</f>
        <v>0</v>
      </c>
      <c r="BI26" s="374">
        <f>IF('ПЛАН НАВЧАЛЬНОГО ПРОЦЕСУ ДЕННА'!BH26&gt;0,IF(ROUND('ПЛАН НАВЧАЛЬНОГО ПРОЦЕСУ ДЕННА'!BH26*$BY$4,0)&gt;0,ROUND('ПЛАН НАВЧАЛЬНОГО ПРОЦЕСУ ДЕННА'!BH26*$BY$4,0)*2,2),0)</f>
        <v>0</v>
      </c>
      <c r="BJ26" s="374">
        <f>IF('ПЛАН НАВЧАЛЬНОГО ПРОЦЕСУ ДЕННА'!BI26&gt;0,IF(ROUND('ПЛАН НАВЧАЛЬНОГО ПРОЦЕСУ ДЕННА'!BI26*$BY$4,0)&gt;0,ROUND('ПЛАН НАВЧАЛЬНОГО ПРОЦЕСУ ДЕННА'!BI26*$BY$4,0)*2,2),0)</f>
        <v>0</v>
      </c>
      <c r="BK26" s="70">
        <f>'ПЛАН НАВЧАЛЬНОГО ПРОЦЕСУ ДЕННА'!BJ26</f>
        <v>0</v>
      </c>
      <c r="BL26" s="63">
        <f t="shared" si="1"/>
        <v>0.96666666666666667</v>
      </c>
      <c r="BM26" s="127" t="str">
        <f t="shared" si="2"/>
        <v/>
      </c>
      <c r="BN26" s="14">
        <f t="shared" si="28"/>
        <v>0</v>
      </c>
      <c r="BO26" s="14">
        <f t="shared" si="3"/>
        <v>0</v>
      </c>
      <c r="BP26" s="14">
        <f t="shared" si="3"/>
        <v>4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14">
        <f t="shared" si="3"/>
        <v>0</v>
      </c>
      <c r="BV26" s="92">
        <f t="shared" si="15"/>
        <v>4</v>
      </c>
      <c r="BY26" s="14">
        <f t="shared" si="29"/>
        <v>0</v>
      </c>
      <c r="BZ26" s="14">
        <f t="shared" si="30"/>
        <v>0</v>
      </c>
      <c r="CA26" s="14">
        <f t="shared" si="31"/>
        <v>4</v>
      </c>
      <c r="CB26" s="14">
        <f t="shared" si="32"/>
        <v>0</v>
      </c>
      <c r="CC26" s="14">
        <f t="shared" si="33"/>
        <v>0</v>
      </c>
      <c r="CD26" s="14">
        <f t="shared" si="34"/>
        <v>0</v>
      </c>
      <c r="CE26" s="14">
        <f t="shared" si="35"/>
        <v>0</v>
      </c>
      <c r="CF26" s="14">
        <f t="shared" si="36"/>
        <v>0</v>
      </c>
      <c r="CG26" s="212">
        <f t="shared" si="16"/>
        <v>4</v>
      </c>
      <c r="CH26" s="312">
        <f t="shared" si="17"/>
        <v>4</v>
      </c>
      <c r="CJ26" s="313">
        <f t="shared" si="18"/>
        <v>0</v>
      </c>
      <c r="CK26" s="313">
        <f t="shared" si="19"/>
        <v>0</v>
      </c>
      <c r="CL26" s="313">
        <f t="shared" si="20"/>
        <v>1</v>
      </c>
      <c r="CM26" s="313">
        <f t="shared" si="21"/>
        <v>0</v>
      </c>
      <c r="CN26" s="313">
        <f t="shared" si="22"/>
        <v>0</v>
      </c>
      <c r="CO26" s="313">
        <f t="shared" si="23"/>
        <v>0</v>
      </c>
      <c r="CP26" s="313">
        <f t="shared" si="24"/>
        <v>0</v>
      </c>
      <c r="CQ26" s="313">
        <f t="shared" si="25"/>
        <v>0</v>
      </c>
      <c r="CR26" s="314">
        <f t="shared" si="26"/>
        <v>1</v>
      </c>
      <c r="CS26" s="313">
        <f t="shared" si="4"/>
        <v>0</v>
      </c>
      <c r="CT26" s="313">
        <f t="shared" si="5"/>
        <v>0</v>
      </c>
      <c r="CU26" s="315">
        <f t="shared" si="6"/>
        <v>0</v>
      </c>
      <c r="CV26" s="313">
        <f t="shared" si="7"/>
        <v>0</v>
      </c>
      <c r="CW26" s="313">
        <f t="shared" si="8"/>
        <v>0</v>
      </c>
      <c r="CX26" s="313">
        <f t="shared" si="9"/>
        <v>0</v>
      </c>
      <c r="CY26" s="313">
        <f t="shared" si="10"/>
        <v>0</v>
      </c>
      <c r="CZ26" s="313">
        <f t="shared" si="11"/>
        <v>0</v>
      </c>
      <c r="DA26" s="316">
        <f t="shared" si="27"/>
        <v>0</v>
      </c>
      <c r="DE26" s="317">
        <f>SUM($AF26:$AH26)+SUM($AJ26:$AL26)+SUM($AN26:AP26)+SUM($AR26:AT26)+SUM($AV26:AX26)+SUM($AZ26:BB26)+SUM($BD26:BF26)+SUM($BH26:BJ26)</f>
        <v>4</v>
      </c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Y26" s="317">
        <f t="shared" si="37"/>
        <v>0</v>
      </c>
      <c r="DZ26" s="317">
        <f t="shared" si="37"/>
        <v>0</v>
      </c>
      <c r="EA26" s="317">
        <f t="shared" si="37"/>
        <v>1</v>
      </c>
      <c r="EB26" s="317">
        <f t="shared" si="37"/>
        <v>0</v>
      </c>
      <c r="EC26" s="317">
        <f t="shared" si="37"/>
        <v>0</v>
      </c>
      <c r="ED26" s="317">
        <f t="shared" si="37"/>
        <v>0</v>
      </c>
      <c r="EE26" s="317">
        <f t="shared" si="37"/>
        <v>0</v>
      </c>
      <c r="EF26" s="317">
        <f t="shared" si="37"/>
        <v>0</v>
      </c>
    </row>
    <row r="27" spans="1:136" s="19" customFormat="1" ht="12.5">
      <c r="A27" s="22" t="str">
        <f>'ПЛАН НАВЧАЛЬНОГО ПРОЦЕСУ ДЕННА'!A27</f>
        <v>1.1.13</v>
      </c>
      <c r="B27" s="414" t="str">
        <f>'ПЛАН НАВЧАЛЬНОГО ПРОЦЕСУ ДЕННА'!B27</f>
        <v>Економічна теорія</v>
      </c>
      <c r="C27" s="415" t="str">
        <f>'ПЛАН НАВЧАЛЬНОГО ПРОЦЕСУ ДЕННА'!C27</f>
        <v>ЕП</v>
      </c>
      <c r="D27" s="307">
        <f>'ПЛАН НАВЧАЛЬНОГО ПРОЦЕСУ ДЕННА'!D27</f>
        <v>1</v>
      </c>
      <c r="E27" s="308">
        <f>'ПЛАН НАВЧАЛЬНОГО ПРОЦЕСУ ДЕННА'!E27</f>
        <v>2</v>
      </c>
      <c r="F27" s="308">
        <f>'ПЛАН НАВЧАЛЬНОГО ПРОЦЕСУ ДЕННА'!F27</f>
        <v>0</v>
      </c>
      <c r="G27" s="309">
        <f>'ПЛАН НАВЧАЛЬНОГО ПРОЦЕСУ ДЕННА'!G27</f>
        <v>0</v>
      </c>
      <c r="H27" s="307">
        <f>'ПЛАН НАВЧАЛЬНОГО ПРОЦЕСУ ДЕННА'!H27</f>
        <v>0</v>
      </c>
      <c r="I27" s="308">
        <f>'ПЛАН НАВЧАЛЬНОГО ПРОЦЕСУ ДЕННА'!I27</f>
        <v>0</v>
      </c>
      <c r="J27" s="308">
        <f>'ПЛАН НАВЧАЛЬНОГО ПРОЦЕСУ ДЕННА'!J27</f>
        <v>0</v>
      </c>
      <c r="K27" s="308">
        <f>'ПЛАН НАВЧАЛЬНОГО ПРОЦЕСУ ДЕННА'!K27</f>
        <v>0</v>
      </c>
      <c r="L27" s="308">
        <f>'ПЛАН НАВЧАЛЬНОГО ПРОЦЕСУ ДЕННА'!L27</f>
        <v>0</v>
      </c>
      <c r="M27" s="308">
        <f>'ПЛАН НАВЧАЛЬНОГО ПРОЦЕСУ ДЕННА'!M27</f>
        <v>0</v>
      </c>
      <c r="N27" s="308">
        <f>'ПЛАН НАВЧАЛЬНОГО ПРОЦЕСУ ДЕННА'!N27</f>
        <v>0</v>
      </c>
      <c r="O27" s="308">
        <f>'ПЛАН НАВЧАЛЬНОГО ПРОЦЕСУ ДЕННА'!O27</f>
        <v>0</v>
      </c>
      <c r="P27" s="273">
        <f>'ПЛАН НАВЧАЛЬНОГО ПРОЦЕСУ ДЕННА'!P27</f>
        <v>0</v>
      </c>
      <c r="Q27" s="273">
        <f>'ПЛАН НАВЧАЛЬНОГО ПРОЦЕСУ ДЕННА'!Q27</f>
        <v>0</v>
      </c>
      <c r="R27" s="418">
        <v>1</v>
      </c>
      <c r="S27" s="487">
        <v>2</v>
      </c>
      <c r="T27" s="487"/>
      <c r="U27" s="487"/>
      <c r="V27" s="487"/>
      <c r="W27" s="487"/>
      <c r="X27" s="487"/>
      <c r="Y27" s="487"/>
      <c r="Z27" s="310">
        <f>'ПЛАН НАВЧАЛЬНОГО ПРОЦЕСУ ДЕННА'!Y27</f>
        <v>300</v>
      </c>
      <c r="AA27" s="147">
        <f t="shared" si="0"/>
        <v>10</v>
      </c>
      <c r="AB27" s="9">
        <f t="shared" si="13"/>
        <v>4</v>
      </c>
      <c r="AC27" s="9">
        <f t="shared" si="13"/>
        <v>0</v>
      </c>
      <c r="AD27" s="9">
        <f t="shared" si="13"/>
        <v>4</v>
      </c>
      <c r="AE27" s="9">
        <f t="shared" si="14"/>
        <v>292</v>
      </c>
      <c r="AF27" s="374">
        <f>IF('ПЛАН НАВЧАЛЬНОГО ПРОЦЕСУ ДЕННА'!AE27&gt;0,IF(ROUND('ПЛАН НАВЧАЛЬНОГО ПРОЦЕСУ ДЕННА'!AE27*$BY$4,0)&gt;0,ROUND('ПЛАН НАВЧАЛЬНОГО ПРОЦЕСУ ДЕННА'!AE27*$BY$4,0)*2,2),0)</f>
        <v>2</v>
      </c>
      <c r="AG27" s="374">
        <f>IF('ПЛАН НАВЧАЛЬНОГО ПРОЦЕСУ ДЕННА'!AF27&gt;0,IF(ROUND('ПЛАН НАВЧАЛЬНОГО ПРОЦЕСУ ДЕННА'!AF27*$BY$4,0)&gt;0,ROUND('ПЛАН НАВЧАЛЬНОГО ПРОЦЕСУ ДЕННА'!AF27*$BY$4,0)*2,2),0)</f>
        <v>0</v>
      </c>
      <c r="AH27" s="374">
        <f>IF('ПЛАН НАВЧАЛЬНОГО ПРОЦЕСУ ДЕННА'!AG27&gt;0,IF(ROUND('ПЛАН НАВЧАЛЬНОГО ПРОЦЕСУ ДЕННА'!AG27*$BY$4,0)&gt;0,ROUND('ПЛАН НАВЧАЛЬНОГО ПРОЦЕСУ ДЕННА'!AG27*$BY$4,0)*2,2),0)</f>
        <v>2</v>
      </c>
      <c r="AI27" s="70">
        <f>'ПЛАН НАВЧАЛЬНОГО ПРОЦЕСУ ДЕННА'!AH27</f>
        <v>5</v>
      </c>
      <c r="AJ27" s="374">
        <f>IF('ПЛАН НАВЧАЛЬНОГО ПРОЦЕСУ ДЕННА'!AI27&gt;0,IF(ROUND('ПЛАН НАВЧАЛЬНОГО ПРОЦЕСУ ДЕННА'!AI27*$BY$4,0)&gt;0,ROUND('ПЛАН НАВЧАЛЬНОГО ПРОЦЕСУ ДЕННА'!AI27*$BY$4,0)*2,2),0)</f>
        <v>2</v>
      </c>
      <c r="AK27" s="374">
        <f>IF('ПЛАН НАВЧАЛЬНОГО ПРОЦЕСУ ДЕННА'!AJ27&gt;0,IF(ROUND('ПЛАН НАВЧАЛЬНОГО ПРОЦЕСУ ДЕННА'!AJ27*$BY$4,0)&gt;0,ROUND('ПЛАН НАВЧАЛЬНОГО ПРОЦЕСУ ДЕННА'!AJ27*$BY$4,0)*2,2),0)</f>
        <v>0</v>
      </c>
      <c r="AL27" s="374">
        <f>IF('ПЛАН НАВЧАЛЬНОГО ПРОЦЕСУ ДЕННА'!AK27&gt;0,IF(ROUND('ПЛАН НАВЧАЛЬНОГО ПРОЦЕСУ ДЕННА'!AK27*$BY$4,0)&gt;0,ROUND('ПЛАН НАВЧАЛЬНОГО ПРОЦЕСУ ДЕННА'!AK27*$BY$4,0)*2,2),0)</f>
        <v>2</v>
      </c>
      <c r="AM27" s="70">
        <f>'ПЛАН НАВЧАЛЬНОГО ПРОЦЕСУ ДЕННА'!AL27</f>
        <v>5</v>
      </c>
      <c r="AN27" s="374">
        <f>IF('ПЛАН НАВЧАЛЬНОГО ПРОЦЕСУ ДЕННА'!AM27&gt;0,IF(ROUND('ПЛАН НАВЧАЛЬНОГО ПРОЦЕСУ ДЕННА'!AM27*$BY$4,0)&gt;0,ROUND('ПЛАН НАВЧАЛЬНОГО ПРОЦЕСУ ДЕННА'!AM27*$BY$4,0)*2,2),0)</f>
        <v>0</v>
      </c>
      <c r="AO27" s="374">
        <f>IF('ПЛАН НАВЧАЛЬНОГО ПРОЦЕСУ ДЕННА'!AN27&gt;0,IF(ROUND('ПЛАН НАВЧАЛЬНОГО ПРОЦЕСУ ДЕННА'!AN27*$BY$4,0)&gt;0,ROUND('ПЛАН НАВЧАЛЬНОГО ПРОЦЕСУ ДЕННА'!AN27*$BY$4,0)*2,2),0)</f>
        <v>0</v>
      </c>
      <c r="AP27" s="374">
        <f>IF('ПЛАН НАВЧАЛЬНОГО ПРОЦЕСУ ДЕННА'!AO27&gt;0,IF(ROUND('ПЛАН НАВЧАЛЬНОГО ПРОЦЕСУ ДЕННА'!AO27*$BY$4,0)&gt;0,ROUND('ПЛАН НАВЧАЛЬНОГО ПРОЦЕСУ ДЕННА'!AO27*$BY$4,0)*2,2),0)</f>
        <v>0</v>
      </c>
      <c r="AQ27" s="70">
        <f>'ПЛАН НАВЧАЛЬНОГО ПРОЦЕСУ ДЕННА'!AP27</f>
        <v>0</v>
      </c>
      <c r="AR27" s="374">
        <f>IF('ПЛАН НАВЧАЛЬНОГО ПРОЦЕСУ ДЕННА'!AQ27&gt;0,IF(ROUND('ПЛАН НАВЧАЛЬНОГО ПРОЦЕСУ ДЕННА'!AQ27*$BY$4,0)&gt;0,ROUND('ПЛАН НАВЧАЛЬНОГО ПРОЦЕСУ ДЕННА'!AQ27*$BY$4,0)*2,2),0)</f>
        <v>0</v>
      </c>
      <c r="AS27" s="374">
        <f>IF('ПЛАН НАВЧАЛЬНОГО ПРОЦЕСУ ДЕННА'!AR27&gt;0,IF(ROUND('ПЛАН НАВЧАЛЬНОГО ПРОЦЕСУ ДЕННА'!AR27*$BY$4,0)&gt;0,ROUND('ПЛАН НАВЧАЛЬНОГО ПРОЦЕСУ ДЕННА'!AR27*$BY$4,0)*2,2),0)</f>
        <v>0</v>
      </c>
      <c r="AT27" s="374">
        <f>IF('ПЛАН НАВЧАЛЬНОГО ПРОЦЕСУ ДЕННА'!AS27&gt;0,IF(ROUND('ПЛАН НАВЧАЛЬНОГО ПРОЦЕСУ ДЕННА'!AS27*$BY$4,0)&gt;0,ROUND('ПЛАН НАВЧАЛЬНОГО ПРОЦЕСУ ДЕННА'!AS27*$BY$4,0)*2,2),0)</f>
        <v>0</v>
      </c>
      <c r="AU27" s="70">
        <f>'ПЛАН НАВЧАЛЬНОГО ПРОЦЕСУ ДЕННА'!AT27</f>
        <v>0</v>
      </c>
      <c r="AV27" s="374">
        <f>IF('ПЛАН НАВЧАЛЬНОГО ПРОЦЕСУ ДЕННА'!AU27&gt;0,IF(ROUND('ПЛАН НАВЧАЛЬНОГО ПРОЦЕСУ ДЕННА'!AU27*$BY$4,0)&gt;0,ROUND('ПЛАН НАВЧАЛЬНОГО ПРОЦЕСУ ДЕННА'!AU27*$BY$4,0)*2,2),0)</f>
        <v>0</v>
      </c>
      <c r="AW27" s="374">
        <f>IF('ПЛАН НАВЧАЛЬНОГО ПРОЦЕСУ ДЕННА'!AV27&gt;0,IF(ROUND('ПЛАН НАВЧАЛЬНОГО ПРОЦЕСУ ДЕННА'!AV27*$BY$4,0)&gt;0,ROUND('ПЛАН НАВЧАЛЬНОГО ПРОЦЕСУ ДЕННА'!AV27*$BY$4,0)*2,2),0)</f>
        <v>0</v>
      </c>
      <c r="AX27" s="374">
        <f>IF('ПЛАН НАВЧАЛЬНОГО ПРОЦЕСУ ДЕННА'!AW27&gt;0,IF(ROUND('ПЛАН НАВЧАЛЬНОГО ПРОЦЕСУ ДЕННА'!AW27*$BY$4,0)&gt;0,ROUND('ПЛАН НАВЧАЛЬНОГО ПРОЦЕСУ ДЕННА'!AW27*$BY$4,0)*2,2),0)</f>
        <v>0</v>
      </c>
      <c r="AY27" s="70">
        <f>'ПЛАН НАВЧАЛЬНОГО ПРОЦЕСУ ДЕННА'!AX27</f>
        <v>0</v>
      </c>
      <c r="AZ27" s="374">
        <f>IF('ПЛАН НАВЧАЛЬНОГО ПРОЦЕСУ ДЕННА'!AY27&gt;0,IF(ROUND('ПЛАН НАВЧАЛЬНОГО ПРОЦЕСУ ДЕННА'!AY27*$BY$4,0)&gt;0,ROUND('ПЛАН НАВЧАЛЬНОГО ПРОЦЕСУ ДЕННА'!AY27*$BY$4,0)*2,2),0)</f>
        <v>0</v>
      </c>
      <c r="BA27" s="374">
        <f>IF('ПЛАН НАВЧАЛЬНОГО ПРОЦЕСУ ДЕННА'!AZ27&gt;0,IF(ROUND('ПЛАН НАВЧАЛЬНОГО ПРОЦЕСУ ДЕННА'!AZ27*$BY$4,0)&gt;0,ROUND('ПЛАН НАВЧАЛЬНОГО ПРОЦЕСУ ДЕННА'!AZ27*$BY$4,0)*2,2),0)</f>
        <v>0</v>
      </c>
      <c r="BB27" s="374">
        <f>IF('ПЛАН НАВЧАЛЬНОГО ПРОЦЕСУ ДЕННА'!BA27&gt;0,IF(ROUND('ПЛАН НАВЧАЛЬНОГО ПРОЦЕСУ ДЕННА'!BA27*$BY$4,0)&gt;0,ROUND('ПЛАН НАВЧАЛЬНОГО ПРОЦЕСУ ДЕННА'!BA27*$BY$4,0)*2,2),0)</f>
        <v>0</v>
      </c>
      <c r="BC27" s="70">
        <f>'ПЛАН НАВЧАЛЬНОГО ПРОЦЕСУ ДЕННА'!BB27</f>
        <v>0</v>
      </c>
      <c r="BD27" s="374">
        <f>IF('ПЛАН НАВЧАЛЬНОГО ПРОЦЕСУ ДЕННА'!BC27&gt;0,IF(ROUND('ПЛАН НАВЧАЛЬНОГО ПРОЦЕСУ ДЕННА'!BC27*$BY$4,0)&gt;0,ROUND('ПЛАН НАВЧАЛЬНОГО ПРОЦЕСУ ДЕННА'!BC27*$BY$4,0)*2,2),0)</f>
        <v>0</v>
      </c>
      <c r="BE27" s="374">
        <f>IF('ПЛАН НАВЧАЛЬНОГО ПРОЦЕСУ ДЕННА'!BD27&gt;0,IF(ROUND('ПЛАН НАВЧАЛЬНОГО ПРОЦЕСУ ДЕННА'!BD27*$BY$4,0)&gt;0,ROUND('ПЛАН НАВЧАЛЬНОГО ПРОЦЕСУ ДЕННА'!BD27*$BY$4,0)*2,2),0)</f>
        <v>0</v>
      </c>
      <c r="BF27" s="374">
        <f>IF('ПЛАН НАВЧАЛЬНОГО ПРОЦЕСУ ДЕННА'!BE27&gt;0,IF(ROUND('ПЛАН НАВЧАЛЬНОГО ПРОЦЕСУ ДЕННА'!BE27*$BY$4,0)&gt;0,ROUND('ПЛАН НАВЧАЛЬНОГО ПРОЦЕСУ ДЕННА'!BE27*$BY$4,0)*2,2),0)</f>
        <v>0</v>
      </c>
      <c r="BG27" s="70">
        <f>'ПЛАН НАВЧАЛЬНОГО ПРОЦЕСУ ДЕННА'!BF27</f>
        <v>0</v>
      </c>
      <c r="BH27" s="374">
        <f>IF('ПЛАН НАВЧАЛЬНОГО ПРОЦЕСУ ДЕННА'!BG27&gt;0,IF(ROUND('ПЛАН НАВЧАЛЬНОГО ПРОЦЕСУ ДЕННА'!BG27*$BY$4,0)&gt;0,ROUND('ПЛАН НАВЧАЛЬНОГО ПРОЦЕСУ ДЕННА'!BG27*$BY$4,0)*2,2),0)</f>
        <v>0</v>
      </c>
      <c r="BI27" s="374">
        <f>IF('ПЛАН НАВЧАЛЬНОГО ПРОЦЕСУ ДЕННА'!BH27&gt;0,IF(ROUND('ПЛАН НАВЧАЛЬНОГО ПРОЦЕСУ ДЕННА'!BH27*$BY$4,0)&gt;0,ROUND('ПЛАН НАВЧАЛЬНОГО ПРОЦЕСУ ДЕННА'!BH27*$BY$4,0)*2,2),0)</f>
        <v>0</v>
      </c>
      <c r="BJ27" s="374">
        <f>IF('ПЛАН НАВЧАЛЬНОГО ПРОЦЕСУ ДЕННА'!BI27&gt;0,IF(ROUND('ПЛАН НАВЧАЛЬНОГО ПРОЦЕСУ ДЕННА'!BI27*$BY$4,0)&gt;0,ROUND('ПЛАН НАВЧАЛЬНОГО ПРОЦЕСУ ДЕННА'!BI27*$BY$4,0)*2,2),0)</f>
        <v>0</v>
      </c>
      <c r="BK27" s="70">
        <f>'ПЛАН НАВЧАЛЬНОГО ПРОЦЕСУ ДЕННА'!BJ27</f>
        <v>0</v>
      </c>
      <c r="BL27" s="63">
        <f t="shared" si="1"/>
        <v>0.97333333333333338</v>
      </c>
      <c r="BM27" s="127" t="str">
        <f t="shared" si="2"/>
        <v/>
      </c>
      <c r="BN27" s="14">
        <f t="shared" si="28"/>
        <v>5</v>
      </c>
      <c r="BO27" s="14">
        <f t="shared" si="3"/>
        <v>5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14">
        <f t="shared" si="3"/>
        <v>0</v>
      </c>
      <c r="BV27" s="92">
        <f t="shared" si="15"/>
        <v>10</v>
      </c>
      <c r="BY27" s="14">
        <f t="shared" si="29"/>
        <v>5</v>
      </c>
      <c r="BZ27" s="14">
        <f t="shared" si="30"/>
        <v>5</v>
      </c>
      <c r="CA27" s="14">
        <f t="shared" si="31"/>
        <v>0</v>
      </c>
      <c r="CB27" s="14">
        <f t="shared" si="32"/>
        <v>0</v>
      </c>
      <c r="CC27" s="14">
        <f t="shared" si="33"/>
        <v>0</v>
      </c>
      <c r="CD27" s="14">
        <f t="shared" si="34"/>
        <v>0</v>
      </c>
      <c r="CE27" s="14">
        <f t="shared" si="35"/>
        <v>0</v>
      </c>
      <c r="CF27" s="14">
        <f t="shared" si="36"/>
        <v>0</v>
      </c>
      <c r="CG27" s="212">
        <f t="shared" si="16"/>
        <v>10</v>
      </c>
      <c r="CH27" s="312">
        <f t="shared" si="17"/>
        <v>5</v>
      </c>
      <c r="CJ27" s="313">
        <f t="shared" si="18"/>
        <v>1</v>
      </c>
      <c r="CK27" s="313">
        <f t="shared" si="19"/>
        <v>1</v>
      </c>
      <c r="CL27" s="313">
        <f t="shared" si="20"/>
        <v>0</v>
      </c>
      <c r="CM27" s="313">
        <f t="shared" si="21"/>
        <v>0</v>
      </c>
      <c r="CN27" s="313">
        <f t="shared" si="22"/>
        <v>0</v>
      </c>
      <c r="CO27" s="313">
        <f t="shared" si="23"/>
        <v>0</v>
      </c>
      <c r="CP27" s="313">
        <f t="shared" si="24"/>
        <v>0</v>
      </c>
      <c r="CQ27" s="313">
        <f t="shared" si="25"/>
        <v>0</v>
      </c>
      <c r="CR27" s="314">
        <f t="shared" si="26"/>
        <v>2</v>
      </c>
      <c r="CS27" s="313">
        <f t="shared" si="4"/>
        <v>0</v>
      </c>
      <c r="CT27" s="313">
        <f t="shared" si="5"/>
        <v>0</v>
      </c>
      <c r="CU27" s="315">
        <f t="shared" si="6"/>
        <v>0</v>
      </c>
      <c r="CV27" s="313">
        <f t="shared" si="7"/>
        <v>0</v>
      </c>
      <c r="CW27" s="313">
        <f t="shared" si="8"/>
        <v>0</v>
      </c>
      <c r="CX27" s="313">
        <f t="shared" si="9"/>
        <v>0</v>
      </c>
      <c r="CY27" s="313">
        <f t="shared" si="10"/>
        <v>0</v>
      </c>
      <c r="CZ27" s="313">
        <f t="shared" si="11"/>
        <v>0</v>
      </c>
      <c r="DA27" s="316">
        <f t="shared" si="27"/>
        <v>0</v>
      </c>
      <c r="DE27" s="317">
        <f>SUM($AF27:$AH27)+SUM($AJ27:$AL27)+SUM($AN27:AP27)+SUM($AR27:AT27)+SUM($AV27:AX27)+SUM($AZ27:BB27)+SUM($BD27:BF27)+SUM($BH27:BJ27)</f>
        <v>8</v>
      </c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Y27" s="317">
        <f t="shared" si="37"/>
        <v>1</v>
      </c>
      <c r="DZ27" s="317">
        <f t="shared" si="37"/>
        <v>1</v>
      </c>
      <c r="EA27" s="317">
        <f t="shared" si="37"/>
        <v>0</v>
      </c>
      <c r="EB27" s="317">
        <f t="shared" si="37"/>
        <v>0</v>
      </c>
      <c r="EC27" s="317">
        <f t="shared" si="37"/>
        <v>0</v>
      </c>
      <c r="ED27" s="317">
        <f t="shared" si="37"/>
        <v>0</v>
      </c>
      <c r="EE27" s="317">
        <f t="shared" si="37"/>
        <v>0</v>
      </c>
      <c r="EF27" s="317">
        <f t="shared" si="37"/>
        <v>0</v>
      </c>
    </row>
    <row r="28" spans="1:136" s="19" customFormat="1" ht="12.5">
      <c r="A28" s="546" t="s">
        <v>381</v>
      </c>
      <c r="B28" s="535" t="s">
        <v>328</v>
      </c>
      <c r="C28" s="415" t="s">
        <v>326</v>
      </c>
      <c r="D28" s="307">
        <v>1</v>
      </c>
      <c r="E28" s="308">
        <f>'ПЛАН НАВЧАЛЬНОГО ПРОЦЕСУ ДЕННА'!E29</f>
        <v>0</v>
      </c>
      <c r="F28" s="308">
        <f>'ПЛАН НАВЧАЛЬНОГО ПРОЦЕСУ ДЕННА'!F29</f>
        <v>0</v>
      </c>
      <c r="G28" s="309">
        <f>'ПЛАН НАВЧАЛЬНОГО ПРОЦЕСУ ДЕННА'!G29</f>
        <v>0</v>
      </c>
      <c r="H28" s="307">
        <f>'ПЛАН НАВЧАЛЬНОГО ПРОЦЕСУ ДЕННА'!H29</f>
        <v>0</v>
      </c>
      <c r="I28" s="308">
        <f>'ПЛАН НАВЧАЛЬНОГО ПРОЦЕСУ ДЕННА'!I29</f>
        <v>0</v>
      </c>
      <c r="J28" s="308">
        <f>'ПЛАН НАВЧАЛЬНОГО ПРОЦЕСУ ДЕННА'!J29</f>
        <v>0</v>
      </c>
      <c r="K28" s="308">
        <f>'ПЛАН НАВЧАЛЬНОГО ПРОЦЕСУ ДЕННА'!K29</f>
        <v>0</v>
      </c>
      <c r="L28" s="308">
        <f>'ПЛАН НАВЧАЛЬНОГО ПРОЦЕСУ ДЕННА'!L29</f>
        <v>0</v>
      </c>
      <c r="M28" s="308">
        <f>'ПЛАН НАВЧАЛЬНОГО ПРОЦЕСУ ДЕННА'!M29</f>
        <v>0</v>
      </c>
      <c r="N28" s="308">
        <f>'ПЛАН НАВЧАЛЬНОГО ПРОЦЕСУ ДЕННА'!N29</f>
        <v>0</v>
      </c>
      <c r="O28" s="308">
        <f>'ПЛАН НАВЧАЛЬНОГО ПРОЦЕСУ ДЕННА'!O29</f>
        <v>0</v>
      </c>
      <c r="P28" s="273">
        <f>'ПЛАН НАВЧАЛЬНОГО ПРОЦЕСУ ДЕННА'!P29</f>
        <v>0</v>
      </c>
      <c r="Q28" s="273">
        <f>'ПЛАН НАВЧАЛЬНОГО ПРОЦЕСУ ДЕННА'!Q29</f>
        <v>0</v>
      </c>
      <c r="R28" s="549">
        <v>1</v>
      </c>
      <c r="S28" s="487"/>
      <c r="T28" s="487"/>
      <c r="U28" s="487"/>
      <c r="V28" s="487"/>
      <c r="W28" s="487"/>
      <c r="X28" s="487"/>
      <c r="Y28" s="487"/>
      <c r="Z28" s="310">
        <v>150</v>
      </c>
      <c r="AA28" s="147">
        <f t="shared" si="0"/>
        <v>5</v>
      </c>
      <c r="AB28" s="9">
        <f t="shared" si="13"/>
        <v>4</v>
      </c>
      <c r="AC28" s="9">
        <f t="shared" si="13"/>
        <v>0</v>
      </c>
      <c r="AD28" s="9">
        <f t="shared" si="13"/>
        <v>4</v>
      </c>
      <c r="AE28" s="9">
        <f t="shared" si="14"/>
        <v>142</v>
      </c>
      <c r="AF28" s="374">
        <v>4</v>
      </c>
      <c r="AG28" s="374">
        <f>IF('ПЛАН НАВЧАЛЬНОГО ПРОЦЕСУ ДЕННА'!AF29&gt;0,IF(ROUND('ПЛАН НАВЧАЛЬНОГО ПРОЦЕСУ ДЕННА'!AF29*$BY$4,0)&gt;0,ROUND('ПЛАН НАВЧАЛЬНОГО ПРОЦЕСУ ДЕННА'!AF29*$BY$4,0)*2,2),0)</f>
        <v>0</v>
      </c>
      <c r="AH28" s="374">
        <v>4</v>
      </c>
      <c r="AI28" s="70">
        <v>5</v>
      </c>
      <c r="AJ28" s="374">
        <f>IF('ПЛАН НАВЧАЛЬНОГО ПРОЦЕСУ ДЕННА'!AI29&gt;0,IF(ROUND('ПЛАН НАВЧАЛЬНОГО ПРОЦЕСУ ДЕННА'!AI29*$BY$4,0)&gt;0,ROUND('ПЛАН НАВЧАЛЬНОГО ПРОЦЕСУ ДЕННА'!AI29*$BY$4,0)*2,2),0)</f>
        <v>0</v>
      </c>
      <c r="AK28" s="374">
        <f>IF('ПЛАН НАВЧАЛЬНОГО ПРОЦЕСУ ДЕННА'!AJ29&gt;0,IF(ROUND('ПЛАН НАВЧАЛЬНОГО ПРОЦЕСУ ДЕННА'!AJ29*$BY$4,0)&gt;0,ROUND('ПЛАН НАВЧАЛЬНОГО ПРОЦЕСУ ДЕННА'!AJ29*$BY$4,0)*2,2),0)</f>
        <v>0</v>
      </c>
      <c r="AL28" s="374">
        <f>IF('ПЛАН НАВЧАЛЬНОГО ПРОЦЕСУ ДЕННА'!AK29&gt;0,IF(ROUND('ПЛАН НАВЧАЛЬНОГО ПРОЦЕСУ ДЕННА'!AK29*$BY$4,0)&gt;0,ROUND('ПЛАН НАВЧАЛЬНОГО ПРОЦЕСУ ДЕННА'!AK29*$BY$4,0)*2,2),0)</f>
        <v>0</v>
      </c>
      <c r="AM28" s="70">
        <f>'ПЛАН НАВЧАЛЬНОГО ПРОЦЕСУ ДЕННА'!AL29</f>
        <v>0</v>
      </c>
      <c r="AN28" s="374">
        <f>IF('ПЛАН НАВЧАЛЬНОГО ПРОЦЕСУ ДЕННА'!AM29&gt;0,IF(ROUND('ПЛАН НАВЧАЛЬНОГО ПРОЦЕСУ ДЕННА'!AM29*$BY$4,0)&gt;0,ROUND('ПЛАН НАВЧАЛЬНОГО ПРОЦЕСУ ДЕННА'!AM29*$BY$4,0)*2,2),0)</f>
        <v>0</v>
      </c>
      <c r="AO28" s="374">
        <f>IF('ПЛАН НАВЧАЛЬНОГО ПРОЦЕСУ ДЕННА'!AN29&gt;0,IF(ROUND('ПЛАН НАВЧАЛЬНОГО ПРОЦЕСУ ДЕННА'!AN29*$BY$4,0)&gt;0,ROUND('ПЛАН НАВЧАЛЬНОГО ПРОЦЕСУ ДЕННА'!AN29*$BY$4,0)*2,2),0)</f>
        <v>0</v>
      </c>
      <c r="AP28" s="374">
        <f>IF('ПЛАН НАВЧАЛЬНОГО ПРОЦЕСУ ДЕННА'!AO29&gt;0,IF(ROUND('ПЛАН НАВЧАЛЬНОГО ПРОЦЕСУ ДЕННА'!AO29*$BY$4,0)&gt;0,ROUND('ПЛАН НАВЧАЛЬНОГО ПРОЦЕСУ ДЕННА'!AO29*$BY$4,0)*2,2),0)</f>
        <v>0</v>
      </c>
      <c r="AQ28" s="70">
        <f>'ПЛАН НАВЧАЛЬНОГО ПРОЦЕСУ ДЕННА'!AP29</f>
        <v>0</v>
      </c>
      <c r="AR28" s="374">
        <f>IF('ПЛАН НАВЧАЛЬНОГО ПРОЦЕСУ ДЕННА'!AQ29&gt;0,IF(ROUND('ПЛАН НАВЧАЛЬНОГО ПРОЦЕСУ ДЕННА'!AQ29*$BY$4,0)&gt;0,ROUND('ПЛАН НАВЧАЛЬНОГО ПРОЦЕСУ ДЕННА'!AQ29*$BY$4,0)*2,2),0)</f>
        <v>0</v>
      </c>
      <c r="AS28" s="374">
        <f>IF('ПЛАН НАВЧАЛЬНОГО ПРОЦЕСУ ДЕННА'!AR29&gt;0,IF(ROUND('ПЛАН НАВЧАЛЬНОГО ПРОЦЕСУ ДЕННА'!AR29*$BY$4,0)&gt;0,ROUND('ПЛАН НАВЧАЛЬНОГО ПРОЦЕСУ ДЕННА'!AR29*$BY$4,0)*2,2),0)</f>
        <v>0</v>
      </c>
      <c r="AT28" s="374">
        <f>IF('ПЛАН НАВЧАЛЬНОГО ПРОЦЕСУ ДЕННА'!AS29&gt;0,IF(ROUND('ПЛАН НАВЧАЛЬНОГО ПРОЦЕСУ ДЕННА'!AS29*$BY$4,0)&gt;0,ROUND('ПЛАН НАВЧАЛЬНОГО ПРОЦЕСУ ДЕННА'!AS29*$BY$4,0)*2,2),0)</f>
        <v>0</v>
      </c>
      <c r="AU28" s="70">
        <f>'ПЛАН НАВЧАЛЬНОГО ПРОЦЕСУ ДЕННА'!AT29</f>
        <v>0</v>
      </c>
      <c r="AV28" s="374">
        <f>IF('ПЛАН НАВЧАЛЬНОГО ПРОЦЕСУ ДЕННА'!AU29&gt;0,IF(ROUND('ПЛАН НАВЧАЛЬНОГО ПРОЦЕСУ ДЕННА'!AU29*$BY$4,0)&gt;0,ROUND('ПЛАН НАВЧАЛЬНОГО ПРОЦЕСУ ДЕННА'!AU29*$BY$4,0)*2,2),0)</f>
        <v>0</v>
      </c>
      <c r="AW28" s="374">
        <f>IF('ПЛАН НАВЧАЛЬНОГО ПРОЦЕСУ ДЕННА'!AV29&gt;0,IF(ROUND('ПЛАН НАВЧАЛЬНОГО ПРОЦЕСУ ДЕННА'!AV29*$BY$4,0)&gt;0,ROUND('ПЛАН НАВЧАЛЬНОГО ПРОЦЕСУ ДЕННА'!AV29*$BY$4,0)*2,2),0)</f>
        <v>0</v>
      </c>
      <c r="AX28" s="374">
        <f>IF('ПЛАН НАВЧАЛЬНОГО ПРОЦЕСУ ДЕННА'!AW29&gt;0,IF(ROUND('ПЛАН НАВЧАЛЬНОГО ПРОЦЕСУ ДЕННА'!AW29*$BY$4,0)&gt;0,ROUND('ПЛАН НАВЧАЛЬНОГО ПРОЦЕСУ ДЕННА'!AW29*$BY$4,0)*2,2),0)</f>
        <v>0</v>
      </c>
      <c r="AY28" s="70">
        <f>'ПЛАН НАВЧАЛЬНОГО ПРОЦЕСУ ДЕННА'!AX29</f>
        <v>0</v>
      </c>
      <c r="AZ28" s="374">
        <f>IF('ПЛАН НАВЧАЛЬНОГО ПРОЦЕСУ ДЕННА'!AY29&gt;0,IF(ROUND('ПЛАН НАВЧАЛЬНОГО ПРОЦЕСУ ДЕННА'!AY29*$BY$4,0)&gt;0,ROUND('ПЛАН НАВЧАЛЬНОГО ПРОЦЕСУ ДЕННА'!AY29*$BY$4,0)*2,2),0)</f>
        <v>0</v>
      </c>
      <c r="BA28" s="374">
        <f>IF('ПЛАН НАВЧАЛЬНОГО ПРОЦЕСУ ДЕННА'!AZ29&gt;0,IF(ROUND('ПЛАН НАВЧАЛЬНОГО ПРОЦЕСУ ДЕННА'!AZ29*$BY$4,0)&gt;0,ROUND('ПЛАН НАВЧАЛЬНОГО ПРОЦЕСУ ДЕННА'!AZ29*$BY$4,0)*2,2),0)</f>
        <v>0</v>
      </c>
      <c r="BB28" s="374">
        <f>IF('ПЛАН НАВЧАЛЬНОГО ПРОЦЕСУ ДЕННА'!BA29&gt;0,IF(ROUND('ПЛАН НАВЧАЛЬНОГО ПРОЦЕСУ ДЕННА'!BA29*$BY$4,0)&gt;0,ROUND('ПЛАН НАВЧАЛЬНОГО ПРОЦЕСУ ДЕННА'!BA29*$BY$4,0)*2,2),0)</f>
        <v>0</v>
      </c>
      <c r="BC28" s="70">
        <f>'ПЛАН НАВЧАЛЬНОГО ПРОЦЕСУ ДЕННА'!BB29</f>
        <v>0</v>
      </c>
      <c r="BD28" s="374">
        <f>IF('ПЛАН НАВЧАЛЬНОГО ПРОЦЕСУ ДЕННА'!BC29&gt;0,IF(ROUND('ПЛАН НАВЧАЛЬНОГО ПРОЦЕСУ ДЕННА'!BC29*$BY$4,0)&gt;0,ROUND('ПЛАН НАВЧАЛЬНОГО ПРОЦЕСУ ДЕННА'!BC29*$BY$4,0)*2,2),0)</f>
        <v>0</v>
      </c>
      <c r="BE28" s="374">
        <f>IF('ПЛАН НАВЧАЛЬНОГО ПРОЦЕСУ ДЕННА'!BD29&gt;0,IF(ROUND('ПЛАН НАВЧАЛЬНОГО ПРОЦЕСУ ДЕННА'!BD29*$BY$4,0)&gt;0,ROUND('ПЛАН НАВЧАЛЬНОГО ПРОЦЕСУ ДЕННА'!BD29*$BY$4,0)*2,2),0)</f>
        <v>0</v>
      </c>
      <c r="BF28" s="374">
        <f>IF('ПЛАН НАВЧАЛЬНОГО ПРОЦЕСУ ДЕННА'!BE29&gt;0,IF(ROUND('ПЛАН НАВЧАЛЬНОГО ПРОЦЕСУ ДЕННА'!BE29*$BY$4,0)&gt;0,ROUND('ПЛАН НАВЧАЛЬНОГО ПРОЦЕСУ ДЕННА'!BE29*$BY$4,0)*2,2),0)</f>
        <v>0</v>
      </c>
      <c r="BG28" s="70">
        <f>'ПЛАН НАВЧАЛЬНОГО ПРОЦЕСУ ДЕННА'!BF29</f>
        <v>0</v>
      </c>
      <c r="BH28" s="374">
        <f>IF('ПЛАН НАВЧАЛЬНОГО ПРОЦЕСУ ДЕННА'!BG29&gt;0,IF(ROUND('ПЛАН НАВЧАЛЬНОГО ПРОЦЕСУ ДЕННА'!BG29*$BY$4,0)&gt;0,ROUND('ПЛАН НАВЧАЛЬНОГО ПРОЦЕСУ ДЕННА'!BG29*$BY$4,0)*2,2),0)</f>
        <v>0</v>
      </c>
      <c r="BI28" s="374">
        <f>IF('ПЛАН НАВЧАЛЬНОГО ПРОЦЕСУ ДЕННА'!BH29&gt;0,IF(ROUND('ПЛАН НАВЧАЛЬНОГО ПРОЦЕСУ ДЕННА'!BH29*$BY$4,0)&gt;0,ROUND('ПЛАН НАВЧАЛЬНОГО ПРОЦЕСУ ДЕННА'!BH29*$BY$4,0)*2,2),0)</f>
        <v>0</v>
      </c>
      <c r="BJ28" s="374">
        <f>IF('ПЛАН НАВЧАЛЬНОГО ПРОЦЕСУ ДЕННА'!BI29&gt;0,IF(ROUND('ПЛАН НАВЧАЛЬНОГО ПРОЦЕСУ ДЕННА'!BI29*$BY$4,0)&gt;0,ROUND('ПЛАН НАВЧАЛЬНОГО ПРОЦЕСУ ДЕННА'!BI29*$BY$4,0)*2,2),0)</f>
        <v>0</v>
      </c>
      <c r="BK28" s="70">
        <f>'ПЛАН НАВЧАЛЬНОГО ПРОЦЕСУ ДЕННА'!BJ29</f>
        <v>0</v>
      </c>
      <c r="BL28" s="63">
        <f t="shared" si="1"/>
        <v>0.94666666666666666</v>
      </c>
      <c r="BM28" s="127" t="str">
        <f t="shared" si="2"/>
        <v/>
      </c>
      <c r="BN28" s="14">
        <f t="shared" si="28"/>
        <v>5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14">
        <f t="shared" si="3"/>
        <v>0</v>
      </c>
      <c r="BV28" s="92">
        <f t="shared" si="15"/>
        <v>5</v>
      </c>
      <c r="BY28" s="14">
        <f t="shared" si="29"/>
        <v>5</v>
      </c>
      <c r="BZ28" s="14">
        <f t="shared" si="30"/>
        <v>0</v>
      </c>
      <c r="CA28" s="14">
        <f t="shared" si="31"/>
        <v>0</v>
      </c>
      <c r="CB28" s="14">
        <f t="shared" si="32"/>
        <v>0</v>
      </c>
      <c r="CC28" s="14">
        <f t="shared" si="33"/>
        <v>0</v>
      </c>
      <c r="CD28" s="14">
        <f t="shared" si="34"/>
        <v>0</v>
      </c>
      <c r="CE28" s="14">
        <f t="shared" si="35"/>
        <v>0</v>
      </c>
      <c r="CF28" s="14">
        <f t="shared" si="36"/>
        <v>0</v>
      </c>
      <c r="CG28" s="212">
        <f t="shared" si="16"/>
        <v>5</v>
      </c>
      <c r="CH28" s="312">
        <f t="shared" si="17"/>
        <v>5</v>
      </c>
      <c r="CJ28" s="313">
        <f t="shared" si="18"/>
        <v>1</v>
      </c>
      <c r="CK28" s="313">
        <f t="shared" si="19"/>
        <v>0</v>
      </c>
      <c r="CL28" s="313">
        <f t="shared" si="20"/>
        <v>0</v>
      </c>
      <c r="CM28" s="313">
        <f t="shared" si="21"/>
        <v>0</v>
      </c>
      <c r="CN28" s="313">
        <f t="shared" si="22"/>
        <v>0</v>
      </c>
      <c r="CO28" s="313">
        <f t="shared" si="23"/>
        <v>0</v>
      </c>
      <c r="CP28" s="313">
        <f t="shared" si="24"/>
        <v>0</v>
      </c>
      <c r="CQ28" s="313">
        <f t="shared" si="25"/>
        <v>0</v>
      </c>
      <c r="CR28" s="314">
        <f t="shared" si="26"/>
        <v>1</v>
      </c>
      <c r="CS28" s="313">
        <f t="shared" si="4"/>
        <v>0</v>
      </c>
      <c r="CT28" s="313">
        <f t="shared" si="5"/>
        <v>0</v>
      </c>
      <c r="CU28" s="315">
        <f t="shared" si="6"/>
        <v>0</v>
      </c>
      <c r="CV28" s="313">
        <f t="shared" si="7"/>
        <v>0</v>
      </c>
      <c r="CW28" s="313">
        <f t="shared" si="8"/>
        <v>0</v>
      </c>
      <c r="CX28" s="313">
        <f t="shared" si="9"/>
        <v>0</v>
      </c>
      <c r="CY28" s="313">
        <f t="shared" si="10"/>
        <v>0</v>
      </c>
      <c r="CZ28" s="313">
        <f t="shared" si="11"/>
        <v>0</v>
      </c>
      <c r="DA28" s="316">
        <f t="shared" si="27"/>
        <v>0</v>
      </c>
      <c r="DE28" s="317">
        <f>SUM($AF28:$AH28)+SUM($AJ28:$AL28)+SUM($AN28:AP28)+SUM($AR28:AT28)+SUM($AV28:AX28)+SUM($AZ28:BB28)+SUM($BD28:BF28)+SUM($BH28:BJ28)</f>
        <v>8</v>
      </c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Y28" s="317">
        <f t="shared" si="37"/>
        <v>1</v>
      </c>
      <c r="DZ28" s="317">
        <f t="shared" si="37"/>
        <v>0</v>
      </c>
      <c r="EA28" s="317">
        <f t="shared" si="37"/>
        <v>0</v>
      </c>
      <c r="EB28" s="317">
        <f t="shared" si="37"/>
        <v>0</v>
      </c>
      <c r="EC28" s="317">
        <f t="shared" si="37"/>
        <v>0</v>
      </c>
      <c r="ED28" s="317">
        <f t="shared" si="37"/>
        <v>0</v>
      </c>
      <c r="EE28" s="317">
        <f t="shared" si="37"/>
        <v>0</v>
      </c>
      <c r="EF28" s="317">
        <f t="shared" si="37"/>
        <v>0</v>
      </c>
    </row>
    <row r="29" spans="1:136" s="19" customFormat="1" ht="12.5">
      <c r="A29" s="22" t="str">
        <f>'ПЛАН НАВЧАЛЬНОГО ПРОЦЕСУ ДЕННА'!A30</f>
        <v xml:space="preserve"> 1.1.15 </v>
      </c>
      <c r="B29" s="414" t="str">
        <f>'ПЛАН НАВЧАЛЬНОГО ПРОЦЕСУ ДЕННА'!B30</f>
        <v>Маркетинг та дослідження ринку</v>
      </c>
      <c r="C29" s="415" t="str">
        <f>'ПЛАН НАВЧАЛЬНОГО ПРОЦЕСУ ДЕННА'!C30</f>
        <v>ПУММ</v>
      </c>
      <c r="D29" s="307">
        <f>'ПЛАН НАВЧАЛЬНОГО ПРОЦЕСУ ДЕННА'!D30</f>
        <v>5</v>
      </c>
      <c r="E29" s="308">
        <f>'ПЛАН НАВЧАЛЬНОГО ПРОЦЕСУ ДЕННА'!E30</f>
        <v>0</v>
      </c>
      <c r="F29" s="308">
        <f>'ПЛАН НАВЧАЛЬНОГО ПРОЦЕСУ ДЕННА'!F30</f>
        <v>0</v>
      </c>
      <c r="G29" s="309">
        <f>'ПЛАН НАВЧАЛЬНОГО ПРОЦЕСУ ДЕННА'!G30</f>
        <v>0</v>
      </c>
      <c r="H29" s="307">
        <f>'ПЛАН НАВЧАЛЬНОГО ПРОЦЕСУ ДЕННА'!H30</f>
        <v>0</v>
      </c>
      <c r="I29" s="308">
        <f>'ПЛАН НАВЧАЛЬНОГО ПРОЦЕСУ ДЕННА'!I30</f>
        <v>0</v>
      </c>
      <c r="J29" s="308">
        <f>'ПЛАН НАВЧАЛЬНОГО ПРОЦЕСУ ДЕННА'!J30</f>
        <v>0</v>
      </c>
      <c r="K29" s="308">
        <f>'ПЛАН НАВЧАЛЬНОГО ПРОЦЕСУ ДЕННА'!K30</f>
        <v>0</v>
      </c>
      <c r="L29" s="308">
        <f>'ПЛАН НАВЧАЛЬНОГО ПРОЦЕСУ ДЕННА'!L30</f>
        <v>0</v>
      </c>
      <c r="M29" s="308">
        <f>'ПЛАН НАВЧАЛЬНОГО ПРОЦЕСУ ДЕННА'!M30</f>
        <v>0</v>
      </c>
      <c r="N29" s="308">
        <f>'ПЛАН НАВЧАЛЬНОГО ПРОЦЕСУ ДЕННА'!N30</f>
        <v>0</v>
      </c>
      <c r="O29" s="308">
        <f>'ПЛАН НАВЧАЛЬНОГО ПРОЦЕСУ ДЕННА'!O30</f>
        <v>0</v>
      </c>
      <c r="P29" s="273">
        <f>'ПЛАН НАВЧАЛЬНОГО ПРОЦЕСУ ДЕННА'!P30</f>
        <v>0</v>
      </c>
      <c r="Q29" s="273">
        <f>'ПЛАН НАВЧАЛЬНОГО ПРОЦЕСУ ДЕННА'!Q30</f>
        <v>0</v>
      </c>
      <c r="R29" s="418">
        <v>5</v>
      </c>
      <c r="S29" s="487"/>
      <c r="T29" s="487"/>
      <c r="U29" s="487"/>
      <c r="V29" s="487"/>
      <c r="W29" s="487"/>
      <c r="X29" s="487"/>
      <c r="Y29" s="487"/>
      <c r="Z29" s="310">
        <f>'ПЛАН НАВЧАЛЬНОГО ПРОЦЕСУ ДЕННА'!Y30</f>
        <v>120</v>
      </c>
      <c r="AA29" s="147">
        <f t="shared" si="0"/>
        <v>4</v>
      </c>
      <c r="AB29" s="9">
        <f t="shared" si="13"/>
        <v>2</v>
      </c>
      <c r="AC29" s="9">
        <f t="shared" si="13"/>
        <v>0</v>
      </c>
      <c r="AD29" s="9">
        <f t="shared" si="13"/>
        <v>2</v>
      </c>
      <c r="AE29" s="9">
        <f t="shared" si="14"/>
        <v>116</v>
      </c>
      <c r="AF29" s="374">
        <f>IF('ПЛАН НАВЧАЛЬНОГО ПРОЦЕСУ ДЕННА'!AE30&gt;0,IF(ROUND('ПЛАН НАВЧАЛЬНОГО ПРОЦЕСУ ДЕННА'!AE30*$BY$4,0)&gt;0,ROUND('ПЛАН НАВЧАЛЬНОГО ПРОЦЕСУ ДЕННА'!AE30*$BY$4,0)*2,2),0)</f>
        <v>0</v>
      </c>
      <c r="AG29" s="374">
        <f>IF('ПЛАН НАВЧАЛЬНОГО ПРОЦЕСУ ДЕННА'!AF30&gt;0,IF(ROUND('ПЛАН НАВЧАЛЬНОГО ПРОЦЕСУ ДЕННА'!AF30*$BY$4,0)&gt;0,ROUND('ПЛАН НАВЧАЛЬНОГО ПРОЦЕСУ ДЕННА'!AF30*$BY$4,0)*2,2),0)</f>
        <v>0</v>
      </c>
      <c r="AH29" s="374">
        <f>IF('ПЛАН НАВЧАЛЬНОГО ПРОЦЕСУ ДЕННА'!AG30&gt;0,IF(ROUND('ПЛАН НАВЧАЛЬНОГО ПРОЦЕСУ ДЕННА'!AG30*$BY$4,0)&gt;0,ROUND('ПЛАН НАВЧАЛЬНОГО ПРОЦЕСУ ДЕННА'!AG30*$BY$4,0)*2,2),0)</f>
        <v>0</v>
      </c>
      <c r="AI29" s="70">
        <f>'ПЛАН НАВЧАЛЬНОГО ПРОЦЕСУ ДЕННА'!AH30</f>
        <v>0</v>
      </c>
      <c r="AJ29" s="374">
        <f>IF('ПЛАН НАВЧАЛЬНОГО ПРОЦЕСУ ДЕННА'!AI30&gt;0,IF(ROUND('ПЛАН НАВЧАЛЬНОГО ПРОЦЕСУ ДЕННА'!AI30*$BY$4,0)&gt;0,ROUND('ПЛАН НАВЧАЛЬНОГО ПРОЦЕСУ ДЕННА'!AI30*$BY$4,0)*2,2),0)</f>
        <v>0</v>
      </c>
      <c r="AK29" s="374">
        <f>IF('ПЛАН НАВЧАЛЬНОГО ПРОЦЕСУ ДЕННА'!AJ30&gt;0,IF(ROUND('ПЛАН НАВЧАЛЬНОГО ПРОЦЕСУ ДЕННА'!AJ30*$BY$4,0)&gt;0,ROUND('ПЛАН НАВЧАЛЬНОГО ПРОЦЕСУ ДЕННА'!AJ30*$BY$4,0)*2,2),0)</f>
        <v>0</v>
      </c>
      <c r="AL29" s="374">
        <f>IF('ПЛАН НАВЧАЛЬНОГО ПРОЦЕСУ ДЕННА'!AK30&gt;0,IF(ROUND('ПЛАН НАВЧАЛЬНОГО ПРОЦЕСУ ДЕННА'!AK30*$BY$4,0)&gt;0,ROUND('ПЛАН НАВЧАЛЬНОГО ПРОЦЕСУ ДЕННА'!AK30*$BY$4,0)*2,2),0)</f>
        <v>0</v>
      </c>
      <c r="AM29" s="70">
        <f>'ПЛАН НАВЧАЛЬНОГО ПРОЦЕСУ ДЕННА'!AL30</f>
        <v>0</v>
      </c>
      <c r="AN29" s="374">
        <f>IF('ПЛАН НАВЧАЛЬНОГО ПРОЦЕСУ ДЕННА'!AM30&gt;0,IF(ROUND('ПЛАН НАВЧАЛЬНОГО ПРОЦЕСУ ДЕННА'!AM30*$BY$4,0)&gt;0,ROUND('ПЛАН НАВЧАЛЬНОГО ПРОЦЕСУ ДЕННА'!AM30*$BY$4,0)*2,2),0)</f>
        <v>0</v>
      </c>
      <c r="AO29" s="374">
        <f>IF('ПЛАН НАВЧАЛЬНОГО ПРОЦЕСУ ДЕННА'!AN30&gt;0,IF(ROUND('ПЛАН НАВЧАЛЬНОГО ПРОЦЕСУ ДЕННА'!AN30*$BY$4,0)&gt;0,ROUND('ПЛАН НАВЧАЛЬНОГО ПРОЦЕСУ ДЕННА'!AN30*$BY$4,0)*2,2),0)</f>
        <v>0</v>
      </c>
      <c r="AP29" s="374">
        <f>IF('ПЛАН НАВЧАЛЬНОГО ПРОЦЕСУ ДЕННА'!AO30&gt;0,IF(ROUND('ПЛАН НАВЧАЛЬНОГО ПРОЦЕСУ ДЕННА'!AO30*$BY$4,0)&gt;0,ROUND('ПЛАН НАВЧАЛЬНОГО ПРОЦЕСУ ДЕННА'!AO30*$BY$4,0)*2,2),0)</f>
        <v>0</v>
      </c>
      <c r="AQ29" s="70">
        <f>'ПЛАН НАВЧАЛЬНОГО ПРОЦЕСУ ДЕННА'!AP30</f>
        <v>0</v>
      </c>
      <c r="AR29" s="374">
        <f>IF('ПЛАН НАВЧАЛЬНОГО ПРОЦЕСУ ДЕННА'!AQ30&gt;0,IF(ROUND('ПЛАН НАВЧАЛЬНОГО ПРОЦЕСУ ДЕННА'!AQ30*$BY$4,0)&gt;0,ROUND('ПЛАН НАВЧАЛЬНОГО ПРОЦЕСУ ДЕННА'!AQ30*$BY$4,0)*2,2),0)</f>
        <v>0</v>
      </c>
      <c r="AS29" s="374">
        <f>IF('ПЛАН НАВЧАЛЬНОГО ПРОЦЕСУ ДЕННА'!AR30&gt;0,IF(ROUND('ПЛАН НАВЧАЛЬНОГО ПРОЦЕСУ ДЕННА'!AR30*$BY$4,0)&gt;0,ROUND('ПЛАН НАВЧАЛЬНОГО ПРОЦЕСУ ДЕННА'!AR30*$BY$4,0)*2,2),0)</f>
        <v>0</v>
      </c>
      <c r="AT29" s="374">
        <f>IF('ПЛАН НАВЧАЛЬНОГО ПРОЦЕСУ ДЕННА'!AS30&gt;0,IF(ROUND('ПЛАН НАВЧАЛЬНОГО ПРОЦЕСУ ДЕННА'!AS30*$BY$4,0)&gt;0,ROUND('ПЛАН НАВЧАЛЬНОГО ПРОЦЕСУ ДЕННА'!AS30*$BY$4,0)*2,2),0)</f>
        <v>0</v>
      </c>
      <c r="AU29" s="70">
        <f>'ПЛАН НАВЧАЛЬНОГО ПРОЦЕСУ ДЕННА'!AT30</f>
        <v>0</v>
      </c>
      <c r="AV29" s="374">
        <f>IF('ПЛАН НАВЧАЛЬНОГО ПРОЦЕСУ ДЕННА'!AU30&gt;0,IF(ROUND('ПЛАН НАВЧАЛЬНОГО ПРОЦЕСУ ДЕННА'!AU30*$BY$4,0)&gt;0,ROUND('ПЛАН НАВЧАЛЬНОГО ПРОЦЕСУ ДЕННА'!AU30*$BY$4,0)*2,2),0)</f>
        <v>2</v>
      </c>
      <c r="AW29" s="374">
        <f>IF('ПЛАН НАВЧАЛЬНОГО ПРОЦЕСУ ДЕННА'!AV30&gt;0,IF(ROUND('ПЛАН НАВЧАЛЬНОГО ПРОЦЕСУ ДЕННА'!AV30*$BY$4,0)&gt;0,ROUND('ПЛАН НАВЧАЛЬНОГО ПРОЦЕСУ ДЕННА'!AV30*$BY$4,0)*2,2),0)</f>
        <v>0</v>
      </c>
      <c r="AX29" s="374">
        <f>IF('ПЛАН НАВЧАЛЬНОГО ПРОЦЕСУ ДЕННА'!AW30&gt;0,IF(ROUND('ПЛАН НАВЧАЛЬНОГО ПРОЦЕСУ ДЕННА'!AW30*$BY$4,0)&gt;0,ROUND('ПЛАН НАВЧАЛЬНОГО ПРОЦЕСУ ДЕННА'!AW30*$BY$4,0)*2,2),0)</f>
        <v>2</v>
      </c>
      <c r="AY29" s="70">
        <f>'ПЛАН НАВЧАЛЬНОГО ПРОЦЕСУ ДЕННА'!AX30</f>
        <v>4</v>
      </c>
      <c r="AZ29" s="374">
        <f>IF('ПЛАН НАВЧАЛЬНОГО ПРОЦЕСУ ДЕННА'!AY30&gt;0,IF(ROUND('ПЛАН НАВЧАЛЬНОГО ПРОЦЕСУ ДЕННА'!AY30*$BY$4,0)&gt;0,ROUND('ПЛАН НАВЧАЛЬНОГО ПРОЦЕСУ ДЕННА'!AY30*$BY$4,0)*2,2),0)</f>
        <v>0</v>
      </c>
      <c r="BA29" s="374">
        <f>IF('ПЛАН НАВЧАЛЬНОГО ПРОЦЕСУ ДЕННА'!AZ30&gt;0,IF(ROUND('ПЛАН НАВЧАЛЬНОГО ПРОЦЕСУ ДЕННА'!AZ30*$BY$4,0)&gt;0,ROUND('ПЛАН НАВЧАЛЬНОГО ПРОЦЕСУ ДЕННА'!AZ30*$BY$4,0)*2,2),0)</f>
        <v>0</v>
      </c>
      <c r="BB29" s="374">
        <f>IF('ПЛАН НАВЧАЛЬНОГО ПРОЦЕСУ ДЕННА'!BA30&gt;0,IF(ROUND('ПЛАН НАВЧАЛЬНОГО ПРОЦЕСУ ДЕННА'!BA30*$BY$4,0)&gt;0,ROUND('ПЛАН НАВЧАЛЬНОГО ПРОЦЕСУ ДЕННА'!BA30*$BY$4,0)*2,2),0)</f>
        <v>0</v>
      </c>
      <c r="BC29" s="70">
        <f>'ПЛАН НАВЧАЛЬНОГО ПРОЦЕСУ ДЕННА'!BB30</f>
        <v>0</v>
      </c>
      <c r="BD29" s="374">
        <f>IF('ПЛАН НАВЧАЛЬНОГО ПРОЦЕСУ ДЕННА'!BC30&gt;0,IF(ROUND('ПЛАН НАВЧАЛЬНОГО ПРОЦЕСУ ДЕННА'!BC30*$BY$4,0)&gt;0,ROUND('ПЛАН НАВЧАЛЬНОГО ПРОЦЕСУ ДЕННА'!BC30*$BY$4,0)*2,2),0)</f>
        <v>0</v>
      </c>
      <c r="BE29" s="374">
        <f>IF('ПЛАН НАВЧАЛЬНОГО ПРОЦЕСУ ДЕННА'!BD30&gt;0,IF(ROUND('ПЛАН НАВЧАЛЬНОГО ПРОЦЕСУ ДЕННА'!BD30*$BY$4,0)&gt;0,ROUND('ПЛАН НАВЧАЛЬНОГО ПРОЦЕСУ ДЕННА'!BD30*$BY$4,0)*2,2),0)</f>
        <v>0</v>
      </c>
      <c r="BF29" s="374">
        <f>IF('ПЛАН НАВЧАЛЬНОГО ПРОЦЕСУ ДЕННА'!BE30&gt;0,IF(ROUND('ПЛАН НАВЧАЛЬНОГО ПРОЦЕСУ ДЕННА'!BE30*$BY$4,0)&gt;0,ROUND('ПЛАН НАВЧАЛЬНОГО ПРОЦЕСУ ДЕННА'!BE30*$BY$4,0)*2,2),0)</f>
        <v>0</v>
      </c>
      <c r="BG29" s="70">
        <f>'ПЛАН НАВЧАЛЬНОГО ПРОЦЕСУ ДЕННА'!BF30</f>
        <v>0</v>
      </c>
      <c r="BH29" s="374">
        <f>IF('ПЛАН НАВЧАЛЬНОГО ПРОЦЕСУ ДЕННА'!BG30&gt;0,IF(ROUND('ПЛАН НАВЧАЛЬНОГО ПРОЦЕСУ ДЕННА'!BG30*$BY$4,0)&gt;0,ROUND('ПЛАН НАВЧАЛЬНОГО ПРОЦЕСУ ДЕННА'!BG30*$BY$4,0)*2,2),0)</f>
        <v>0</v>
      </c>
      <c r="BI29" s="374">
        <f>IF('ПЛАН НАВЧАЛЬНОГО ПРОЦЕСУ ДЕННА'!BH30&gt;0,IF(ROUND('ПЛАН НАВЧАЛЬНОГО ПРОЦЕСУ ДЕННА'!BH30*$BY$4,0)&gt;0,ROUND('ПЛАН НАВЧАЛЬНОГО ПРОЦЕСУ ДЕННА'!BH30*$BY$4,0)*2,2),0)</f>
        <v>0</v>
      </c>
      <c r="BJ29" s="374">
        <f>IF('ПЛАН НАВЧАЛЬНОГО ПРОЦЕСУ ДЕННА'!BI30&gt;0,IF(ROUND('ПЛАН НАВЧАЛЬНОГО ПРОЦЕСУ ДЕННА'!BI30*$BY$4,0)&gt;0,ROUND('ПЛАН НАВЧАЛЬНОГО ПРОЦЕСУ ДЕННА'!BI30*$BY$4,0)*2,2),0)</f>
        <v>0</v>
      </c>
      <c r="BK29" s="70">
        <f>'ПЛАН НАВЧАЛЬНОГО ПРОЦЕСУ ДЕННА'!BJ30</f>
        <v>0</v>
      </c>
      <c r="BL29" s="63">
        <f t="shared" si="1"/>
        <v>0.96666666666666667</v>
      </c>
      <c r="BM29" s="127" t="str">
        <f t="shared" si="2"/>
        <v/>
      </c>
      <c r="BN29" s="14">
        <f t="shared" si="28"/>
        <v>0</v>
      </c>
      <c r="BO29" s="14">
        <f t="shared" si="3"/>
        <v>0</v>
      </c>
      <c r="BP29" s="14">
        <f t="shared" si="3"/>
        <v>0</v>
      </c>
      <c r="BQ29" s="14">
        <f t="shared" si="3"/>
        <v>0</v>
      </c>
      <c r="BR29" s="14">
        <f t="shared" si="3"/>
        <v>4</v>
      </c>
      <c r="BS29" s="14">
        <f t="shared" si="3"/>
        <v>0</v>
      </c>
      <c r="BT29" s="14">
        <f t="shared" si="3"/>
        <v>0</v>
      </c>
      <c r="BU29" s="14">
        <f t="shared" si="3"/>
        <v>0</v>
      </c>
      <c r="BV29" s="92">
        <f t="shared" ref="BV29:BV37" si="38">SUM(BN29:BU29)</f>
        <v>4</v>
      </c>
      <c r="BY29" s="14">
        <f t="shared" si="29"/>
        <v>0</v>
      </c>
      <c r="BZ29" s="14">
        <f t="shared" si="30"/>
        <v>0</v>
      </c>
      <c r="CA29" s="14">
        <f t="shared" si="31"/>
        <v>0</v>
      </c>
      <c r="CB29" s="14">
        <f t="shared" si="32"/>
        <v>0</v>
      </c>
      <c r="CC29" s="14">
        <f t="shared" si="33"/>
        <v>4</v>
      </c>
      <c r="CD29" s="14">
        <f t="shared" si="34"/>
        <v>0</v>
      </c>
      <c r="CE29" s="14">
        <f t="shared" si="35"/>
        <v>0</v>
      </c>
      <c r="CF29" s="14">
        <f t="shared" si="36"/>
        <v>0</v>
      </c>
      <c r="CG29" s="212">
        <f t="shared" ref="CG29:CG37" si="39">SUM(BY29:CF29)</f>
        <v>4</v>
      </c>
      <c r="CH29" s="312">
        <f t="shared" si="17"/>
        <v>4</v>
      </c>
      <c r="CJ29" s="313">
        <f t="shared" si="18"/>
        <v>0</v>
      </c>
      <c r="CK29" s="313">
        <f t="shared" si="19"/>
        <v>0</v>
      </c>
      <c r="CL29" s="313">
        <f t="shared" si="20"/>
        <v>0</v>
      </c>
      <c r="CM29" s="313">
        <f t="shared" si="21"/>
        <v>0</v>
      </c>
      <c r="CN29" s="313">
        <f t="shared" si="22"/>
        <v>1</v>
      </c>
      <c r="CO29" s="313">
        <f t="shared" si="23"/>
        <v>0</v>
      </c>
      <c r="CP29" s="313">
        <f t="shared" si="24"/>
        <v>0</v>
      </c>
      <c r="CQ29" s="313">
        <f t="shared" si="25"/>
        <v>0</v>
      </c>
      <c r="CR29" s="314">
        <f t="shared" ref="CR29:CR37" si="40">SUM(CJ29:CQ29)</f>
        <v>1</v>
      </c>
      <c r="CS29" s="313">
        <f t="shared" si="4"/>
        <v>0</v>
      </c>
      <c r="CT29" s="313">
        <f t="shared" si="5"/>
        <v>0</v>
      </c>
      <c r="CU29" s="315">
        <f t="shared" si="6"/>
        <v>0</v>
      </c>
      <c r="CV29" s="313">
        <f t="shared" si="7"/>
        <v>0</v>
      </c>
      <c r="CW29" s="313">
        <f t="shared" si="8"/>
        <v>0</v>
      </c>
      <c r="CX29" s="313">
        <f t="shared" si="9"/>
        <v>0</v>
      </c>
      <c r="CY29" s="313">
        <f t="shared" si="10"/>
        <v>0</v>
      </c>
      <c r="CZ29" s="313">
        <f t="shared" si="11"/>
        <v>0</v>
      </c>
      <c r="DA29" s="316">
        <f t="shared" si="27"/>
        <v>0</v>
      </c>
      <c r="DE29" s="317">
        <f>SUM($AF29:$AH29)+SUM($AJ29:$AL29)+SUM($AN29:AP29)+SUM($AR29:AT29)+SUM($AV29:AX29)+SUM($AZ29:BB29)+SUM($BD29:BF29)+SUM($BH29:BJ29)</f>
        <v>4</v>
      </c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Y29" s="317">
        <f t="shared" si="37"/>
        <v>0</v>
      </c>
      <c r="DZ29" s="317">
        <f t="shared" si="37"/>
        <v>0</v>
      </c>
      <c r="EA29" s="317">
        <f t="shared" si="37"/>
        <v>0</v>
      </c>
      <c r="EB29" s="317">
        <f t="shared" si="37"/>
        <v>0</v>
      </c>
      <c r="EC29" s="317">
        <f t="shared" si="37"/>
        <v>1</v>
      </c>
      <c r="ED29" s="317">
        <f t="shared" si="37"/>
        <v>0</v>
      </c>
      <c r="EE29" s="317">
        <f t="shared" si="37"/>
        <v>0</v>
      </c>
      <c r="EF29" s="317">
        <f t="shared" si="37"/>
        <v>0</v>
      </c>
    </row>
    <row r="30" spans="1:136" s="19" customFormat="1" ht="12.5">
      <c r="A30" s="22" t="str">
        <f>'ПЛАН НАВЧАЛЬНОГО ПРОЦЕСУ ДЕННА'!A31</f>
        <v xml:space="preserve"> 1.1.16 </v>
      </c>
      <c r="B30" s="414" t="str">
        <f>'ПЛАН НАВЧАЛЬНОГО ПРОЦЕСУ ДЕННА'!B31</f>
        <v>Основи менеджменту та підприємництва</v>
      </c>
      <c r="C30" s="415" t="str">
        <f>'ПЛАН НАВЧАЛЬНОГО ПРОЦЕСУ ДЕННА'!C31</f>
        <v>ПУММ</v>
      </c>
      <c r="D30" s="307">
        <f>'ПЛАН НАВЧАЛЬНОГО ПРОЦЕСУ ДЕННА'!D31</f>
        <v>3</v>
      </c>
      <c r="E30" s="308">
        <f>'ПЛАН НАВЧАЛЬНОГО ПРОЦЕСУ ДЕННА'!E31</f>
        <v>4</v>
      </c>
      <c r="F30" s="308">
        <f>'ПЛАН НАВЧАЛЬНОГО ПРОЦЕСУ ДЕННА'!F31</f>
        <v>0</v>
      </c>
      <c r="G30" s="309">
        <f>'ПЛАН НАВЧАЛЬНОГО ПРОЦЕСУ ДЕННА'!G31</f>
        <v>0</v>
      </c>
      <c r="H30" s="307">
        <f>'ПЛАН НАВЧАЛЬНОГО ПРОЦЕСУ ДЕННА'!H31</f>
        <v>0</v>
      </c>
      <c r="I30" s="308">
        <f>'ПЛАН НАВЧАЛЬНОГО ПРОЦЕСУ ДЕННА'!I31</f>
        <v>0</v>
      </c>
      <c r="J30" s="308">
        <f>'ПЛАН НАВЧАЛЬНОГО ПРОЦЕСУ ДЕННА'!J31</f>
        <v>0</v>
      </c>
      <c r="K30" s="308">
        <f>'ПЛАН НАВЧАЛЬНОГО ПРОЦЕСУ ДЕННА'!K31</f>
        <v>0</v>
      </c>
      <c r="L30" s="308">
        <f>'ПЛАН НАВЧАЛЬНОГО ПРОЦЕСУ ДЕННА'!L31</f>
        <v>0</v>
      </c>
      <c r="M30" s="308">
        <f>'ПЛАН НАВЧАЛЬНОГО ПРОЦЕСУ ДЕННА'!M31</f>
        <v>0</v>
      </c>
      <c r="N30" s="308">
        <f>'ПЛАН НАВЧАЛЬНОГО ПРОЦЕСУ ДЕННА'!N31</f>
        <v>0</v>
      </c>
      <c r="O30" s="308">
        <f>'ПЛАН НАВЧАЛЬНОГО ПРОЦЕСУ ДЕННА'!O31</f>
        <v>0</v>
      </c>
      <c r="P30" s="273">
        <f>'ПЛАН НАВЧАЛЬНОГО ПРОЦЕСУ ДЕННА'!P31</f>
        <v>0</v>
      </c>
      <c r="Q30" s="273">
        <f>'ПЛАН НАВЧАЛЬНОГО ПРОЦЕСУ ДЕННА'!Q31</f>
        <v>0</v>
      </c>
      <c r="R30" s="418">
        <v>3</v>
      </c>
      <c r="S30" s="487">
        <v>4</v>
      </c>
      <c r="T30" s="487"/>
      <c r="U30" s="487"/>
      <c r="V30" s="487"/>
      <c r="W30" s="487"/>
      <c r="X30" s="487"/>
      <c r="Y30" s="487"/>
      <c r="Z30" s="310">
        <f>'ПЛАН НАВЧАЛЬНОГО ПРОЦЕСУ ДЕННА'!Y31</f>
        <v>180</v>
      </c>
      <c r="AA30" s="147">
        <f t="shared" si="0"/>
        <v>6</v>
      </c>
      <c r="AB30" s="9">
        <f t="shared" si="13"/>
        <v>6</v>
      </c>
      <c r="AC30" s="9">
        <f t="shared" si="13"/>
        <v>0</v>
      </c>
      <c r="AD30" s="9">
        <f t="shared" si="13"/>
        <v>6</v>
      </c>
      <c r="AE30" s="9">
        <f t="shared" si="14"/>
        <v>168</v>
      </c>
      <c r="AF30" s="374">
        <f>IF('ПЛАН НАВЧАЛЬНОГО ПРОЦЕСУ ДЕННА'!AE31&gt;0,IF(ROUND('ПЛАН НАВЧАЛЬНОГО ПРОЦЕСУ ДЕННА'!AE31*$BY$4,0)&gt;0,ROUND('ПЛАН НАВЧАЛЬНОГО ПРОЦЕСУ ДЕННА'!AE31*$BY$4,0)*2,2),0)</f>
        <v>0</v>
      </c>
      <c r="AG30" s="374">
        <f>IF('ПЛАН НАВЧАЛЬНОГО ПРОЦЕСУ ДЕННА'!AF31&gt;0,IF(ROUND('ПЛАН НАВЧАЛЬНОГО ПРОЦЕСУ ДЕННА'!AF31*$BY$4,0)&gt;0,ROUND('ПЛАН НАВЧАЛЬНОГО ПРОЦЕСУ ДЕННА'!AF31*$BY$4,0)*2,2),0)</f>
        <v>0</v>
      </c>
      <c r="AH30" s="374">
        <f>IF('ПЛАН НАВЧАЛЬНОГО ПРОЦЕСУ ДЕННА'!AG31&gt;0,IF(ROUND('ПЛАН НАВЧАЛЬНОГО ПРОЦЕСУ ДЕННА'!AG31*$BY$4,0)&gt;0,ROUND('ПЛАН НАВЧАЛЬНОГО ПРОЦЕСУ ДЕННА'!AG31*$BY$4,0)*2,2),0)</f>
        <v>0</v>
      </c>
      <c r="AI30" s="70">
        <f>'ПЛАН НАВЧАЛЬНОГО ПРОЦЕСУ ДЕННА'!AH31</f>
        <v>0</v>
      </c>
      <c r="AJ30" s="374">
        <f>IF('ПЛАН НАВЧАЛЬНОГО ПРОЦЕСУ ДЕННА'!AI31&gt;0,IF(ROUND('ПЛАН НАВЧАЛЬНОГО ПРОЦЕСУ ДЕННА'!AI31*$BY$4,0)&gt;0,ROUND('ПЛАН НАВЧАЛЬНОГО ПРОЦЕСУ ДЕННА'!AI31*$BY$4,0)*2,2),0)</f>
        <v>0</v>
      </c>
      <c r="AK30" s="374">
        <f>IF('ПЛАН НАВЧАЛЬНОГО ПРОЦЕСУ ДЕННА'!AJ31&gt;0,IF(ROUND('ПЛАН НАВЧАЛЬНОГО ПРОЦЕСУ ДЕННА'!AJ31*$BY$4,0)&gt;0,ROUND('ПЛАН НАВЧАЛЬНОГО ПРОЦЕСУ ДЕННА'!AJ31*$BY$4,0)*2,2),0)</f>
        <v>0</v>
      </c>
      <c r="AL30" s="374">
        <f>IF('ПЛАН НАВЧАЛЬНОГО ПРОЦЕСУ ДЕННА'!AK31&gt;0,IF(ROUND('ПЛАН НАВЧАЛЬНОГО ПРОЦЕСУ ДЕННА'!AK31*$BY$4,0)&gt;0,ROUND('ПЛАН НАВЧАЛЬНОГО ПРОЦЕСУ ДЕННА'!AK31*$BY$4,0)*2,2),0)</f>
        <v>0</v>
      </c>
      <c r="AM30" s="70">
        <f>'ПЛАН НАВЧАЛЬНОГО ПРОЦЕСУ ДЕННА'!AL31</f>
        <v>0</v>
      </c>
      <c r="AN30" s="374">
        <f>IF('ПЛАН НАВЧАЛЬНОГО ПРОЦЕСУ ДЕННА'!AM31&gt;0,IF(ROUND('ПЛАН НАВЧАЛЬНОГО ПРОЦЕСУ ДЕННА'!AM31*$BY$4,0)&gt;0,ROUND('ПЛАН НАВЧАЛЬНОГО ПРОЦЕСУ ДЕННА'!AM31*$BY$4,0)*2,2),0)</f>
        <v>2</v>
      </c>
      <c r="AO30" s="374">
        <f>IF('ПЛАН НАВЧАЛЬНОГО ПРОЦЕСУ ДЕННА'!AN31&gt;0,IF(ROUND('ПЛАН НАВЧАЛЬНОГО ПРОЦЕСУ ДЕННА'!AN31*$BY$4,0)&gt;0,ROUND('ПЛАН НАВЧАЛЬНОГО ПРОЦЕСУ ДЕННА'!AN31*$BY$4,0)*2,2),0)</f>
        <v>0</v>
      </c>
      <c r="AP30" s="374">
        <f>IF('ПЛАН НАВЧАЛЬНОГО ПРОЦЕСУ ДЕННА'!AO31&gt;0,IF(ROUND('ПЛАН НАВЧАЛЬНОГО ПРОЦЕСУ ДЕННА'!AO31*$BY$4,0)&gt;0,ROUND('ПЛАН НАВЧАЛЬНОГО ПРОЦЕСУ ДЕННА'!AO31*$BY$4,0)*2,2),0)</f>
        <v>2</v>
      </c>
      <c r="AQ30" s="70">
        <f>'ПЛАН НАВЧАЛЬНОГО ПРОЦЕСУ ДЕННА'!AP31</f>
        <v>2</v>
      </c>
      <c r="AR30" s="374">
        <f>IF('ПЛАН НАВЧАЛЬНОГО ПРОЦЕСУ ДЕННА'!AQ31&gt;0,IF(ROUND('ПЛАН НАВЧАЛЬНОГО ПРОЦЕСУ ДЕННА'!AQ31*$BY$4,0)&gt;0,ROUND('ПЛАН НАВЧАЛЬНОГО ПРОЦЕСУ ДЕННА'!AQ31*$BY$4,0)*2,2),0)</f>
        <v>4</v>
      </c>
      <c r="AS30" s="374">
        <f>IF('ПЛАН НАВЧАЛЬНОГО ПРОЦЕСУ ДЕННА'!AR31&gt;0,IF(ROUND('ПЛАН НАВЧАЛЬНОГО ПРОЦЕСУ ДЕННА'!AR31*$BY$4,0)&gt;0,ROUND('ПЛАН НАВЧАЛЬНОГО ПРОЦЕСУ ДЕННА'!AR31*$BY$4,0)*2,2),0)</f>
        <v>0</v>
      </c>
      <c r="AT30" s="374">
        <f>IF('ПЛАН НАВЧАЛЬНОГО ПРОЦЕСУ ДЕННА'!AS31&gt;0,IF(ROUND('ПЛАН НАВЧАЛЬНОГО ПРОЦЕСУ ДЕННА'!AS31*$BY$4,0)&gt;0,ROUND('ПЛАН НАВЧАЛЬНОГО ПРОЦЕСУ ДЕННА'!AS31*$BY$4,0)*2,2),0)</f>
        <v>4</v>
      </c>
      <c r="AU30" s="70">
        <f>'ПЛАН НАВЧАЛЬНОГО ПРОЦЕСУ ДЕННА'!AT31</f>
        <v>4</v>
      </c>
      <c r="AV30" s="374">
        <f>IF('ПЛАН НАВЧАЛЬНОГО ПРОЦЕСУ ДЕННА'!AU31&gt;0,IF(ROUND('ПЛАН НАВЧАЛЬНОГО ПРОЦЕСУ ДЕННА'!AU31*$BY$4,0)&gt;0,ROUND('ПЛАН НАВЧАЛЬНОГО ПРОЦЕСУ ДЕННА'!AU31*$BY$4,0)*2,2),0)</f>
        <v>0</v>
      </c>
      <c r="AW30" s="374">
        <f>IF('ПЛАН НАВЧАЛЬНОГО ПРОЦЕСУ ДЕННА'!AV31&gt;0,IF(ROUND('ПЛАН НАВЧАЛЬНОГО ПРОЦЕСУ ДЕННА'!AV31*$BY$4,0)&gt;0,ROUND('ПЛАН НАВЧАЛЬНОГО ПРОЦЕСУ ДЕННА'!AV31*$BY$4,0)*2,2),0)</f>
        <v>0</v>
      </c>
      <c r="AX30" s="374">
        <f>IF('ПЛАН НАВЧАЛЬНОГО ПРОЦЕСУ ДЕННА'!AW31&gt;0,IF(ROUND('ПЛАН НАВЧАЛЬНОГО ПРОЦЕСУ ДЕННА'!AW31*$BY$4,0)&gt;0,ROUND('ПЛАН НАВЧАЛЬНОГО ПРОЦЕСУ ДЕННА'!AW31*$BY$4,0)*2,2),0)</f>
        <v>0</v>
      </c>
      <c r="AY30" s="70">
        <f>'ПЛАН НАВЧАЛЬНОГО ПРОЦЕСУ ДЕННА'!AX31</f>
        <v>0</v>
      </c>
      <c r="AZ30" s="374">
        <f>IF('ПЛАН НАВЧАЛЬНОГО ПРОЦЕСУ ДЕННА'!AY31&gt;0,IF(ROUND('ПЛАН НАВЧАЛЬНОГО ПРОЦЕСУ ДЕННА'!AY31*$BY$4,0)&gt;0,ROUND('ПЛАН НАВЧАЛЬНОГО ПРОЦЕСУ ДЕННА'!AY31*$BY$4,0)*2,2),0)</f>
        <v>0</v>
      </c>
      <c r="BA30" s="374">
        <f>IF('ПЛАН НАВЧАЛЬНОГО ПРОЦЕСУ ДЕННА'!AZ31&gt;0,IF(ROUND('ПЛАН НАВЧАЛЬНОГО ПРОЦЕСУ ДЕННА'!AZ31*$BY$4,0)&gt;0,ROUND('ПЛАН НАВЧАЛЬНОГО ПРОЦЕСУ ДЕННА'!AZ31*$BY$4,0)*2,2),0)</f>
        <v>0</v>
      </c>
      <c r="BB30" s="374">
        <f>IF('ПЛАН НАВЧАЛЬНОГО ПРОЦЕСУ ДЕННА'!BA31&gt;0,IF(ROUND('ПЛАН НАВЧАЛЬНОГО ПРОЦЕСУ ДЕННА'!BA31*$BY$4,0)&gt;0,ROUND('ПЛАН НАВЧАЛЬНОГО ПРОЦЕСУ ДЕННА'!BA31*$BY$4,0)*2,2),0)</f>
        <v>0</v>
      </c>
      <c r="BC30" s="70">
        <f>'ПЛАН НАВЧАЛЬНОГО ПРОЦЕСУ ДЕННА'!BB31</f>
        <v>0</v>
      </c>
      <c r="BD30" s="374">
        <f>IF('ПЛАН НАВЧАЛЬНОГО ПРОЦЕСУ ДЕННА'!BC31&gt;0,IF(ROUND('ПЛАН НАВЧАЛЬНОГО ПРОЦЕСУ ДЕННА'!BC31*$BY$4,0)&gt;0,ROUND('ПЛАН НАВЧАЛЬНОГО ПРОЦЕСУ ДЕННА'!BC31*$BY$4,0)*2,2),0)</f>
        <v>0</v>
      </c>
      <c r="BE30" s="374">
        <f>IF('ПЛАН НАВЧАЛЬНОГО ПРОЦЕСУ ДЕННА'!BD31&gt;0,IF(ROUND('ПЛАН НАВЧАЛЬНОГО ПРОЦЕСУ ДЕННА'!BD31*$BY$4,0)&gt;0,ROUND('ПЛАН НАВЧАЛЬНОГО ПРОЦЕСУ ДЕННА'!BD31*$BY$4,0)*2,2),0)</f>
        <v>0</v>
      </c>
      <c r="BF30" s="374">
        <f>IF('ПЛАН НАВЧАЛЬНОГО ПРОЦЕСУ ДЕННА'!BE31&gt;0,IF(ROUND('ПЛАН НАВЧАЛЬНОГО ПРОЦЕСУ ДЕННА'!BE31*$BY$4,0)&gt;0,ROUND('ПЛАН НАВЧАЛЬНОГО ПРОЦЕСУ ДЕННА'!BE31*$BY$4,0)*2,2),0)</f>
        <v>0</v>
      </c>
      <c r="BG30" s="70">
        <f>'ПЛАН НАВЧАЛЬНОГО ПРОЦЕСУ ДЕННА'!BF31</f>
        <v>0</v>
      </c>
      <c r="BH30" s="374">
        <f>IF('ПЛАН НАВЧАЛЬНОГО ПРОЦЕСУ ДЕННА'!BG31&gt;0,IF(ROUND('ПЛАН НАВЧАЛЬНОГО ПРОЦЕСУ ДЕННА'!BG31*$BY$4,0)&gt;0,ROUND('ПЛАН НАВЧАЛЬНОГО ПРОЦЕСУ ДЕННА'!BG31*$BY$4,0)*2,2),0)</f>
        <v>0</v>
      </c>
      <c r="BI30" s="374">
        <f>IF('ПЛАН НАВЧАЛЬНОГО ПРОЦЕСУ ДЕННА'!BH31&gt;0,IF(ROUND('ПЛАН НАВЧАЛЬНОГО ПРОЦЕСУ ДЕННА'!BH31*$BY$4,0)&gt;0,ROUND('ПЛАН НАВЧАЛЬНОГО ПРОЦЕСУ ДЕННА'!BH31*$BY$4,0)*2,2),0)</f>
        <v>0</v>
      </c>
      <c r="BJ30" s="374">
        <f>IF('ПЛАН НАВЧАЛЬНОГО ПРОЦЕСУ ДЕННА'!BI31&gt;0,IF(ROUND('ПЛАН НАВЧАЛЬНОГО ПРОЦЕСУ ДЕННА'!BI31*$BY$4,0)&gt;0,ROUND('ПЛАН НАВЧАЛЬНОГО ПРОЦЕСУ ДЕННА'!BI31*$BY$4,0)*2,2),0)</f>
        <v>0</v>
      </c>
      <c r="BK30" s="70">
        <f>'ПЛАН НАВЧАЛЬНОГО ПРОЦЕСУ ДЕННА'!BJ31</f>
        <v>0</v>
      </c>
      <c r="BL30" s="63">
        <f t="shared" si="1"/>
        <v>0.93333333333333335</v>
      </c>
      <c r="BM30" s="127" t="str">
        <f t="shared" si="2"/>
        <v/>
      </c>
      <c r="BN30" s="14">
        <f t="shared" si="28"/>
        <v>0</v>
      </c>
      <c r="BO30" s="14">
        <f t="shared" si="3"/>
        <v>0</v>
      </c>
      <c r="BP30" s="14">
        <f t="shared" si="3"/>
        <v>2</v>
      </c>
      <c r="BQ30" s="14">
        <f t="shared" si="3"/>
        <v>4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14">
        <f t="shared" si="3"/>
        <v>0</v>
      </c>
      <c r="BV30" s="92">
        <f t="shared" si="38"/>
        <v>6</v>
      </c>
      <c r="BY30" s="14">
        <f t="shared" si="29"/>
        <v>0</v>
      </c>
      <c r="BZ30" s="14">
        <f t="shared" si="30"/>
        <v>0</v>
      </c>
      <c r="CA30" s="14">
        <f t="shared" si="31"/>
        <v>2</v>
      </c>
      <c r="CB30" s="14">
        <f t="shared" si="32"/>
        <v>4</v>
      </c>
      <c r="CC30" s="14">
        <f t="shared" si="33"/>
        <v>0</v>
      </c>
      <c r="CD30" s="14">
        <f t="shared" si="34"/>
        <v>0</v>
      </c>
      <c r="CE30" s="14">
        <f t="shared" si="35"/>
        <v>0</v>
      </c>
      <c r="CF30" s="14">
        <f t="shared" si="36"/>
        <v>0</v>
      </c>
      <c r="CG30" s="212">
        <f t="shared" si="39"/>
        <v>6</v>
      </c>
      <c r="CH30" s="312">
        <f t="shared" si="17"/>
        <v>4</v>
      </c>
      <c r="CJ30" s="313">
        <f t="shared" si="18"/>
        <v>0</v>
      </c>
      <c r="CK30" s="313">
        <f t="shared" si="19"/>
        <v>0</v>
      </c>
      <c r="CL30" s="313">
        <f t="shared" si="20"/>
        <v>1</v>
      </c>
      <c r="CM30" s="313">
        <f t="shared" si="21"/>
        <v>1</v>
      </c>
      <c r="CN30" s="313">
        <f t="shared" si="22"/>
        <v>0</v>
      </c>
      <c r="CO30" s="313">
        <f t="shared" si="23"/>
        <v>0</v>
      </c>
      <c r="CP30" s="313">
        <f t="shared" si="24"/>
        <v>0</v>
      </c>
      <c r="CQ30" s="313">
        <f t="shared" si="25"/>
        <v>0</v>
      </c>
      <c r="CR30" s="314">
        <f t="shared" si="40"/>
        <v>2</v>
      </c>
      <c r="CS30" s="313">
        <f t="shared" si="4"/>
        <v>0</v>
      </c>
      <c r="CT30" s="313">
        <f t="shared" si="5"/>
        <v>0</v>
      </c>
      <c r="CU30" s="315">
        <f t="shared" si="6"/>
        <v>0</v>
      </c>
      <c r="CV30" s="313">
        <f t="shared" si="7"/>
        <v>0</v>
      </c>
      <c r="CW30" s="313">
        <f t="shared" si="8"/>
        <v>0</v>
      </c>
      <c r="CX30" s="313">
        <f t="shared" si="9"/>
        <v>0</v>
      </c>
      <c r="CY30" s="313">
        <f t="shared" si="10"/>
        <v>0</v>
      </c>
      <c r="CZ30" s="313">
        <f t="shared" si="11"/>
        <v>0</v>
      </c>
      <c r="DA30" s="316">
        <f t="shared" si="27"/>
        <v>0</v>
      </c>
      <c r="DE30" s="317">
        <f>SUM($AF30:$AH30)+SUM($AJ30:$AL30)+SUM($AN30:AP30)+SUM($AR30:AT30)+SUM($AV30:AX30)+SUM($AZ30:BB30)+SUM($BD30:BF30)+SUM($BH30:BJ30)</f>
        <v>12</v>
      </c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Y30" s="317">
        <f t="shared" si="37"/>
        <v>0</v>
      </c>
      <c r="DZ30" s="317">
        <f t="shared" si="37"/>
        <v>0</v>
      </c>
      <c r="EA30" s="317">
        <f t="shared" si="37"/>
        <v>1</v>
      </c>
      <c r="EB30" s="317">
        <f t="shared" si="37"/>
        <v>1</v>
      </c>
      <c r="EC30" s="317">
        <f t="shared" si="37"/>
        <v>0</v>
      </c>
      <c r="ED30" s="317">
        <f t="shared" si="37"/>
        <v>0</v>
      </c>
      <c r="EE30" s="317">
        <f t="shared" si="37"/>
        <v>0</v>
      </c>
      <c r="EF30" s="317">
        <f t="shared" si="37"/>
        <v>0</v>
      </c>
    </row>
    <row r="31" spans="1:136" s="19" customFormat="1" ht="12.5">
      <c r="A31" s="22" t="str">
        <f>'ПЛАН НАВЧАЛЬНОГО ПРОЦЕСУ ДЕННА'!A32</f>
        <v>1.1.16</v>
      </c>
      <c r="B31" s="414" t="str">
        <f>'ПЛАН НАВЧАЛЬНОГО ПРОЦЕСУ ДЕННА'!B32</f>
        <v>Організація екскурсійної діяльності</v>
      </c>
      <c r="C31" s="415" t="str">
        <f>'ПЛАН НАВЧАЛЬНОГО ПРОЦЕСУ ДЕННА'!C32</f>
        <v>МЕіТ</v>
      </c>
      <c r="D31" s="307">
        <f>'ПЛАН НАВЧАЛЬНОГО ПРОЦЕСУ ДЕННА'!D32</f>
        <v>5</v>
      </c>
      <c r="E31" s="308">
        <f>'ПЛАН НАВЧАЛЬНОГО ПРОЦЕСУ ДЕННА'!E32</f>
        <v>0</v>
      </c>
      <c r="F31" s="308">
        <f>'ПЛАН НАВЧАЛЬНОГО ПРОЦЕСУ ДЕННА'!F32</f>
        <v>0</v>
      </c>
      <c r="G31" s="309">
        <f>'ПЛАН НАВЧАЛЬНОГО ПРОЦЕСУ ДЕННА'!G32</f>
        <v>0</v>
      </c>
      <c r="H31" s="307">
        <f>'ПЛАН НАВЧАЛЬНОГО ПРОЦЕСУ ДЕННА'!H32</f>
        <v>0</v>
      </c>
      <c r="I31" s="308">
        <f>'ПЛАН НАВЧАЛЬНОГО ПРОЦЕСУ ДЕННА'!I32</f>
        <v>0</v>
      </c>
      <c r="J31" s="308">
        <f>'ПЛАН НАВЧАЛЬНОГО ПРОЦЕСУ ДЕННА'!J32</f>
        <v>0</v>
      </c>
      <c r="K31" s="308">
        <f>'ПЛАН НАВЧАЛЬНОГО ПРОЦЕСУ ДЕННА'!K32</f>
        <v>0</v>
      </c>
      <c r="L31" s="308">
        <f>'ПЛАН НАВЧАЛЬНОГО ПРОЦЕСУ ДЕННА'!L32</f>
        <v>0</v>
      </c>
      <c r="M31" s="308">
        <f>'ПЛАН НАВЧАЛЬНОГО ПРОЦЕСУ ДЕННА'!M32</f>
        <v>0</v>
      </c>
      <c r="N31" s="308">
        <f>'ПЛАН НАВЧАЛЬНОГО ПРОЦЕСУ ДЕННА'!N32</f>
        <v>0</v>
      </c>
      <c r="O31" s="308">
        <f>'ПЛАН НАВЧАЛЬНОГО ПРОЦЕСУ ДЕННА'!O32</f>
        <v>0</v>
      </c>
      <c r="P31" s="273">
        <f>'ПЛАН НАВЧАЛЬНОГО ПРОЦЕСУ ДЕННА'!P32</f>
        <v>0</v>
      </c>
      <c r="Q31" s="273">
        <f>'ПЛАН НАВЧАЛЬНОГО ПРОЦЕСУ ДЕННА'!Q32</f>
        <v>0</v>
      </c>
      <c r="R31" s="418"/>
      <c r="S31" s="487"/>
      <c r="T31" s="487"/>
      <c r="U31" s="487"/>
      <c r="V31" s="487"/>
      <c r="W31" s="487"/>
      <c r="X31" s="487"/>
      <c r="Y31" s="487"/>
      <c r="Z31" s="310">
        <f>'ПЛАН НАВЧАЛЬНОГО ПРОЦЕСУ ДЕННА'!Y32</f>
        <v>120</v>
      </c>
      <c r="AA31" s="147">
        <f t="shared" si="0"/>
        <v>4</v>
      </c>
      <c r="AB31" s="9">
        <f t="shared" si="13"/>
        <v>2</v>
      </c>
      <c r="AC31" s="9">
        <f t="shared" si="13"/>
        <v>0</v>
      </c>
      <c r="AD31" s="9">
        <f t="shared" si="13"/>
        <v>2</v>
      </c>
      <c r="AE31" s="9">
        <f t="shared" si="14"/>
        <v>116</v>
      </c>
      <c r="AF31" s="374">
        <f>IF('ПЛАН НАВЧАЛЬНОГО ПРОЦЕСУ ДЕННА'!AE32&gt;0,IF(ROUND('ПЛАН НАВЧАЛЬНОГО ПРОЦЕСУ ДЕННА'!AE32*$BY$4,0)&gt;0,ROUND('ПЛАН НАВЧАЛЬНОГО ПРОЦЕСУ ДЕННА'!AE32*$BY$4,0)*2,2),0)</f>
        <v>0</v>
      </c>
      <c r="AG31" s="374">
        <f>IF('ПЛАН НАВЧАЛЬНОГО ПРОЦЕСУ ДЕННА'!AF32&gt;0,IF(ROUND('ПЛАН НАВЧАЛЬНОГО ПРОЦЕСУ ДЕННА'!AF32*$BY$4,0)&gt;0,ROUND('ПЛАН НАВЧАЛЬНОГО ПРОЦЕСУ ДЕННА'!AF32*$BY$4,0)*2,2),0)</f>
        <v>0</v>
      </c>
      <c r="AH31" s="374">
        <f>IF('ПЛАН НАВЧАЛЬНОГО ПРОЦЕСУ ДЕННА'!AG32&gt;0,IF(ROUND('ПЛАН НАВЧАЛЬНОГО ПРОЦЕСУ ДЕННА'!AG32*$BY$4,0)&gt;0,ROUND('ПЛАН НАВЧАЛЬНОГО ПРОЦЕСУ ДЕННА'!AG32*$BY$4,0)*2,2),0)</f>
        <v>0</v>
      </c>
      <c r="AI31" s="70">
        <f>'ПЛАН НАВЧАЛЬНОГО ПРОЦЕСУ ДЕННА'!AH32</f>
        <v>0</v>
      </c>
      <c r="AJ31" s="374">
        <f>IF('ПЛАН НАВЧАЛЬНОГО ПРОЦЕСУ ДЕННА'!AI32&gt;0,IF(ROUND('ПЛАН НАВЧАЛЬНОГО ПРОЦЕСУ ДЕННА'!AI32*$BY$4,0)&gt;0,ROUND('ПЛАН НАВЧАЛЬНОГО ПРОЦЕСУ ДЕННА'!AI32*$BY$4,0)*2,2),0)</f>
        <v>0</v>
      </c>
      <c r="AK31" s="374">
        <f>IF('ПЛАН НАВЧАЛЬНОГО ПРОЦЕСУ ДЕННА'!AJ32&gt;0,IF(ROUND('ПЛАН НАВЧАЛЬНОГО ПРОЦЕСУ ДЕННА'!AJ32*$BY$4,0)&gt;0,ROUND('ПЛАН НАВЧАЛЬНОГО ПРОЦЕСУ ДЕННА'!AJ32*$BY$4,0)*2,2),0)</f>
        <v>0</v>
      </c>
      <c r="AL31" s="374">
        <f>IF('ПЛАН НАВЧАЛЬНОГО ПРОЦЕСУ ДЕННА'!AK32&gt;0,IF(ROUND('ПЛАН НАВЧАЛЬНОГО ПРОЦЕСУ ДЕННА'!AK32*$BY$4,0)&gt;0,ROUND('ПЛАН НАВЧАЛЬНОГО ПРОЦЕСУ ДЕННА'!AK32*$BY$4,0)*2,2),0)</f>
        <v>0</v>
      </c>
      <c r="AM31" s="70">
        <f>'ПЛАН НАВЧАЛЬНОГО ПРОЦЕСУ ДЕННА'!AL32</f>
        <v>0</v>
      </c>
      <c r="AN31" s="374">
        <f>IF('ПЛАН НАВЧАЛЬНОГО ПРОЦЕСУ ДЕННА'!AM32&gt;0,IF(ROUND('ПЛАН НАВЧАЛЬНОГО ПРОЦЕСУ ДЕННА'!AM32*$BY$4,0)&gt;0,ROUND('ПЛАН НАВЧАЛЬНОГО ПРОЦЕСУ ДЕННА'!AM32*$BY$4,0)*2,2),0)</f>
        <v>0</v>
      </c>
      <c r="AO31" s="374">
        <f>IF('ПЛАН НАВЧАЛЬНОГО ПРОЦЕСУ ДЕННА'!AN32&gt;0,IF(ROUND('ПЛАН НАВЧАЛЬНОГО ПРОЦЕСУ ДЕННА'!AN32*$BY$4,0)&gt;0,ROUND('ПЛАН НАВЧАЛЬНОГО ПРОЦЕСУ ДЕННА'!AN32*$BY$4,0)*2,2),0)</f>
        <v>0</v>
      </c>
      <c r="AP31" s="374">
        <f>IF('ПЛАН НАВЧАЛЬНОГО ПРОЦЕСУ ДЕННА'!AO32&gt;0,IF(ROUND('ПЛАН НАВЧАЛЬНОГО ПРОЦЕСУ ДЕННА'!AO32*$BY$4,0)&gt;0,ROUND('ПЛАН НАВЧАЛЬНОГО ПРОЦЕСУ ДЕННА'!AO32*$BY$4,0)*2,2),0)</f>
        <v>0</v>
      </c>
      <c r="AQ31" s="70">
        <f>'ПЛАН НАВЧАЛЬНОГО ПРОЦЕСУ ДЕННА'!AP32</f>
        <v>0</v>
      </c>
      <c r="AR31" s="374">
        <f>IF('ПЛАН НАВЧАЛЬНОГО ПРОЦЕСУ ДЕННА'!AQ32&gt;0,IF(ROUND('ПЛАН НАВЧАЛЬНОГО ПРОЦЕСУ ДЕННА'!AQ32*$BY$4,0)&gt;0,ROUND('ПЛАН НАВЧАЛЬНОГО ПРОЦЕСУ ДЕННА'!AQ32*$BY$4,0)*2,2),0)</f>
        <v>0</v>
      </c>
      <c r="AS31" s="374">
        <f>IF('ПЛАН НАВЧАЛЬНОГО ПРОЦЕСУ ДЕННА'!AR32&gt;0,IF(ROUND('ПЛАН НАВЧАЛЬНОГО ПРОЦЕСУ ДЕННА'!AR32*$BY$4,0)&gt;0,ROUND('ПЛАН НАВЧАЛЬНОГО ПРОЦЕСУ ДЕННА'!AR32*$BY$4,0)*2,2),0)</f>
        <v>0</v>
      </c>
      <c r="AT31" s="374">
        <f>IF('ПЛАН НАВЧАЛЬНОГО ПРОЦЕСУ ДЕННА'!AS32&gt;0,IF(ROUND('ПЛАН НАВЧАЛЬНОГО ПРОЦЕСУ ДЕННА'!AS32*$BY$4,0)&gt;0,ROUND('ПЛАН НАВЧАЛЬНОГО ПРОЦЕСУ ДЕННА'!AS32*$BY$4,0)*2,2),0)</f>
        <v>0</v>
      </c>
      <c r="AU31" s="70">
        <f>'ПЛАН НАВЧАЛЬНОГО ПРОЦЕСУ ДЕННА'!AT32</f>
        <v>0</v>
      </c>
      <c r="AV31" s="374">
        <f>IF('ПЛАН НАВЧАЛЬНОГО ПРОЦЕСУ ДЕННА'!AU32&gt;0,IF(ROUND('ПЛАН НАВЧАЛЬНОГО ПРОЦЕСУ ДЕННА'!AU32*$BY$4,0)&gt;0,ROUND('ПЛАН НАВЧАЛЬНОГО ПРОЦЕСУ ДЕННА'!AU32*$BY$4,0)*2,2),0)</f>
        <v>2</v>
      </c>
      <c r="AW31" s="374">
        <f>IF('ПЛАН НАВЧАЛЬНОГО ПРОЦЕСУ ДЕННА'!AV32&gt;0,IF(ROUND('ПЛАН НАВЧАЛЬНОГО ПРОЦЕСУ ДЕННА'!AV32*$BY$4,0)&gt;0,ROUND('ПЛАН НАВЧАЛЬНОГО ПРОЦЕСУ ДЕННА'!AV32*$BY$4,0)*2,2),0)</f>
        <v>0</v>
      </c>
      <c r="AX31" s="374">
        <f>IF('ПЛАН НАВЧАЛЬНОГО ПРОЦЕСУ ДЕННА'!AW32&gt;0,IF(ROUND('ПЛАН НАВЧАЛЬНОГО ПРОЦЕСУ ДЕННА'!AW32*$BY$4,0)&gt;0,ROUND('ПЛАН НАВЧАЛЬНОГО ПРОЦЕСУ ДЕННА'!AW32*$BY$4,0)*2,2),0)</f>
        <v>2</v>
      </c>
      <c r="AY31" s="70">
        <f>'ПЛАН НАВЧАЛЬНОГО ПРОЦЕСУ ДЕННА'!AX32</f>
        <v>4</v>
      </c>
      <c r="AZ31" s="374">
        <f>IF('ПЛАН НАВЧАЛЬНОГО ПРОЦЕСУ ДЕННА'!AY32&gt;0,IF(ROUND('ПЛАН НАВЧАЛЬНОГО ПРОЦЕСУ ДЕННА'!AY32*$BY$4,0)&gt;0,ROUND('ПЛАН НАВЧАЛЬНОГО ПРОЦЕСУ ДЕННА'!AY32*$BY$4,0)*2,2),0)</f>
        <v>0</v>
      </c>
      <c r="BA31" s="374">
        <f>IF('ПЛАН НАВЧАЛЬНОГО ПРОЦЕСУ ДЕННА'!AZ32&gt;0,IF(ROUND('ПЛАН НАВЧАЛЬНОГО ПРОЦЕСУ ДЕННА'!AZ32*$BY$4,0)&gt;0,ROUND('ПЛАН НАВЧАЛЬНОГО ПРОЦЕСУ ДЕННА'!AZ32*$BY$4,0)*2,2),0)</f>
        <v>0</v>
      </c>
      <c r="BB31" s="374">
        <f>IF('ПЛАН НАВЧАЛЬНОГО ПРОЦЕСУ ДЕННА'!BA32&gt;0,IF(ROUND('ПЛАН НАВЧАЛЬНОГО ПРОЦЕСУ ДЕННА'!BA32*$BY$4,0)&gt;0,ROUND('ПЛАН НАВЧАЛЬНОГО ПРОЦЕСУ ДЕННА'!BA32*$BY$4,0)*2,2),0)</f>
        <v>0</v>
      </c>
      <c r="BC31" s="70">
        <f>'ПЛАН НАВЧАЛЬНОГО ПРОЦЕСУ ДЕННА'!BB32</f>
        <v>0</v>
      </c>
      <c r="BD31" s="374">
        <f>IF('ПЛАН НАВЧАЛЬНОГО ПРОЦЕСУ ДЕННА'!BC32&gt;0,IF(ROUND('ПЛАН НАВЧАЛЬНОГО ПРОЦЕСУ ДЕННА'!BC32*$BY$4,0)&gt;0,ROUND('ПЛАН НАВЧАЛЬНОГО ПРОЦЕСУ ДЕННА'!BC32*$BY$4,0)*2,2),0)</f>
        <v>0</v>
      </c>
      <c r="BE31" s="374">
        <f>IF('ПЛАН НАВЧАЛЬНОГО ПРОЦЕСУ ДЕННА'!BD32&gt;0,IF(ROUND('ПЛАН НАВЧАЛЬНОГО ПРОЦЕСУ ДЕННА'!BD32*$BY$4,0)&gt;0,ROUND('ПЛАН НАВЧАЛЬНОГО ПРОЦЕСУ ДЕННА'!BD32*$BY$4,0)*2,2),0)</f>
        <v>0</v>
      </c>
      <c r="BF31" s="374">
        <f>IF('ПЛАН НАВЧАЛЬНОГО ПРОЦЕСУ ДЕННА'!BE32&gt;0,IF(ROUND('ПЛАН НАВЧАЛЬНОГО ПРОЦЕСУ ДЕННА'!BE32*$BY$4,0)&gt;0,ROUND('ПЛАН НАВЧАЛЬНОГО ПРОЦЕСУ ДЕННА'!BE32*$BY$4,0)*2,2),0)</f>
        <v>0</v>
      </c>
      <c r="BG31" s="70">
        <f>'ПЛАН НАВЧАЛЬНОГО ПРОЦЕСУ ДЕННА'!BF32</f>
        <v>0</v>
      </c>
      <c r="BH31" s="374">
        <f>IF('ПЛАН НАВЧАЛЬНОГО ПРОЦЕСУ ДЕННА'!BG32&gt;0,IF(ROUND('ПЛАН НАВЧАЛЬНОГО ПРОЦЕСУ ДЕННА'!BG32*$BY$4,0)&gt;0,ROUND('ПЛАН НАВЧАЛЬНОГО ПРОЦЕСУ ДЕННА'!BG32*$BY$4,0)*2,2),0)</f>
        <v>0</v>
      </c>
      <c r="BI31" s="374">
        <f>IF('ПЛАН НАВЧАЛЬНОГО ПРОЦЕСУ ДЕННА'!BH32&gt;0,IF(ROUND('ПЛАН НАВЧАЛЬНОГО ПРОЦЕСУ ДЕННА'!BH32*$BY$4,0)&gt;0,ROUND('ПЛАН НАВЧАЛЬНОГО ПРОЦЕСУ ДЕННА'!BH32*$BY$4,0)*2,2),0)</f>
        <v>0</v>
      </c>
      <c r="BJ31" s="374">
        <f>IF('ПЛАН НАВЧАЛЬНОГО ПРОЦЕСУ ДЕННА'!BI32&gt;0,IF(ROUND('ПЛАН НАВЧАЛЬНОГО ПРОЦЕСУ ДЕННА'!BI32*$BY$4,0)&gt;0,ROUND('ПЛАН НАВЧАЛЬНОГО ПРОЦЕСУ ДЕННА'!BI32*$BY$4,0)*2,2),0)</f>
        <v>0</v>
      </c>
      <c r="BK31" s="70">
        <f>'ПЛАН НАВЧАЛЬНОГО ПРОЦЕСУ ДЕННА'!BJ32</f>
        <v>0</v>
      </c>
      <c r="BL31" s="63">
        <f t="shared" si="1"/>
        <v>0.96666666666666667</v>
      </c>
      <c r="BM31" s="127" t="str">
        <f t="shared" si="2"/>
        <v/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4</v>
      </c>
      <c r="BS31" s="14">
        <f t="shared" si="28"/>
        <v>0</v>
      </c>
      <c r="BT31" s="14">
        <f t="shared" si="28"/>
        <v>0</v>
      </c>
      <c r="BU31" s="14">
        <f t="shared" si="28"/>
        <v>0</v>
      </c>
      <c r="BV31" s="92">
        <f t="shared" si="38"/>
        <v>4</v>
      </c>
      <c r="BY31" s="14">
        <f t="shared" si="29"/>
        <v>0</v>
      </c>
      <c r="BZ31" s="14">
        <f t="shared" si="30"/>
        <v>0</v>
      </c>
      <c r="CA31" s="14">
        <f t="shared" si="31"/>
        <v>0</v>
      </c>
      <c r="CB31" s="14">
        <f t="shared" si="32"/>
        <v>0</v>
      </c>
      <c r="CC31" s="14">
        <f t="shared" si="33"/>
        <v>4</v>
      </c>
      <c r="CD31" s="14">
        <f t="shared" si="34"/>
        <v>0</v>
      </c>
      <c r="CE31" s="14">
        <f t="shared" si="35"/>
        <v>0</v>
      </c>
      <c r="CF31" s="14">
        <f t="shared" si="36"/>
        <v>0</v>
      </c>
      <c r="CG31" s="212">
        <f t="shared" si="39"/>
        <v>4</v>
      </c>
      <c r="CH31" s="312">
        <f t="shared" si="17"/>
        <v>4</v>
      </c>
      <c r="CJ31" s="313">
        <f t="shared" si="18"/>
        <v>0</v>
      </c>
      <c r="CK31" s="313">
        <f t="shared" si="19"/>
        <v>0</v>
      </c>
      <c r="CL31" s="313">
        <f t="shared" si="20"/>
        <v>0</v>
      </c>
      <c r="CM31" s="313">
        <f t="shared" si="21"/>
        <v>0</v>
      </c>
      <c r="CN31" s="313">
        <f t="shared" si="22"/>
        <v>1</v>
      </c>
      <c r="CO31" s="313">
        <f t="shared" si="23"/>
        <v>0</v>
      </c>
      <c r="CP31" s="313">
        <f t="shared" si="24"/>
        <v>0</v>
      </c>
      <c r="CQ31" s="313">
        <f t="shared" si="25"/>
        <v>0</v>
      </c>
      <c r="CR31" s="314">
        <f t="shared" si="40"/>
        <v>1</v>
      </c>
      <c r="CS31" s="313">
        <f t="shared" si="4"/>
        <v>0</v>
      </c>
      <c r="CT31" s="313">
        <f t="shared" si="5"/>
        <v>0</v>
      </c>
      <c r="CU31" s="315">
        <f t="shared" si="6"/>
        <v>0</v>
      </c>
      <c r="CV31" s="313">
        <f t="shared" si="7"/>
        <v>0</v>
      </c>
      <c r="CW31" s="313">
        <f t="shared" si="8"/>
        <v>0</v>
      </c>
      <c r="CX31" s="313">
        <f t="shared" si="9"/>
        <v>0</v>
      </c>
      <c r="CY31" s="313">
        <f t="shared" si="10"/>
        <v>0</v>
      </c>
      <c r="CZ31" s="313">
        <f t="shared" si="11"/>
        <v>0</v>
      </c>
      <c r="DA31" s="316">
        <f t="shared" si="27"/>
        <v>0</v>
      </c>
      <c r="DE31" s="317">
        <f>SUM($AF31:$AH31)+SUM($AJ31:$AL31)+SUM($AN31:AP31)+SUM($AR31:AT31)+SUM($AV31:AX31)+SUM($AZ31:BB31)+SUM($BD31:BF31)+SUM($BH31:BJ31)</f>
        <v>4</v>
      </c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Y31" s="317">
        <f t="shared" si="37"/>
        <v>0</v>
      </c>
      <c r="DZ31" s="317">
        <f t="shared" si="37"/>
        <v>0</v>
      </c>
      <c r="EA31" s="317">
        <f t="shared" si="37"/>
        <v>0</v>
      </c>
      <c r="EB31" s="317">
        <f t="shared" si="37"/>
        <v>0</v>
      </c>
      <c r="EC31" s="317">
        <f t="shared" si="37"/>
        <v>0</v>
      </c>
      <c r="ED31" s="317">
        <f t="shared" si="37"/>
        <v>0</v>
      </c>
      <c r="EE31" s="317">
        <f t="shared" si="37"/>
        <v>0</v>
      </c>
      <c r="EF31" s="317">
        <f t="shared" si="37"/>
        <v>0</v>
      </c>
    </row>
    <row r="32" spans="1:136" s="19" customFormat="1" ht="12.5">
      <c r="A32" s="22" t="str">
        <f>'ПЛАН НАВЧАЛЬНОГО ПРОЦЕСУ ДЕННА'!A33</f>
        <v>1.1.17</v>
      </c>
      <c r="B32" s="414" t="str">
        <f>'ПЛАН НАВЧАЛЬНОГО ПРОЦЕСУ ДЕННА'!B33</f>
        <v>Організація екологічних видів туризму</v>
      </c>
      <c r="C32" s="415" t="str">
        <f>'ПЛАН НАВЧАЛЬНОГО ПРОЦЕСУ ДЕННА'!C33</f>
        <v>МЕіТ</v>
      </c>
      <c r="D32" s="307">
        <f>'ПЛАН НАВЧАЛЬНОГО ПРОЦЕСУ ДЕННА'!D33</f>
        <v>4</v>
      </c>
      <c r="E32" s="308">
        <f>'ПЛАН НАВЧАЛЬНОГО ПРОЦЕСУ ДЕННА'!E33</f>
        <v>0</v>
      </c>
      <c r="F32" s="308">
        <f>'ПЛАН НАВЧАЛЬНОГО ПРОЦЕСУ ДЕННА'!F33</f>
        <v>0</v>
      </c>
      <c r="G32" s="309">
        <f>'ПЛАН НАВЧАЛЬНОГО ПРОЦЕСУ ДЕННА'!G33</f>
        <v>0</v>
      </c>
      <c r="H32" s="307">
        <f>'ПЛАН НАВЧАЛЬНОГО ПРОЦЕСУ ДЕННА'!H33</f>
        <v>0</v>
      </c>
      <c r="I32" s="308">
        <f>'ПЛАН НАВЧАЛЬНОГО ПРОЦЕСУ ДЕННА'!I33</f>
        <v>0</v>
      </c>
      <c r="J32" s="308">
        <f>'ПЛАН НАВЧАЛЬНОГО ПРОЦЕСУ ДЕННА'!J33</f>
        <v>0</v>
      </c>
      <c r="K32" s="308">
        <f>'ПЛАН НАВЧАЛЬНОГО ПРОЦЕСУ ДЕННА'!K33</f>
        <v>0</v>
      </c>
      <c r="L32" s="308">
        <f>'ПЛАН НАВЧАЛЬНОГО ПРОЦЕСУ ДЕННА'!L33</f>
        <v>0</v>
      </c>
      <c r="M32" s="308">
        <f>'ПЛАН НАВЧАЛЬНОГО ПРОЦЕСУ ДЕННА'!M33</f>
        <v>0</v>
      </c>
      <c r="N32" s="308">
        <f>'ПЛАН НАВЧАЛЬНОГО ПРОЦЕСУ ДЕННА'!N33</f>
        <v>0</v>
      </c>
      <c r="O32" s="308">
        <f>'ПЛАН НАВЧАЛЬНОГО ПРОЦЕСУ ДЕННА'!O33</f>
        <v>0</v>
      </c>
      <c r="P32" s="273">
        <f>'ПЛАН НАВЧАЛЬНОГО ПРОЦЕСУ ДЕННА'!P33</f>
        <v>0</v>
      </c>
      <c r="Q32" s="273">
        <f>'ПЛАН НАВЧАЛЬНОГО ПРОЦЕСУ ДЕННА'!Q33</f>
        <v>0</v>
      </c>
      <c r="R32" s="418">
        <v>4</v>
      </c>
      <c r="S32" s="487"/>
      <c r="T32" s="487"/>
      <c r="U32" s="487"/>
      <c r="V32" s="487"/>
      <c r="W32" s="487"/>
      <c r="X32" s="487"/>
      <c r="Y32" s="487"/>
      <c r="Z32" s="310">
        <f>'ПЛАН НАВЧАЛЬНОГО ПРОЦЕСУ ДЕННА'!Y33</f>
        <v>90</v>
      </c>
      <c r="AA32" s="147">
        <f t="shared" si="0"/>
        <v>3</v>
      </c>
      <c r="AB32" s="9">
        <f t="shared" si="13"/>
        <v>2</v>
      </c>
      <c r="AC32" s="9">
        <f t="shared" si="13"/>
        <v>0</v>
      </c>
      <c r="AD32" s="9">
        <f t="shared" si="13"/>
        <v>2</v>
      </c>
      <c r="AE32" s="9">
        <f t="shared" si="14"/>
        <v>86</v>
      </c>
      <c r="AF32" s="374">
        <f>IF('ПЛАН НАВЧАЛЬНОГО ПРОЦЕСУ ДЕННА'!AE33&gt;0,IF(ROUND('ПЛАН НАВЧАЛЬНОГО ПРОЦЕСУ ДЕННА'!AE33*$BY$4,0)&gt;0,ROUND('ПЛАН НАВЧАЛЬНОГО ПРОЦЕСУ ДЕННА'!AE33*$BY$4,0)*2,2),0)</f>
        <v>0</v>
      </c>
      <c r="AG32" s="374">
        <f>IF('ПЛАН НАВЧАЛЬНОГО ПРОЦЕСУ ДЕННА'!AF33&gt;0,IF(ROUND('ПЛАН НАВЧАЛЬНОГО ПРОЦЕСУ ДЕННА'!AF33*$BY$4,0)&gt;0,ROUND('ПЛАН НАВЧАЛЬНОГО ПРОЦЕСУ ДЕННА'!AF33*$BY$4,0)*2,2),0)</f>
        <v>0</v>
      </c>
      <c r="AH32" s="374">
        <f>IF('ПЛАН НАВЧАЛЬНОГО ПРОЦЕСУ ДЕННА'!AG33&gt;0,IF(ROUND('ПЛАН НАВЧАЛЬНОГО ПРОЦЕСУ ДЕННА'!AG33*$BY$4,0)&gt;0,ROUND('ПЛАН НАВЧАЛЬНОГО ПРОЦЕСУ ДЕННА'!AG33*$BY$4,0)*2,2),0)</f>
        <v>0</v>
      </c>
      <c r="AI32" s="70">
        <f>'ПЛАН НАВЧАЛЬНОГО ПРОЦЕСУ ДЕННА'!AH33</f>
        <v>0</v>
      </c>
      <c r="AJ32" s="374">
        <f>IF('ПЛАН НАВЧАЛЬНОГО ПРОЦЕСУ ДЕННА'!AI33&gt;0,IF(ROUND('ПЛАН НАВЧАЛЬНОГО ПРОЦЕСУ ДЕННА'!AI33*$BY$4,0)&gt;0,ROUND('ПЛАН НАВЧАЛЬНОГО ПРОЦЕСУ ДЕННА'!AI33*$BY$4,0)*2,2),0)</f>
        <v>0</v>
      </c>
      <c r="AK32" s="374">
        <f>IF('ПЛАН НАВЧАЛЬНОГО ПРОЦЕСУ ДЕННА'!AJ33&gt;0,IF(ROUND('ПЛАН НАВЧАЛЬНОГО ПРОЦЕСУ ДЕННА'!AJ33*$BY$4,0)&gt;0,ROUND('ПЛАН НАВЧАЛЬНОГО ПРОЦЕСУ ДЕННА'!AJ33*$BY$4,0)*2,2),0)</f>
        <v>0</v>
      </c>
      <c r="AL32" s="374">
        <f>IF('ПЛАН НАВЧАЛЬНОГО ПРОЦЕСУ ДЕННА'!AK33&gt;0,IF(ROUND('ПЛАН НАВЧАЛЬНОГО ПРОЦЕСУ ДЕННА'!AK33*$BY$4,0)&gt;0,ROUND('ПЛАН НАВЧАЛЬНОГО ПРОЦЕСУ ДЕННА'!AK33*$BY$4,0)*2,2),0)</f>
        <v>0</v>
      </c>
      <c r="AM32" s="70">
        <f>'ПЛАН НАВЧАЛЬНОГО ПРОЦЕСУ ДЕННА'!AL33</f>
        <v>0</v>
      </c>
      <c r="AN32" s="374">
        <f>IF('ПЛАН НАВЧАЛЬНОГО ПРОЦЕСУ ДЕННА'!AM33&gt;0,IF(ROUND('ПЛАН НАВЧАЛЬНОГО ПРОЦЕСУ ДЕННА'!AM33*$BY$4,0)&gt;0,ROUND('ПЛАН НАВЧАЛЬНОГО ПРОЦЕСУ ДЕННА'!AM33*$BY$4,0)*2,2),0)</f>
        <v>0</v>
      </c>
      <c r="AO32" s="374">
        <f>IF('ПЛАН НАВЧАЛЬНОГО ПРОЦЕСУ ДЕННА'!AN33&gt;0,IF(ROUND('ПЛАН НАВЧАЛЬНОГО ПРОЦЕСУ ДЕННА'!AN33*$BY$4,0)&gt;0,ROUND('ПЛАН НАВЧАЛЬНОГО ПРОЦЕСУ ДЕННА'!AN33*$BY$4,0)*2,2),0)</f>
        <v>0</v>
      </c>
      <c r="AP32" s="374">
        <f>IF('ПЛАН НАВЧАЛЬНОГО ПРОЦЕСУ ДЕННА'!AO33&gt;0,IF(ROUND('ПЛАН НАВЧАЛЬНОГО ПРОЦЕСУ ДЕННА'!AO33*$BY$4,0)&gt;0,ROUND('ПЛАН НАВЧАЛЬНОГО ПРОЦЕСУ ДЕННА'!AO33*$BY$4,0)*2,2),0)</f>
        <v>0</v>
      </c>
      <c r="AQ32" s="70">
        <f>'ПЛАН НАВЧАЛЬНОГО ПРОЦЕСУ ДЕННА'!AP33</f>
        <v>0</v>
      </c>
      <c r="AR32" s="374">
        <f>IF('ПЛАН НАВЧАЛЬНОГО ПРОЦЕСУ ДЕННА'!AQ33&gt;0,IF(ROUND('ПЛАН НАВЧАЛЬНОГО ПРОЦЕСУ ДЕННА'!AQ33*$BY$4,0)&gt;0,ROUND('ПЛАН НАВЧАЛЬНОГО ПРОЦЕСУ ДЕННА'!AQ33*$BY$4,0)*2,2),0)</f>
        <v>2</v>
      </c>
      <c r="AS32" s="374">
        <f>IF('ПЛАН НАВЧАЛЬНОГО ПРОЦЕСУ ДЕННА'!AR33&gt;0,IF(ROUND('ПЛАН НАВЧАЛЬНОГО ПРОЦЕСУ ДЕННА'!AR33*$BY$4,0)&gt;0,ROUND('ПЛАН НАВЧАЛЬНОГО ПРОЦЕСУ ДЕННА'!AR33*$BY$4,0)*2,2),0)</f>
        <v>0</v>
      </c>
      <c r="AT32" s="374">
        <f>IF('ПЛАН НАВЧАЛЬНОГО ПРОЦЕСУ ДЕННА'!AS33&gt;0,IF(ROUND('ПЛАН НАВЧАЛЬНОГО ПРОЦЕСУ ДЕННА'!AS33*$BY$4,0)&gt;0,ROUND('ПЛАН НАВЧАЛЬНОГО ПРОЦЕСУ ДЕННА'!AS33*$BY$4,0)*2,2),0)</f>
        <v>2</v>
      </c>
      <c r="AU32" s="70">
        <f>'ПЛАН НАВЧАЛЬНОГО ПРОЦЕСУ ДЕННА'!AT33</f>
        <v>3</v>
      </c>
      <c r="AV32" s="374">
        <f>IF('ПЛАН НАВЧАЛЬНОГО ПРОЦЕСУ ДЕННА'!AU33&gt;0,IF(ROUND('ПЛАН НАВЧАЛЬНОГО ПРОЦЕСУ ДЕННА'!AU33*$BY$4,0)&gt;0,ROUND('ПЛАН НАВЧАЛЬНОГО ПРОЦЕСУ ДЕННА'!AU33*$BY$4,0)*2,2),0)</f>
        <v>0</v>
      </c>
      <c r="AW32" s="374">
        <f>IF('ПЛАН НАВЧАЛЬНОГО ПРОЦЕСУ ДЕННА'!AV33&gt;0,IF(ROUND('ПЛАН НАВЧАЛЬНОГО ПРОЦЕСУ ДЕННА'!AV33*$BY$4,0)&gt;0,ROUND('ПЛАН НАВЧАЛЬНОГО ПРОЦЕСУ ДЕННА'!AV33*$BY$4,0)*2,2),0)</f>
        <v>0</v>
      </c>
      <c r="AX32" s="374">
        <f>IF('ПЛАН НАВЧАЛЬНОГО ПРОЦЕСУ ДЕННА'!AW33&gt;0,IF(ROUND('ПЛАН НАВЧАЛЬНОГО ПРОЦЕСУ ДЕННА'!AW33*$BY$4,0)&gt;0,ROUND('ПЛАН НАВЧАЛЬНОГО ПРОЦЕСУ ДЕННА'!AW33*$BY$4,0)*2,2),0)</f>
        <v>0</v>
      </c>
      <c r="AY32" s="70">
        <f>'ПЛАН НАВЧАЛЬНОГО ПРОЦЕСУ ДЕННА'!AX33</f>
        <v>0</v>
      </c>
      <c r="AZ32" s="374">
        <f>IF('ПЛАН НАВЧАЛЬНОГО ПРОЦЕСУ ДЕННА'!AY33&gt;0,IF(ROUND('ПЛАН НАВЧАЛЬНОГО ПРОЦЕСУ ДЕННА'!AY33*$BY$4,0)&gt;0,ROUND('ПЛАН НАВЧАЛЬНОГО ПРОЦЕСУ ДЕННА'!AY33*$BY$4,0)*2,2),0)</f>
        <v>0</v>
      </c>
      <c r="BA32" s="374">
        <f>IF('ПЛАН НАВЧАЛЬНОГО ПРОЦЕСУ ДЕННА'!AZ33&gt;0,IF(ROUND('ПЛАН НАВЧАЛЬНОГО ПРОЦЕСУ ДЕННА'!AZ33*$BY$4,0)&gt;0,ROUND('ПЛАН НАВЧАЛЬНОГО ПРОЦЕСУ ДЕННА'!AZ33*$BY$4,0)*2,2),0)</f>
        <v>0</v>
      </c>
      <c r="BB32" s="374">
        <f>IF('ПЛАН НАВЧАЛЬНОГО ПРОЦЕСУ ДЕННА'!BA33&gt;0,IF(ROUND('ПЛАН НАВЧАЛЬНОГО ПРОЦЕСУ ДЕННА'!BA33*$BY$4,0)&gt;0,ROUND('ПЛАН НАВЧАЛЬНОГО ПРОЦЕСУ ДЕННА'!BA33*$BY$4,0)*2,2),0)</f>
        <v>0</v>
      </c>
      <c r="BC32" s="70">
        <f>'ПЛАН НАВЧАЛЬНОГО ПРОЦЕСУ ДЕННА'!BB33</f>
        <v>0</v>
      </c>
      <c r="BD32" s="374">
        <f>IF('ПЛАН НАВЧАЛЬНОГО ПРОЦЕСУ ДЕННА'!BC33&gt;0,IF(ROUND('ПЛАН НАВЧАЛЬНОГО ПРОЦЕСУ ДЕННА'!BC33*$BY$4,0)&gt;0,ROUND('ПЛАН НАВЧАЛЬНОГО ПРОЦЕСУ ДЕННА'!BC33*$BY$4,0)*2,2),0)</f>
        <v>0</v>
      </c>
      <c r="BE32" s="374">
        <f>IF('ПЛАН НАВЧАЛЬНОГО ПРОЦЕСУ ДЕННА'!BD33&gt;0,IF(ROUND('ПЛАН НАВЧАЛЬНОГО ПРОЦЕСУ ДЕННА'!BD33*$BY$4,0)&gt;0,ROUND('ПЛАН НАВЧАЛЬНОГО ПРОЦЕСУ ДЕННА'!BD33*$BY$4,0)*2,2),0)</f>
        <v>0</v>
      </c>
      <c r="BF32" s="374">
        <f>IF('ПЛАН НАВЧАЛЬНОГО ПРОЦЕСУ ДЕННА'!BE33&gt;0,IF(ROUND('ПЛАН НАВЧАЛЬНОГО ПРОЦЕСУ ДЕННА'!BE33*$BY$4,0)&gt;0,ROUND('ПЛАН НАВЧАЛЬНОГО ПРОЦЕСУ ДЕННА'!BE33*$BY$4,0)*2,2),0)</f>
        <v>0</v>
      </c>
      <c r="BG32" s="70">
        <f>'ПЛАН НАВЧАЛЬНОГО ПРОЦЕСУ ДЕННА'!BF33</f>
        <v>0</v>
      </c>
      <c r="BH32" s="374">
        <f>IF('ПЛАН НАВЧАЛЬНОГО ПРОЦЕСУ ДЕННА'!BG33&gt;0,IF(ROUND('ПЛАН НАВЧАЛЬНОГО ПРОЦЕСУ ДЕННА'!BG33*$BY$4,0)&gt;0,ROUND('ПЛАН НАВЧАЛЬНОГО ПРОЦЕСУ ДЕННА'!BG33*$BY$4,0)*2,2),0)</f>
        <v>0</v>
      </c>
      <c r="BI32" s="374">
        <f>IF('ПЛАН НАВЧАЛЬНОГО ПРОЦЕСУ ДЕННА'!BH33&gt;0,IF(ROUND('ПЛАН НАВЧАЛЬНОГО ПРОЦЕСУ ДЕННА'!BH33*$BY$4,0)&gt;0,ROUND('ПЛАН НАВЧАЛЬНОГО ПРОЦЕСУ ДЕННА'!BH33*$BY$4,0)*2,2),0)</f>
        <v>0</v>
      </c>
      <c r="BJ32" s="374">
        <f>IF('ПЛАН НАВЧАЛЬНОГО ПРОЦЕСУ ДЕННА'!BI33&gt;0,IF(ROUND('ПЛАН НАВЧАЛЬНОГО ПРОЦЕСУ ДЕННА'!BI33*$BY$4,0)&gt;0,ROUND('ПЛАН НАВЧАЛЬНОГО ПРОЦЕСУ ДЕННА'!BI33*$BY$4,0)*2,2),0)</f>
        <v>0</v>
      </c>
      <c r="BK32" s="70">
        <f>'ПЛАН НАВЧАЛЬНОГО ПРОЦЕСУ ДЕННА'!BJ33</f>
        <v>0</v>
      </c>
      <c r="BL32" s="63">
        <f t="shared" si="1"/>
        <v>0.9555555555555556</v>
      </c>
      <c r="BM32" s="127" t="str">
        <f t="shared" si="2"/>
        <v/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3</v>
      </c>
      <c r="BR32" s="14">
        <f t="shared" si="28"/>
        <v>0</v>
      </c>
      <c r="BS32" s="14">
        <f t="shared" si="28"/>
        <v>0</v>
      </c>
      <c r="BT32" s="14">
        <f t="shared" si="28"/>
        <v>0</v>
      </c>
      <c r="BU32" s="14">
        <f t="shared" si="28"/>
        <v>0</v>
      </c>
      <c r="BV32" s="92">
        <f t="shared" si="38"/>
        <v>3</v>
      </c>
      <c r="BY32" s="14">
        <f t="shared" si="29"/>
        <v>0</v>
      </c>
      <c r="BZ32" s="14">
        <f t="shared" si="30"/>
        <v>0</v>
      </c>
      <c r="CA32" s="14">
        <f t="shared" si="31"/>
        <v>0</v>
      </c>
      <c r="CB32" s="14">
        <f t="shared" si="32"/>
        <v>3</v>
      </c>
      <c r="CC32" s="14">
        <f t="shared" si="33"/>
        <v>0</v>
      </c>
      <c r="CD32" s="14">
        <f t="shared" si="34"/>
        <v>0</v>
      </c>
      <c r="CE32" s="14">
        <f t="shared" si="35"/>
        <v>0</v>
      </c>
      <c r="CF32" s="14">
        <f t="shared" si="36"/>
        <v>0</v>
      </c>
      <c r="CG32" s="212">
        <f t="shared" si="39"/>
        <v>3</v>
      </c>
      <c r="CH32" s="312">
        <f t="shared" si="17"/>
        <v>3</v>
      </c>
      <c r="CJ32" s="313">
        <f t="shared" si="18"/>
        <v>0</v>
      </c>
      <c r="CK32" s="313">
        <f t="shared" si="19"/>
        <v>0</v>
      </c>
      <c r="CL32" s="313">
        <f t="shared" si="20"/>
        <v>0</v>
      </c>
      <c r="CM32" s="313">
        <f t="shared" si="21"/>
        <v>1</v>
      </c>
      <c r="CN32" s="313">
        <f t="shared" si="22"/>
        <v>0</v>
      </c>
      <c r="CO32" s="313">
        <f t="shared" si="23"/>
        <v>0</v>
      </c>
      <c r="CP32" s="313">
        <f t="shared" si="24"/>
        <v>0</v>
      </c>
      <c r="CQ32" s="313">
        <f t="shared" si="25"/>
        <v>0</v>
      </c>
      <c r="CR32" s="314">
        <f t="shared" si="40"/>
        <v>1</v>
      </c>
      <c r="CS32" s="313">
        <f t="shared" si="4"/>
        <v>0</v>
      </c>
      <c r="CT32" s="313">
        <f t="shared" si="5"/>
        <v>0</v>
      </c>
      <c r="CU32" s="315">
        <f t="shared" si="6"/>
        <v>0</v>
      </c>
      <c r="CV32" s="313">
        <f t="shared" si="7"/>
        <v>0</v>
      </c>
      <c r="CW32" s="313">
        <f t="shared" si="8"/>
        <v>0</v>
      </c>
      <c r="CX32" s="313">
        <f t="shared" si="9"/>
        <v>0</v>
      </c>
      <c r="CY32" s="313">
        <f t="shared" si="10"/>
        <v>0</v>
      </c>
      <c r="CZ32" s="313">
        <f t="shared" si="11"/>
        <v>0</v>
      </c>
      <c r="DA32" s="316">
        <f t="shared" si="27"/>
        <v>0</v>
      </c>
      <c r="DE32" s="317">
        <f>SUM($AF32:$AH32)+SUM($AJ32:$AL32)+SUM($AN32:AP32)+SUM($AR32:AT32)+SUM($AV32:AX32)+SUM($AZ32:BB32)+SUM($BD32:BF32)+SUM($BH32:BJ32)</f>
        <v>4</v>
      </c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Y32" s="317">
        <f t="shared" si="37"/>
        <v>0</v>
      </c>
      <c r="DZ32" s="317">
        <f t="shared" si="37"/>
        <v>0</v>
      </c>
      <c r="EA32" s="317">
        <f t="shared" si="37"/>
        <v>0</v>
      </c>
      <c r="EB32" s="317">
        <f t="shared" si="37"/>
        <v>1</v>
      </c>
      <c r="EC32" s="317">
        <f t="shared" si="37"/>
        <v>0</v>
      </c>
      <c r="ED32" s="317">
        <f t="shared" si="37"/>
        <v>0</v>
      </c>
      <c r="EE32" s="317">
        <f t="shared" si="37"/>
        <v>0</v>
      </c>
      <c r="EF32" s="317">
        <f t="shared" si="37"/>
        <v>0</v>
      </c>
    </row>
    <row r="33" spans="1:136" s="19" customFormat="1" ht="12.5">
      <c r="A33" s="22" t="str">
        <f>'ПЛАН НАВЧАЛЬНОГО ПРОЦЕСУ ДЕННА'!A34</f>
        <v>1.1.18</v>
      </c>
      <c r="B33" s="414" t="str">
        <f>'ПЛАН НАВЧАЛЬНОГО ПРОЦЕСУ ДЕННА'!B34</f>
        <v>Географія туризму</v>
      </c>
      <c r="C33" s="415" t="str">
        <f>'ПЛАН НАВЧАЛЬНОГО ПРОЦЕСУ ДЕННА'!C34</f>
        <v>МЕіТ</v>
      </c>
      <c r="D33" s="307">
        <f>'ПЛАН НАВЧАЛЬНОГО ПРОЦЕСУ ДЕННА'!D34</f>
        <v>3</v>
      </c>
      <c r="E33" s="308">
        <f>'ПЛАН НАВЧАЛЬНОГО ПРОЦЕСУ ДЕННА'!E34</f>
        <v>0</v>
      </c>
      <c r="F33" s="308">
        <f>'ПЛАН НАВЧАЛЬНОГО ПРОЦЕСУ ДЕННА'!F34</f>
        <v>0</v>
      </c>
      <c r="G33" s="309">
        <f>'ПЛАН НАВЧАЛЬНОГО ПРОЦЕСУ ДЕННА'!G34</f>
        <v>0</v>
      </c>
      <c r="H33" s="307">
        <f>'ПЛАН НАВЧАЛЬНОГО ПРОЦЕСУ ДЕННА'!H34</f>
        <v>0</v>
      </c>
      <c r="I33" s="308">
        <f>'ПЛАН НАВЧАЛЬНОГО ПРОЦЕСУ ДЕННА'!I34</f>
        <v>0</v>
      </c>
      <c r="J33" s="308">
        <f>'ПЛАН НАВЧАЛЬНОГО ПРОЦЕСУ ДЕННА'!J34</f>
        <v>0</v>
      </c>
      <c r="K33" s="308">
        <f>'ПЛАН НАВЧАЛЬНОГО ПРОЦЕСУ ДЕННА'!K34</f>
        <v>0</v>
      </c>
      <c r="L33" s="308">
        <f>'ПЛАН НАВЧАЛЬНОГО ПРОЦЕСУ ДЕННА'!L34</f>
        <v>0</v>
      </c>
      <c r="M33" s="308">
        <f>'ПЛАН НАВЧАЛЬНОГО ПРОЦЕСУ ДЕННА'!M34</f>
        <v>0</v>
      </c>
      <c r="N33" s="308">
        <f>'ПЛАН НАВЧАЛЬНОГО ПРОЦЕСУ ДЕННА'!N34</f>
        <v>0</v>
      </c>
      <c r="O33" s="308">
        <f>'ПЛАН НАВЧАЛЬНОГО ПРОЦЕСУ ДЕННА'!O34</f>
        <v>0</v>
      </c>
      <c r="P33" s="273">
        <f>'ПЛАН НАВЧАЛЬНОГО ПРОЦЕСУ ДЕННА'!P34</f>
        <v>0</v>
      </c>
      <c r="Q33" s="273">
        <f>'ПЛАН НАВЧАЛЬНОГО ПРОЦЕСУ ДЕННА'!Q34</f>
        <v>0</v>
      </c>
      <c r="R33" s="418"/>
      <c r="S33" s="487"/>
      <c r="T33" s="487"/>
      <c r="U33" s="487"/>
      <c r="V33" s="487"/>
      <c r="W33" s="487"/>
      <c r="X33" s="487"/>
      <c r="Y33" s="487"/>
      <c r="Z33" s="310">
        <f>'ПЛАН НАВЧАЛЬНОГО ПРОЦЕСУ ДЕННА'!Y34</f>
        <v>120</v>
      </c>
      <c r="AA33" s="147">
        <f t="shared" si="0"/>
        <v>4</v>
      </c>
      <c r="AB33" s="9">
        <f t="shared" si="13"/>
        <v>2</v>
      </c>
      <c r="AC33" s="9">
        <f t="shared" si="13"/>
        <v>0</v>
      </c>
      <c r="AD33" s="9">
        <f t="shared" si="13"/>
        <v>2</v>
      </c>
      <c r="AE33" s="9">
        <f t="shared" si="14"/>
        <v>116</v>
      </c>
      <c r="AF33" s="374">
        <f>IF('ПЛАН НАВЧАЛЬНОГО ПРОЦЕСУ ДЕННА'!AE34&gt;0,IF(ROUND('ПЛАН НАВЧАЛЬНОГО ПРОЦЕСУ ДЕННА'!AE34*$BY$4,0)&gt;0,ROUND('ПЛАН НАВЧАЛЬНОГО ПРОЦЕСУ ДЕННА'!AE34*$BY$4,0)*2,2),0)</f>
        <v>0</v>
      </c>
      <c r="AG33" s="374">
        <f>IF('ПЛАН НАВЧАЛЬНОГО ПРОЦЕСУ ДЕННА'!AF34&gt;0,IF(ROUND('ПЛАН НАВЧАЛЬНОГО ПРОЦЕСУ ДЕННА'!AF34*$BY$4,0)&gt;0,ROUND('ПЛАН НАВЧАЛЬНОГО ПРОЦЕСУ ДЕННА'!AF34*$BY$4,0)*2,2),0)</f>
        <v>0</v>
      </c>
      <c r="AH33" s="374">
        <f>IF('ПЛАН НАВЧАЛЬНОГО ПРОЦЕСУ ДЕННА'!AG34&gt;0,IF(ROUND('ПЛАН НАВЧАЛЬНОГО ПРОЦЕСУ ДЕННА'!AG34*$BY$4,0)&gt;0,ROUND('ПЛАН НАВЧАЛЬНОГО ПРОЦЕСУ ДЕННА'!AG34*$BY$4,0)*2,2),0)</f>
        <v>0</v>
      </c>
      <c r="AI33" s="70">
        <f>'ПЛАН НАВЧАЛЬНОГО ПРОЦЕСУ ДЕННА'!AH34</f>
        <v>0</v>
      </c>
      <c r="AJ33" s="374">
        <f>IF('ПЛАН НАВЧАЛЬНОГО ПРОЦЕСУ ДЕННА'!AI34&gt;0,IF(ROUND('ПЛАН НАВЧАЛЬНОГО ПРОЦЕСУ ДЕННА'!AI34*$BY$4,0)&gt;0,ROUND('ПЛАН НАВЧАЛЬНОГО ПРОЦЕСУ ДЕННА'!AI34*$BY$4,0)*2,2),0)</f>
        <v>0</v>
      </c>
      <c r="AK33" s="374">
        <f>IF('ПЛАН НАВЧАЛЬНОГО ПРОЦЕСУ ДЕННА'!AJ34&gt;0,IF(ROUND('ПЛАН НАВЧАЛЬНОГО ПРОЦЕСУ ДЕННА'!AJ34*$BY$4,0)&gt;0,ROUND('ПЛАН НАВЧАЛЬНОГО ПРОЦЕСУ ДЕННА'!AJ34*$BY$4,0)*2,2),0)</f>
        <v>0</v>
      </c>
      <c r="AL33" s="374">
        <f>IF('ПЛАН НАВЧАЛЬНОГО ПРОЦЕСУ ДЕННА'!AK34&gt;0,IF(ROUND('ПЛАН НАВЧАЛЬНОГО ПРОЦЕСУ ДЕННА'!AK34*$BY$4,0)&gt;0,ROUND('ПЛАН НАВЧАЛЬНОГО ПРОЦЕСУ ДЕННА'!AK34*$BY$4,0)*2,2),0)</f>
        <v>0</v>
      </c>
      <c r="AM33" s="70">
        <f>'ПЛАН НАВЧАЛЬНОГО ПРОЦЕСУ ДЕННА'!AL34</f>
        <v>0</v>
      </c>
      <c r="AN33" s="374">
        <f>IF('ПЛАН НАВЧАЛЬНОГО ПРОЦЕСУ ДЕННА'!AM34&gt;0,IF(ROUND('ПЛАН НАВЧАЛЬНОГО ПРОЦЕСУ ДЕННА'!AM34*$BY$4,0)&gt;0,ROUND('ПЛАН НАВЧАЛЬНОГО ПРОЦЕСУ ДЕННА'!AM34*$BY$4,0)*2,2),0)</f>
        <v>2</v>
      </c>
      <c r="AO33" s="374">
        <f>IF('ПЛАН НАВЧАЛЬНОГО ПРОЦЕСУ ДЕННА'!AN34&gt;0,IF(ROUND('ПЛАН НАВЧАЛЬНОГО ПРОЦЕСУ ДЕННА'!AN34*$BY$4,0)&gt;0,ROUND('ПЛАН НАВЧАЛЬНОГО ПРОЦЕСУ ДЕННА'!AN34*$BY$4,0)*2,2),0)</f>
        <v>0</v>
      </c>
      <c r="AP33" s="374">
        <f>IF('ПЛАН НАВЧАЛЬНОГО ПРОЦЕСУ ДЕННА'!AO34&gt;0,IF(ROUND('ПЛАН НАВЧАЛЬНОГО ПРОЦЕСУ ДЕННА'!AO34*$BY$4,0)&gt;0,ROUND('ПЛАН НАВЧАЛЬНОГО ПРОЦЕСУ ДЕННА'!AO34*$BY$4,0)*2,2),0)</f>
        <v>2</v>
      </c>
      <c r="AQ33" s="70">
        <f>'ПЛАН НАВЧАЛЬНОГО ПРОЦЕСУ ДЕННА'!AP34</f>
        <v>4</v>
      </c>
      <c r="AR33" s="374">
        <f>IF('ПЛАН НАВЧАЛЬНОГО ПРОЦЕСУ ДЕННА'!AQ34&gt;0,IF(ROUND('ПЛАН НАВЧАЛЬНОГО ПРОЦЕСУ ДЕННА'!AQ34*$BY$4,0)&gt;0,ROUND('ПЛАН НАВЧАЛЬНОГО ПРОЦЕСУ ДЕННА'!AQ34*$BY$4,0)*2,2),0)</f>
        <v>0</v>
      </c>
      <c r="AS33" s="374">
        <f>IF('ПЛАН НАВЧАЛЬНОГО ПРОЦЕСУ ДЕННА'!AR34&gt;0,IF(ROUND('ПЛАН НАВЧАЛЬНОГО ПРОЦЕСУ ДЕННА'!AR34*$BY$4,0)&gt;0,ROUND('ПЛАН НАВЧАЛЬНОГО ПРОЦЕСУ ДЕННА'!AR34*$BY$4,0)*2,2),0)</f>
        <v>0</v>
      </c>
      <c r="AT33" s="374">
        <f>IF('ПЛАН НАВЧАЛЬНОГО ПРОЦЕСУ ДЕННА'!AS34&gt;0,IF(ROUND('ПЛАН НАВЧАЛЬНОГО ПРОЦЕСУ ДЕННА'!AS34*$BY$4,0)&gt;0,ROUND('ПЛАН НАВЧАЛЬНОГО ПРОЦЕСУ ДЕННА'!AS34*$BY$4,0)*2,2),0)</f>
        <v>0</v>
      </c>
      <c r="AU33" s="70">
        <f>'ПЛАН НАВЧАЛЬНОГО ПРОЦЕСУ ДЕННА'!AT34</f>
        <v>0</v>
      </c>
      <c r="AV33" s="374">
        <f>IF('ПЛАН НАВЧАЛЬНОГО ПРОЦЕСУ ДЕННА'!AU34&gt;0,IF(ROUND('ПЛАН НАВЧАЛЬНОГО ПРОЦЕСУ ДЕННА'!AU34*$BY$4,0)&gt;0,ROUND('ПЛАН НАВЧАЛЬНОГО ПРОЦЕСУ ДЕННА'!AU34*$BY$4,0)*2,2),0)</f>
        <v>0</v>
      </c>
      <c r="AW33" s="374">
        <f>IF('ПЛАН НАВЧАЛЬНОГО ПРОЦЕСУ ДЕННА'!AV34&gt;0,IF(ROUND('ПЛАН НАВЧАЛЬНОГО ПРОЦЕСУ ДЕННА'!AV34*$BY$4,0)&gt;0,ROUND('ПЛАН НАВЧАЛЬНОГО ПРОЦЕСУ ДЕННА'!AV34*$BY$4,0)*2,2),0)</f>
        <v>0</v>
      </c>
      <c r="AX33" s="374">
        <f>IF('ПЛАН НАВЧАЛЬНОГО ПРОЦЕСУ ДЕННА'!AW34&gt;0,IF(ROUND('ПЛАН НАВЧАЛЬНОГО ПРОЦЕСУ ДЕННА'!AW34*$BY$4,0)&gt;0,ROUND('ПЛАН НАВЧАЛЬНОГО ПРОЦЕСУ ДЕННА'!AW34*$BY$4,0)*2,2),0)</f>
        <v>0</v>
      </c>
      <c r="AY33" s="70">
        <f>'ПЛАН НАВЧАЛЬНОГО ПРОЦЕСУ ДЕННА'!AX34</f>
        <v>0</v>
      </c>
      <c r="AZ33" s="374">
        <f>IF('ПЛАН НАВЧАЛЬНОГО ПРОЦЕСУ ДЕННА'!AY34&gt;0,IF(ROUND('ПЛАН НАВЧАЛЬНОГО ПРОЦЕСУ ДЕННА'!AY34*$BY$4,0)&gt;0,ROUND('ПЛАН НАВЧАЛЬНОГО ПРОЦЕСУ ДЕННА'!AY34*$BY$4,0)*2,2),0)</f>
        <v>0</v>
      </c>
      <c r="BA33" s="374">
        <f>IF('ПЛАН НАВЧАЛЬНОГО ПРОЦЕСУ ДЕННА'!AZ34&gt;0,IF(ROUND('ПЛАН НАВЧАЛЬНОГО ПРОЦЕСУ ДЕННА'!AZ34*$BY$4,0)&gt;0,ROUND('ПЛАН НАВЧАЛЬНОГО ПРОЦЕСУ ДЕННА'!AZ34*$BY$4,0)*2,2),0)</f>
        <v>0</v>
      </c>
      <c r="BB33" s="374">
        <f>IF('ПЛАН НАВЧАЛЬНОГО ПРОЦЕСУ ДЕННА'!BA34&gt;0,IF(ROUND('ПЛАН НАВЧАЛЬНОГО ПРОЦЕСУ ДЕННА'!BA34*$BY$4,0)&gt;0,ROUND('ПЛАН НАВЧАЛЬНОГО ПРОЦЕСУ ДЕННА'!BA34*$BY$4,0)*2,2),0)</f>
        <v>0</v>
      </c>
      <c r="BC33" s="70">
        <f>'ПЛАН НАВЧАЛЬНОГО ПРОЦЕСУ ДЕННА'!BB34</f>
        <v>0</v>
      </c>
      <c r="BD33" s="374">
        <f>IF('ПЛАН НАВЧАЛЬНОГО ПРОЦЕСУ ДЕННА'!BC34&gt;0,IF(ROUND('ПЛАН НАВЧАЛЬНОГО ПРОЦЕСУ ДЕННА'!BC34*$BY$4,0)&gt;0,ROUND('ПЛАН НАВЧАЛЬНОГО ПРОЦЕСУ ДЕННА'!BC34*$BY$4,0)*2,2),0)</f>
        <v>0</v>
      </c>
      <c r="BE33" s="374">
        <f>IF('ПЛАН НАВЧАЛЬНОГО ПРОЦЕСУ ДЕННА'!BD34&gt;0,IF(ROUND('ПЛАН НАВЧАЛЬНОГО ПРОЦЕСУ ДЕННА'!BD34*$BY$4,0)&gt;0,ROUND('ПЛАН НАВЧАЛЬНОГО ПРОЦЕСУ ДЕННА'!BD34*$BY$4,0)*2,2),0)</f>
        <v>0</v>
      </c>
      <c r="BF33" s="374">
        <f>IF('ПЛАН НАВЧАЛЬНОГО ПРОЦЕСУ ДЕННА'!BE34&gt;0,IF(ROUND('ПЛАН НАВЧАЛЬНОГО ПРОЦЕСУ ДЕННА'!BE34*$BY$4,0)&gt;0,ROUND('ПЛАН НАВЧАЛЬНОГО ПРОЦЕСУ ДЕННА'!BE34*$BY$4,0)*2,2),0)</f>
        <v>0</v>
      </c>
      <c r="BG33" s="70">
        <f>'ПЛАН НАВЧАЛЬНОГО ПРОЦЕСУ ДЕННА'!BF34</f>
        <v>0</v>
      </c>
      <c r="BH33" s="374">
        <f>IF('ПЛАН НАВЧАЛЬНОГО ПРОЦЕСУ ДЕННА'!BG34&gt;0,IF(ROUND('ПЛАН НАВЧАЛЬНОГО ПРОЦЕСУ ДЕННА'!BG34*$BY$4,0)&gt;0,ROUND('ПЛАН НАВЧАЛЬНОГО ПРОЦЕСУ ДЕННА'!BG34*$BY$4,0)*2,2),0)</f>
        <v>0</v>
      </c>
      <c r="BI33" s="374">
        <f>IF('ПЛАН НАВЧАЛЬНОГО ПРОЦЕСУ ДЕННА'!BH34&gt;0,IF(ROUND('ПЛАН НАВЧАЛЬНОГО ПРОЦЕСУ ДЕННА'!BH34*$BY$4,0)&gt;0,ROUND('ПЛАН НАВЧАЛЬНОГО ПРОЦЕСУ ДЕННА'!BH34*$BY$4,0)*2,2),0)</f>
        <v>0</v>
      </c>
      <c r="BJ33" s="374">
        <f>IF('ПЛАН НАВЧАЛЬНОГО ПРОЦЕСУ ДЕННА'!BI34&gt;0,IF(ROUND('ПЛАН НАВЧАЛЬНОГО ПРОЦЕСУ ДЕННА'!BI34*$BY$4,0)&gt;0,ROUND('ПЛАН НАВЧАЛЬНОГО ПРОЦЕСУ ДЕННА'!BI34*$BY$4,0)*2,2),0)</f>
        <v>0</v>
      </c>
      <c r="BK33" s="70">
        <f>'ПЛАН НАВЧАЛЬНОГО ПРОЦЕСУ ДЕННА'!BJ34</f>
        <v>0</v>
      </c>
      <c r="BL33" s="63">
        <f t="shared" si="1"/>
        <v>0.96666666666666667</v>
      </c>
      <c r="BM33" s="127" t="str">
        <f t="shared" si="2"/>
        <v/>
      </c>
      <c r="BN33" s="14">
        <f t="shared" si="28"/>
        <v>0</v>
      </c>
      <c r="BO33" s="14">
        <f t="shared" si="28"/>
        <v>0</v>
      </c>
      <c r="BP33" s="14">
        <f t="shared" si="28"/>
        <v>4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14">
        <f t="shared" si="28"/>
        <v>0</v>
      </c>
      <c r="BU33" s="14">
        <f t="shared" si="28"/>
        <v>0</v>
      </c>
      <c r="BV33" s="92">
        <f t="shared" si="38"/>
        <v>4</v>
      </c>
      <c r="BY33" s="14">
        <f t="shared" si="29"/>
        <v>0</v>
      </c>
      <c r="BZ33" s="14">
        <f t="shared" si="30"/>
        <v>0</v>
      </c>
      <c r="CA33" s="14">
        <f t="shared" si="31"/>
        <v>4</v>
      </c>
      <c r="CB33" s="14">
        <f t="shared" si="32"/>
        <v>0</v>
      </c>
      <c r="CC33" s="14">
        <f t="shared" si="33"/>
        <v>0</v>
      </c>
      <c r="CD33" s="14">
        <f t="shared" si="34"/>
        <v>0</v>
      </c>
      <c r="CE33" s="14">
        <f t="shared" si="35"/>
        <v>0</v>
      </c>
      <c r="CF33" s="14">
        <f t="shared" si="36"/>
        <v>0</v>
      </c>
      <c r="CG33" s="212">
        <f t="shared" si="39"/>
        <v>4</v>
      </c>
      <c r="CH33" s="312">
        <f t="shared" si="17"/>
        <v>4</v>
      </c>
      <c r="CJ33" s="313">
        <f t="shared" si="18"/>
        <v>0</v>
      </c>
      <c r="CK33" s="313">
        <f t="shared" si="19"/>
        <v>0</v>
      </c>
      <c r="CL33" s="313">
        <f t="shared" si="20"/>
        <v>1</v>
      </c>
      <c r="CM33" s="313">
        <f t="shared" si="21"/>
        <v>0</v>
      </c>
      <c r="CN33" s="313">
        <f t="shared" si="22"/>
        <v>0</v>
      </c>
      <c r="CO33" s="313">
        <f t="shared" si="23"/>
        <v>0</v>
      </c>
      <c r="CP33" s="313">
        <f t="shared" si="24"/>
        <v>0</v>
      </c>
      <c r="CQ33" s="313">
        <f t="shared" si="25"/>
        <v>0</v>
      </c>
      <c r="CR33" s="314">
        <f t="shared" si="40"/>
        <v>1</v>
      </c>
      <c r="CS33" s="313">
        <f t="shared" si="4"/>
        <v>0</v>
      </c>
      <c r="CT33" s="313">
        <f t="shared" si="5"/>
        <v>0</v>
      </c>
      <c r="CU33" s="315">
        <f t="shared" si="6"/>
        <v>0</v>
      </c>
      <c r="CV33" s="313">
        <f t="shared" si="7"/>
        <v>0</v>
      </c>
      <c r="CW33" s="313">
        <f t="shared" si="8"/>
        <v>0</v>
      </c>
      <c r="CX33" s="313">
        <f t="shared" si="9"/>
        <v>0</v>
      </c>
      <c r="CY33" s="313">
        <f t="shared" si="10"/>
        <v>0</v>
      </c>
      <c r="CZ33" s="313">
        <f t="shared" si="11"/>
        <v>0</v>
      </c>
      <c r="DA33" s="316">
        <f t="shared" si="27"/>
        <v>0</v>
      </c>
      <c r="DE33" s="317">
        <f>SUM($AF33:$AH33)+SUM($AJ33:$AL33)+SUM($AN33:AP33)+SUM($AR33:AT33)+SUM($AV33:AX33)+SUM($AZ33:BB33)+SUM($BD33:BF33)+SUM($BH33:BJ33)</f>
        <v>4</v>
      </c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Y33" s="317">
        <f t="shared" si="37"/>
        <v>0</v>
      </c>
      <c r="DZ33" s="317">
        <f t="shared" si="37"/>
        <v>0</v>
      </c>
      <c r="EA33" s="317">
        <f t="shared" si="37"/>
        <v>0</v>
      </c>
      <c r="EB33" s="317">
        <f t="shared" si="37"/>
        <v>0</v>
      </c>
      <c r="EC33" s="317">
        <f t="shared" si="37"/>
        <v>0</v>
      </c>
      <c r="ED33" s="317">
        <f t="shared" si="37"/>
        <v>0</v>
      </c>
      <c r="EE33" s="317">
        <f t="shared" si="37"/>
        <v>0</v>
      </c>
      <c r="EF33" s="317">
        <f t="shared" si="37"/>
        <v>0</v>
      </c>
    </row>
    <row r="34" spans="1:136" s="19" customFormat="1" ht="20.5" customHeight="1">
      <c r="A34" s="22" t="str">
        <f>'ПЛАН НАВЧАЛЬНОГО ПРОЦЕСУ ДЕННА'!A35</f>
        <v>1.1.19</v>
      </c>
      <c r="B34" s="414" t="str">
        <f>'ПЛАН НАВЧАЛЬНОГО ПРОЦЕСУ ДЕННА'!B35</f>
        <v>Економіка туристичного підприємства</v>
      </c>
      <c r="C34" s="415" t="str">
        <f>'ПЛАН НАВЧАЛЬНОГО ПРОЦЕСУ ДЕННА'!C35</f>
        <v>МЕіТ</v>
      </c>
      <c r="D34" s="307">
        <f>'ПЛАН НАВЧАЛЬНОГО ПРОЦЕСУ ДЕННА'!D35</f>
        <v>6</v>
      </c>
      <c r="E34" s="308">
        <f>'ПЛАН НАВЧАЛЬНОГО ПРОЦЕСУ ДЕННА'!E35</f>
        <v>0</v>
      </c>
      <c r="F34" s="308">
        <f>'ПЛАН НАВЧАЛЬНОГО ПРОЦЕСУ ДЕННА'!F35</f>
        <v>0</v>
      </c>
      <c r="G34" s="309">
        <f>'ПЛАН НАВЧАЛЬНОГО ПРОЦЕСУ ДЕННА'!G35</f>
        <v>0</v>
      </c>
      <c r="H34" s="307">
        <f>'ПЛАН НАВЧАЛЬНОГО ПРОЦЕСУ ДЕННА'!H35</f>
        <v>0</v>
      </c>
      <c r="I34" s="308">
        <f>'ПЛАН НАВЧАЛЬНОГО ПРОЦЕСУ ДЕННА'!I35</f>
        <v>0</v>
      </c>
      <c r="J34" s="308">
        <f>'ПЛАН НАВЧАЛЬНОГО ПРОЦЕСУ ДЕННА'!J35</f>
        <v>0</v>
      </c>
      <c r="K34" s="308">
        <f>'ПЛАН НАВЧАЛЬНОГО ПРОЦЕСУ ДЕННА'!K35</f>
        <v>0</v>
      </c>
      <c r="L34" s="308">
        <f>'ПЛАН НАВЧАЛЬНОГО ПРОЦЕСУ ДЕННА'!L35</f>
        <v>0</v>
      </c>
      <c r="M34" s="308">
        <f>'ПЛАН НАВЧАЛЬНОГО ПРОЦЕСУ ДЕННА'!M35</f>
        <v>0</v>
      </c>
      <c r="N34" s="308">
        <f>'ПЛАН НАВЧАЛЬНОГО ПРОЦЕСУ ДЕННА'!N35</f>
        <v>0</v>
      </c>
      <c r="O34" s="308">
        <f>'ПЛАН НАВЧАЛЬНОГО ПРОЦЕСУ ДЕННА'!O35</f>
        <v>0</v>
      </c>
      <c r="P34" s="273">
        <f>'ПЛАН НАВЧАЛЬНОГО ПРОЦЕСУ ДЕННА'!P35</f>
        <v>0</v>
      </c>
      <c r="Q34" s="273">
        <f>'ПЛАН НАВЧАЛЬНОГО ПРОЦЕСУ ДЕННА'!Q35</f>
        <v>0</v>
      </c>
      <c r="R34" s="418">
        <v>6</v>
      </c>
      <c r="S34" s="487"/>
      <c r="T34" s="487"/>
      <c r="U34" s="487"/>
      <c r="V34" s="487"/>
      <c r="W34" s="487"/>
      <c r="X34" s="487"/>
      <c r="Y34" s="487"/>
      <c r="Z34" s="310">
        <f>'ПЛАН НАВЧАЛЬНОГО ПРОЦЕСУ ДЕННА'!Y35</f>
        <v>90</v>
      </c>
      <c r="AA34" s="147">
        <f t="shared" si="0"/>
        <v>3</v>
      </c>
      <c r="AB34" s="9">
        <f t="shared" si="13"/>
        <v>4</v>
      </c>
      <c r="AC34" s="9">
        <f t="shared" si="13"/>
        <v>0</v>
      </c>
      <c r="AD34" s="9">
        <f t="shared" si="13"/>
        <v>4</v>
      </c>
      <c r="AE34" s="9">
        <f t="shared" si="14"/>
        <v>82</v>
      </c>
      <c r="AF34" s="374">
        <f>IF('ПЛАН НАВЧАЛЬНОГО ПРОЦЕСУ ДЕННА'!AE35&gt;0,IF(ROUND('ПЛАН НАВЧАЛЬНОГО ПРОЦЕСУ ДЕННА'!AE35*$BY$4,0)&gt;0,ROUND('ПЛАН НАВЧАЛЬНОГО ПРОЦЕСУ ДЕННА'!AE35*$BY$4,0)*2,2),0)</f>
        <v>0</v>
      </c>
      <c r="AG34" s="374">
        <f>IF('ПЛАН НАВЧАЛЬНОГО ПРОЦЕСУ ДЕННА'!AF35&gt;0,IF(ROUND('ПЛАН НАВЧАЛЬНОГО ПРОЦЕСУ ДЕННА'!AF35*$BY$4,0)&gt;0,ROUND('ПЛАН НАВЧАЛЬНОГО ПРОЦЕСУ ДЕННА'!AF35*$BY$4,0)*2,2),0)</f>
        <v>0</v>
      </c>
      <c r="AH34" s="374">
        <f>IF('ПЛАН НАВЧАЛЬНОГО ПРОЦЕСУ ДЕННА'!AG35&gt;0,IF(ROUND('ПЛАН НАВЧАЛЬНОГО ПРОЦЕСУ ДЕННА'!AG35*$BY$4,0)&gt;0,ROUND('ПЛАН НАВЧАЛЬНОГО ПРОЦЕСУ ДЕННА'!AG35*$BY$4,0)*2,2),0)</f>
        <v>0</v>
      </c>
      <c r="AI34" s="70">
        <f>'ПЛАН НАВЧАЛЬНОГО ПРОЦЕСУ ДЕННА'!AH35</f>
        <v>0</v>
      </c>
      <c r="AJ34" s="374">
        <f>IF('ПЛАН НАВЧАЛЬНОГО ПРОЦЕСУ ДЕННА'!AI35&gt;0,IF(ROUND('ПЛАН НАВЧАЛЬНОГО ПРОЦЕСУ ДЕННА'!AI35*$BY$4,0)&gt;0,ROUND('ПЛАН НАВЧАЛЬНОГО ПРОЦЕСУ ДЕННА'!AI35*$BY$4,0)*2,2),0)</f>
        <v>0</v>
      </c>
      <c r="AK34" s="374">
        <f>IF('ПЛАН НАВЧАЛЬНОГО ПРОЦЕСУ ДЕННА'!AJ35&gt;0,IF(ROUND('ПЛАН НАВЧАЛЬНОГО ПРОЦЕСУ ДЕННА'!AJ35*$BY$4,0)&gt;0,ROUND('ПЛАН НАВЧАЛЬНОГО ПРОЦЕСУ ДЕННА'!AJ35*$BY$4,0)*2,2),0)</f>
        <v>0</v>
      </c>
      <c r="AL34" s="374">
        <f>IF('ПЛАН НАВЧАЛЬНОГО ПРОЦЕСУ ДЕННА'!AK35&gt;0,IF(ROUND('ПЛАН НАВЧАЛЬНОГО ПРОЦЕСУ ДЕННА'!AK35*$BY$4,0)&gt;0,ROUND('ПЛАН НАВЧАЛЬНОГО ПРОЦЕСУ ДЕННА'!AK35*$BY$4,0)*2,2),0)</f>
        <v>0</v>
      </c>
      <c r="AM34" s="70">
        <f>'ПЛАН НАВЧАЛЬНОГО ПРОЦЕСУ ДЕННА'!AL35</f>
        <v>0</v>
      </c>
      <c r="AN34" s="374">
        <f>IF('ПЛАН НАВЧАЛЬНОГО ПРОЦЕСУ ДЕННА'!AM35&gt;0,IF(ROUND('ПЛАН НАВЧАЛЬНОГО ПРОЦЕСУ ДЕННА'!AM35*$BY$4,0)&gt;0,ROUND('ПЛАН НАВЧАЛЬНОГО ПРОЦЕСУ ДЕННА'!AM35*$BY$4,0)*2,2),0)</f>
        <v>0</v>
      </c>
      <c r="AO34" s="374">
        <f>IF('ПЛАН НАВЧАЛЬНОГО ПРОЦЕСУ ДЕННА'!AN35&gt;0,IF(ROUND('ПЛАН НАВЧАЛЬНОГО ПРОЦЕСУ ДЕННА'!AN35*$BY$4,0)&gt;0,ROUND('ПЛАН НАВЧАЛЬНОГО ПРОЦЕСУ ДЕННА'!AN35*$BY$4,0)*2,2),0)</f>
        <v>0</v>
      </c>
      <c r="AP34" s="374">
        <f>IF('ПЛАН НАВЧАЛЬНОГО ПРОЦЕСУ ДЕННА'!AO35&gt;0,IF(ROUND('ПЛАН НАВЧАЛЬНОГО ПРОЦЕСУ ДЕННА'!AO35*$BY$4,0)&gt;0,ROUND('ПЛАН НАВЧАЛЬНОГО ПРОЦЕСУ ДЕННА'!AO35*$BY$4,0)*2,2),0)</f>
        <v>0</v>
      </c>
      <c r="AQ34" s="70">
        <f>'ПЛАН НАВЧАЛЬНОГО ПРОЦЕСУ ДЕННА'!AP35</f>
        <v>0</v>
      </c>
      <c r="AR34" s="374">
        <f>IF('ПЛАН НАВЧАЛЬНОГО ПРОЦЕСУ ДЕННА'!AQ35&gt;0,IF(ROUND('ПЛАН НАВЧАЛЬНОГО ПРОЦЕСУ ДЕННА'!AQ35*$BY$4,0)&gt;0,ROUND('ПЛАН НАВЧАЛЬНОГО ПРОЦЕСУ ДЕННА'!AQ35*$BY$4,0)*2,2),0)</f>
        <v>0</v>
      </c>
      <c r="AS34" s="374">
        <f>IF('ПЛАН НАВЧАЛЬНОГО ПРОЦЕСУ ДЕННА'!AR35&gt;0,IF(ROUND('ПЛАН НАВЧАЛЬНОГО ПРОЦЕСУ ДЕННА'!AR35*$BY$4,0)&gt;0,ROUND('ПЛАН НАВЧАЛЬНОГО ПРОЦЕСУ ДЕННА'!AR35*$BY$4,0)*2,2),0)</f>
        <v>0</v>
      </c>
      <c r="AT34" s="374">
        <f>IF('ПЛАН НАВЧАЛЬНОГО ПРОЦЕСУ ДЕННА'!AS35&gt;0,IF(ROUND('ПЛАН НАВЧАЛЬНОГО ПРОЦЕСУ ДЕННА'!AS35*$BY$4,0)&gt;0,ROUND('ПЛАН НАВЧАЛЬНОГО ПРОЦЕСУ ДЕННА'!AS35*$BY$4,0)*2,2),0)</f>
        <v>0</v>
      </c>
      <c r="AU34" s="70">
        <f>'ПЛАН НАВЧАЛЬНОГО ПРОЦЕСУ ДЕННА'!AT35</f>
        <v>0</v>
      </c>
      <c r="AV34" s="374">
        <f>IF('ПЛАН НАВЧАЛЬНОГО ПРОЦЕСУ ДЕННА'!AU35&gt;0,IF(ROUND('ПЛАН НАВЧАЛЬНОГО ПРОЦЕСУ ДЕННА'!AU35*$BY$4,0)&gt;0,ROUND('ПЛАН НАВЧАЛЬНОГО ПРОЦЕСУ ДЕННА'!AU35*$BY$4,0)*2,2),0)</f>
        <v>0</v>
      </c>
      <c r="AW34" s="374">
        <f>IF('ПЛАН НАВЧАЛЬНОГО ПРОЦЕСУ ДЕННА'!AV35&gt;0,IF(ROUND('ПЛАН НАВЧАЛЬНОГО ПРОЦЕСУ ДЕННА'!AV35*$BY$4,0)&gt;0,ROUND('ПЛАН НАВЧАЛЬНОГО ПРОЦЕСУ ДЕННА'!AV35*$BY$4,0)*2,2),0)</f>
        <v>0</v>
      </c>
      <c r="AX34" s="374">
        <f>IF('ПЛАН НАВЧАЛЬНОГО ПРОЦЕСУ ДЕННА'!AW35&gt;0,IF(ROUND('ПЛАН НАВЧАЛЬНОГО ПРОЦЕСУ ДЕННА'!AW35*$BY$4,0)&gt;0,ROUND('ПЛАН НАВЧАЛЬНОГО ПРОЦЕСУ ДЕННА'!AW35*$BY$4,0)*2,2),0)</f>
        <v>0</v>
      </c>
      <c r="AY34" s="70">
        <f>'ПЛАН НАВЧАЛЬНОГО ПРОЦЕСУ ДЕННА'!AX35</f>
        <v>0</v>
      </c>
      <c r="AZ34" s="374">
        <v>4</v>
      </c>
      <c r="BA34" s="374">
        <f>IF('ПЛАН НАВЧАЛЬНОГО ПРОЦЕСУ ДЕННА'!AZ35&gt;0,IF(ROUND('ПЛАН НАВЧАЛЬНОГО ПРОЦЕСУ ДЕННА'!AZ35*$BY$4,0)&gt;0,ROUND('ПЛАН НАВЧАЛЬНОГО ПРОЦЕСУ ДЕННА'!AZ35*$BY$4,0)*2,2),0)</f>
        <v>0</v>
      </c>
      <c r="BB34" s="374">
        <v>4</v>
      </c>
      <c r="BC34" s="70">
        <f>'ПЛАН НАВЧАЛЬНОГО ПРОЦЕСУ ДЕННА'!BB35</f>
        <v>3</v>
      </c>
      <c r="BD34" s="374">
        <f>IF('ПЛАН НАВЧАЛЬНОГО ПРОЦЕСУ ДЕННА'!BC35&gt;0,IF(ROUND('ПЛАН НАВЧАЛЬНОГО ПРОЦЕСУ ДЕННА'!BC35*$BY$4,0)&gt;0,ROUND('ПЛАН НАВЧАЛЬНОГО ПРОЦЕСУ ДЕННА'!BC35*$BY$4,0)*2,2),0)</f>
        <v>0</v>
      </c>
      <c r="BE34" s="374">
        <f>IF('ПЛАН НАВЧАЛЬНОГО ПРОЦЕСУ ДЕННА'!BD35&gt;0,IF(ROUND('ПЛАН НАВЧАЛЬНОГО ПРОЦЕСУ ДЕННА'!BD35*$BY$4,0)&gt;0,ROUND('ПЛАН НАВЧАЛЬНОГО ПРОЦЕСУ ДЕННА'!BD35*$BY$4,0)*2,2),0)</f>
        <v>0</v>
      </c>
      <c r="BF34" s="374">
        <f>IF('ПЛАН НАВЧАЛЬНОГО ПРОЦЕСУ ДЕННА'!BE35&gt;0,IF(ROUND('ПЛАН НАВЧАЛЬНОГО ПРОЦЕСУ ДЕННА'!BE35*$BY$4,0)&gt;0,ROUND('ПЛАН НАВЧАЛЬНОГО ПРОЦЕСУ ДЕННА'!BE35*$BY$4,0)*2,2),0)</f>
        <v>0</v>
      </c>
      <c r="BG34" s="70">
        <f>'ПЛАН НАВЧАЛЬНОГО ПРОЦЕСУ ДЕННА'!BF35</f>
        <v>0</v>
      </c>
      <c r="BH34" s="374">
        <f>IF('ПЛАН НАВЧАЛЬНОГО ПРОЦЕСУ ДЕННА'!BG35&gt;0,IF(ROUND('ПЛАН НАВЧАЛЬНОГО ПРОЦЕСУ ДЕННА'!BG35*$BY$4,0)&gt;0,ROUND('ПЛАН НАВЧАЛЬНОГО ПРОЦЕСУ ДЕННА'!BG35*$BY$4,0)*2,2),0)</f>
        <v>0</v>
      </c>
      <c r="BI34" s="374">
        <f>IF('ПЛАН НАВЧАЛЬНОГО ПРОЦЕСУ ДЕННА'!BH35&gt;0,IF(ROUND('ПЛАН НАВЧАЛЬНОГО ПРОЦЕСУ ДЕННА'!BH35*$BY$4,0)&gt;0,ROUND('ПЛАН НАВЧАЛЬНОГО ПРОЦЕСУ ДЕННА'!BH35*$BY$4,0)*2,2),0)</f>
        <v>0</v>
      </c>
      <c r="BJ34" s="374">
        <f>IF('ПЛАН НАВЧАЛЬНОГО ПРОЦЕСУ ДЕННА'!BI35&gt;0,IF(ROUND('ПЛАН НАВЧАЛЬНОГО ПРОЦЕСУ ДЕННА'!BI35*$BY$4,0)&gt;0,ROUND('ПЛАН НАВЧАЛЬНОГО ПРОЦЕСУ ДЕННА'!BI35*$BY$4,0)*2,2),0)</f>
        <v>0</v>
      </c>
      <c r="BK34" s="70">
        <f>'ПЛАН НАВЧАЛЬНОГО ПРОЦЕСУ ДЕННА'!BJ35</f>
        <v>0</v>
      </c>
      <c r="BL34" s="63">
        <f t="shared" si="1"/>
        <v>0.91111111111111109</v>
      </c>
      <c r="BM34" s="127" t="str">
        <f t="shared" si="2"/>
        <v/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3</v>
      </c>
      <c r="BT34" s="14">
        <f t="shared" si="28"/>
        <v>0</v>
      </c>
      <c r="BU34" s="14">
        <f t="shared" si="28"/>
        <v>0</v>
      </c>
      <c r="BV34" s="92">
        <f t="shared" si="38"/>
        <v>3</v>
      </c>
      <c r="BY34" s="14">
        <f t="shared" si="29"/>
        <v>0</v>
      </c>
      <c r="BZ34" s="14">
        <f t="shared" si="30"/>
        <v>0</v>
      </c>
      <c r="CA34" s="14">
        <f t="shared" si="31"/>
        <v>0</v>
      </c>
      <c r="CB34" s="14">
        <f t="shared" si="32"/>
        <v>0</v>
      </c>
      <c r="CC34" s="14">
        <f t="shared" si="33"/>
        <v>0</v>
      </c>
      <c r="CD34" s="14">
        <f t="shared" si="34"/>
        <v>3</v>
      </c>
      <c r="CE34" s="14">
        <f t="shared" si="35"/>
        <v>0</v>
      </c>
      <c r="CF34" s="14">
        <f t="shared" si="36"/>
        <v>0</v>
      </c>
      <c r="CG34" s="212">
        <f t="shared" si="39"/>
        <v>3</v>
      </c>
      <c r="CH34" s="312">
        <f t="shared" si="17"/>
        <v>3</v>
      </c>
      <c r="CJ34" s="313">
        <f t="shared" si="18"/>
        <v>0</v>
      </c>
      <c r="CK34" s="313">
        <f t="shared" si="19"/>
        <v>0</v>
      </c>
      <c r="CL34" s="313">
        <f t="shared" si="20"/>
        <v>0</v>
      </c>
      <c r="CM34" s="313">
        <f t="shared" si="21"/>
        <v>0</v>
      </c>
      <c r="CN34" s="313">
        <f t="shared" si="22"/>
        <v>0</v>
      </c>
      <c r="CO34" s="313">
        <f t="shared" si="23"/>
        <v>1</v>
      </c>
      <c r="CP34" s="313">
        <f t="shared" si="24"/>
        <v>0</v>
      </c>
      <c r="CQ34" s="313">
        <f t="shared" si="25"/>
        <v>0</v>
      </c>
      <c r="CR34" s="314">
        <f t="shared" si="40"/>
        <v>1</v>
      </c>
      <c r="CS34" s="313">
        <f t="shared" si="4"/>
        <v>0</v>
      </c>
      <c r="CT34" s="313">
        <f t="shared" si="5"/>
        <v>0</v>
      </c>
      <c r="CU34" s="315">
        <f t="shared" si="6"/>
        <v>0</v>
      </c>
      <c r="CV34" s="313">
        <f t="shared" si="7"/>
        <v>0</v>
      </c>
      <c r="CW34" s="313">
        <f t="shared" si="8"/>
        <v>0</v>
      </c>
      <c r="CX34" s="313">
        <f t="shared" si="9"/>
        <v>0</v>
      </c>
      <c r="CY34" s="313">
        <f t="shared" si="10"/>
        <v>0</v>
      </c>
      <c r="CZ34" s="313">
        <f t="shared" si="11"/>
        <v>0</v>
      </c>
      <c r="DA34" s="316">
        <f t="shared" si="27"/>
        <v>0</v>
      </c>
      <c r="DE34" s="317">
        <f>SUM($AF34:$AH34)+SUM($AJ34:$AL34)+SUM($AN34:AP34)+SUM($AR34:AT34)+SUM($AV34:AX34)+SUM($AZ34:BB34)+SUM($BD34:BF34)+SUM($BH34:BJ34)</f>
        <v>8</v>
      </c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Y34" s="317">
        <f t="shared" si="37"/>
        <v>0</v>
      </c>
      <c r="DZ34" s="317">
        <f t="shared" si="37"/>
        <v>0</v>
      </c>
      <c r="EA34" s="317">
        <f t="shared" si="37"/>
        <v>0</v>
      </c>
      <c r="EB34" s="317">
        <f t="shared" si="37"/>
        <v>0</v>
      </c>
      <c r="EC34" s="317">
        <f t="shared" si="37"/>
        <v>0</v>
      </c>
      <c r="ED34" s="317">
        <f t="shared" si="37"/>
        <v>1</v>
      </c>
      <c r="EE34" s="317">
        <f t="shared" si="37"/>
        <v>0</v>
      </c>
      <c r="EF34" s="317">
        <f t="shared" si="37"/>
        <v>0</v>
      </c>
    </row>
    <row r="35" spans="1:136" s="19" customFormat="1" ht="20">
      <c r="A35" s="22" t="str">
        <f>'ПЛАН НАВЧАЛЬНОГО ПРОЦЕСУ ДЕННА'!A36</f>
        <v>1.1.20</v>
      </c>
      <c r="B35" s="414" t="str">
        <f>'ПЛАН НАВЧАЛЬНОГО ПРОЦЕСУ ДЕННА'!B36</f>
        <v>Рекреаційні комплекси світу і рекреалогія</v>
      </c>
      <c r="C35" s="415" t="str">
        <f>'ПЛАН НАВЧАЛЬНОГО ПРОЦЕСУ ДЕННА'!C36</f>
        <v>МЕіТ</v>
      </c>
      <c r="D35" s="307">
        <f>'ПЛАН НАВЧАЛЬНОГО ПРОЦЕСУ ДЕННА'!D36</f>
        <v>2</v>
      </c>
      <c r="E35" s="308">
        <f>'ПЛАН НАВЧАЛЬНОГО ПРОЦЕСУ ДЕННА'!E36</f>
        <v>0</v>
      </c>
      <c r="F35" s="308">
        <f>'ПЛАН НАВЧАЛЬНОГО ПРОЦЕСУ ДЕННА'!F36</f>
        <v>0</v>
      </c>
      <c r="G35" s="309">
        <f>'ПЛАН НАВЧАЛЬНОГО ПРОЦЕСУ ДЕННА'!G36</f>
        <v>0</v>
      </c>
      <c r="H35" s="307">
        <f>'ПЛАН НАВЧАЛЬНОГО ПРОЦЕСУ ДЕННА'!H36</f>
        <v>0</v>
      </c>
      <c r="I35" s="308">
        <f>'ПЛАН НАВЧАЛЬНОГО ПРОЦЕСУ ДЕННА'!I36</f>
        <v>0</v>
      </c>
      <c r="J35" s="308">
        <f>'ПЛАН НАВЧАЛЬНОГО ПРОЦЕСУ ДЕННА'!J36</f>
        <v>0</v>
      </c>
      <c r="K35" s="308">
        <f>'ПЛАН НАВЧАЛЬНОГО ПРОЦЕСУ ДЕННА'!K36</f>
        <v>0</v>
      </c>
      <c r="L35" s="308">
        <f>'ПЛАН НАВЧАЛЬНОГО ПРОЦЕСУ ДЕННА'!L36</f>
        <v>0</v>
      </c>
      <c r="M35" s="308">
        <f>'ПЛАН НАВЧАЛЬНОГО ПРОЦЕСУ ДЕННА'!M36</f>
        <v>0</v>
      </c>
      <c r="N35" s="308">
        <f>'ПЛАН НАВЧАЛЬНОГО ПРОЦЕСУ ДЕННА'!N36</f>
        <v>0</v>
      </c>
      <c r="O35" s="308">
        <f>'ПЛАН НАВЧАЛЬНОГО ПРОЦЕСУ ДЕННА'!O36</f>
        <v>0</v>
      </c>
      <c r="P35" s="273">
        <f>'ПЛАН НАВЧАЛЬНОГО ПРОЦЕСУ ДЕННА'!P36</f>
        <v>0</v>
      </c>
      <c r="Q35" s="273">
        <f>'ПЛАН НАВЧАЛЬНОГО ПРОЦЕСУ ДЕННА'!Q36</f>
        <v>0</v>
      </c>
      <c r="R35" s="418">
        <v>2</v>
      </c>
      <c r="S35" s="487"/>
      <c r="T35" s="487"/>
      <c r="U35" s="487"/>
      <c r="V35" s="487"/>
      <c r="W35" s="487"/>
      <c r="X35" s="487"/>
      <c r="Y35" s="487"/>
      <c r="Z35" s="310">
        <f>'ПЛАН НАВЧАЛЬНОГО ПРОЦЕСУ ДЕННА'!Y36</f>
        <v>120</v>
      </c>
      <c r="AA35" s="147">
        <f t="shared" si="0"/>
        <v>4</v>
      </c>
      <c r="AB35" s="9">
        <f t="shared" si="13"/>
        <v>4</v>
      </c>
      <c r="AC35" s="9">
        <f t="shared" si="13"/>
        <v>0</v>
      </c>
      <c r="AD35" s="9">
        <f t="shared" si="13"/>
        <v>4</v>
      </c>
      <c r="AE35" s="9">
        <f t="shared" si="14"/>
        <v>112</v>
      </c>
      <c r="AF35" s="374">
        <f>IF('ПЛАН НАВЧАЛЬНОГО ПРОЦЕСУ ДЕННА'!AE36&gt;0,IF(ROUND('ПЛАН НАВЧАЛЬНОГО ПРОЦЕСУ ДЕННА'!AE36*$BY$4,0)&gt;0,ROUND('ПЛАН НАВЧАЛЬНОГО ПРОЦЕСУ ДЕННА'!AE36*$BY$4,0)*2,2),0)</f>
        <v>0</v>
      </c>
      <c r="AG35" s="374">
        <f>IF('ПЛАН НАВЧАЛЬНОГО ПРОЦЕСУ ДЕННА'!AF36&gt;0,IF(ROUND('ПЛАН НАВЧАЛЬНОГО ПРОЦЕСУ ДЕННА'!AF36*$BY$4,0)&gt;0,ROUND('ПЛАН НАВЧАЛЬНОГО ПРОЦЕСУ ДЕННА'!AF36*$BY$4,0)*2,2),0)</f>
        <v>0</v>
      </c>
      <c r="AH35" s="374">
        <f>IF('ПЛАН НАВЧАЛЬНОГО ПРОЦЕСУ ДЕННА'!AG36&gt;0,IF(ROUND('ПЛАН НАВЧАЛЬНОГО ПРОЦЕСУ ДЕННА'!AG36*$BY$4,0)&gt;0,ROUND('ПЛАН НАВЧАЛЬНОГО ПРОЦЕСУ ДЕННА'!AG36*$BY$4,0)*2,2),0)</f>
        <v>0</v>
      </c>
      <c r="AI35" s="70">
        <f>'ПЛАН НАВЧАЛЬНОГО ПРОЦЕСУ ДЕННА'!AH36</f>
        <v>0</v>
      </c>
      <c r="AJ35" s="374">
        <v>4</v>
      </c>
      <c r="AK35" s="374">
        <f>IF('ПЛАН НАВЧАЛЬНОГО ПРОЦЕСУ ДЕННА'!AJ36&gt;0,IF(ROUND('ПЛАН НАВЧАЛЬНОГО ПРОЦЕСУ ДЕННА'!AJ36*$BY$4,0)&gt;0,ROUND('ПЛАН НАВЧАЛЬНОГО ПРОЦЕСУ ДЕННА'!AJ36*$BY$4,0)*2,2),0)</f>
        <v>0</v>
      </c>
      <c r="AL35" s="374">
        <v>4</v>
      </c>
      <c r="AM35" s="70">
        <f>'ПЛАН НАВЧАЛЬНОГО ПРОЦЕСУ ДЕННА'!AL36</f>
        <v>4</v>
      </c>
      <c r="AN35" s="374">
        <f>IF('ПЛАН НАВЧАЛЬНОГО ПРОЦЕСУ ДЕННА'!AM36&gt;0,IF(ROUND('ПЛАН НАВЧАЛЬНОГО ПРОЦЕСУ ДЕННА'!AM36*$BY$4,0)&gt;0,ROUND('ПЛАН НАВЧАЛЬНОГО ПРОЦЕСУ ДЕННА'!AM36*$BY$4,0)*2,2),0)</f>
        <v>0</v>
      </c>
      <c r="AO35" s="374">
        <f>IF('ПЛАН НАВЧАЛЬНОГО ПРОЦЕСУ ДЕННА'!AN36&gt;0,IF(ROUND('ПЛАН НАВЧАЛЬНОГО ПРОЦЕСУ ДЕННА'!AN36*$BY$4,0)&gt;0,ROUND('ПЛАН НАВЧАЛЬНОГО ПРОЦЕСУ ДЕННА'!AN36*$BY$4,0)*2,2),0)</f>
        <v>0</v>
      </c>
      <c r="AP35" s="374">
        <f>IF('ПЛАН НАВЧАЛЬНОГО ПРОЦЕСУ ДЕННА'!AO36&gt;0,IF(ROUND('ПЛАН НАВЧАЛЬНОГО ПРОЦЕСУ ДЕННА'!AO36*$BY$4,0)&gt;0,ROUND('ПЛАН НАВЧАЛЬНОГО ПРОЦЕСУ ДЕННА'!AO36*$BY$4,0)*2,2),0)</f>
        <v>0</v>
      </c>
      <c r="AQ35" s="70">
        <f>'ПЛАН НАВЧАЛЬНОГО ПРОЦЕСУ ДЕННА'!AP36</f>
        <v>0</v>
      </c>
      <c r="AR35" s="374">
        <f>IF('ПЛАН НАВЧАЛЬНОГО ПРОЦЕСУ ДЕННА'!AQ36&gt;0,IF(ROUND('ПЛАН НАВЧАЛЬНОГО ПРОЦЕСУ ДЕННА'!AQ36*$BY$4,0)&gt;0,ROUND('ПЛАН НАВЧАЛЬНОГО ПРОЦЕСУ ДЕННА'!AQ36*$BY$4,0)*2,2),0)</f>
        <v>0</v>
      </c>
      <c r="AS35" s="374">
        <f>IF('ПЛАН НАВЧАЛЬНОГО ПРОЦЕСУ ДЕННА'!AR36&gt;0,IF(ROUND('ПЛАН НАВЧАЛЬНОГО ПРОЦЕСУ ДЕННА'!AR36*$BY$4,0)&gt;0,ROUND('ПЛАН НАВЧАЛЬНОГО ПРОЦЕСУ ДЕННА'!AR36*$BY$4,0)*2,2),0)</f>
        <v>0</v>
      </c>
      <c r="AT35" s="374">
        <f>IF('ПЛАН НАВЧАЛЬНОГО ПРОЦЕСУ ДЕННА'!AS36&gt;0,IF(ROUND('ПЛАН НАВЧАЛЬНОГО ПРОЦЕСУ ДЕННА'!AS36*$BY$4,0)&gt;0,ROUND('ПЛАН НАВЧАЛЬНОГО ПРОЦЕСУ ДЕННА'!AS36*$BY$4,0)*2,2),0)</f>
        <v>0</v>
      </c>
      <c r="AU35" s="70">
        <f>'ПЛАН НАВЧАЛЬНОГО ПРОЦЕСУ ДЕННА'!AT36</f>
        <v>0</v>
      </c>
      <c r="AV35" s="374">
        <f>IF('ПЛАН НАВЧАЛЬНОГО ПРОЦЕСУ ДЕННА'!AU36&gt;0,IF(ROUND('ПЛАН НАВЧАЛЬНОГО ПРОЦЕСУ ДЕННА'!AU36*$BY$4,0)&gt;0,ROUND('ПЛАН НАВЧАЛЬНОГО ПРОЦЕСУ ДЕННА'!AU36*$BY$4,0)*2,2),0)</f>
        <v>0</v>
      </c>
      <c r="AW35" s="374">
        <f>IF('ПЛАН НАВЧАЛЬНОГО ПРОЦЕСУ ДЕННА'!AV36&gt;0,IF(ROUND('ПЛАН НАВЧАЛЬНОГО ПРОЦЕСУ ДЕННА'!AV36*$BY$4,0)&gt;0,ROUND('ПЛАН НАВЧАЛЬНОГО ПРОЦЕСУ ДЕННА'!AV36*$BY$4,0)*2,2),0)</f>
        <v>0</v>
      </c>
      <c r="AX35" s="374">
        <f>IF('ПЛАН НАВЧАЛЬНОГО ПРОЦЕСУ ДЕННА'!AW36&gt;0,IF(ROUND('ПЛАН НАВЧАЛЬНОГО ПРОЦЕСУ ДЕННА'!AW36*$BY$4,0)&gt;0,ROUND('ПЛАН НАВЧАЛЬНОГО ПРОЦЕСУ ДЕННА'!AW36*$BY$4,0)*2,2),0)</f>
        <v>0</v>
      </c>
      <c r="AY35" s="70">
        <f>'ПЛАН НАВЧАЛЬНОГО ПРОЦЕСУ ДЕННА'!AX36</f>
        <v>0</v>
      </c>
      <c r="AZ35" s="374">
        <f>IF('ПЛАН НАВЧАЛЬНОГО ПРОЦЕСУ ДЕННА'!AY36&gt;0,IF(ROUND('ПЛАН НАВЧАЛЬНОГО ПРОЦЕСУ ДЕННА'!AY36*$BY$4,0)&gt;0,ROUND('ПЛАН НАВЧАЛЬНОГО ПРОЦЕСУ ДЕННА'!AY36*$BY$4,0)*2,2),0)</f>
        <v>0</v>
      </c>
      <c r="BA35" s="374">
        <f>IF('ПЛАН НАВЧАЛЬНОГО ПРОЦЕСУ ДЕННА'!AZ36&gt;0,IF(ROUND('ПЛАН НАВЧАЛЬНОГО ПРОЦЕСУ ДЕННА'!AZ36*$BY$4,0)&gt;0,ROUND('ПЛАН НАВЧАЛЬНОГО ПРОЦЕСУ ДЕННА'!AZ36*$BY$4,0)*2,2),0)</f>
        <v>0</v>
      </c>
      <c r="BB35" s="374">
        <f>IF('ПЛАН НАВЧАЛЬНОГО ПРОЦЕСУ ДЕННА'!BA36&gt;0,IF(ROUND('ПЛАН НАВЧАЛЬНОГО ПРОЦЕСУ ДЕННА'!BA36*$BY$4,0)&gt;0,ROUND('ПЛАН НАВЧАЛЬНОГО ПРОЦЕСУ ДЕННА'!BA36*$BY$4,0)*2,2),0)</f>
        <v>0</v>
      </c>
      <c r="BC35" s="70">
        <f>'ПЛАН НАВЧАЛЬНОГО ПРОЦЕСУ ДЕННА'!BB36</f>
        <v>0</v>
      </c>
      <c r="BD35" s="374">
        <f>IF('ПЛАН НАВЧАЛЬНОГО ПРОЦЕСУ ДЕННА'!BC36&gt;0,IF(ROUND('ПЛАН НАВЧАЛЬНОГО ПРОЦЕСУ ДЕННА'!BC36*$BY$4,0)&gt;0,ROUND('ПЛАН НАВЧАЛЬНОГО ПРОЦЕСУ ДЕННА'!BC36*$BY$4,0)*2,2),0)</f>
        <v>0</v>
      </c>
      <c r="BE35" s="374">
        <f>IF('ПЛАН НАВЧАЛЬНОГО ПРОЦЕСУ ДЕННА'!BD36&gt;0,IF(ROUND('ПЛАН НАВЧАЛЬНОГО ПРОЦЕСУ ДЕННА'!BD36*$BY$4,0)&gt;0,ROUND('ПЛАН НАВЧАЛЬНОГО ПРОЦЕСУ ДЕННА'!BD36*$BY$4,0)*2,2),0)</f>
        <v>0</v>
      </c>
      <c r="BF35" s="374">
        <f>IF('ПЛАН НАВЧАЛЬНОГО ПРОЦЕСУ ДЕННА'!BE36&gt;0,IF(ROUND('ПЛАН НАВЧАЛЬНОГО ПРОЦЕСУ ДЕННА'!BE36*$BY$4,0)&gt;0,ROUND('ПЛАН НАВЧАЛЬНОГО ПРОЦЕСУ ДЕННА'!BE36*$BY$4,0)*2,2),0)</f>
        <v>0</v>
      </c>
      <c r="BG35" s="70">
        <f>'ПЛАН НАВЧАЛЬНОГО ПРОЦЕСУ ДЕННА'!BF36</f>
        <v>0</v>
      </c>
      <c r="BH35" s="374">
        <f>IF('ПЛАН НАВЧАЛЬНОГО ПРОЦЕСУ ДЕННА'!BG36&gt;0,IF(ROUND('ПЛАН НАВЧАЛЬНОГО ПРОЦЕСУ ДЕННА'!BG36*$BY$4,0)&gt;0,ROUND('ПЛАН НАВЧАЛЬНОГО ПРОЦЕСУ ДЕННА'!BG36*$BY$4,0)*2,2),0)</f>
        <v>0</v>
      </c>
      <c r="BI35" s="374">
        <f>IF('ПЛАН НАВЧАЛЬНОГО ПРОЦЕСУ ДЕННА'!BH36&gt;0,IF(ROUND('ПЛАН НАВЧАЛЬНОГО ПРОЦЕСУ ДЕННА'!BH36*$BY$4,0)&gt;0,ROUND('ПЛАН НАВЧАЛЬНОГО ПРОЦЕСУ ДЕННА'!BH36*$BY$4,0)*2,2),0)</f>
        <v>0</v>
      </c>
      <c r="BJ35" s="374">
        <f>IF('ПЛАН НАВЧАЛЬНОГО ПРОЦЕСУ ДЕННА'!BI36&gt;0,IF(ROUND('ПЛАН НАВЧАЛЬНОГО ПРОЦЕСУ ДЕННА'!BI36*$BY$4,0)&gt;0,ROUND('ПЛАН НАВЧАЛЬНОГО ПРОЦЕСУ ДЕННА'!BI36*$BY$4,0)*2,2),0)</f>
        <v>0</v>
      </c>
      <c r="BK35" s="70">
        <f>'ПЛАН НАВЧАЛЬНОГО ПРОЦЕСУ ДЕННА'!BJ36</f>
        <v>0</v>
      </c>
      <c r="BL35" s="63">
        <f t="shared" si="1"/>
        <v>0.93333333333333335</v>
      </c>
      <c r="BM35" s="127" t="str">
        <f t="shared" si="2"/>
        <v/>
      </c>
      <c r="BN35" s="14">
        <f t="shared" si="28"/>
        <v>0</v>
      </c>
      <c r="BO35" s="14">
        <f t="shared" si="28"/>
        <v>4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14">
        <f t="shared" si="28"/>
        <v>0</v>
      </c>
      <c r="BU35" s="14">
        <f t="shared" si="28"/>
        <v>0</v>
      </c>
      <c r="BV35" s="92">
        <f t="shared" si="38"/>
        <v>4</v>
      </c>
      <c r="BY35" s="14">
        <f t="shared" si="29"/>
        <v>0</v>
      </c>
      <c r="BZ35" s="14">
        <f t="shared" si="30"/>
        <v>4</v>
      </c>
      <c r="CA35" s="14">
        <f t="shared" si="31"/>
        <v>0</v>
      </c>
      <c r="CB35" s="14">
        <f t="shared" si="32"/>
        <v>0</v>
      </c>
      <c r="CC35" s="14">
        <f t="shared" si="33"/>
        <v>0</v>
      </c>
      <c r="CD35" s="14">
        <f t="shared" si="34"/>
        <v>0</v>
      </c>
      <c r="CE35" s="14">
        <f t="shared" si="35"/>
        <v>0</v>
      </c>
      <c r="CF35" s="14">
        <f t="shared" si="36"/>
        <v>0</v>
      </c>
      <c r="CG35" s="212">
        <f t="shared" si="39"/>
        <v>4</v>
      </c>
      <c r="CH35" s="312">
        <f t="shared" si="17"/>
        <v>4</v>
      </c>
      <c r="CJ35" s="313">
        <f t="shared" si="18"/>
        <v>0</v>
      </c>
      <c r="CK35" s="313">
        <f t="shared" si="19"/>
        <v>1</v>
      </c>
      <c r="CL35" s="313">
        <f t="shared" si="20"/>
        <v>0</v>
      </c>
      <c r="CM35" s="313">
        <f t="shared" si="21"/>
        <v>0</v>
      </c>
      <c r="CN35" s="313">
        <f t="shared" si="22"/>
        <v>0</v>
      </c>
      <c r="CO35" s="313">
        <f t="shared" si="23"/>
        <v>0</v>
      </c>
      <c r="CP35" s="313">
        <f t="shared" si="24"/>
        <v>0</v>
      </c>
      <c r="CQ35" s="313">
        <f t="shared" si="25"/>
        <v>0</v>
      </c>
      <c r="CR35" s="314">
        <f t="shared" si="40"/>
        <v>1</v>
      </c>
      <c r="CS35" s="313">
        <f t="shared" si="4"/>
        <v>0</v>
      </c>
      <c r="CT35" s="313">
        <f t="shared" si="5"/>
        <v>0</v>
      </c>
      <c r="CU35" s="315">
        <f t="shared" si="6"/>
        <v>0</v>
      </c>
      <c r="CV35" s="313">
        <f t="shared" si="7"/>
        <v>0</v>
      </c>
      <c r="CW35" s="313">
        <f t="shared" si="8"/>
        <v>0</v>
      </c>
      <c r="CX35" s="313">
        <f t="shared" si="9"/>
        <v>0</v>
      </c>
      <c r="CY35" s="313">
        <f t="shared" si="10"/>
        <v>0</v>
      </c>
      <c r="CZ35" s="313">
        <f t="shared" si="11"/>
        <v>0</v>
      </c>
      <c r="DA35" s="316">
        <f t="shared" si="27"/>
        <v>0</v>
      </c>
      <c r="DE35" s="317">
        <f>SUM($AF35:$AH35)+SUM($AJ35:$AL35)+SUM($AN35:AP35)+SUM($AR35:AT35)+SUM($AV35:AX35)+SUM($AZ35:BB35)+SUM($BD35:BF35)+SUM($BH35:BJ35)</f>
        <v>8</v>
      </c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Y35" s="317">
        <f t="shared" ref="DY35:EF45" si="41">IF(OR($R35=DY$11,$S35=DY$11,$T35=DY$11,$U35=DY$11,$V35=DY$11,$W35=DY$11,$Y35=DY$11),1,0)</f>
        <v>0</v>
      </c>
      <c r="DZ35" s="317">
        <f t="shared" si="41"/>
        <v>1</v>
      </c>
      <c r="EA35" s="317">
        <f t="shared" si="41"/>
        <v>0</v>
      </c>
      <c r="EB35" s="317">
        <f t="shared" si="41"/>
        <v>0</v>
      </c>
      <c r="EC35" s="317">
        <f t="shared" si="41"/>
        <v>0</v>
      </c>
      <c r="ED35" s="317">
        <f t="shared" si="41"/>
        <v>0</v>
      </c>
      <c r="EE35" s="317">
        <f t="shared" si="41"/>
        <v>0</v>
      </c>
      <c r="EF35" s="317">
        <f t="shared" si="41"/>
        <v>0</v>
      </c>
    </row>
    <row r="36" spans="1:136" s="19" customFormat="1" ht="12.5">
      <c r="A36" s="22" t="str">
        <f>'ПЛАН НАВЧАЛЬНОГО ПРОЦЕСУ ДЕННА'!A37</f>
        <v>1.1.21</v>
      </c>
      <c r="B36" s="414" t="str">
        <f>'ПЛАН НАВЧАЛЬНОГО ПРОЦЕСУ ДЕННА'!B37</f>
        <v>Організація туристичних подорожей</v>
      </c>
      <c r="C36" s="415" t="str">
        <f>'ПЛАН НАВЧАЛЬНОГО ПРОЦЕСУ ДЕННА'!C37</f>
        <v>МЕіТ</v>
      </c>
      <c r="D36" s="307">
        <f>'ПЛАН НАВЧАЛЬНОГО ПРОЦЕСУ ДЕННА'!D37</f>
        <v>1</v>
      </c>
      <c r="E36" s="308">
        <f>'ПЛАН НАВЧАЛЬНОГО ПРОЦЕСУ ДЕННА'!E37</f>
        <v>0</v>
      </c>
      <c r="F36" s="308">
        <f>'ПЛАН НАВЧАЛЬНОГО ПРОЦЕСУ ДЕННА'!F37</f>
        <v>0</v>
      </c>
      <c r="G36" s="309">
        <f>'ПЛАН НАВЧАЛЬНОГО ПРОЦЕСУ ДЕННА'!G37</f>
        <v>0</v>
      </c>
      <c r="H36" s="307">
        <f>'ПЛАН НАВЧАЛЬНОГО ПРОЦЕСУ ДЕННА'!H37</f>
        <v>0</v>
      </c>
      <c r="I36" s="308">
        <f>'ПЛАН НАВЧАЛЬНОГО ПРОЦЕСУ ДЕННА'!I37</f>
        <v>0</v>
      </c>
      <c r="J36" s="308">
        <f>'ПЛАН НАВЧАЛЬНОГО ПРОЦЕСУ ДЕННА'!J37</f>
        <v>0</v>
      </c>
      <c r="K36" s="308">
        <f>'ПЛАН НАВЧАЛЬНОГО ПРОЦЕСУ ДЕННА'!K37</f>
        <v>0</v>
      </c>
      <c r="L36" s="308">
        <f>'ПЛАН НАВЧАЛЬНОГО ПРОЦЕСУ ДЕННА'!L37</f>
        <v>0</v>
      </c>
      <c r="M36" s="308">
        <f>'ПЛАН НАВЧАЛЬНОГО ПРОЦЕСУ ДЕННА'!M37</f>
        <v>0</v>
      </c>
      <c r="N36" s="308">
        <f>'ПЛАН НАВЧАЛЬНОГО ПРОЦЕСУ ДЕННА'!N37</f>
        <v>0</v>
      </c>
      <c r="O36" s="308">
        <f>'ПЛАН НАВЧАЛЬНОГО ПРОЦЕСУ ДЕННА'!O37</f>
        <v>0</v>
      </c>
      <c r="P36" s="273">
        <f>'ПЛАН НАВЧАЛЬНОГО ПРОЦЕСУ ДЕННА'!P37</f>
        <v>0</v>
      </c>
      <c r="Q36" s="273">
        <f>'ПЛАН НАВЧАЛЬНОГО ПРОЦЕСУ ДЕННА'!Q37</f>
        <v>0</v>
      </c>
      <c r="R36" s="418">
        <v>1</v>
      </c>
      <c r="S36" s="487"/>
      <c r="T36" s="487"/>
      <c r="U36" s="487"/>
      <c r="V36" s="487"/>
      <c r="W36" s="487"/>
      <c r="X36" s="487"/>
      <c r="Y36" s="487"/>
      <c r="Z36" s="310">
        <f>'ПЛАН НАВЧАЛЬНОГО ПРОЦЕСУ ДЕННА'!Y37</f>
        <v>105</v>
      </c>
      <c r="AA36" s="147">
        <f t="shared" si="0"/>
        <v>3.5</v>
      </c>
      <c r="AB36" s="9">
        <f t="shared" si="13"/>
        <v>2</v>
      </c>
      <c r="AC36" s="9">
        <f t="shared" si="13"/>
        <v>0</v>
      </c>
      <c r="AD36" s="9">
        <f t="shared" si="13"/>
        <v>2</v>
      </c>
      <c r="AE36" s="9">
        <f t="shared" si="14"/>
        <v>101</v>
      </c>
      <c r="AF36" s="374">
        <f>IF('ПЛАН НАВЧАЛЬНОГО ПРОЦЕСУ ДЕННА'!AE37&gt;0,IF(ROUND('ПЛАН НАВЧАЛЬНОГО ПРОЦЕСУ ДЕННА'!AE37*$BY$4,0)&gt;0,ROUND('ПЛАН НАВЧАЛЬНОГО ПРОЦЕСУ ДЕННА'!AE37*$BY$4,0)*2,2),0)</f>
        <v>2</v>
      </c>
      <c r="AG36" s="374">
        <f>IF('ПЛАН НАВЧАЛЬНОГО ПРОЦЕСУ ДЕННА'!AF37&gt;0,IF(ROUND('ПЛАН НАВЧАЛЬНОГО ПРОЦЕСУ ДЕННА'!AF37*$BY$4,0)&gt;0,ROUND('ПЛАН НАВЧАЛЬНОГО ПРОЦЕСУ ДЕННА'!AF37*$BY$4,0)*2,2),0)</f>
        <v>0</v>
      </c>
      <c r="AH36" s="374">
        <f>IF('ПЛАН НАВЧАЛЬНОГО ПРОЦЕСУ ДЕННА'!AG37&gt;0,IF(ROUND('ПЛАН НАВЧАЛЬНОГО ПРОЦЕСУ ДЕННА'!AG37*$BY$4,0)&gt;0,ROUND('ПЛАН НАВЧАЛЬНОГО ПРОЦЕСУ ДЕННА'!AG37*$BY$4,0)*2,2),0)</f>
        <v>2</v>
      </c>
      <c r="AI36" s="70">
        <f>'ПЛАН НАВЧАЛЬНОГО ПРОЦЕСУ ДЕННА'!AH37</f>
        <v>3.5</v>
      </c>
      <c r="AJ36" s="374">
        <f>IF('ПЛАН НАВЧАЛЬНОГО ПРОЦЕСУ ДЕННА'!AI37&gt;0,IF(ROUND('ПЛАН НАВЧАЛЬНОГО ПРОЦЕСУ ДЕННА'!AI37*$BY$4,0)&gt;0,ROUND('ПЛАН НАВЧАЛЬНОГО ПРОЦЕСУ ДЕННА'!AI37*$BY$4,0)*2,2),0)</f>
        <v>0</v>
      </c>
      <c r="AK36" s="374">
        <f>IF('ПЛАН НАВЧАЛЬНОГО ПРОЦЕСУ ДЕННА'!AJ37&gt;0,IF(ROUND('ПЛАН НАВЧАЛЬНОГО ПРОЦЕСУ ДЕННА'!AJ37*$BY$4,0)&gt;0,ROUND('ПЛАН НАВЧАЛЬНОГО ПРОЦЕСУ ДЕННА'!AJ37*$BY$4,0)*2,2),0)</f>
        <v>0</v>
      </c>
      <c r="AL36" s="374">
        <f>IF('ПЛАН НАВЧАЛЬНОГО ПРОЦЕСУ ДЕННА'!AK37&gt;0,IF(ROUND('ПЛАН НАВЧАЛЬНОГО ПРОЦЕСУ ДЕННА'!AK37*$BY$4,0)&gt;0,ROUND('ПЛАН НАВЧАЛЬНОГО ПРОЦЕСУ ДЕННА'!AK37*$BY$4,0)*2,2),0)</f>
        <v>0</v>
      </c>
      <c r="AM36" s="70">
        <f>'ПЛАН НАВЧАЛЬНОГО ПРОЦЕСУ ДЕННА'!AL37</f>
        <v>0</v>
      </c>
      <c r="AN36" s="374">
        <f>IF('ПЛАН НАВЧАЛЬНОГО ПРОЦЕСУ ДЕННА'!AM37&gt;0,IF(ROUND('ПЛАН НАВЧАЛЬНОГО ПРОЦЕСУ ДЕННА'!AM37*$BY$4,0)&gt;0,ROUND('ПЛАН НАВЧАЛЬНОГО ПРОЦЕСУ ДЕННА'!AM37*$BY$4,0)*2,2),0)</f>
        <v>0</v>
      </c>
      <c r="AO36" s="374">
        <f>IF('ПЛАН НАВЧАЛЬНОГО ПРОЦЕСУ ДЕННА'!AN37&gt;0,IF(ROUND('ПЛАН НАВЧАЛЬНОГО ПРОЦЕСУ ДЕННА'!AN37*$BY$4,0)&gt;0,ROUND('ПЛАН НАВЧАЛЬНОГО ПРОЦЕСУ ДЕННА'!AN37*$BY$4,0)*2,2),0)</f>
        <v>0</v>
      </c>
      <c r="AP36" s="374">
        <f>IF('ПЛАН НАВЧАЛЬНОГО ПРОЦЕСУ ДЕННА'!AO37&gt;0,IF(ROUND('ПЛАН НАВЧАЛЬНОГО ПРОЦЕСУ ДЕННА'!AO37*$BY$4,0)&gt;0,ROUND('ПЛАН НАВЧАЛЬНОГО ПРОЦЕСУ ДЕННА'!AO37*$BY$4,0)*2,2),0)</f>
        <v>0</v>
      </c>
      <c r="AQ36" s="70">
        <f>'ПЛАН НАВЧАЛЬНОГО ПРОЦЕСУ ДЕННА'!AP37</f>
        <v>0</v>
      </c>
      <c r="AR36" s="374">
        <f>IF('ПЛАН НАВЧАЛЬНОГО ПРОЦЕСУ ДЕННА'!AQ37&gt;0,IF(ROUND('ПЛАН НАВЧАЛЬНОГО ПРОЦЕСУ ДЕННА'!AQ37*$BY$4,0)&gt;0,ROUND('ПЛАН НАВЧАЛЬНОГО ПРОЦЕСУ ДЕННА'!AQ37*$BY$4,0)*2,2),0)</f>
        <v>0</v>
      </c>
      <c r="AS36" s="374">
        <f>IF('ПЛАН НАВЧАЛЬНОГО ПРОЦЕСУ ДЕННА'!AR37&gt;0,IF(ROUND('ПЛАН НАВЧАЛЬНОГО ПРОЦЕСУ ДЕННА'!AR37*$BY$4,0)&gt;0,ROUND('ПЛАН НАВЧАЛЬНОГО ПРОЦЕСУ ДЕННА'!AR37*$BY$4,0)*2,2),0)</f>
        <v>0</v>
      </c>
      <c r="AT36" s="374">
        <f>IF('ПЛАН НАВЧАЛЬНОГО ПРОЦЕСУ ДЕННА'!AS37&gt;0,IF(ROUND('ПЛАН НАВЧАЛЬНОГО ПРОЦЕСУ ДЕННА'!AS37*$BY$4,0)&gt;0,ROUND('ПЛАН НАВЧАЛЬНОГО ПРОЦЕСУ ДЕННА'!AS37*$BY$4,0)*2,2),0)</f>
        <v>0</v>
      </c>
      <c r="AU36" s="70">
        <f>'ПЛАН НАВЧАЛЬНОГО ПРОЦЕСУ ДЕННА'!AT37</f>
        <v>0</v>
      </c>
      <c r="AV36" s="374">
        <f>IF('ПЛАН НАВЧАЛЬНОГО ПРОЦЕСУ ДЕННА'!AU37&gt;0,IF(ROUND('ПЛАН НАВЧАЛЬНОГО ПРОЦЕСУ ДЕННА'!AU37*$BY$4,0)&gt;0,ROUND('ПЛАН НАВЧАЛЬНОГО ПРОЦЕСУ ДЕННА'!AU37*$BY$4,0)*2,2),0)</f>
        <v>0</v>
      </c>
      <c r="AW36" s="374">
        <f>IF('ПЛАН НАВЧАЛЬНОГО ПРОЦЕСУ ДЕННА'!AV37&gt;0,IF(ROUND('ПЛАН НАВЧАЛЬНОГО ПРОЦЕСУ ДЕННА'!AV37*$BY$4,0)&gt;0,ROUND('ПЛАН НАВЧАЛЬНОГО ПРОЦЕСУ ДЕННА'!AV37*$BY$4,0)*2,2),0)</f>
        <v>0</v>
      </c>
      <c r="AX36" s="374">
        <f>IF('ПЛАН НАВЧАЛЬНОГО ПРОЦЕСУ ДЕННА'!AW37&gt;0,IF(ROUND('ПЛАН НАВЧАЛЬНОГО ПРОЦЕСУ ДЕННА'!AW37*$BY$4,0)&gt;0,ROUND('ПЛАН НАВЧАЛЬНОГО ПРОЦЕСУ ДЕННА'!AW37*$BY$4,0)*2,2),0)</f>
        <v>0</v>
      </c>
      <c r="AY36" s="70">
        <f>'ПЛАН НАВЧАЛЬНОГО ПРОЦЕСУ ДЕННА'!AX37</f>
        <v>0</v>
      </c>
      <c r="AZ36" s="374">
        <f>IF('ПЛАН НАВЧАЛЬНОГО ПРОЦЕСУ ДЕННА'!AY37&gt;0,IF(ROUND('ПЛАН НАВЧАЛЬНОГО ПРОЦЕСУ ДЕННА'!AY37*$BY$4,0)&gt;0,ROUND('ПЛАН НАВЧАЛЬНОГО ПРОЦЕСУ ДЕННА'!AY37*$BY$4,0)*2,2),0)</f>
        <v>0</v>
      </c>
      <c r="BA36" s="374">
        <f>IF('ПЛАН НАВЧАЛЬНОГО ПРОЦЕСУ ДЕННА'!AZ37&gt;0,IF(ROUND('ПЛАН НАВЧАЛЬНОГО ПРОЦЕСУ ДЕННА'!AZ37*$BY$4,0)&gt;0,ROUND('ПЛАН НАВЧАЛЬНОГО ПРОЦЕСУ ДЕННА'!AZ37*$BY$4,0)*2,2),0)</f>
        <v>0</v>
      </c>
      <c r="BB36" s="374">
        <f>IF('ПЛАН НАВЧАЛЬНОГО ПРОЦЕСУ ДЕННА'!BA37&gt;0,IF(ROUND('ПЛАН НАВЧАЛЬНОГО ПРОЦЕСУ ДЕННА'!BA37*$BY$4,0)&gt;0,ROUND('ПЛАН НАВЧАЛЬНОГО ПРОЦЕСУ ДЕННА'!BA37*$BY$4,0)*2,2),0)</f>
        <v>0</v>
      </c>
      <c r="BC36" s="70">
        <f>'ПЛАН НАВЧАЛЬНОГО ПРОЦЕСУ ДЕННА'!BB37</f>
        <v>0</v>
      </c>
      <c r="BD36" s="374">
        <f>IF('ПЛАН НАВЧАЛЬНОГО ПРОЦЕСУ ДЕННА'!BC37&gt;0,IF(ROUND('ПЛАН НАВЧАЛЬНОГО ПРОЦЕСУ ДЕННА'!BC37*$BY$4,0)&gt;0,ROUND('ПЛАН НАВЧАЛЬНОГО ПРОЦЕСУ ДЕННА'!BC37*$BY$4,0)*2,2),0)</f>
        <v>0</v>
      </c>
      <c r="BE36" s="374">
        <f>IF('ПЛАН НАВЧАЛЬНОГО ПРОЦЕСУ ДЕННА'!BD37&gt;0,IF(ROUND('ПЛАН НАВЧАЛЬНОГО ПРОЦЕСУ ДЕННА'!BD37*$BY$4,0)&gt;0,ROUND('ПЛАН НАВЧАЛЬНОГО ПРОЦЕСУ ДЕННА'!BD37*$BY$4,0)*2,2),0)</f>
        <v>0</v>
      </c>
      <c r="BF36" s="374">
        <f>IF('ПЛАН НАВЧАЛЬНОГО ПРОЦЕСУ ДЕННА'!BE37&gt;0,IF(ROUND('ПЛАН НАВЧАЛЬНОГО ПРОЦЕСУ ДЕННА'!BE37*$BY$4,0)&gt;0,ROUND('ПЛАН НАВЧАЛЬНОГО ПРОЦЕСУ ДЕННА'!BE37*$BY$4,0)*2,2),0)</f>
        <v>0</v>
      </c>
      <c r="BG36" s="70">
        <f>'ПЛАН НАВЧАЛЬНОГО ПРОЦЕСУ ДЕННА'!BF37</f>
        <v>0</v>
      </c>
      <c r="BH36" s="374">
        <f>IF('ПЛАН НАВЧАЛЬНОГО ПРОЦЕСУ ДЕННА'!BG37&gt;0,IF(ROUND('ПЛАН НАВЧАЛЬНОГО ПРОЦЕСУ ДЕННА'!BG37*$BY$4,0)&gt;0,ROUND('ПЛАН НАВЧАЛЬНОГО ПРОЦЕСУ ДЕННА'!BG37*$BY$4,0)*2,2),0)</f>
        <v>0</v>
      </c>
      <c r="BI36" s="374">
        <f>IF('ПЛАН НАВЧАЛЬНОГО ПРОЦЕСУ ДЕННА'!BH37&gt;0,IF(ROUND('ПЛАН НАВЧАЛЬНОГО ПРОЦЕСУ ДЕННА'!BH37*$BY$4,0)&gt;0,ROUND('ПЛАН НАВЧАЛЬНОГО ПРОЦЕСУ ДЕННА'!BH37*$BY$4,0)*2,2),0)</f>
        <v>0</v>
      </c>
      <c r="BJ36" s="374">
        <f>IF('ПЛАН НАВЧАЛЬНОГО ПРОЦЕСУ ДЕННА'!BI37&gt;0,IF(ROUND('ПЛАН НАВЧАЛЬНОГО ПРОЦЕСУ ДЕННА'!BI37*$BY$4,0)&gt;0,ROUND('ПЛАН НАВЧАЛЬНОГО ПРОЦЕСУ ДЕННА'!BI37*$BY$4,0)*2,2),0)</f>
        <v>0</v>
      </c>
      <c r="BK36" s="70">
        <f>'ПЛАН НАВЧАЛЬНОГО ПРОЦЕСУ ДЕННА'!BJ37</f>
        <v>0</v>
      </c>
      <c r="BL36" s="63">
        <f t="shared" si="1"/>
        <v>0.96190476190476193</v>
      </c>
      <c r="BM36" s="127" t="str">
        <f t="shared" si="2"/>
        <v/>
      </c>
      <c r="BN36" s="14">
        <f t="shared" si="28"/>
        <v>3.5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14">
        <f t="shared" si="28"/>
        <v>0</v>
      </c>
      <c r="BU36" s="14">
        <f t="shared" si="28"/>
        <v>0</v>
      </c>
      <c r="BV36" s="92">
        <f t="shared" si="38"/>
        <v>3.5</v>
      </c>
      <c r="BY36" s="14">
        <f t="shared" si="29"/>
        <v>3.5</v>
      </c>
      <c r="BZ36" s="14">
        <f t="shared" si="30"/>
        <v>0</v>
      </c>
      <c r="CA36" s="14">
        <f t="shared" si="31"/>
        <v>0</v>
      </c>
      <c r="CB36" s="14">
        <f t="shared" si="32"/>
        <v>0</v>
      </c>
      <c r="CC36" s="14">
        <f t="shared" si="33"/>
        <v>0</v>
      </c>
      <c r="CD36" s="14">
        <f t="shared" si="34"/>
        <v>0</v>
      </c>
      <c r="CE36" s="14">
        <f t="shared" si="35"/>
        <v>0</v>
      </c>
      <c r="CF36" s="14">
        <f t="shared" si="36"/>
        <v>0</v>
      </c>
      <c r="CG36" s="212">
        <f t="shared" si="39"/>
        <v>3.5</v>
      </c>
      <c r="CH36" s="312">
        <f t="shared" si="17"/>
        <v>3.5</v>
      </c>
      <c r="CJ36" s="313">
        <f t="shared" si="18"/>
        <v>1</v>
      </c>
      <c r="CK36" s="313">
        <f t="shared" si="19"/>
        <v>0</v>
      </c>
      <c r="CL36" s="313">
        <f t="shared" si="20"/>
        <v>0</v>
      </c>
      <c r="CM36" s="313">
        <f t="shared" si="21"/>
        <v>0</v>
      </c>
      <c r="CN36" s="313">
        <f t="shared" si="22"/>
        <v>0</v>
      </c>
      <c r="CO36" s="313">
        <f t="shared" si="23"/>
        <v>0</v>
      </c>
      <c r="CP36" s="313">
        <f t="shared" si="24"/>
        <v>0</v>
      </c>
      <c r="CQ36" s="313">
        <f t="shared" si="25"/>
        <v>0</v>
      </c>
      <c r="CR36" s="314">
        <f t="shared" si="40"/>
        <v>1</v>
      </c>
      <c r="CS36" s="313">
        <f t="shared" si="4"/>
        <v>0</v>
      </c>
      <c r="CT36" s="313">
        <f t="shared" si="5"/>
        <v>0</v>
      </c>
      <c r="CU36" s="315">
        <f t="shared" si="6"/>
        <v>0</v>
      </c>
      <c r="CV36" s="313">
        <f t="shared" si="7"/>
        <v>0</v>
      </c>
      <c r="CW36" s="313">
        <f t="shared" si="8"/>
        <v>0</v>
      </c>
      <c r="CX36" s="313">
        <f t="shared" si="9"/>
        <v>0</v>
      </c>
      <c r="CY36" s="313">
        <f t="shared" si="10"/>
        <v>0</v>
      </c>
      <c r="CZ36" s="313">
        <f t="shared" si="11"/>
        <v>0</v>
      </c>
      <c r="DA36" s="316">
        <f t="shared" si="27"/>
        <v>0</v>
      </c>
      <c r="DE36" s="317">
        <f>SUM($AF36:$AH36)+SUM($AJ36:$AL36)+SUM($AN36:AP36)+SUM($AR36:AT36)+SUM($AV36:AX36)+SUM($AZ36:BB36)+SUM($BD36:BF36)+SUM($BH36:BJ36)</f>
        <v>4</v>
      </c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Y36" s="317">
        <f t="shared" si="41"/>
        <v>1</v>
      </c>
      <c r="DZ36" s="317">
        <f t="shared" si="41"/>
        <v>0</v>
      </c>
      <c r="EA36" s="317">
        <f t="shared" si="41"/>
        <v>0</v>
      </c>
      <c r="EB36" s="317">
        <f t="shared" si="41"/>
        <v>0</v>
      </c>
      <c r="EC36" s="317">
        <f t="shared" si="41"/>
        <v>0</v>
      </c>
      <c r="ED36" s="317">
        <f t="shared" si="41"/>
        <v>0</v>
      </c>
      <c r="EE36" s="317">
        <f t="shared" si="41"/>
        <v>0</v>
      </c>
      <c r="EF36" s="317">
        <f t="shared" si="41"/>
        <v>0</v>
      </c>
    </row>
    <row r="37" spans="1:136" s="19" customFormat="1" ht="12.5">
      <c r="A37" s="22" t="str">
        <f>'ПЛАН НАВЧАЛЬНОГО ПРОЦЕСУ ДЕННА'!A38</f>
        <v>1.1.22</v>
      </c>
      <c r="B37" s="414" t="str">
        <f>'ПЛАН НАВЧАЛЬНОГО ПРОЦЕСУ ДЕННА'!B38</f>
        <v>Основи наукових досліджень</v>
      </c>
      <c r="C37" s="415" t="str">
        <f>'ПЛАН НАВЧАЛЬНОГО ПРОЦЕСУ ДЕННА'!C38</f>
        <v>МЕіТ</v>
      </c>
      <c r="D37" s="307">
        <f>'ПЛАН НАВЧАЛЬНОГО ПРОЦЕСУ ДЕННА'!D38</f>
        <v>4</v>
      </c>
      <c r="E37" s="308">
        <f>'ПЛАН НАВЧАЛЬНОГО ПРОЦЕСУ ДЕННА'!E38</f>
        <v>0</v>
      </c>
      <c r="F37" s="308">
        <f>'ПЛАН НАВЧАЛЬНОГО ПРОЦЕСУ ДЕННА'!F38</f>
        <v>0</v>
      </c>
      <c r="G37" s="309">
        <f>'ПЛАН НАВЧАЛЬНОГО ПРОЦЕСУ ДЕННА'!G38</f>
        <v>0</v>
      </c>
      <c r="H37" s="307">
        <f>'ПЛАН НАВЧАЛЬНОГО ПРОЦЕСУ ДЕННА'!H38</f>
        <v>0</v>
      </c>
      <c r="I37" s="308">
        <f>'ПЛАН НАВЧАЛЬНОГО ПРОЦЕСУ ДЕННА'!I38</f>
        <v>0</v>
      </c>
      <c r="J37" s="308">
        <f>'ПЛАН НАВЧАЛЬНОГО ПРОЦЕСУ ДЕННА'!J38</f>
        <v>0</v>
      </c>
      <c r="K37" s="308">
        <f>'ПЛАН НАВЧАЛЬНОГО ПРОЦЕСУ ДЕННА'!K38</f>
        <v>0</v>
      </c>
      <c r="L37" s="308">
        <f>'ПЛАН НАВЧАЛЬНОГО ПРОЦЕСУ ДЕННА'!L38</f>
        <v>0</v>
      </c>
      <c r="M37" s="308">
        <f>'ПЛАН НАВЧАЛЬНОГО ПРОЦЕСУ ДЕННА'!M38</f>
        <v>0</v>
      </c>
      <c r="N37" s="308">
        <f>'ПЛАН НАВЧАЛЬНОГО ПРОЦЕСУ ДЕННА'!N38</f>
        <v>0</v>
      </c>
      <c r="O37" s="308">
        <f>'ПЛАН НАВЧАЛЬНОГО ПРОЦЕСУ ДЕННА'!O38</f>
        <v>0</v>
      </c>
      <c r="P37" s="273">
        <f>'ПЛАН НАВЧАЛЬНОГО ПРОЦЕСУ ДЕННА'!P38</f>
        <v>0</v>
      </c>
      <c r="Q37" s="273">
        <f>'ПЛАН НАВЧАЛЬНОГО ПРОЦЕСУ ДЕННА'!Q38</f>
        <v>0</v>
      </c>
      <c r="R37" s="418">
        <v>4</v>
      </c>
      <c r="S37" s="487"/>
      <c r="T37" s="487"/>
      <c r="U37" s="487"/>
      <c r="V37" s="487"/>
      <c r="W37" s="487"/>
      <c r="X37" s="487"/>
      <c r="Y37" s="487"/>
      <c r="Z37" s="310">
        <f>'ПЛАН НАВЧАЛЬНОГО ПРОЦЕСУ ДЕННА'!Y38</f>
        <v>90</v>
      </c>
      <c r="AA37" s="147">
        <f t="shared" si="0"/>
        <v>3</v>
      </c>
      <c r="AB37" s="9">
        <f t="shared" si="13"/>
        <v>2</v>
      </c>
      <c r="AC37" s="9">
        <f t="shared" si="13"/>
        <v>0</v>
      </c>
      <c r="AD37" s="9">
        <f t="shared" si="13"/>
        <v>2</v>
      </c>
      <c r="AE37" s="9">
        <f t="shared" si="14"/>
        <v>86</v>
      </c>
      <c r="AF37" s="374">
        <f>IF('ПЛАН НАВЧАЛЬНОГО ПРОЦЕСУ ДЕННА'!AE38&gt;0,IF(ROUND('ПЛАН НАВЧАЛЬНОГО ПРОЦЕСУ ДЕННА'!AE38*$BY$4,0)&gt;0,ROUND('ПЛАН НАВЧАЛЬНОГО ПРОЦЕСУ ДЕННА'!AE38*$BY$4,0)*2,2),0)</f>
        <v>0</v>
      </c>
      <c r="AG37" s="374">
        <f>IF('ПЛАН НАВЧАЛЬНОГО ПРОЦЕСУ ДЕННА'!AF38&gt;0,IF(ROUND('ПЛАН НАВЧАЛЬНОГО ПРОЦЕСУ ДЕННА'!AF38*$BY$4,0)&gt;0,ROUND('ПЛАН НАВЧАЛЬНОГО ПРОЦЕСУ ДЕННА'!AF38*$BY$4,0)*2,2),0)</f>
        <v>0</v>
      </c>
      <c r="AH37" s="374">
        <f>IF('ПЛАН НАВЧАЛЬНОГО ПРОЦЕСУ ДЕННА'!AG38&gt;0,IF(ROUND('ПЛАН НАВЧАЛЬНОГО ПРОЦЕСУ ДЕННА'!AG38*$BY$4,0)&gt;0,ROUND('ПЛАН НАВЧАЛЬНОГО ПРОЦЕСУ ДЕННА'!AG38*$BY$4,0)*2,2),0)</f>
        <v>0</v>
      </c>
      <c r="AI37" s="70">
        <f>'ПЛАН НАВЧАЛЬНОГО ПРОЦЕСУ ДЕННА'!AH38</f>
        <v>0</v>
      </c>
      <c r="AJ37" s="374">
        <f>IF('ПЛАН НАВЧАЛЬНОГО ПРОЦЕСУ ДЕННА'!AI38&gt;0,IF(ROUND('ПЛАН НАВЧАЛЬНОГО ПРОЦЕСУ ДЕННА'!AI38*$BY$4,0)&gt;0,ROUND('ПЛАН НАВЧАЛЬНОГО ПРОЦЕСУ ДЕННА'!AI38*$BY$4,0)*2,2),0)</f>
        <v>0</v>
      </c>
      <c r="AK37" s="374">
        <f>IF('ПЛАН НАВЧАЛЬНОГО ПРОЦЕСУ ДЕННА'!AJ38&gt;0,IF(ROUND('ПЛАН НАВЧАЛЬНОГО ПРОЦЕСУ ДЕННА'!AJ38*$BY$4,0)&gt;0,ROUND('ПЛАН НАВЧАЛЬНОГО ПРОЦЕСУ ДЕННА'!AJ38*$BY$4,0)*2,2),0)</f>
        <v>0</v>
      </c>
      <c r="AL37" s="374">
        <f>IF('ПЛАН НАВЧАЛЬНОГО ПРОЦЕСУ ДЕННА'!AK38&gt;0,IF(ROUND('ПЛАН НАВЧАЛЬНОГО ПРОЦЕСУ ДЕННА'!AK38*$BY$4,0)&gt;0,ROUND('ПЛАН НАВЧАЛЬНОГО ПРОЦЕСУ ДЕННА'!AK38*$BY$4,0)*2,2),0)</f>
        <v>0</v>
      </c>
      <c r="AM37" s="70">
        <f>'ПЛАН НАВЧАЛЬНОГО ПРОЦЕСУ ДЕННА'!AL38</f>
        <v>0</v>
      </c>
      <c r="AN37" s="374">
        <f>IF('ПЛАН НАВЧАЛЬНОГО ПРОЦЕСУ ДЕННА'!AM38&gt;0,IF(ROUND('ПЛАН НАВЧАЛЬНОГО ПРОЦЕСУ ДЕННА'!AM38*$BY$4,0)&gt;0,ROUND('ПЛАН НАВЧАЛЬНОГО ПРОЦЕСУ ДЕННА'!AM38*$BY$4,0)*2,2),0)</f>
        <v>0</v>
      </c>
      <c r="AO37" s="374">
        <f>IF('ПЛАН НАВЧАЛЬНОГО ПРОЦЕСУ ДЕННА'!AN38&gt;0,IF(ROUND('ПЛАН НАВЧАЛЬНОГО ПРОЦЕСУ ДЕННА'!AN38*$BY$4,0)&gt;0,ROUND('ПЛАН НАВЧАЛЬНОГО ПРОЦЕСУ ДЕННА'!AN38*$BY$4,0)*2,2),0)</f>
        <v>0</v>
      </c>
      <c r="AP37" s="374">
        <f>IF('ПЛАН НАВЧАЛЬНОГО ПРОЦЕСУ ДЕННА'!AO38&gt;0,IF(ROUND('ПЛАН НАВЧАЛЬНОГО ПРОЦЕСУ ДЕННА'!AO38*$BY$4,0)&gt;0,ROUND('ПЛАН НАВЧАЛЬНОГО ПРОЦЕСУ ДЕННА'!AO38*$BY$4,0)*2,2),0)</f>
        <v>0</v>
      </c>
      <c r="AQ37" s="70">
        <f>'ПЛАН НАВЧАЛЬНОГО ПРОЦЕСУ ДЕННА'!AP38</f>
        <v>0</v>
      </c>
      <c r="AR37" s="374">
        <f>IF('ПЛАН НАВЧАЛЬНОГО ПРОЦЕСУ ДЕННА'!AQ38&gt;0,IF(ROUND('ПЛАН НАВЧАЛЬНОГО ПРОЦЕСУ ДЕННА'!AQ38*$BY$4,0)&gt;0,ROUND('ПЛАН НАВЧАЛЬНОГО ПРОЦЕСУ ДЕННА'!AQ38*$BY$4,0)*2,2),0)</f>
        <v>2</v>
      </c>
      <c r="AS37" s="374">
        <f>IF('ПЛАН НАВЧАЛЬНОГО ПРОЦЕСУ ДЕННА'!AR38&gt;0,IF(ROUND('ПЛАН НАВЧАЛЬНОГО ПРОЦЕСУ ДЕННА'!AR38*$BY$4,0)&gt;0,ROUND('ПЛАН НАВЧАЛЬНОГО ПРОЦЕСУ ДЕННА'!AR38*$BY$4,0)*2,2),0)</f>
        <v>0</v>
      </c>
      <c r="AT37" s="374">
        <f>IF('ПЛАН НАВЧАЛЬНОГО ПРОЦЕСУ ДЕННА'!AS38&gt;0,IF(ROUND('ПЛАН НАВЧАЛЬНОГО ПРОЦЕСУ ДЕННА'!AS38*$BY$4,0)&gt;0,ROUND('ПЛАН НАВЧАЛЬНОГО ПРОЦЕСУ ДЕННА'!AS38*$BY$4,0)*2,2),0)</f>
        <v>2</v>
      </c>
      <c r="AU37" s="70">
        <f>'ПЛАН НАВЧАЛЬНОГО ПРОЦЕСУ ДЕННА'!AT38</f>
        <v>3</v>
      </c>
      <c r="AV37" s="374">
        <f>IF('ПЛАН НАВЧАЛЬНОГО ПРОЦЕСУ ДЕННА'!AU38&gt;0,IF(ROUND('ПЛАН НАВЧАЛЬНОГО ПРОЦЕСУ ДЕННА'!AU38*$BY$4,0)&gt;0,ROUND('ПЛАН НАВЧАЛЬНОГО ПРОЦЕСУ ДЕННА'!AU38*$BY$4,0)*2,2),0)</f>
        <v>0</v>
      </c>
      <c r="AW37" s="374">
        <f>IF('ПЛАН НАВЧАЛЬНОГО ПРОЦЕСУ ДЕННА'!AV38&gt;0,IF(ROUND('ПЛАН НАВЧАЛЬНОГО ПРОЦЕСУ ДЕННА'!AV38*$BY$4,0)&gt;0,ROUND('ПЛАН НАВЧАЛЬНОГО ПРОЦЕСУ ДЕННА'!AV38*$BY$4,0)*2,2),0)</f>
        <v>0</v>
      </c>
      <c r="AX37" s="374">
        <f>IF('ПЛАН НАВЧАЛЬНОГО ПРОЦЕСУ ДЕННА'!AW38&gt;0,IF(ROUND('ПЛАН НАВЧАЛЬНОГО ПРОЦЕСУ ДЕННА'!AW38*$BY$4,0)&gt;0,ROUND('ПЛАН НАВЧАЛЬНОГО ПРОЦЕСУ ДЕННА'!AW38*$BY$4,0)*2,2),0)</f>
        <v>0</v>
      </c>
      <c r="AY37" s="70">
        <f>'ПЛАН НАВЧАЛЬНОГО ПРОЦЕСУ ДЕННА'!AX38</f>
        <v>0</v>
      </c>
      <c r="AZ37" s="374">
        <f>IF('ПЛАН НАВЧАЛЬНОГО ПРОЦЕСУ ДЕННА'!AY38&gt;0,IF(ROUND('ПЛАН НАВЧАЛЬНОГО ПРОЦЕСУ ДЕННА'!AY38*$BY$4,0)&gt;0,ROUND('ПЛАН НАВЧАЛЬНОГО ПРОЦЕСУ ДЕННА'!AY38*$BY$4,0)*2,2),0)</f>
        <v>0</v>
      </c>
      <c r="BA37" s="374">
        <f>IF('ПЛАН НАВЧАЛЬНОГО ПРОЦЕСУ ДЕННА'!AZ38&gt;0,IF(ROUND('ПЛАН НАВЧАЛЬНОГО ПРОЦЕСУ ДЕННА'!AZ38*$BY$4,0)&gt;0,ROUND('ПЛАН НАВЧАЛЬНОГО ПРОЦЕСУ ДЕННА'!AZ38*$BY$4,0)*2,2),0)</f>
        <v>0</v>
      </c>
      <c r="BB37" s="374">
        <f>IF('ПЛАН НАВЧАЛЬНОГО ПРОЦЕСУ ДЕННА'!BA38&gt;0,IF(ROUND('ПЛАН НАВЧАЛЬНОГО ПРОЦЕСУ ДЕННА'!BA38*$BY$4,0)&gt;0,ROUND('ПЛАН НАВЧАЛЬНОГО ПРОЦЕСУ ДЕННА'!BA38*$BY$4,0)*2,2),0)</f>
        <v>0</v>
      </c>
      <c r="BC37" s="70">
        <f>'ПЛАН НАВЧАЛЬНОГО ПРОЦЕСУ ДЕННА'!BB38</f>
        <v>0</v>
      </c>
      <c r="BD37" s="374">
        <f>IF('ПЛАН НАВЧАЛЬНОГО ПРОЦЕСУ ДЕННА'!BC38&gt;0,IF(ROUND('ПЛАН НАВЧАЛЬНОГО ПРОЦЕСУ ДЕННА'!BC38*$BY$4,0)&gt;0,ROUND('ПЛАН НАВЧАЛЬНОГО ПРОЦЕСУ ДЕННА'!BC38*$BY$4,0)*2,2),0)</f>
        <v>0</v>
      </c>
      <c r="BE37" s="374">
        <f>IF('ПЛАН НАВЧАЛЬНОГО ПРОЦЕСУ ДЕННА'!BD38&gt;0,IF(ROUND('ПЛАН НАВЧАЛЬНОГО ПРОЦЕСУ ДЕННА'!BD38*$BY$4,0)&gt;0,ROUND('ПЛАН НАВЧАЛЬНОГО ПРОЦЕСУ ДЕННА'!BD38*$BY$4,0)*2,2),0)</f>
        <v>0</v>
      </c>
      <c r="BF37" s="374">
        <f>IF('ПЛАН НАВЧАЛЬНОГО ПРОЦЕСУ ДЕННА'!BE38&gt;0,IF(ROUND('ПЛАН НАВЧАЛЬНОГО ПРОЦЕСУ ДЕННА'!BE38*$BY$4,0)&gt;0,ROUND('ПЛАН НАВЧАЛЬНОГО ПРОЦЕСУ ДЕННА'!BE38*$BY$4,0)*2,2),0)</f>
        <v>0</v>
      </c>
      <c r="BG37" s="70">
        <f>'ПЛАН НАВЧАЛЬНОГО ПРОЦЕСУ ДЕННА'!BF38</f>
        <v>0</v>
      </c>
      <c r="BH37" s="374">
        <f>IF('ПЛАН НАВЧАЛЬНОГО ПРОЦЕСУ ДЕННА'!BG38&gt;0,IF(ROUND('ПЛАН НАВЧАЛЬНОГО ПРОЦЕСУ ДЕННА'!BG38*$BY$4,0)&gt;0,ROUND('ПЛАН НАВЧАЛЬНОГО ПРОЦЕСУ ДЕННА'!BG38*$BY$4,0)*2,2),0)</f>
        <v>0</v>
      </c>
      <c r="BI37" s="374">
        <f>IF('ПЛАН НАВЧАЛЬНОГО ПРОЦЕСУ ДЕННА'!BH38&gt;0,IF(ROUND('ПЛАН НАВЧАЛЬНОГО ПРОЦЕСУ ДЕННА'!BH38*$BY$4,0)&gt;0,ROUND('ПЛАН НАВЧАЛЬНОГО ПРОЦЕСУ ДЕННА'!BH38*$BY$4,0)*2,2),0)</f>
        <v>0</v>
      </c>
      <c r="BJ37" s="374">
        <f>IF('ПЛАН НАВЧАЛЬНОГО ПРОЦЕСУ ДЕННА'!BI38&gt;0,IF(ROUND('ПЛАН НАВЧАЛЬНОГО ПРОЦЕСУ ДЕННА'!BI38*$BY$4,0)&gt;0,ROUND('ПЛАН НАВЧАЛЬНОГО ПРОЦЕСУ ДЕННА'!BI38*$BY$4,0)*2,2),0)</f>
        <v>0</v>
      </c>
      <c r="BK37" s="70">
        <f>'ПЛАН НАВЧАЛЬНОГО ПРОЦЕСУ ДЕННА'!BJ38</f>
        <v>0</v>
      </c>
      <c r="BL37" s="63">
        <f t="shared" si="1"/>
        <v>0.9555555555555556</v>
      </c>
      <c r="BM37" s="127" t="str">
        <f t="shared" si="2"/>
        <v/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3</v>
      </c>
      <c r="BR37" s="14">
        <f t="shared" si="28"/>
        <v>0</v>
      </c>
      <c r="BS37" s="14">
        <f t="shared" si="28"/>
        <v>0</v>
      </c>
      <c r="BT37" s="14">
        <f t="shared" si="28"/>
        <v>0</v>
      </c>
      <c r="BU37" s="14">
        <f t="shared" si="28"/>
        <v>0</v>
      </c>
      <c r="BV37" s="92">
        <f t="shared" si="38"/>
        <v>3</v>
      </c>
      <c r="BY37" s="14">
        <f t="shared" si="29"/>
        <v>0</v>
      </c>
      <c r="BZ37" s="14">
        <f t="shared" si="30"/>
        <v>0</v>
      </c>
      <c r="CA37" s="14">
        <f t="shared" si="31"/>
        <v>0</v>
      </c>
      <c r="CB37" s="14">
        <f t="shared" si="32"/>
        <v>3</v>
      </c>
      <c r="CC37" s="14">
        <f t="shared" si="33"/>
        <v>0</v>
      </c>
      <c r="CD37" s="14">
        <f t="shared" si="34"/>
        <v>0</v>
      </c>
      <c r="CE37" s="14">
        <f t="shared" si="35"/>
        <v>0</v>
      </c>
      <c r="CF37" s="14">
        <f t="shared" si="36"/>
        <v>0</v>
      </c>
      <c r="CG37" s="212">
        <f t="shared" si="39"/>
        <v>3</v>
      </c>
      <c r="CH37" s="312">
        <f t="shared" si="17"/>
        <v>3</v>
      </c>
      <c r="CJ37" s="313">
        <f t="shared" si="18"/>
        <v>0</v>
      </c>
      <c r="CK37" s="313">
        <f t="shared" si="19"/>
        <v>0</v>
      </c>
      <c r="CL37" s="313">
        <f t="shared" si="20"/>
        <v>0</v>
      </c>
      <c r="CM37" s="313">
        <f t="shared" si="21"/>
        <v>1</v>
      </c>
      <c r="CN37" s="313">
        <f t="shared" si="22"/>
        <v>0</v>
      </c>
      <c r="CO37" s="313">
        <f t="shared" si="23"/>
        <v>0</v>
      </c>
      <c r="CP37" s="313">
        <f t="shared" si="24"/>
        <v>0</v>
      </c>
      <c r="CQ37" s="313">
        <f t="shared" si="25"/>
        <v>0</v>
      </c>
      <c r="CR37" s="314">
        <f t="shared" si="40"/>
        <v>1</v>
      </c>
      <c r="CS37" s="313">
        <f t="shared" si="4"/>
        <v>0</v>
      </c>
      <c r="CT37" s="313">
        <f t="shared" si="5"/>
        <v>0</v>
      </c>
      <c r="CU37" s="315">
        <f t="shared" si="6"/>
        <v>0</v>
      </c>
      <c r="CV37" s="313">
        <f t="shared" si="7"/>
        <v>0</v>
      </c>
      <c r="CW37" s="313">
        <f t="shared" si="8"/>
        <v>0</v>
      </c>
      <c r="CX37" s="313">
        <f t="shared" si="9"/>
        <v>0</v>
      </c>
      <c r="CY37" s="313">
        <f t="shared" si="10"/>
        <v>0</v>
      </c>
      <c r="CZ37" s="313">
        <f t="shared" si="11"/>
        <v>0</v>
      </c>
      <c r="DA37" s="316">
        <f t="shared" si="27"/>
        <v>0</v>
      </c>
      <c r="DE37" s="317">
        <f>SUM($AF37:$AH37)+SUM($AJ37:$AL37)+SUM($AN37:AP37)+SUM($AR37:AT37)+SUM($AV37:AX37)+SUM($AZ37:BB37)+SUM($BD37:BF37)+SUM($BH37:BJ37)</f>
        <v>4</v>
      </c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Y37" s="317">
        <f t="shared" si="41"/>
        <v>0</v>
      </c>
      <c r="DZ37" s="317">
        <f t="shared" si="41"/>
        <v>0</v>
      </c>
      <c r="EA37" s="317">
        <f t="shared" si="41"/>
        <v>0</v>
      </c>
      <c r="EB37" s="317">
        <f t="shared" si="41"/>
        <v>1</v>
      </c>
      <c r="EC37" s="317">
        <f t="shared" si="41"/>
        <v>0</v>
      </c>
      <c r="ED37" s="317">
        <f t="shared" si="41"/>
        <v>0</v>
      </c>
      <c r="EE37" s="317">
        <f t="shared" si="41"/>
        <v>0</v>
      </c>
      <c r="EF37" s="317">
        <f t="shared" si="41"/>
        <v>0</v>
      </c>
    </row>
    <row r="38" spans="1:136" s="19" customFormat="1" ht="12.5">
      <c r="A38" s="22" t="str">
        <f>'ПЛАН НАВЧАЛЬНОГО ПРОЦЕСУ ДЕННА'!A39</f>
        <v>1.1.23</v>
      </c>
      <c r="B38" s="414" t="str">
        <f>'ПЛАН НАВЧАЛЬНОГО ПРОЦЕСУ ДЕННА'!B39</f>
        <v>Гігієна і санітарія в галузі</v>
      </c>
      <c r="C38" s="415" t="str">
        <f>'ПЛАН НАВЧАЛЬНОГО ПРОЦЕСУ ДЕННА'!C39</f>
        <v>МЕіТ</v>
      </c>
      <c r="D38" s="307">
        <f>'ПЛАН НАВЧАЛЬНОГО ПРОЦЕСУ ДЕННА'!D39</f>
        <v>3</v>
      </c>
      <c r="E38" s="308">
        <f>'ПЛАН НАВЧАЛЬНОГО ПРОЦЕСУ ДЕННА'!E39</f>
        <v>0</v>
      </c>
      <c r="F38" s="308">
        <f>'ПЛАН НАВЧАЛЬНОГО ПРОЦЕСУ ДЕННА'!F39</f>
        <v>0</v>
      </c>
      <c r="G38" s="309">
        <f>'ПЛАН НАВЧАЛЬНОГО ПРОЦЕСУ ДЕННА'!G39</f>
        <v>0</v>
      </c>
      <c r="H38" s="307">
        <f>'ПЛАН НАВЧАЛЬНОГО ПРОЦЕСУ ДЕННА'!H39</f>
        <v>0</v>
      </c>
      <c r="I38" s="308">
        <f>'ПЛАН НАВЧАЛЬНОГО ПРОЦЕСУ ДЕННА'!I39</f>
        <v>0</v>
      </c>
      <c r="J38" s="308">
        <f>'ПЛАН НАВЧАЛЬНОГО ПРОЦЕСУ ДЕННА'!J39</f>
        <v>0</v>
      </c>
      <c r="K38" s="308">
        <f>'ПЛАН НАВЧАЛЬНОГО ПРОЦЕСУ ДЕННА'!K39</f>
        <v>0</v>
      </c>
      <c r="L38" s="308">
        <f>'ПЛАН НАВЧАЛЬНОГО ПРОЦЕСУ ДЕННА'!L39</f>
        <v>0</v>
      </c>
      <c r="M38" s="308">
        <f>'ПЛАН НАВЧАЛЬНОГО ПРОЦЕСУ ДЕННА'!M39</f>
        <v>0</v>
      </c>
      <c r="N38" s="308">
        <f>'ПЛАН НАВЧАЛЬНОГО ПРОЦЕСУ ДЕННА'!N39</f>
        <v>0</v>
      </c>
      <c r="O38" s="308">
        <f>'ПЛАН НАВЧАЛЬНОГО ПРОЦЕСУ ДЕННА'!O39</f>
        <v>0</v>
      </c>
      <c r="P38" s="273">
        <f>'ПЛАН НАВЧАЛЬНОГО ПРОЦЕСУ ДЕННА'!P39</f>
        <v>0</v>
      </c>
      <c r="Q38" s="273">
        <f>'ПЛАН НАВЧАЛЬНОГО ПРОЦЕСУ ДЕННА'!Q39</f>
        <v>0</v>
      </c>
      <c r="R38" s="418">
        <v>3</v>
      </c>
      <c r="S38" s="487"/>
      <c r="T38" s="487"/>
      <c r="U38" s="487"/>
      <c r="V38" s="487"/>
      <c r="W38" s="487"/>
      <c r="X38" s="487"/>
      <c r="Y38" s="487"/>
      <c r="Z38" s="310">
        <f>'ПЛАН НАВЧАЛЬНОГО ПРОЦЕСУ ДЕННА'!Y39</f>
        <v>120</v>
      </c>
      <c r="AA38" s="147">
        <f t="shared" si="0"/>
        <v>4</v>
      </c>
      <c r="AB38" s="9">
        <f t="shared" si="13"/>
        <v>2</v>
      </c>
      <c r="AC38" s="9">
        <f t="shared" si="13"/>
        <v>0</v>
      </c>
      <c r="AD38" s="9">
        <f t="shared" si="13"/>
        <v>2</v>
      </c>
      <c r="AE38" s="9">
        <f t="shared" si="14"/>
        <v>116</v>
      </c>
      <c r="AF38" s="374">
        <f>IF('ПЛАН НАВЧАЛЬНОГО ПРОЦЕСУ ДЕННА'!AE39&gt;0,IF(ROUND('ПЛАН НАВЧАЛЬНОГО ПРОЦЕСУ ДЕННА'!AE39*$BY$4,0)&gt;0,ROUND('ПЛАН НАВЧАЛЬНОГО ПРОЦЕСУ ДЕННА'!AE39*$BY$4,0)*2,2),0)</f>
        <v>0</v>
      </c>
      <c r="AG38" s="374">
        <f>IF('ПЛАН НАВЧАЛЬНОГО ПРОЦЕСУ ДЕННА'!AF39&gt;0,IF(ROUND('ПЛАН НАВЧАЛЬНОГО ПРОЦЕСУ ДЕННА'!AF39*$BY$4,0)&gt;0,ROUND('ПЛАН НАВЧАЛЬНОГО ПРОЦЕСУ ДЕННА'!AF39*$BY$4,0)*2,2),0)</f>
        <v>0</v>
      </c>
      <c r="AH38" s="374">
        <f>IF('ПЛАН НАВЧАЛЬНОГО ПРОЦЕСУ ДЕННА'!AG39&gt;0,IF(ROUND('ПЛАН НАВЧАЛЬНОГО ПРОЦЕСУ ДЕННА'!AG39*$BY$4,0)&gt;0,ROUND('ПЛАН НАВЧАЛЬНОГО ПРОЦЕСУ ДЕННА'!AG39*$BY$4,0)*2,2),0)</f>
        <v>0</v>
      </c>
      <c r="AI38" s="70">
        <f>'ПЛАН НАВЧАЛЬНОГО ПРОЦЕСУ ДЕННА'!AH39</f>
        <v>0</v>
      </c>
      <c r="AJ38" s="374">
        <f>IF('ПЛАН НАВЧАЛЬНОГО ПРОЦЕСУ ДЕННА'!AI39&gt;0,IF(ROUND('ПЛАН НАВЧАЛЬНОГО ПРОЦЕСУ ДЕННА'!AI39*$BY$4,0)&gt;0,ROUND('ПЛАН НАВЧАЛЬНОГО ПРОЦЕСУ ДЕННА'!AI39*$BY$4,0)*2,2),0)</f>
        <v>0</v>
      </c>
      <c r="AK38" s="374">
        <f>IF('ПЛАН НАВЧАЛЬНОГО ПРОЦЕСУ ДЕННА'!AJ39&gt;0,IF(ROUND('ПЛАН НАВЧАЛЬНОГО ПРОЦЕСУ ДЕННА'!AJ39*$BY$4,0)&gt;0,ROUND('ПЛАН НАВЧАЛЬНОГО ПРОЦЕСУ ДЕННА'!AJ39*$BY$4,0)*2,2),0)</f>
        <v>0</v>
      </c>
      <c r="AL38" s="374">
        <f>IF('ПЛАН НАВЧАЛЬНОГО ПРОЦЕСУ ДЕННА'!AK39&gt;0,IF(ROUND('ПЛАН НАВЧАЛЬНОГО ПРОЦЕСУ ДЕННА'!AK39*$BY$4,0)&gt;0,ROUND('ПЛАН НАВЧАЛЬНОГО ПРОЦЕСУ ДЕННА'!AK39*$BY$4,0)*2,2),0)</f>
        <v>0</v>
      </c>
      <c r="AM38" s="70">
        <f>'ПЛАН НАВЧАЛЬНОГО ПРОЦЕСУ ДЕННА'!AL39</f>
        <v>0</v>
      </c>
      <c r="AN38" s="374">
        <f>IF('ПЛАН НАВЧАЛЬНОГО ПРОЦЕСУ ДЕННА'!AM39&gt;0,IF(ROUND('ПЛАН НАВЧАЛЬНОГО ПРОЦЕСУ ДЕННА'!AM39*$BY$4,0)&gt;0,ROUND('ПЛАН НАВЧАЛЬНОГО ПРОЦЕСУ ДЕННА'!AM39*$BY$4,0)*2,2),0)</f>
        <v>2</v>
      </c>
      <c r="AO38" s="374">
        <f>IF('ПЛАН НАВЧАЛЬНОГО ПРОЦЕСУ ДЕННА'!AN39&gt;0,IF(ROUND('ПЛАН НАВЧАЛЬНОГО ПРОЦЕСУ ДЕННА'!AN39*$BY$4,0)&gt;0,ROUND('ПЛАН НАВЧАЛЬНОГО ПРОЦЕСУ ДЕННА'!AN39*$BY$4,0)*2,2),0)</f>
        <v>0</v>
      </c>
      <c r="AP38" s="374">
        <f>IF('ПЛАН НАВЧАЛЬНОГО ПРОЦЕСУ ДЕННА'!AO39&gt;0,IF(ROUND('ПЛАН НАВЧАЛЬНОГО ПРОЦЕСУ ДЕННА'!AO39*$BY$4,0)&gt;0,ROUND('ПЛАН НАВЧАЛЬНОГО ПРОЦЕСУ ДЕННА'!AO39*$BY$4,0)*2,2),0)</f>
        <v>2</v>
      </c>
      <c r="AQ38" s="70">
        <f>'ПЛАН НАВЧАЛЬНОГО ПРОЦЕСУ ДЕННА'!AP39</f>
        <v>4</v>
      </c>
      <c r="AR38" s="374">
        <f>IF('ПЛАН НАВЧАЛЬНОГО ПРОЦЕСУ ДЕННА'!AQ39&gt;0,IF(ROUND('ПЛАН НАВЧАЛЬНОГО ПРОЦЕСУ ДЕННА'!AQ39*$BY$4,0)&gt;0,ROUND('ПЛАН НАВЧАЛЬНОГО ПРОЦЕСУ ДЕННА'!AQ39*$BY$4,0)*2,2),0)</f>
        <v>0</v>
      </c>
      <c r="AS38" s="374">
        <f>IF('ПЛАН НАВЧАЛЬНОГО ПРОЦЕСУ ДЕННА'!AR39&gt;0,IF(ROUND('ПЛАН НАВЧАЛЬНОГО ПРОЦЕСУ ДЕННА'!AR39*$BY$4,0)&gt;0,ROUND('ПЛАН НАВЧАЛЬНОГО ПРОЦЕСУ ДЕННА'!AR39*$BY$4,0)*2,2),0)</f>
        <v>0</v>
      </c>
      <c r="AT38" s="374">
        <f>IF('ПЛАН НАВЧАЛЬНОГО ПРОЦЕСУ ДЕННА'!AS39&gt;0,IF(ROUND('ПЛАН НАВЧАЛЬНОГО ПРОЦЕСУ ДЕННА'!AS39*$BY$4,0)&gt;0,ROUND('ПЛАН НАВЧАЛЬНОГО ПРОЦЕСУ ДЕННА'!AS39*$BY$4,0)*2,2),0)</f>
        <v>0</v>
      </c>
      <c r="AU38" s="70">
        <f>'ПЛАН НАВЧАЛЬНОГО ПРОЦЕСУ ДЕННА'!AT39</f>
        <v>0</v>
      </c>
      <c r="AV38" s="374">
        <f>IF('ПЛАН НАВЧАЛЬНОГО ПРОЦЕСУ ДЕННА'!AU39&gt;0,IF(ROUND('ПЛАН НАВЧАЛЬНОГО ПРОЦЕСУ ДЕННА'!AU39*$BY$4,0)&gt;0,ROUND('ПЛАН НАВЧАЛЬНОГО ПРОЦЕСУ ДЕННА'!AU39*$BY$4,0)*2,2),0)</f>
        <v>0</v>
      </c>
      <c r="AW38" s="374">
        <f>IF('ПЛАН НАВЧАЛЬНОГО ПРОЦЕСУ ДЕННА'!AV39&gt;0,IF(ROUND('ПЛАН НАВЧАЛЬНОГО ПРОЦЕСУ ДЕННА'!AV39*$BY$4,0)&gt;0,ROUND('ПЛАН НАВЧАЛЬНОГО ПРОЦЕСУ ДЕННА'!AV39*$BY$4,0)*2,2),0)</f>
        <v>0</v>
      </c>
      <c r="AX38" s="374">
        <f>IF('ПЛАН НАВЧАЛЬНОГО ПРОЦЕСУ ДЕННА'!AW39&gt;0,IF(ROUND('ПЛАН НАВЧАЛЬНОГО ПРОЦЕСУ ДЕННА'!AW39*$BY$4,0)&gt;0,ROUND('ПЛАН НАВЧАЛЬНОГО ПРОЦЕСУ ДЕННА'!AW39*$BY$4,0)*2,2),0)</f>
        <v>0</v>
      </c>
      <c r="AY38" s="70">
        <f>'ПЛАН НАВЧАЛЬНОГО ПРОЦЕСУ ДЕННА'!AX39</f>
        <v>0</v>
      </c>
      <c r="AZ38" s="374">
        <f>IF('ПЛАН НАВЧАЛЬНОГО ПРОЦЕСУ ДЕННА'!AY39&gt;0,IF(ROUND('ПЛАН НАВЧАЛЬНОГО ПРОЦЕСУ ДЕННА'!AY39*$BY$4,0)&gt;0,ROUND('ПЛАН НАВЧАЛЬНОГО ПРОЦЕСУ ДЕННА'!AY39*$BY$4,0)*2,2),0)</f>
        <v>0</v>
      </c>
      <c r="BA38" s="374">
        <f>IF('ПЛАН НАВЧАЛЬНОГО ПРОЦЕСУ ДЕННА'!AZ39&gt;0,IF(ROUND('ПЛАН НАВЧАЛЬНОГО ПРОЦЕСУ ДЕННА'!AZ39*$BY$4,0)&gt;0,ROUND('ПЛАН НАВЧАЛЬНОГО ПРОЦЕСУ ДЕННА'!AZ39*$BY$4,0)*2,2),0)</f>
        <v>0</v>
      </c>
      <c r="BB38" s="374">
        <f>IF('ПЛАН НАВЧАЛЬНОГО ПРОЦЕСУ ДЕННА'!BA39&gt;0,IF(ROUND('ПЛАН НАВЧАЛЬНОГО ПРОЦЕСУ ДЕННА'!BA39*$BY$4,0)&gt;0,ROUND('ПЛАН НАВЧАЛЬНОГО ПРОЦЕСУ ДЕННА'!BA39*$BY$4,0)*2,2),0)</f>
        <v>0</v>
      </c>
      <c r="BC38" s="70">
        <f>'ПЛАН НАВЧАЛЬНОГО ПРОЦЕСУ ДЕННА'!BB39</f>
        <v>0</v>
      </c>
      <c r="BD38" s="374">
        <f>IF('ПЛАН НАВЧАЛЬНОГО ПРОЦЕСУ ДЕННА'!BC39&gt;0,IF(ROUND('ПЛАН НАВЧАЛЬНОГО ПРОЦЕСУ ДЕННА'!BC39*$BY$4,0)&gt;0,ROUND('ПЛАН НАВЧАЛЬНОГО ПРОЦЕСУ ДЕННА'!BC39*$BY$4,0)*2,2),0)</f>
        <v>0</v>
      </c>
      <c r="BE38" s="374">
        <f>IF('ПЛАН НАВЧАЛЬНОГО ПРОЦЕСУ ДЕННА'!BD39&gt;0,IF(ROUND('ПЛАН НАВЧАЛЬНОГО ПРОЦЕСУ ДЕННА'!BD39*$BY$4,0)&gt;0,ROUND('ПЛАН НАВЧАЛЬНОГО ПРОЦЕСУ ДЕННА'!BD39*$BY$4,0)*2,2),0)</f>
        <v>0</v>
      </c>
      <c r="BF38" s="374">
        <f>IF('ПЛАН НАВЧАЛЬНОГО ПРОЦЕСУ ДЕННА'!BE39&gt;0,IF(ROUND('ПЛАН НАВЧАЛЬНОГО ПРОЦЕСУ ДЕННА'!BE39*$BY$4,0)&gt;0,ROUND('ПЛАН НАВЧАЛЬНОГО ПРОЦЕСУ ДЕННА'!BE39*$BY$4,0)*2,2),0)</f>
        <v>0</v>
      </c>
      <c r="BG38" s="70">
        <f>'ПЛАН НАВЧАЛЬНОГО ПРОЦЕСУ ДЕННА'!BF39</f>
        <v>0</v>
      </c>
      <c r="BH38" s="374">
        <f>IF('ПЛАН НАВЧАЛЬНОГО ПРОЦЕСУ ДЕННА'!BG39&gt;0,IF(ROUND('ПЛАН НАВЧАЛЬНОГО ПРОЦЕСУ ДЕННА'!BG39*$BY$4,0)&gt;0,ROUND('ПЛАН НАВЧАЛЬНОГО ПРОЦЕСУ ДЕННА'!BG39*$BY$4,0)*2,2),0)</f>
        <v>0</v>
      </c>
      <c r="BI38" s="374">
        <f>IF('ПЛАН НАВЧАЛЬНОГО ПРОЦЕСУ ДЕННА'!BH39&gt;0,IF(ROUND('ПЛАН НАВЧАЛЬНОГО ПРОЦЕСУ ДЕННА'!BH39*$BY$4,0)&gt;0,ROUND('ПЛАН НАВЧАЛЬНОГО ПРОЦЕСУ ДЕННА'!BH39*$BY$4,0)*2,2),0)</f>
        <v>0</v>
      </c>
      <c r="BJ38" s="374">
        <f>IF('ПЛАН НАВЧАЛЬНОГО ПРОЦЕСУ ДЕННА'!BI39&gt;0,IF(ROUND('ПЛАН НАВЧАЛЬНОГО ПРОЦЕСУ ДЕННА'!BI39*$BY$4,0)&gt;0,ROUND('ПЛАН НАВЧАЛЬНОГО ПРОЦЕСУ ДЕННА'!BI39*$BY$4,0)*2,2),0)</f>
        <v>0</v>
      </c>
      <c r="BK38" s="70">
        <f>'ПЛАН НАВЧАЛЬНОГО ПРОЦЕСУ ДЕННА'!BJ39</f>
        <v>0</v>
      </c>
      <c r="BL38" s="63">
        <f t="shared" si="1"/>
        <v>0.96666666666666667</v>
      </c>
      <c r="BM38" s="127" t="str">
        <f t="shared" si="2"/>
        <v/>
      </c>
      <c r="BN38" s="14">
        <f t="shared" si="28"/>
        <v>0</v>
      </c>
      <c r="BO38" s="14">
        <f t="shared" si="28"/>
        <v>0</v>
      </c>
      <c r="BP38" s="14">
        <f t="shared" si="28"/>
        <v>4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14">
        <f t="shared" si="28"/>
        <v>0</v>
      </c>
      <c r="BU38" s="14">
        <f t="shared" si="28"/>
        <v>0</v>
      </c>
      <c r="BV38" s="92">
        <f t="shared" si="15"/>
        <v>4</v>
      </c>
      <c r="BY38" s="14">
        <f t="shared" si="29"/>
        <v>0</v>
      </c>
      <c r="BZ38" s="14">
        <f t="shared" si="30"/>
        <v>0</v>
      </c>
      <c r="CA38" s="14">
        <f t="shared" si="31"/>
        <v>4</v>
      </c>
      <c r="CB38" s="14">
        <f t="shared" si="32"/>
        <v>0</v>
      </c>
      <c r="CC38" s="14">
        <f t="shared" si="33"/>
        <v>0</v>
      </c>
      <c r="CD38" s="14">
        <f t="shared" si="34"/>
        <v>0</v>
      </c>
      <c r="CE38" s="14">
        <f t="shared" si="35"/>
        <v>0</v>
      </c>
      <c r="CF38" s="14">
        <f t="shared" si="36"/>
        <v>0</v>
      </c>
      <c r="CG38" s="212">
        <f t="shared" si="16"/>
        <v>4</v>
      </c>
      <c r="CH38" s="312">
        <f t="shared" si="17"/>
        <v>4</v>
      </c>
      <c r="CJ38" s="313">
        <f t="shared" si="18"/>
        <v>0</v>
      </c>
      <c r="CK38" s="313">
        <f t="shared" si="19"/>
        <v>0</v>
      </c>
      <c r="CL38" s="313">
        <f t="shared" si="20"/>
        <v>1</v>
      </c>
      <c r="CM38" s="313">
        <f t="shared" si="21"/>
        <v>0</v>
      </c>
      <c r="CN38" s="313">
        <f t="shared" si="22"/>
        <v>0</v>
      </c>
      <c r="CO38" s="313">
        <f t="shared" si="23"/>
        <v>0</v>
      </c>
      <c r="CP38" s="313">
        <f t="shared" si="24"/>
        <v>0</v>
      </c>
      <c r="CQ38" s="313">
        <f t="shared" si="25"/>
        <v>0</v>
      </c>
      <c r="CR38" s="314">
        <f t="shared" si="26"/>
        <v>1</v>
      </c>
      <c r="CS38" s="313">
        <f t="shared" si="4"/>
        <v>0</v>
      </c>
      <c r="CT38" s="313">
        <f t="shared" si="5"/>
        <v>0</v>
      </c>
      <c r="CU38" s="315">
        <f t="shared" si="6"/>
        <v>0</v>
      </c>
      <c r="CV38" s="313">
        <f t="shared" si="7"/>
        <v>0</v>
      </c>
      <c r="CW38" s="313">
        <f t="shared" si="8"/>
        <v>0</v>
      </c>
      <c r="CX38" s="313">
        <f t="shared" si="9"/>
        <v>0</v>
      </c>
      <c r="CY38" s="313">
        <f t="shared" si="10"/>
        <v>0</v>
      </c>
      <c r="CZ38" s="313">
        <f t="shared" si="11"/>
        <v>0</v>
      </c>
      <c r="DA38" s="316">
        <f t="shared" si="27"/>
        <v>0</v>
      </c>
      <c r="DE38" s="317">
        <f>SUM($AF38:$AH38)+SUM($AJ38:$AL38)+SUM($AN38:AP38)+SUM($AR38:AT38)+SUM($AV38:AX38)+SUM($AZ38:BB38)+SUM($BD38:BF38)+SUM($BH38:BJ38)</f>
        <v>4</v>
      </c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Y38" s="317">
        <f t="shared" si="41"/>
        <v>0</v>
      </c>
      <c r="DZ38" s="317">
        <f t="shared" si="41"/>
        <v>0</v>
      </c>
      <c r="EA38" s="317">
        <f t="shared" si="41"/>
        <v>1</v>
      </c>
      <c r="EB38" s="317">
        <f t="shared" si="41"/>
        <v>0</v>
      </c>
      <c r="EC38" s="317">
        <f t="shared" si="41"/>
        <v>0</v>
      </c>
      <c r="ED38" s="317">
        <f t="shared" si="41"/>
        <v>0</v>
      </c>
      <c r="EE38" s="317">
        <f t="shared" si="41"/>
        <v>0</v>
      </c>
      <c r="EF38" s="317">
        <f t="shared" si="41"/>
        <v>0</v>
      </c>
    </row>
    <row r="39" spans="1:136" s="19" customFormat="1" ht="12.5">
      <c r="A39" s="557" t="str">
        <f>'ПЛАН НАВЧАЛЬНОГО ПРОЦЕСУ ДЕННА'!A40</f>
        <v xml:space="preserve"> 1.1.24</v>
      </c>
      <c r="B39" s="535" t="s">
        <v>388</v>
      </c>
      <c r="C39" s="415" t="str">
        <f>'ПЛАН НАВЧАЛЬНОГО ПРОЦЕСУ ДЕННА'!C39</f>
        <v>МЕіТ</v>
      </c>
      <c r="D39" s="307">
        <v>2</v>
      </c>
      <c r="E39" s="308"/>
      <c r="F39" s="308"/>
      <c r="G39" s="309"/>
      <c r="H39" s="307"/>
      <c r="I39" s="308"/>
      <c r="J39" s="308"/>
      <c r="K39" s="308"/>
      <c r="L39" s="308"/>
      <c r="M39" s="308"/>
      <c r="N39" s="308"/>
      <c r="O39" s="308"/>
      <c r="P39" s="273"/>
      <c r="Q39" s="273"/>
      <c r="R39" s="418">
        <v>2</v>
      </c>
      <c r="S39" s="487"/>
      <c r="T39" s="487"/>
      <c r="U39" s="487"/>
      <c r="V39" s="487"/>
      <c r="W39" s="487"/>
      <c r="X39" s="487"/>
      <c r="Y39" s="487"/>
      <c r="Z39" s="310">
        <v>90</v>
      </c>
      <c r="AA39" s="147">
        <v>3</v>
      </c>
      <c r="AB39" s="9">
        <v>2</v>
      </c>
      <c r="AC39" s="9"/>
      <c r="AD39" s="9">
        <v>2</v>
      </c>
      <c r="AE39" s="9">
        <v>86</v>
      </c>
      <c r="AF39" s="374"/>
      <c r="AG39" s="374"/>
      <c r="AH39" s="374"/>
      <c r="AI39" s="70"/>
      <c r="AJ39" s="374">
        <v>2</v>
      </c>
      <c r="AK39" s="374"/>
      <c r="AL39" s="374">
        <v>2</v>
      </c>
      <c r="AM39" s="70">
        <v>3</v>
      </c>
      <c r="AN39" s="374"/>
      <c r="AO39" s="374"/>
      <c r="AP39" s="374"/>
      <c r="AQ39" s="70"/>
      <c r="AR39" s="374"/>
      <c r="AS39" s="374"/>
      <c r="AT39" s="374"/>
      <c r="AU39" s="70"/>
      <c r="AV39" s="374"/>
      <c r="AW39" s="374"/>
      <c r="AX39" s="374"/>
      <c r="AY39" s="70"/>
      <c r="AZ39" s="374"/>
      <c r="BA39" s="374"/>
      <c r="BB39" s="374"/>
      <c r="BC39" s="70"/>
      <c r="BD39" s="374"/>
      <c r="BE39" s="374"/>
      <c r="BF39" s="374"/>
      <c r="BG39" s="70"/>
      <c r="BH39" s="374"/>
      <c r="BI39" s="374"/>
      <c r="BJ39" s="374"/>
      <c r="BK39" s="70"/>
      <c r="BL39" s="63"/>
      <c r="BM39" s="127"/>
      <c r="BN39" s="14"/>
      <c r="BO39" s="14"/>
      <c r="BP39" s="14"/>
      <c r="BQ39" s="14"/>
      <c r="BR39" s="14"/>
      <c r="BS39" s="14"/>
      <c r="BT39" s="14"/>
      <c r="BU39" s="14"/>
      <c r="BV39" s="92"/>
      <c r="BY39" s="14"/>
      <c r="BZ39" s="14"/>
      <c r="CA39" s="14"/>
      <c r="CB39" s="14"/>
      <c r="CC39" s="14"/>
      <c r="CD39" s="14"/>
      <c r="CE39" s="14"/>
      <c r="CF39" s="14"/>
      <c r="CG39" s="212"/>
      <c r="CH39" s="312"/>
      <c r="CJ39" s="313"/>
      <c r="CK39" s="313"/>
      <c r="CL39" s="313"/>
      <c r="CM39" s="313"/>
      <c r="CN39" s="313"/>
      <c r="CO39" s="313"/>
      <c r="CP39" s="313"/>
      <c r="CQ39" s="313"/>
      <c r="CR39" s="314"/>
      <c r="CS39" s="313"/>
      <c r="CT39" s="313"/>
      <c r="CU39" s="315"/>
      <c r="CV39" s="313"/>
      <c r="CW39" s="313"/>
      <c r="CX39" s="313"/>
      <c r="CY39" s="313"/>
      <c r="CZ39" s="313"/>
      <c r="DA39" s="316"/>
      <c r="DE39" s="317"/>
      <c r="DF39" s="556"/>
      <c r="DG39" s="556"/>
      <c r="DH39" s="556"/>
      <c r="DI39" s="556"/>
      <c r="DJ39" s="556"/>
      <c r="DK39" s="556"/>
      <c r="DL39" s="556"/>
      <c r="DM39" s="556"/>
      <c r="DN39" s="556"/>
      <c r="DO39" s="556"/>
      <c r="DP39" s="556"/>
      <c r="DQ39" s="556"/>
      <c r="DR39" s="556"/>
      <c r="DS39" s="556"/>
      <c r="DT39" s="556"/>
      <c r="DU39" s="556"/>
      <c r="DV39" s="556"/>
      <c r="DW39" s="556"/>
      <c r="DY39" s="317">
        <f t="shared" si="41"/>
        <v>0</v>
      </c>
      <c r="DZ39" s="317">
        <f t="shared" si="41"/>
        <v>1</v>
      </c>
      <c r="EA39" s="317">
        <f t="shared" si="41"/>
        <v>0</v>
      </c>
      <c r="EB39" s="317">
        <f t="shared" si="41"/>
        <v>0</v>
      </c>
      <c r="EC39" s="317">
        <f t="shared" si="41"/>
        <v>0</v>
      </c>
      <c r="ED39" s="317">
        <f t="shared" si="41"/>
        <v>0</v>
      </c>
      <c r="EE39" s="317">
        <f t="shared" si="41"/>
        <v>0</v>
      </c>
      <c r="EF39" s="317">
        <f t="shared" si="41"/>
        <v>0</v>
      </c>
    </row>
    <row r="40" spans="1:136" s="19" customFormat="1" ht="12.5">
      <c r="A40" s="22" t="str">
        <f>'ПЛАН НАВЧАЛЬНОГО ПРОЦЕСУ ДЕННА'!A41</f>
        <v xml:space="preserve"> 1.1.25</v>
      </c>
      <c r="B40" s="414" t="str">
        <f>'ПЛАН НАВЧАЛЬНОГО ПРОЦЕСУ ДЕННА'!B41</f>
        <v>Організація готельного господарства</v>
      </c>
      <c r="C40" s="415" t="str">
        <f>'ПЛАН НАВЧАЛЬНОГО ПРОЦЕСУ ДЕННА'!C41</f>
        <v>МЕіТ</v>
      </c>
      <c r="D40" s="307">
        <f>'ПЛАН НАВЧАЛЬНОГО ПРОЦЕСУ ДЕННА'!D41</f>
        <v>5</v>
      </c>
      <c r="E40" s="308">
        <f>'ПЛАН НАВЧАЛЬНОГО ПРОЦЕСУ ДЕННА'!E41</f>
        <v>0</v>
      </c>
      <c r="F40" s="308">
        <f>'ПЛАН НАВЧАЛЬНОГО ПРОЦЕСУ ДЕННА'!F41</f>
        <v>0</v>
      </c>
      <c r="G40" s="309">
        <f>'ПЛАН НАВЧАЛЬНОГО ПРОЦЕСУ ДЕННА'!G41</f>
        <v>0</v>
      </c>
      <c r="H40" s="307">
        <f>'ПЛАН НАВЧАЛЬНОГО ПРОЦЕСУ ДЕННА'!H41</f>
        <v>0</v>
      </c>
      <c r="I40" s="308">
        <f>'ПЛАН НАВЧАЛЬНОГО ПРОЦЕСУ ДЕННА'!I41</f>
        <v>0</v>
      </c>
      <c r="J40" s="308">
        <f>'ПЛАН НАВЧАЛЬНОГО ПРОЦЕСУ ДЕННА'!J41</f>
        <v>0</v>
      </c>
      <c r="K40" s="308">
        <f>'ПЛАН НАВЧАЛЬНОГО ПРОЦЕСУ ДЕННА'!K41</f>
        <v>0</v>
      </c>
      <c r="L40" s="308">
        <f>'ПЛАН НАВЧАЛЬНОГО ПРОЦЕСУ ДЕННА'!L41</f>
        <v>0</v>
      </c>
      <c r="M40" s="308">
        <f>'ПЛАН НАВЧАЛЬНОГО ПРОЦЕСУ ДЕННА'!M41</f>
        <v>0</v>
      </c>
      <c r="N40" s="308">
        <f>'ПЛАН НАВЧАЛЬНОГО ПРОЦЕСУ ДЕННА'!N41</f>
        <v>0</v>
      </c>
      <c r="O40" s="308">
        <f>'ПЛАН НАВЧАЛЬНОГО ПРОЦЕСУ ДЕННА'!O41</f>
        <v>0</v>
      </c>
      <c r="P40" s="273">
        <f>'ПЛАН НАВЧАЛЬНОГО ПРОЦЕСУ ДЕННА'!P41</f>
        <v>0</v>
      </c>
      <c r="Q40" s="273">
        <f>'ПЛАН НАВЧАЛЬНОГО ПРОЦЕСУ ДЕННА'!Q41</f>
        <v>0</v>
      </c>
      <c r="R40" s="418">
        <v>5</v>
      </c>
      <c r="S40" s="487"/>
      <c r="T40" s="487"/>
      <c r="U40" s="487"/>
      <c r="V40" s="487"/>
      <c r="W40" s="487"/>
      <c r="X40" s="487"/>
      <c r="Y40" s="487"/>
      <c r="Z40" s="310">
        <f>'ПЛАН НАВЧАЛЬНОГО ПРОЦЕСУ ДЕННА'!Y41</f>
        <v>150</v>
      </c>
      <c r="AA40" s="147">
        <f t="shared" si="0"/>
        <v>5</v>
      </c>
      <c r="AB40" s="9">
        <f t="shared" ref="AB40:AD55" si="42">AF40*$BN$5+AJ40*$BO$5+AN40*$BP$5+AR40*$BQ$5+AV40*$BR$5+AZ40*$BS$5+BD40*$BT$5+BH40*$BU$5</f>
        <v>2</v>
      </c>
      <c r="AC40" s="9">
        <f t="shared" si="42"/>
        <v>0</v>
      </c>
      <c r="AD40" s="9">
        <f t="shared" si="42"/>
        <v>2</v>
      </c>
      <c r="AE40" s="9">
        <f t="shared" si="14"/>
        <v>146</v>
      </c>
      <c r="AF40" s="374">
        <f>IF('ПЛАН НАВЧАЛЬНОГО ПРОЦЕСУ ДЕННА'!AE41&gt;0,IF(ROUND('ПЛАН НАВЧАЛЬНОГО ПРОЦЕСУ ДЕННА'!AE41*$BY$4,0)&gt;0,ROUND('ПЛАН НАВЧАЛЬНОГО ПРОЦЕСУ ДЕННА'!AE41*$BY$4,0)*2,2),0)</f>
        <v>0</v>
      </c>
      <c r="AG40" s="374">
        <f>IF('ПЛАН НАВЧАЛЬНОГО ПРОЦЕСУ ДЕННА'!AF41&gt;0,IF(ROUND('ПЛАН НАВЧАЛЬНОГО ПРОЦЕСУ ДЕННА'!AF41*$BY$4,0)&gt;0,ROUND('ПЛАН НАВЧАЛЬНОГО ПРОЦЕСУ ДЕННА'!AF41*$BY$4,0)*2,2),0)</f>
        <v>0</v>
      </c>
      <c r="AH40" s="374">
        <f>IF('ПЛАН НАВЧАЛЬНОГО ПРОЦЕСУ ДЕННА'!AG41&gt;0,IF(ROUND('ПЛАН НАВЧАЛЬНОГО ПРОЦЕСУ ДЕННА'!AG41*$BY$4,0)&gt;0,ROUND('ПЛАН НАВЧАЛЬНОГО ПРОЦЕСУ ДЕННА'!AG41*$BY$4,0)*2,2),0)</f>
        <v>0</v>
      </c>
      <c r="AI40" s="70">
        <f>'ПЛАН НАВЧАЛЬНОГО ПРОЦЕСУ ДЕННА'!AH41</f>
        <v>0</v>
      </c>
      <c r="AJ40" s="374">
        <f>IF('ПЛАН НАВЧАЛЬНОГО ПРОЦЕСУ ДЕННА'!AI41&gt;0,IF(ROUND('ПЛАН НАВЧАЛЬНОГО ПРОЦЕСУ ДЕННА'!AI41*$BY$4,0)&gt;0,ROUND('ПЛАН НАВЧАЛЬНОГО ПРОЦЕСУ ДЕННА'!AI41*$BY$4,0)*2,2),0)</f>
        <v>0</v>
      </c>
      <c r="AK40" s="374">
        <f>IF('ПЛАН НАВЧАЛЬНОГО ПРОЦЕСУ ДЕННА'!AJ41&gt;0,IF(ROUND('ПЛАН НАВЧАЛЬНОГО ПРОЦЕСУ ДЕННА'!AJ41*$BY$4,0)&gt;0,ROUND('ПЛАН НАВЧАЛЬНОГО ПРОЦЕСУ ДЕННА'!AJ41*$BY$4,0)*2,2),0)</f>
        <v>0</v>
      </c>
      <c r="AL40" s="374">
        <f>IF('ПЛАН НАВЧАЛЬНОГО ПРОЦЕСУ ДЕННА'!AK41&gt;0,IF(ROUND('ПЛАН НАВЧАЛЬНОГО ПРОЦЕСУ ДЕННА'!AK41*$BY$4,0)&gt;0,ROUND('ПЛАН НАВЧАЛЬНОГО ПРОЦЕСУ ДЕННА'!AK41*$BY$4,0)*2,2),0)</f>
        <v>0</v>
      </c>
      <c r="AM40" s="70">
        <f>'ПЛАН НАВЧАЛЬНОГО ПРОЦЕСУ ДЕННА'!AL41</f>
        <v>0</v>
      </c>
      <c r="AN40" s="374">
        <f>IF('ПЛАН НАВЧАЛЬНОГО ПРОЦЕСУ ДЕННА'!AM41&gt;0,IF(ROUND('ПЛАН НАВЧАЛЬНОГО ПРОЦЕСУ ДЕННА'!AM41*$BY$4,0)&gt;0,ROUND('ПЛАН НАВЧАЛЬНОГО ПРОЦЕСУ ДЕННА'!AM41*$BY$4,0)*2,2),0)</f>
        <v>0</v>
      </c>
      <c r="AO40" s="374">
        <f>IF('ПЛАН НАВЧАЛЬНОГО ПРОЦЕСУ ДЕННА'!AN41&gt;0,IF(ROUND('ПЛАН НАВЧАЛЬНОГО ПРОЦЕСУ ДЕННА'!AN41*$BY$4,0)&gt;0,ROUND('ПЛАН НАВЧАЛЬНОГО ПРОЦЕСУ ДЕННА'!AN41*$BY$4,0)*2,2),0)</f>
        <v>0</v>
      </c>
      <c r="AP40" s="374">
        <f>IF('ПЛАН НАВЧАЛЬНОГО ПРОЦЕСУ ДЕННА'!AO41&gt;0,IF(ROUND('ПЛАН НАВЧАЛЬНОГО ПРОЦЕСУ ДЕННА'!AO41*$BY$4,0)&gt;0,ROUND('ПЛАН НАВЧАЛЬНОГО ПРОЦЕСУ ДЕННА'!AO41*$BY$4,0)*2,2),0)</f>
        <v>0</v>
      </c>
      <c r="AQ40" s="70">
        <f>'ПЛАН НАВЧАЛЬНОГО ПРОЦЕСУ ДЕННА'!AP41</f>
        <v>0</v>
      </c>
      <c r="AR40" s="374">
        <f>IF('ПЛАН НАВЧАЛЬНОГО ПРОЦЕСУ ДЕННА'!AQ41&gt;0,IF(ROUND('ПЛАН НАВЧАЛЬНОГО ПРОЦЕСУ ДЕННА'!AQ41*$BY$4,0)&gt;0,ROUND('ПЛАН НАВЧАЛЬНОГО ПРОЦЕСУ ДЕННА'!AQ41*$BY$4,0)*2,2),0)</f>
        <v>0</v>
      </c>
      <c r="AS40" s="374">
        <f>IF('ПЛАН НАВЧАЛЬНОГО ПРОЦЕСУ ДЕННА'!AR41&gt;0,IF(ROUND('ПЛАН НАВЧАЛЬНОГО ПРОЦЕСУ ДЕННА'!AR41*$BY$4,0)&gt;0,ROUND('ПЛАН НАВЧАЛЬНОГО ПРОЦЕСУ ДЕННА'!AR41*$BY$4,0)*2,2),0)</f>
        <v>0</v>
      </c>
      <c r="AT40" s="374">
        <f>IF('ПЛАН НАВЧАЛЬНОГО ПРОЦЕСУ ДЕННА'!AS41&gt;0,IF(ROUND('ПЛАН НАВЧАЛЬНОГО ПРОЦЕСУ ДЕННА'!AS41*$BY$4,0)&gt;0,ROUND('ПЛАН НАВЧАЛЬНОГО ПРОЦЕСУ ДЕННА'!AS41*$BY$4,0)*2,2),0)</f>
        <v>0</v>
      </c>
      <c r="AU40" s="70">
        <f>'ПЛАН НАВЧАЛЬНОГО ПРОЦЕСУ ДЕННА'!AT41</f>
        <v>0</v>
      </c>
      <c r="AV40" s="374">
        <f>IF('ПЛАН НАВЧАЛЬНОГО ПРОЦЕСУ ДЕННА'!AU41&gt;0,IF(ROUND('ПЛАН НАВЧАЛЬНОГО ПРОЦЕСУ ДЕННА'!AU41*$BY$4,0)&gt;0,ROUND('ПЛАН НАВЧАЛЬНОГО ПРОЦЕСУ ДЕННА'!AU41*$BY$4,0)*2,2),0)</f>
        <v>2</v>
      </c>
      <c r="AW40" s="374">
        <f>IF('ПЛАН НАВЧАЛЬНОГО ПРОЦЕСУ ДЕННА'!AV41&gt;0,IF(ROUND('ПЛАН НАВЧАЛЬНОГО ПРОЦЕСУ ДЕННА'!AV41*$BY$4,0)&gt;0,ROUND('ПЛАН НАВЧАЛЬНОГО ПРОЦЕСУ ДЕННА'!AV41*$BY$4,0)*2,2),0)</f>
        <v>0</v>
      </c>
      <c r="AX40" s="374">
        <f>IF('ПЛАН НАВЧАЛЬНОГО ПРОЦЕСУ ДЕННА'!AW41&gt;0,IF(ROUND('ПЛАН НАВЧАЛЬНОГО ПРОЦЕСУ ДЕННА'!AW41*$BY$4,0)&gt;0,ROUND('ПЛАН НАВЧАЛЬНОГО ПРОЦЕСУ ДЕННА'!AW41*$BY$4,0)*2,2),0)</f>
        <v>2</v>
      </c>
      <c r="AY40" s="70">
        <f>'ПЛАН НАВЧАЛЬНОГО ПРОЦЕСУ ДЕННА'!AX41</f>
        <v>5</v>
      </c>
      <c r="AZ40" s="374">
        <f>IF('ПЛАН НАВЧАЛЬНОГО ПРОЦЕСУ ДЕННА'!AY41&gt;0,IF(ROUND('ПЛАН НАВЧАЛЬНОГО ПРОЦЕСУ ДЕННА'!AY41*$BY$4,0)&gt;0,ROUND('ПЛАН НАВЧАЛЬНОГО ПРОЦЕСУ ДЕННА'!AY41*$BY$4,0)*2,2),0)</f>
        <v>0</v>
      </c>
      <c r="BA40" s="374">
        <f>IF('ПЛАН НАВЧАЛЬНОГО ПРОЦЕСУ ДЕННА'!AZ41&gt;0,IF(ROUND('ПЛАН НАВЧАЛЬНОГО ПРОЦЕСУ ДЕННА'!AZ41*$BY$4,0)&gt;0,ROUND('ПЛАН НАВЧАЛЬНОГО ПРОЦЕСУ ДЕННА'!AZ41*$BY$4,0)*2,2),0)</f>
        <v>0</v>
      </c>
      <c r="BB40" s="374">
        <f>IF('ПЛАН НАВЧАЛЬНОГО ПРОЦЕСУ ДЕННА'!BA41&gt;0,IF(ROUND('ПЛАН НАВЧАЛЬНОГО ПРОЦЕСУ ДЕННА'!BA41*$BY$4,0)&gt;0,ROUND('ПЛАН НАВЧАЛЬНОГО ПРОЦЕСУ ДЕННА'!BA41*$BY$4,0)*2,2),0)</f>
        <v>0</v>
      </c>
      <c r="BC40" s="70">
        <f>'ПЛАН НАВЧАЛЬНОГО ПРОЦЕСУ ДЕННА'!BB41</f>
        <v>0</v>
      </c>
      <c r="BD40" s="374">
        <f>IF('ПЛАН НАВЧАЛЬНОГО ПРОЦЕСУ ДЕННА'!BC41&gt;0,IF(ROUND('ПЛАН НАВЧАЛЬНОГО ПРОЦЕСУ ДЕННА'!BC41*$BY$4,0)&gt;0,ROUND('ПЛАН НАВЧАЛЬНОГО ПРОЦЕСУ ДЕННА'!BC41*$BY$4,0)*2,2),0)</f>
        <v>0</v>
      </c>
      <c r="BE40" s="374">
        <f>IF('ПЛАН НАВЧАЛЬНОГО ПРОЦЕСУ ДЕННА'!BD41&gt;0,IF(ROUND('ПЛАН НАВЧАЛЬНОГО ПРОЦЕСУ ДЕННА'!BD41*$BY$4,0)&gt;0,ROUND('ПЛАН НАВЧАЛЬНОГО ПРОЦЕСУ ДЕННА'!BD41*$BY$4,0)*2,2),0)</f>
        <v>0</v>
      </c>
      <c r="BF40" s="374">
        <f>IF('ПЛАН НАВЧАЛЬНОГО ПРОЦЕСУ ДЕННА'!BE41&gt;0,IF(ROUND('ПЛАН НАВЧАЛЬНОГО ПРОЦЕСУ ДЕННА'!BE41*$BY$4,0)&gt;0,ROUND('ПЛАН НАВЧАЛЬНОГО ПРОЦЕСУ ДЕННА'!BE41*$BY$4,0)*2,2),0)</f>
        <v>0</v>
      </c>
      <c r="BG40" s="70">
        <f>'ПЛАН НАВЧАЛЬНОГО ПРОЦЕСУ ДЕННА'!BF41</f>
        <v>0</v>
      </c>
      <c r="BH40" s="374">
        <f>IF('ПЛАН НАВЧАЛЬНОГО ПРОЦЕСУ ДЕННА'!BG41&gt;0,IF(ROUND('ПЛАН НАВЧАЛЬНОГО ПРОЦЕСУ ДЕННА'!BG41*$BY$4,0)&gt;0,ROUND('ПЛАН НАВЧАЛЬНОГО ПРОЦЕСУ ДЕННА'!BG41*$BY$4,0)*2,2),0)</f>
        <v>0</v>
      </c>
      <c r="BI40" s="374">
        <f>IF('ПЛАН НАВЧАЛЬНОГО ПРОЦЕСУ ДЕННА'!BH41&gt;0,IF(ROUND('ПЛАН НАВЧАЛЬНОГО ПРОЦЕСУ ДЕННА'!BH41*$BY$4,0)&gt;0,ROUND('ПЛАН НАВЧАЛЬНОГО ПРОЦЕСУ ДЕННА'!BH41*$BY$4,0)*2,2),0)</f>
        <v>0</v>
      </c>
      <c r="BJ40" s="374">
        <f>IF('ПЛАН НАВЧАЛЬНОГО ПРОЦЕСУ ДЕННА'!BI41&gt;0,IF(ROUND('ПЛАН НАВЧАЛЬНОГО ПРОЦЕСУ ДЕННА'!BI41*$BY$4,0)&gt;0,ROUND('ПЛАН НАВЧАЛЬНОГО ПРОЦЕСУ ДЕННА'!BI41*$BY$4,0)*2,2),0)</f>
        <v>0</v>
      </c>
      <c r="BK40" s="70">
        <f>'ПЛАН НАВЧАЛЬНОГО ПРОЦЕСУ ДЕННА'!BJ41</f>
        <v>0</v>
      </c>
      <c r="BL40" s="63">
        <f t="shared" si="1"/>
        <v>0.97333333333333338</v>
      </c>
      <c r="BM40" s="127" t="str">
        <f t="shared" si="2"/>
        <v/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5</v>
      </c>
      <c r="BS40" s="14">
        <f t="shared" si="28"/>
        <v>0</v>
      </c>
      <c r="BT40" s="14">
        <f t="shared" si="28"/>
        <v>0</v>
      </c>
      <c r="BU40" s="14">
        <f t="shared" si="28"/>
        <v>0</v>
      </c>
      <c r="BV40" s="92">
        <f t="shared" ref="BV40:BV65" si="43">SUM(BN40:BU40)</f>
        <v>5</v>
      </c>
      <c r="BY40" s="14">
        <f t="shared" si="29"/>
        <v>0</v>
      </c>
      <c r="BZ40" s="14">
        <f t="shared" si="30"/>
        <v>0</v>
      </c>
      <c r="CA40" s="14">
        <f t="shared" si="31"/>
        <v>0</v>
      </c>
      <c r="CB40" s="14">
        <f t="shared" si="32"/>
        <v>0</v>
      </c>
      <c r="CC40" s="14">
        <f t="shared" si="33"/>
        <v>5</v>
      </c>
      <c r="CD40" s="14">
        <f t="shared" si="34"/>
        <v>0</v>
      </c>
      <c r="CE40" s="14">
        <f t="shared" si="35"/>
        <v>0</v>
      </c>
      <c r="CF40" s="14">
        <f t="shared" si="36"/>
        <v>0</v>
      </c>
      <c r="CG40" s="212">
        <f t="shared" ref="CG40:CG65" si="44">SUM(BY40:CF40)</f>
        <v>5</v>
      </c>
      <c r="CH40" s="312">
        <f t="shared" si="17"/>
        <v>5</v>
      </c>
      <c r="CJ40" s="313">
        <f t="shared" si="18"/>
        <v>0</v>
      </c>
      <c r="CK40" s="313">
        <f t="shared" si="19"/>
        <v>0</v>
      </c>
      <c r="CL40" s="313">
        <f t="shared" si="20"/>
        <v>0</v>
      </c>
      <c r="CM40" s="313">
        <f t="shared" si="21"/>
        <v>0</v>
      </c>
      <c r="CN40" s="313">
        <f t="shared" si="22"/>
        <v>1</v>
      </c>
      <c r="CO40" s="313">
        <f t="shared" si="23"/>
        <v>0</v>
      </c>
      <c r="CP40" s="313">
        <f t="shared" si="24"/>
        <v>0</v>
      </c>
      <c r="CQ40" s="313">
        <f t="shared" si="25"/>
        <v>0</v>
      </c>
      <c r="CR40" s="314">
        <f t="shared" ref="CR40:CR65" si="45">SUM(CJ40:CQ40)</f>
        <v>1</v>
      </c>
      <c r="CS40" s="313">
        <f t="shared" si="4"/>
        <v>0</v>
      </c>
      <c r="CT40" s="313">
        <f t="shared" si="5"/>
        <v>0</v>
      </c>
      <c r="CU40" s="315">
        <f t="shared" si="6"/>
        <v>0</v>
      </c>
      <c r="CV40" s="313">
        <f t="shared" si="7"/>
        <v>0</v>
      </c>
      <c r="CW40" s="313">
        <f t="shared" si="8"/>
        <v>0</v>
      </c>
      <c r="CX40" s="313">
        <f t="shared" si="9"/>
        <v>0</v>
      </c>
      <c r="CY40" s="313">
        <f t="shared" si="10"/>
        <v>0</v>
      </c>
      <c r="CZ40" s="313">
        <f t="shared" si="11"/>
        <v>0</v>
      </c>
      <c r="DA40" s="316">
        <f t="shared" ref="DA40:DA65" si="46">SUM(CS40:CZ40)</f>
        <v>0</v>
      </c>
      <c r="DE40" s="317">
        <f>SUM($AF40:$AH40)+SUM($AJ40:$AL40)+SUM($AN40:AP40)+SUM($AR40:AT40)+SUM($AV40:AX40)+SUM($AZ40:BB40)+SUM($BD40:BF40)+SUM($BH40:BJ40)</f>
        <v>4</v>
      </c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Y40" s="317">
        <f t="shared" si="41"/>
        <v>0</v>
      </c>
      <c r="DZ40" s="317">
        <f t="shared" si="41"/>
        <v>0</v>
      </c>
      <c r="EA40" s="317">
        <f t="shared" si="41"/>
        <v>0</v>
      </c>
      <c r="EB40" s="317">
        <f t="shared" si="41"/>
        <v>0</v>
      </c>
      <c r="EC40" s="317">
        <f t="shared" si="41"/>
        <v>1</v>
      </c>
      <c r="ED40" s="317">
        <f t="shared" si="41"/>
        <v>0</v>
      </c>
      <c r="EE40" s="317">
        <f t="shared" si="41"/>
        <v>0</v>
      </c>
      <c r="EF40" s="317">
        <f t="shared" si="41"/>
        <v>0</v>
      </c>
    </row>
    <row r="41" spans="1:136" s="19" customFormat="1" ht="12.5">
      <c r="A41" s="22" t="str">
        <f>'ПЛАН НАВЧАЛЬНОГО ПРОЦЕСУ ДЕННА'!A42</f>
        <v xml:space="preserve"> 1.1.26</v>
      </c>
      <c r="B41" s="414" t="str">
        <f>'ПЛАН НАВЧАЛЬНОГО ПРОЦЕСУ ДЕННА'!B42</f>
        <v>Організація ресторанного господарства</v>
      </c>
      <c r="C41" s="415" t="str">
        <f>'ПЛАН НАВЧАЛЬНОГО ПРОЦЕСУ ДЕННА'!C42</f>
        <v>МЕіТ</v>
      </c>
      <c r="D41" s="307">
        <f>'ПЛАН НАВЧАЛЬНОГО ПРОЦЕСУ ДЕННА'!D42</f>
        <v>6</v>
      </c>
      <c r="E41" s="308">
        <f>'ПЛАН НАВЧАЛЬНОГО ПРОЦЕСУ ДЕННА'!E42</f>
        <v>0</v>
      </c>
      <c r="F41" s="308">
        <f>'ПЛАН НАВЧАЛЬНОГО ПРОЦЕСУ ДЕННА'!F42</f>
        <v>0</v>
      </c>
      <c r="G41" s="309">
        <f>'ПЛАН НАВЧАЛЬНОГО ПРОЦЕСУ ДЕННА'!G42</f>
        <v>0</v>
      </c>
      <c r="H41" s="307">
        <f>'ПЛАН НАВЧАЛЬНОГО ПРОЦЕСУ ДЕННА'!H42</f>
        <v>0</v>
      </c>
      <c r="I41" s="308">
        <f>'ПЛАН НАВЧАЛЬНОГО ПРОЦЕСУ ДЕННА'!I42</f>
        <v>0</v>
      </c>
      <c r="J41" s="308">
        <f>'ПЛАН НАВЧАЛЬНОГО ПРОЦЕСУ ДЕННА'!J42</f>
        <v>0</v>
      </c>
      <c r="K41" s="308">
        <f>'ПЛАН НАВЧАЛЬНОГО ПРОЦЕСУ ДЕННА'!K42</f>
        <v>0</v>
      </c>
      <c r="L41" s="308">
        <f>'ПЛАН НАВЧАЛЬНОГО ПРОЦЕСУ ДЕННА'!L42</f>
        <v>0</v>
      </c>
      <c r="M41" s="308">
        <f>'ПЛАН НАВЧАЛЬНОГО ПРОЦЕСУ ДЕННА'!M42</f>
        <v>0</v>
      </c>
      <c r="N41" s="308">
        <f>'ПЛАН НАВЧАЛЬНОГО ПРОЦЕСУ ДЕННА'!N42</f>
        <v>0</v>
      </c>
      <c r="O41" s="308">
        <f>'ПЛАН НАВЧАЛЬНОГО ПРОЦЕСУ ДЕННА'!O42</f>
        <v>0</v>
      </c>
      <c r="P41" s="273">
        <f>'ПЛАН НАВЧАЛЬНОГО ПРОЦЕСУ ДЕННА'!P42</f>
        <v>0</v>
      </c>
      <c r="Q41" s="273">
        <f>'ПЛАН НАВЧАЛЬНОГО ПРОЦЕСУ ДЕННА'!Q42</f>
        <v>0</v>
      </c>
      <c r="R41" s="418">
        <v>6</v>
      </c>
      <c r="S41" s="487"/>
      <c r="T41" s="487"/>
      <c r="U41" s="487"/>
      <c r="V41" s="487"/>
      <c r="W41" s="487"/>
      <c r="X41" s="487"/>
      <c r="Y41" s="487"/>
      <c r="Z41" s="310">
        <f>'ПЛАН НАВЧАЛЬНОГО ПРОЦЕСУ ДЕННА'!Y42</f>
        <v>90</v>
      </c>
      <c r="AA41" s="147">
        <f t="shared" si="0"/>
        <v>3</v>
      </c>
      <c r="AB41" s="9">
        <f t="shared" si="42"/>
        <v>4</v>
      </c>
      <c r="AC41" s="9">
        <f t="shared" si="42"/>
        <v>0</v>
      </c>
      <c r="AD41" s="9">
        <f t="shared" si="42"/>
        <v>4</v>
      </c>
      <c r="AE41" s="9">
        <f t="shared" si="14"/>
        <v>82</v>
      </c>
      <c r="AF41" s="374">
        <f>IF('ПЛАН НАВЧАЛЬНОГО ПРОЦЕСУ ДЕННА'!AE42&gt;0,IF(ROUND('ПЛАН НАВЧАЛЬНОГО ПРОЦЕСУ ДЕННА'!AE42*$BY$4,0)&gt;0,ROUND('ПЛАН НАВЧАЛЬНОГО ПРОЦЕСУ ДЕННА'!AE42*$BY$4,0)*2,2),0)</f>
        <v>0</v>
      </c>
      <c r="AG41" s="374">
        <f>IF('ПЛАН НАВЧАЛЬНОГО ПРОЦЕСУ ДЕННА'!AF42&gt;0,IF(ROUND('ПЛАН НАВЧАЛЬНОГО ПРОЦЕСУ ДЕННА'!AF42*$BY$4,0)&gt;0,ROUND('ПЛАН НАВЧАЛЬНОГО ПРОЦЕСУ ДЕННА'!AF42*$BY$4,0)*2,2),0)</f>
        <v>0</v>
      </c>
      <c r="AH41" s="374">
        <f>IF('ПЛАН НАВЧАЛЬНОГО ПРОЦЕСУ ДЕННА'!AG42&gt;0,IF(ROUND('ПЛАН НАВЧАЛЬНОГО ПРОЦЕСУ ДЕННА'!AG42*$BY$4,0)&gt;0,ROUND('ПЛАН НАВЧАЛЬНОГО ПРОЦЕСУ ДЕННА'!AG42*$BY$4,0)*2,2),0)</f>
        <v>0</v>
      </c>
      <c r="AI41" s="70">
        <f>'ПЛАН НАВЧАЛЬНОГО ПРОЦЕСУ ДЕННА'!AH42</f>
        <v>0</v>
      </c>
      <c r="AJ41" s="374">
        <f>IF('ПЛАН НАВЧАЛЬНОГО ПРОЦЕСУ ДЕННА'!AI42&gt;0,IF(ROUND('ПЛАН НАВЧАЛЬНОГО ПРОЦЕСУ ДЕННА'!AI42*$BY$4,0)&gt;0,ROUND('ПЛАН НАВЧАЛЬНОГО ПРОЦЕСУ ДЕННА'!AI42*$BY$4,0)*2,2),0)</f>
        <v>0</v>
      </c>
      <c r="AK41" s="374">
        <f>IF('ПЛАН НАВЧАЛЬНОГО ПРОЦЕСУ ДЕННА'!AJ42&gt;0,IF(ROUND('ПЛАН НАВЧАЛЬНОГО ПРОЦЕСУ ДЕННА'!AJ42*$BY$4,0)&gt;0,ROUND('ПЛАН НАВЧАЛЬНОГО ПРОЦЕСУ ДЕННА'!AJ42*$BY$4,0)*2,2),0)</f>
        <v>0</v>
      </c>
      <c r="AL41" s="374">
        <f>IF('ПЛАН НАВЧАЛЬНОГО ПРОЦЕСУ ДЕННА'!AK42&gt;0,IF(ROUND('ПЛАН НАВЧАЛЬНОГО ПРОЦЕСУ ДЕННА'!AK42*$BY$4,0)&gt;0,ROUND('ПЛАН НАВЧАЛЬНОГО ПРОЦЕСУ ДЕННА'!AK42*$BY$4,0)*2,2),0)</f>
        <v>0</v>
      </c>
      <c r="AM41" s="70">
        <f>'ПЛАН НАВЧАЛЬНОГО ПРОЦЕСУ ДЕННА'!AL42</f>
        <v>0</v>
      </c>
      <c r="AN41" s="374">
        <f>IF('ПЛАН НАВЧАЛЬНОГО ПРОЦЕСУ ДЕННА'!AM42&gt;0,IF(ROUND('ПЛАН НАВЧАЛЬНОГО ПРОЦЕСУ ДЕННА'!AM42*$BY$4,0)&gt;0,ROUND('ПЛАН НАВЧАЛЬНОГО ПРОЦЕСУ ДЕННА'!AM42*$BY$4,0)*2,2),0)</f>
        <v>0</v>
      </c>
      <c r="AO41" s="374">
        <f>IF('ПЛАН НАВЧАЛЬНОГО ПРОЦЕСУ ДЕННА'!AN42&gt;0,IF(ROUND('ПЛАН НАВЧАЛЬНОГО ПРОЦЕСУ ДЕННА'!AN42*$BY$4,0)&gt;0,ROUND('ПЛАН НАВЧАЛЬНОГО ПРОЦЕСУ ДЕННА'!AN42*$BY$4,0)*2,2),0)</f>
        <v>0</v>
      </c>
      <c r="AP41" s="374">
        <f>IF('ПЛАН НАВЧАЛЬНОГО ПРОЦЕСУ ДЕННА'!AO42&gt;0,IF(ROUND('ПЛАН НАВЧАЛЬНОГО ПРОЦЕСУ ДЕННА'!AO42*$BY$4,0)&gt;0,ROUND('ПЛАН НАВЧАЛЬНОГО ПРОЦЕСУ ДЕННА'!AO42*$BY$4,0)*2,2),0)</f>
        <v>0</v>
      </c>
      <c r="AQ41" s="70">
        <f>'ПЛАН НАВЧАЛЬНОГО ПРОЦЕСУ ДЕННА'!AP42</f>
        <v>0</v>
      </c>
      <c r="AR41" s="374">
        <f>IF('ПЛАН НАВЧАЛЬНОГО ПРОЦЕСУ ДЕННА'!AQ42&gt;0,IF(ROUND('ПЛАН НАВЧАЛЬНОГО ПРОЦЕСУ ДЕННА'!AQ42*$BY$4,0)&gt;0,ROUND('ПЛАН НАВЧАЛЬНОГО ПРОЦЕСУ ДЕННА'!AQ42*$BY$4,0)*2,2),0)</f>
        <v>0</v>
      </c>
      <c r="AS41" s="374">
        <f>IF('ПЛАН НАВЧАЛЬНОГО ПРОЦЕСУ ДЕННА'!AR42&gt;0,IF(ROUND('ПЛАН НАВЧАЛЬНОГО ПРОЦЕСУ ДЕННА'!AR42*$BY$4,0)&gt;0,ROUND('ПЛАН НАВЧАЛЬНОГО ПРОЦЕСУ ДЕННА'!AR42*$BY$4,0)*2,2),0)</f>
        <v>0</v>
      </c>
      <c r="AT41" s="374">
        <f>IF('ПЛАН НАВЧАЛЬНОГО ПРОЦЕСУ ДЕННА'!AS42&gt;0,IF(ROUND('ПЛАН НАВЧАЛЬНОГО ПРОЦЕСУ ДЕННА'!AS42*$BY$4,0)&gt;0,ROUND('ПЛАН НАВЧАЛЬНОГО ПРОЦЕСУ ДЕННА'!AS42*$BY$4,0)*2,2),0)</f>
        <v>0</v>
      </c>
      <c r="AU41" s="70">
        <f>'ПЛАН НАВЧАЛЬНОГО ПРОЦЕСУ ДЕННА'!AT42</f>
        <v>0</v>
      </c>
      <c r="AV41" s="374">
        <f>IF('ПЛАН НАВЧАЛЬНОГО ПРОЦЕСУ ДЕННА'!AU42&gt;0,IF(ROUND('ПЛАН НАВЧАЛЬНОГО ПРОЦЕСУ ДЕННА'!AU42*$BY$4,0)&gt;0,ROUND('ПЛАН НАВЧАЛЬНОГО ПРОЦЕСУ ДЕННА'!AU42*$BY$4,0)*2,2),0)</f>
        <v>0</v>
      </c>
      <c r="AW41" s="374">
        <f>IF('ПЛАН НАВЧАЛЬНОГО ПРОЦЕСУ ДЕННА'!AV42&gt;0,IF(ROUND('ПЛАН НАВЧАЛЬНОГО ПРОЦЕСУ ДЕННА'!AV42*$BY$4,0)&gt;0,ROUND('ПЛАН НАВЧАЛЬНОГО ПРОЦЕСУ ДЕННА'!AV42*$BY$4,0)*2,2),0)</f>
        <v>0</v>
      </c>
      <c r="AX41" s="374">
        <f>IF('ПЛАН НАВЧАЛЬНОГО ПРОЦЕСУ ДЕННА'!AW42&gt;0,IF(ROUND('ПЛАН НАВЧАЛЬНОГО ПРОЦЕСУ ДЕННА'!AW42*$BY$4,0)&gt;0,ROUND('ПЛАН НАВЧАЛЬНОГО ПРОЦЕСУ ДЕННА'!AW42*$BY$4,0)*2,2),0)</f>
        <v>0</v>
      </c>
      <c r="AY41" s="70">
        <f>'ПЛАН НАВЧАЛЬНОГО ПРОЦЕСУ ДЕННА'!AX42</f>
        <v>0</v>
      </c>
      <c r="AZ41" s="374">
        <v>4</v>
      </c>
      <c r="BA41" s="374">
        <f>IF('ПЛАН НАВЧАЛЬНОГО ПРОЦЕСУ ДЕННА'!AZ42&gt;0,IF(ROUND('ПЛАН НАВЧАЛЬНОГО ПРОЦЕСУ ДЕННА'!AZ42*$BY$4,0)&gt;0,ROUND('ПЛАН НАВЧАЛЬНОГО ПРОЦЕСУ ДЕННА'!AZ42*$BY$4,0)*2,2),0)</f>
        <v>0</v>
      </c>
      <c r="BB41" s="374">
        <v>4</v>
      </c>
      <c r="BC41" s="70">
        <f>'ПЛАН НАВЧАЛЬНОГО ПРОЦЕСУ ДЕННА'!BB42</f>
        <v>3</v>
      </c>
      <c r="BD41" s="374">
        <f>IF('ПЛАН НАВЧАЛЬНОГО ПРОЦЕСУ ДЕННА'!BC42&gt;0,IF(ROUND('ПЛАН НАВЧАЛЬНОГО ПРОЦЕСУ ДЕННА'!BC42*$BY$4,0)&gt;0,ROUND('ПЛАН НАВЧАЛЬНОГО ПРОЦЕСУ ДЕННА'!BC42*$BY$4,0)*2,2),0)</f>
        <v>0</v>
      </c>
      <c r="BE41" s="374">
        <f>IF('ПЛАН НАВЧАЛЬНОГО ПРОЦЕСУ ДЕННА'!BD42&gt;0,IF(ROUND('ПЛАН НАВЧАЛЬНОГО ПРОЦЕСУ ДЕННА'!BD42*$BY$4,0)&gt;0,ROUND('ПЛАН НАВЧАЛЬНОГО ПРОЦЕСУ ДЕННА'!BD42*$BY$4,0)*2,2),0)</f>
        <v>0</v>
      </c>
      <c r="BF41" s="374">
        <f>IF('ПЛАН НАВЧАЛЬНОГО ПРОЦЕСУ ДЕННА'!BE42&gt;0,IF(ROUND('ПЛАН НАВЧАЛЬНОГО ПРОЦЕСУ ДЕННА'!BE42*$BY$4,0)&gt;0,ROUND('ПЛАН НАВЧАЛЬНОГО ПРОЦЕСУ ДЕННА'!BE42*$BY$4,0)*2,2),0)</f>
        <v>0</v>
      </c>
      <c r="BG41" s="70">
        <f>'ПЛАН НАВЧАЛЬНОГО ПРОЦЕСУ ДЕННА'!BF42</f>
        <v>0</v>
      </c>
      <c r="BH41" s="374">
        <f>IF('ПЛАН НАВЧАЛЬНОГО ПРОЦЕСУ ДЕННА'!BG42&gt;0,IF(ROUND('ПЛАН НАВЧАЛЬНОГО ПРОЦЕСУ ДЕННА'!BG42*$BY$4,0)&gt;0,ROUND('ПЛАН НАВЧАЛЬНОГО ПРОЦЕСУ ДЕННА'!BG42*$BY$4,0)*2,2),0)</f>
        <v>0</v>
      </c>
      <c r="BI41" s="374">
        <f>IF('ПЛАН НАВЧАЛЬНОГО ПРОЦЕСУ ДЕННА'!BH42&gt;0,IF(ROUND('ПЛАН НАВЧАЛЬНОГО ПРОЦЕСУ ДЕННА'!BH42*$BY$4,0)&gt;0,ROUND('ПЛАН НАВЧАЛЬНОГО ПРОЦЕСУ ДЕННА'!BH42*$BY$4,0)*2,2),0)</f>
        <v>0</v>
      </c>
      <c r="BJ41" s="374">
        <f>IF('ПЛАН НАВЧАЛЬНОГО ПРОЦЕСУ ДЕННА'!BI42&gt;0,IF(ROUND('ПЛАН НАВЧАЛЬНОГО ПРОЦЕСУ ДЕННА'!BI42*$BY$4,0)&gt;0,ROUND('ПЛАН НАВЧАЛЬНОГО ПРОЦЕСУ ДЕННА'!BI42*$BY$4,0)*2,2),0)</f>
        <v>0</v>
      </c>
      <c r="BK41" s="70">
        <f>'ПЛАН НАВЧАЛЬНОГО ПРОЦЕСУ ДЕННА'!BJ42</f>
        <v>0</v>
      </c>
      <c r="BL41" s="63">
        <f t="shared" si="1"/>
        <v>0.91111111111111109</v>
      </c>
      <c r="BM41" s="127" t="str">
        <f t="shared" si="2"/>
        <v/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3</v>
      </c>
      <c r="BT41" s="14">
        <f t="shared" si="28"/>
        <v>0</v>
      </c>
      <c r="BU41" s="14">
        <f t="shared" si="28"/>
        <v>0</v>
      </c>
      <c r="BV41" s="92">
        <f t="shared" si="43"/>
        <v>3</v>
      </c>
      <c r="BY41" s="14">
        <f t="shared" si="29"/>
        <v>0</v>
      </c>
      <c r="BZ41" s="14">
        <f t="shared" si="30"/>
        <v>0</v>
      </c>
      <c r="CA41" s="14">
        <f t="shared" si="31"/>
        <v>0</v>
      </c>
      <c r="CB41" s="14">
        <f t="shared" si="32"/>
        <v>0</v>
      </c>
      <c r="CC41" s="14">
        <f t="shared" si="33"/>
        <v>0</v>
      </c>
      <c r="CD41" s="14">
        <f t="shared" si="34"/>
        <v>3</v>
      </c>
      <c r="CE41" s="14">
        <f t="shared" si="35"/>
        <v>0</v>
      </c>
      <c r="CF41" s="14">
        <f t="shared" si="36"/>
        <v>0</v>
      </c>
      <c r="CG41" s="212">
        <f t="shared" si="44"/>
        <v>3</v>
      </c>
      <c r="CH41" s="312">
        <f t="shared" si="17"/>
        <v>3</v>
      </c>
      <c r="CJ41" s="313">
        <f t="shared" si="18"/>
        <v>0</v>
      </c>
      <c r="CK41" s="313">
        <f t="shared" si="19"/>
        <v>0</v>
      </c>
      <c r="CL41" s="313">
        <f t="shared" si="20"/>
        <v>0</v>
      </c>
      <c r="CM41" s="313">
        <f t="shared" si="21"/>
        <v>0</v>
      </c>
      <c r="CN41" s="313">
        <f t="shared" si="22"/>
        <v>0</v>
      </c>
      <c r="CO41" s="313">
        <f t="shared" si="23"/>
        <v>1</v>
      </c>
      <c r="CP41" s="313">
        <f t="shared" si="24"/>
        <v>0</v>
      </c>
      <c r="CQ41" s="313">
        <f t="shared" si="25"/>
        <v>0</v>
      </c>
      <c r="CR41" s="314">
        <f t="shared" si="45"/>
        <v>1</v>
      </c>
      <c r="CS41" s="313">
        <f t="shared" si="4"/>
        <v>0</v>
      </c>
      <c r="CT41" s="313">
        <f t="shared" si="5"/>
        <v>0</v>
      </c>
      <c r="CU41" s="315">
        <f t="shared" si="6"/>
        <v>0</v>
      </c>
      <c r="CV41" s="313">
        <f t="shared" si="7"/>
        <v>0</v>
      </c>
      <c r="CW41" s="313">
        <f t="shared" si="8"/>
        <v>0</v>
      </c>
      <c r="CX41" s="313">
        <f t="shared" si="9"/>
        <v>0</v>
      </c>
      <c r="CY41" s="313">
        <f t="shared" si="10"/>
        <v>0</v>
      </c>
      <c r="CZ41" s="313">
        <f t="shared" si="11"/>
        <v>0</v>
      </c>
      <c r="DA41" s="316">
        <f t="shared" si="46"/>
        <v>0</v>
      </c>
      <c r="DE41" s="317">
        <f>SUM($AF41:$AH41)+SUM($AJ41:$AL41)+SUM($AN41:AP41)+SUM($AR41:AT41)+SUM($AV41:AX41)+SUM($AZ41:BB41)+SUM($BD41:BF41)+SUM($BH41:BJ41)</f>
        <v>8</v>
      </c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Y41" s="317">
        <f t="shared" si="41"/>
        <v>0</v>
      </c>
      <c r="DZ41" s="317">
        <f t="shared" si="41"/>
        <v>0</v>
      </c>
      <c r="EA41" s="317">
        <f t="shared" si="41"/>
        <v>0</v>
      </c>
      <c r="EB41" s="317">
        <f t="shared" si="41"/>
        <v>0</v>
      </c>
      <c r="EC41" s="317">
        <f t="shared" si="41"/>
        <v>0</v>
      </c>
      <c r="ED41" s="317">
        <f t="shared" si="41"/>
        <v>1</v>
      </c>
      <c r="EE41" s="317">
        <f t="shared" si="41"/>
        <v>0</v>
      </c>
      <c r="EF41" s="317">
        <f t="shared" si="41"/>
        <v>0</v>
      </c>
    </row>
    <row r="42" spans="1:136" s="19" customFormat="1" ht="12.5">
      <c r="A42" s="22" t="str">
        <f>'ПЛАН НАВЧАЛЬНОГО ПРОЦЕСУ ДЕННА'!A43</f>
        <v xml:space="preserve"> 1.1.27</v>
      </c>
      <c r="B42" s="414" t="str">
        <f>'ПЛАН НАВЧАЛЬНОГО ПРОЦЕСУ ДЕННА'!B43</f>
        <v>Бухгалтерський облік в галузі</v>
      </c>
      <c r="C42" s="415" t="str">
        <f>'ПЛАН НАВЧАЛЬНОГО ПРОЦЕСУ ДЕННА'!C43</f>
        <v>МЕіТ</v>
      </c>
      <c r="D42" s="307">
        <f>'ПЛАН НАВЧАЛЬНОГО ПРОЦЕСУ ДЕННА'!D43</f>
        <v>6</v>
      </c>
      <c r="E42" s="308">
        <f>'ПЛАН НАВЧАЛЬНОГО ПРОЦЕСУ ДЕННА'!E43</f>
        <v>0</v>
      </c>
      <c r="F42" s="308">
        <f>'ПЛАН НАВЧАЛЬНОГО ПРОЦЕСУ ДЕННА'!F43</f>
        <v>0</v>
      </c>
      <c r="G42" s="309">
        <f>'ПЛАН НАВЧАЛЬНОГО ПРОЦЕСУ ДЕННА'!G43</f>
        <v>0</v>
      </c>
      <c r="H42" s="307">
        <f>'ПЛАН НАВЧАЛЬНОГО ПРОЦЕСУ ДЕННА'!H43</f>
        <v>0</v>
      </c>
      <c r="I42" s="308">
        <f>'ПЛАН НАВЧАЛЬНОГО ПРОЦЕСУ ДЕННА'!I43</f>
        <v>0</v>
      </c>
      <c r="J42" s="308">
        <f>'ПЛАН НАВЧАЛЬНОГО ПРОЦЕСУ ДЕННА'!J43</f>
        <v>0</v>
      </c>
      <c r="K42" s="308">
        <f>'ПЛАН НАВЧАЛЬНОГО ПРОЦЕСУ ДЕННА'!K43</f>
        <v>0</v>
      </c>
      <c r="L42" s="308">
        <f>'ПЛАН НАВЧАЛЬНОГО ПРОЦЕСУ ДЕННА'!L43</f>
        <v>0</v>
      </c>
      <c r="M42" s="308">
        <f>'ПЛАН НАВЧАЛЬНОГО ПРОЦЕСУ ДЕННА'!M43</f>
        <v>0</v>
      </c>
      <c r="N42" s="308">
        <f>'ПЛАН НАВЧАЛЬНОГО ПРОЦЕСУ ДЕННА'!N43</f>
        <v>0</v>
      </c>
      <c r="O42" s="308">
        <f>'ПЛАН НАВЧАЛЬНОГО ПРОЦЕСУ ДЕННА'!O43</f>
        <v>0</v>
      </c>
      <c r="P42" s="273">
        <f>'ПЛАН НАВЧАЛЬНОГО ПРОЦЕСУ ДЕННА'!P43</f>
        <v>0</v>
      </c>
      <c r="Q42" s="273">
        <f>'ПЛАН НАВЧАЛЬНОГО ПРОЦЕСУ ДЕННА'!Q43</f>
        <v>0</v>
      </c>
      <c r="R42" s="418">
        <v>6</v>
      </c>
      <c r="S42" s="487"/>
      <c r="T42" s="487"/>
      <c r="U42" s="487"/>
      <c r="V42" s="487"/>
      <c r="W42" s="487"/>
      <c r="X42" s="487"/>
      <c r="Y42" s="487"/>
      <c r="Z42" s="310">
        <f>'ПЛАН НАВЧАЛЬНОГО ПРОЦЕСУ ДЕННА'!Y43</f>
        <v>90</v>
      </c>
      <c r="AA42" s="147">
        <f t="shared" si="0"/>
        <v>3</v>
      </c>
      <c r="AB42" s="9">
        <f t="shared" si="42"/>
        <v>2</v>
      </c>
      <c r="AC42" s="9">
        <f t="shared" si="42"/>
        <v>0</v>
      </c>
      <c r="AD42" s="9">
        <f t="shared" si="42"/>
        <v>2</v>
      </c>
      <c r="AE42" s="9">
        <f t="shared" si="14"/>
        <v>86</v>
      </c>
      <c r="AF42" s="374">
        <f>IF('ПЛАН НАВЧАЛЬНОГО ПРОЦЕСУ ДЕННА'!AE43&gt;0,IF(ROUND('ПЛАН НАВЧАЛЬНОГО ПРОЦЕСУ ДЕННА'!AE43*$BY$4,0)&gt;0,ROUND('ПЛАН НАВЧАЛЬНОГО ПРОЦЕСУ ДЕННА'!AE43*$BY$4,0)*2,2),0)</f>
        <v>0</v>
      </c>
      <c r="AG42" s="374">
        <f>IF('ПЛАН НАВЧАЛЬНОГО ПРОЦЕСУ ДЕННА'!AF43&gt;0,IF(ROUND('ПЛАН НАВЧАЛЬНОГО ПРОЦЕСУ ДЕННА'!AF43*$BY$4,0)&gt;0,ROUND('ПЛАН НАВЧАЛЬНОГО ПРОЦЕСУ ДЕННА'!AF43*$BY$4,0)*2,2),0)</f>
        <v>0</v>
      </c>
      <c r="AH42" s="374">
        <f>IF('ПЛАН НАВЧАЛЬНОГО ПРОЦЕСУ ДЕННА'!AG43&gt;0,IF(ROUND('ПЛАН НАВЧАЛЬНОГО ПРОЦЕСУ ДЕННА'!AG43*$BY$4,0)&gt;0,ROUND('ПЛАН НАВЧАЛЬНОГО ПРОЦЕСУ ДЕННА'!AG43*$BY$4,0)*2,2),0)</f>
        <v>0</v>
      </c>
      <c r="AI42" s="70">
        <f>'ПЛАН НАВЧАЛЬНОГО ПРОЦЕСУ ДЕННА'!AH43</f>
        <v>0</v>
      </c>
      <c r="AJ42" s="374">
        <f>IF('ПЛАН НАВЧАЛЬНОГО ПРОЦЕСУ ДЕННА'!AI43&gt;0,IF(ROUND('ПЛАН НАВЧАЛЬНОГО ПРОЦЕСУ ДЕННА'!AI43*$BY$4,0)&gt;0,ROUND('ПЛАН НАВЧАЛЬНОГО ПРОЦЕСУ ДЕННА'!AI43*$BY$4,0)*2,2),0)</f>
        <v>0</v>
      </c>
      <c r="AK42" s="374">
        <f>IF('ПЛАН НАВЧАЛЬНОГО ПРОЦЕСУ ДЕННА'!AJ43&gt;0,IF(ROUND('ПЛАН НАВЧАЛЬНОГО ПРОЦЕСУ ДЕННА'!AJ43*$BY$4,0)&gt;0,ROUND('ПЛАН НАВЧАЛЬНОГО ПРОЦЕСУ ДЕННА'!AJ43*$BY$4,0)*2,2),0)</f>
        <v>0</v>
      </c>
      <c r="AL42" s="374">
        <f>IF('ПЛАН НАВЧАЛЬНОГО ПРОЦЕСУ ДЕННА'!AK43&gt;0,IF(ROUND('ПЛАН НАВЧАЛЬНОГО ПРОЦЕСУ ДЕННА'!AK43*$BY$4,0)&gt;0,ROUND('ПЛАН НАВЧАЛЬНОГО ПРОЦЕСУ ДЕННА'!AK43*$BY$4,0)*2,2),0)</f>
        <v>0</v>
      </c>
      <c r="AM42" s="70">
        <f>'ПЛАН НАВЧАЛЬНОГО ПРОЦЕСУ ДЕННА'!AL43</f>
        <v>0</v>
      </c>
      <c r="AN42" s="374">
        <f>IF('ПЛАН НАВЧАЛЬНОГО ПРОЦЕСУ ДЕННА'!AM43&gt;0,IF(ROUND('ПЛАН НАВЧАЛЬНОГО ПРОЦЕСУ ДЕННА'!AM43*$BY$4,0)&gt;0,ROUND('ПЛАН НАВЧАЛЬНОГО ПРОЦЕСУ ДЕННА'!AM43*$BY$4,0)*2,2),0)</f>
        <v>0</v>
      </c>
      <c r="AO42" s="374">
        <f>IF('ПЛАН НАВЧАЛЬНОГО ПРОЦЕСУ ДЕННА'!AN43&gt;0,IF(ROUND('ПЛАН НАВЧАЛЬНОГО ПРОЦЕСУ ДЕННА'!AN43*$BY$4,0)&gt;0,ROUND('ПЛАН НАВЧАЛЬНОГО ПРОЦЕСУ ДЕННА'!AN43*$BY$4,0)*2,2),0)</f>
        <v>0</v>
      </c>
      <c r="AP42" s="374">
        <f>IF('ПЛАН НАВЧАЛЬНОГО ПРОЦЕСУ ДЕННА'!AO43&gt;0,IF(ROUND('ПЛАН НАВЧАЛЬНОГО ПРОЦЕСУ ДЕННА'!AO43*$BY$4,0)&gt;0,ROUND('ПЛАН НАВЧАЛЬНОГО ПРОЦЕСУ ДЕННА'!AO43*$BY$4,0)*2,2),0)</f>
        <v>0</v>
      </c>
      <c r="AQ42" s="70">
        <f>'ПЛАН НАВЧАЛЬНОГО ПРОЦЕСУ ДЕННА'!AP43</f>
        <v>0</v>
      </c>
      <c r="AR42" s="374">
        <f>IF('ПЛАН НАВЧАЛЬНОГО ПРОЦЕСУ ДЕННА'!AQ43&gt;0,IF(ROUND('ПЛАН НАВЧАЛЬНОГО ПРОЦЕСУ ДЕННА'!AQ43*$BY$4,0)&gt;0,ROUND('ПЛАН НАВЧАЛЬНОГО ПРОЦЕСУ ДЕННА'!AQ43*$BY$4,0)*2,2),0)</f>
        <v>0</v>
      </c>
      <c r="AS42" s="374">
        <f>IF('ПЛАН НАВЧАЛЬНОГО ПРОЦЕСУ ДЕННА'!AR43&gt;0,IF(ROUND('ПЛАН НАВЧАЛЬНОГО ПРОЦЕСУ ДЕННА'!AR43*$BY$4,0)&gt;0,ROUND('ПЛАН НАВЧАЛЬНОГО ПРОЦЕСУ ДЕННА'!AR43*$BY$4,0)*2,2),0)</f>
        <v>0</v>
      </c>
      <c r="AT42" s="374">
        <f>IF('ПЛАН НАВЧАЛЬНОГО ПРОЦЕСУ ДЕННА'!AS43&gt;0,IF(ROUND('ПЛАН НАВЧАЛЬНОГО ПРОЦЕСУ ДЕННА'!AS43*$BY$4,0)&gt;0,ROUND('ПЛАН НАВЧАЛЬНОГО ПРОЦЕСУ ДЕННА'!AS43*$BY$4,0)*2,2),0)</f>
        <v>0</v>
      </c>
      <c r="AU42" s="70">
        <f>'ПЛАН НАВЧАЛЬНОГО ПРОЦЕСУ ДЕННА'!AT43</f>
        <v>0</v>
      </c>
      <c r="AV42" s="374">
        <f>IF('ПЛАН НАВЧАЛЬНОГО ПРОЦЕСУ ДЕННА'!AU43&gt;0,IF(ROUND('ПЛАН НАВЧАЛЬНОГО ПРОЦЕСУ ДЕННА'!AU43*$BY$4,0)&gt;0,ROUND('ПЛАН НАВЧАЛЬНОГО ПРОЦЕСУ ДЕННА'!AU43*$BY$4,0)*2,2),0)</f>
        <v>0</v>
      </c>
      <c r="AW42" s="374">
        <f>IF('ПЛАН НАВЧАЛЬНОГО ПРОЦЕСУ ДЕННА'!AV43&gt;0,IF(ROUND('ПЛАН НАВЧАЛЬНОГО ПРОЦЕСУ ДЕННА'!AV43*$BY$4,0)&gt;0,ROUND('ПЛАН НАВЧАЛЬНОГО ПРОЦЕСУ ДЕННА'!AV43*$BY$4,0)*2,2),0)</f>
        <v>0</v>
      </c>
      <c r="AX42" s="374">
        <f>IF('ПЛАН НАВЧАЛЬНОГО ПРОЦЕСУ ДЕННА'!AW43&gt;0,IF(ROUND('ПЛАН НАВЧАЛЬНОГО ПРОЦЕСУ ДЕННА'!AW43*$BY$4,0)&gt;0,ROUND('ПЛАН НАВЧАЛЬНОГО ПРОЦЕСУ ДЕННА'!AW43*$BY$4,0)*2,2),0)</f>
        <v>0</v>
      </c>
      <c r="AY42" s="70">
        <f>'ПЛАН НАВЧАЛЬНОГО ПРОЦЕСУ ДЕННА'!AX43</f>
        <v>0</v>
      </c>
      <c r="AZ42" s="374">
        <f>IF('ПЛАН НАВЧАЛЬНОГО ПРОЦЕСУ ДЕННА'!AY43&gt;0,IF(ROUND('ПЛАН НАВЧАЛЬНОГО ПРОЦЕСУ ДЕННА'!AY43*$BY$4,0)&gt;0,ROUND('ПЛАН НАВЧАЛЬНОГО ПРОЦЕСУ ДЕННА'!AY43*$BY$4,0)*2,2),0)</f>
        <v>2</v>
      </c>
      <c r="BA42" s="374">
        <f>IF('ПЛАН НАВЧАЛЬНОГО ПРОЦЕСУ ДЕННА'!AZ43&gt;0,IF(ROUND('ПЛАН НАВЧАЛЬНОГО ПРОЦЕСУ ДЕННА'!AZ43*$BY$4,0)&gt;0,ROUND('ПЛАН НАВЧАЛЬНОГО ПРОЦЕСУ ДЕННА'!AZ43*$BY$4,0)*2,2),0)</f>
        <v>0</v>
      </c>
      <c r="BB42" s="374">
        <f>IF('ПЛАН НАВЧАЛЬНОГО ПРОЦЕСУ ДЕННА'!BA43&gt;0,IF(ROUND('ПЛАН НАВЧАЛЬНОГО ПРОЦЕСУ ДЕННА'!BA43*$BY$4,0)&gt;0,ROUND('ПЛАН НАВЧАЛЬНОГО ПРОЦЕСУ ДЕННА'!BA43*$BY$4,0)*2,2),0)</f>
        <v>2</v>
      </c>
      <c r="BC42" s="70">
        <f>'ПЛАН НАВЧАЛЬНОГО ПРОЦЕСУ ДЕННА'!BB43</f>
        <v>3</v>
      </c>
      <c r="BD42" s="374">
        <f>IF('ПЛАН НАВЧАЛЬНОГО ПРОЦЕСУ ДЕННА'!BC43&gt;0,IF(ROUND('ПЛАН НАВЧАЛЬНОГО ПРОЦЕСУ ДЕННА'!BC43*$BY$4,0)&gt;0,ROUND('ПЛАН НАВЧАЛЬНОГО ПРОЦЕСУ ДЕННА'!BC43*$BY$4,0)*2,2),0)</f>
        <v>0</v>
      </c>
      <c r="BE42" s="374">
        <f>IF('ПЛАН НАВЧАЛЬНОГО ПРОЦЕСУ ДЕННА'!BD43&gt;0,IF(ROUND('ПЛАН НАВЧАЛЬНОГО ПРОЦЕСУ ДЕННА'!BD43*$BY$4,0)&gt;0,ROUND('ПЛАН НАВЧАЛЬНОГО ПРОЦЕСУ ДЕННА'!BD43*$BY$4,0)*2,2),0)</f>
        <v>0</v>
      </c>
      <c r="BF42" s="374">
        <f>IF('ПЛАН НАВЧАЛЬНОГО ПРОЦЕСУ ДЕННА'!BE43&gt;0,IF(ROUND('ПЛАН НАВЧАЛЬНОГО ПРОЦЕСУ ДЕННА'!BE43*$BY$4,0)&gt;0,ROUND('ПЛАН НАВЧАЛЬНОГО ПРОЦЕСУ ДЕННА'!BE43*$BY$4,0)*2,2),0)</f>
        <v>0</v>
      </c>
      <c r="BG42" s="70">
        <f>'ПЛАН НАВЧАЛЬНОГО ПРОЦЕСУ ДЕННА'!BF43</f>
        <v>0</v>
      </c>
      <c r="BH42" s="374">
        <f>IF('ПЛАН НАВЧАЛЬНОГО ПРОЦЕСУ ДЕННА'!BG43&gt;0,IF(ROUND('ПЛАН НАВЧАЛЬНОГО ПРОЦЕСУ ДЕННА'!BG43*$BY$4,0)&gt;0,ROUND('ПЛАН НАВЧАЛЬНОГО ПРОЦЕСУ ДЕННА'!BG43*$BY$4,0)*2,2),0)</f>
        <v>0</v>
      </c>
      <c r="BI42" s="374">
        <f>IF('ПЛАН НАВЧАЛЬНОГО ПРОЦЕСУ ДЕННА'!BH43&gt;0,IF(ROUND('ПЛАН НАВЧАЛЬНОГО ПРОЦЕСУ ДЕННА'!BH43*$BY$4,0)&gt;0,ROUND('ПЛАН НАВЧАЛЬНОГО ПРОЦЕСУ ДЕННА'!BH43*$BY$4,0)*2,2),0)</f>
        <v>0</v>
      </c>
      <c r="BJ42" s="374">
        <f>IF('ПЛАН НАВЧАЛЬНОГО ПРОЦЕСУ ДЕННА'!BI43&gt;0,IF(ROUND('ПЛАН НАВЧАЛЬНОГО ПРОЦЕСУ ДЕННА'!BI43*$BY$4,0)&gt;0,ROUND('ПЛАН НАВЧАЛЬНОГО ПРОЦЕСУ ДЕННА'!BI43*$BY$4,0)*2,2),0)</f>
        <v>0</v>
      </c>
      <c r="BK42" s="70">
        <f>'ПЛАН НАВЧАЛЬНОГО ПРОЦЕСУ ДЕННА'!BJ43</f>
        <v>0</v>
      </c>
      <c r="BL42" s="63">
        <f t="shared" si="1"/>
        <v>0.9555555555555556</v>
      </c>
      <c r="BM42" s="127" t="str">
        <f t="shared" si="2"/>
        <v/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3</v>
      </c>
      <c r="BT42" s="14">
        <f t="shared" si="28"/>
        <v>0</v>
      </c>
      <c r="BU42" s="14">
        <f t="shared" si="28"/>
        <v>0</v>
      </c>
      <c r="BV42" s="92">
        <f t="shared" si="43"/>
        <v>3</v>
      </c>
      <c r="BY42" s="14">
        <f t="shared" si="29"/>
        <v>0</v>
      </c>
      <c r="BZ42" s="14">
        <f t="shared" si="30"/>
        <v>0</v>
      </c>
      <c r="CA42" s="14">
        <f t="shared" si="31"/>
        <v>0</v>
      </c>
      <c r="CB42" s="14">
        <f t="shared" si="32"/>
        <v>0</v>
      </c>
      <c r="CC42" s="14">
        <f t="shared" si="33"/>
        <v>0</v>
      </c>
      <c r="CD42" s="14">
        <f t="shared" si="34"/>
        <v>3</v>
      </c>
      <c r="CE42" s="14">
        <f t="shared" si="35"/>
        <v>0</v>
      </c>
      <c r="CF42" s="14">
        <f t="shared" si="36"/>
        <v>0</v>
      </c>
      <c r="CG42" s="212">
        <f t="shared" si="44"/>
        <v>3</v>
      </c>
      <c r="CH42" s="312">
        <f t="shared" si="17"/>
        <v>3</v>
      </c>
      <c r="CJ42" s="313">
        <f t="shared" si="18"/>
        <v>0</v>
      </c>
      <c r="CK42" s="313">
        <f t="shared" si="19"/>
        <v>0</v>
      </c>
      <c r="CL42" s="313">
        <f t="shared" si="20"/>
        <v>0</v>
      </c>
      <c r="CM42" s="313">
        <f t="shared" si="21"/>
        <v>0</v>
      </c>
      <c r="CN42" s="313">
        <f t="shared" si="22"/>
        <v>0</v>
      </c>
      <c r="CO42" s="313">
        <f t="shared" si="23"/>
        <v>1</v>
      </c>
      <c r="CP42" s="313">
        <f t="shared" si="24"/>
        <v>0</v>
      </c>
      <c r="CQ42" s="313">
        <f t="shared" si="25"/>
        <v>0</v>
      </c>
      <c r="CR42" s="314">
        <f t="shared" si="45"/>
        <v>1</v>
      </c>
      <c r="CS42" s="313">
        <f t="shared" si="4"/>
        <v>0</v>
      </c>
      <c r="CT42" s="313">
        <f t="shared" si="5"/>
        <v>0</v>
      </c>
      <c r="CU42" s="315">
        <f t="shared" si="6"/>
        <v>0</v>
      </c>
      <c r="CV42" s="313">
        <f t="shared" si="7"/>
        <v>0</v>
      </c>
      <c r="CW42" s="313">
        <f t="shared" si="8"/>
        <v>0</v>
      </c>
      <c r="CX42" s="313">
        <f t="shared" si="9"/>
        <v>0</v>
      </c>
      <c r="CY42" s="313">
        <f t="shared" si="10"/>
        <v>0</v>
      </c>
      <c r="CZ42" s="313">
        <f t="shared" si="11"/>
        <v>0</v>
      </c>
      <c r="DA42" s="316">
        <f t="shared" si="46"/>
        <v>0</v>
      </c>
      <c r="DE42" s="317">
        <f>SUM($AF42:$AH42)+SUM($AJ42:$AL42)+SUM($AN42:AP42)+SUM($AR42:AT42)+SUM($AV42:AX42)+SUM($AZ42:BB42)+SUM($BD42:BF42)+SUM($BH42:BJ42)</f>
        <v>4</v>
      </c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Y42" s="317">
        <f t="shared" si="41"/>
        <v>0</v>
      </c>
      <c r="DZ42" s="317">
        <f t="shared" si="41"/>
        <v>0</v>
      </c>
      <c r="EA42" s="317">
        <f t="shared" si="41"/>
        <v>0</v>
      </c>
      <c r="EB42" s="317">
        <f t="shared" si="41"/>
        <v>0</v>
      </c>
      <c r="EC42" s="317">
        <f t="shared" si="41"/>
        <v>0</v>
      </c>
      <c r="ED42" s="317">
        <f t="shared" si="41"/>
        <v>1</v>
      </c>
      <c r="EE42" s="317">
        <f t="shared" si="41"/>
        <v>0</v>
      </c>
      <c r="EF42" s="317">
        <f t="shared" si="41"/>
        <v>0</v>
      </c>
    </row>
    <row r="43" spans="1:136" s="19" customFormat="1" ht="12.5" hidden="1">
      <c r="A43" s="22" t="str">
        <f>'ПЛАН НАВЧАЛЬНОГО ПРОЦЕСУ ДЕННА'!A44</f>
        <v xml:space="preserve"> 1.1.28</v>
      </c>
      <c r="B43" s="414">
        <f>'ПЛАН НАВЧАЛЬНОГО ПРОЦЕСУ ДЕННА'!B44</f>
        <v>0</v>
      </c>
      <c r="C43" s="415">
        <f>'ПЛАН НАВЧАЛЬНОГО ПРОЦЕСУ ДЕННА'!C44</f>
        <v>0</v>
      </c>
      <c r="D43" s="307">
        <f>'ПЛАН НАВЧАЛЬНОГО ПРОЦЕСУ ДЕННА'!D44</f>
        <v>0</v>
      </c>
      <c r="E43" s="308">
        <f>'ПЛАН НАВЧАЛЬНОГО ПРОЦЕСУ ДЕННА'!E44</f>
        <v>0</v>
      </c>
      <c r="F43" s="308">
        <f>'ПЛАН НАВЧАЛЬНОГО ПРОЦЕСУ ДЕННА'!F44</f>
        <v>0</v>
      </c>
      <c r="G43" s="309">
        <f>'ПЛАН НАВЧАЛЬНОГО ПРОЦЕСУ ДЕННА'!G44</f>
        <v>0</v>
      </c>
      <c r="H43" s="307">
        <f>'ПЛАН НАВЧАЛЬНОГО ПРОЦЕСУ ДЕННА'!H44</f>
        <v>0</v>
      </c>
      <c r="I43" s="308">
        <f>'ПЛАН НАВЧАЛЬНОГО ПРОЦЕСУ ДЕННА'!I44</f>
        <v>0</v>
      </c>
      <c r="J43" s="308">
        <f>'ПЛАН НАВЧАЛЬНОГО ПРОЦЕСУ ДЕННА'!J44</f>
        <v>0</v>
      </c>
      <c r="K43" s="308">
        <f>'ПЛАН НАВЧАЛЬНОГО ПРОЦЕСУ ДЕННА'!K44</f>
        <v>0</v>
      </c>
      <c r="L43" s="308">
        <f>'ПЛАН НАВЧАЛЬНОГО ПРОЦЕСУ ДЕННА'!L44</f>
        <v>0</v>
      </c>
      <c r="M43" s="308">
        <f>'ПЛАН НАВЧАЛЬНОГО ПРОЦЕСУ ДЕННА'!M44</f>
        <v>0</v>
      </c>
      <c r="N43" s="308">
        <f>'ПЛАН НАВЧАЛЬНОГО ПРОЦЕСУ ДЕННА'!N44</f>
        <v>0</v>
      </c>
      <c r="O43" s="308">
        <f>'ПЛАН НАВЧАЛЬНОГО ПРОЦЕСУ ДЕННА'!O44</f>
        <v>0</v>
      </c>
      <c r="P43" s="273">
        <f>'ПЛАН НАВЧАЛЬНОГО ПРОЦЕСУ ДЕННА'!P44</f>
        <v>0</v>
      </c>
      <c r="Q43" s="273">
        <f>'ПЛАН НАВЧАЛЬНОГО ПРОЦЕСУ ДЕННА'!Q44</f>
        <v>0</v>
      </c>
      <c r="R43" s="418"/>
      <c r="S43" s="487"/>
      <c r="T43" s="487"/>
      <c r="U43" s="487"/>
      <c r="V43" s="487"/>
      <c r="W43" s="487"/>
      <c r="X43" s="487"/>
      <c r="Y43" s="487"/>
      <c r="Z43" s="310">
        <f>'ПЛАН НАВЧАЛЬНОГО ПРОЦЕСУ ДЕННА'!Y44</f>
        <v>0</v>
      </c>
      <c r="AA43" s="147">
        <f t="shared" si="0"/>
        <v>0</v>
      </c>
      <c r="AB43" s="9">
        <f t="shared" si="42"/>
        <v>0</v>
      </c>
      <c r="AC43" s="9">
        <f t="shared" si="42"/>
        <v>0</v>
      </c>
      <c r="AD43" s="9">
        <f t="shared" si="42"/>
        <v>0</v>
      </c>
      <c r="AE43" s="9">
        <f t="shared" si="14"/>
        <v>0</v>
      </c>
      <c r="AF43" s="374">
        <f>IF('ПЛАН НАВЧАЛЬНОГО ПРОЦЕСУ ДЕННА'!AE44&gt;0,IF(ROUND('ПЛАН НАВЧАЛЬНОГО ПРОЦЕСУ ДЕННА'!AE44*$BY$4,0)&gt;0,ROUND('ПЛАН НАВЧАЛЬНОГО ПРОЦЕСУ ДЕННА'!AE44*$BY$4,0)*2,2),0)</f>
        <v>0</v>
      </c>
      <c r="AG43" s="374">
        <f>IF('ПЛАН НАВЧАЛЬНОГО ПРОЦЕСУ ДЕННА'!AF44&gt;0,IF(ROUND('ПЛАН НАВЧАЛЬНОГО ПРОЦЕСУ ДЕННА'!AF44*$BY$4,0)&gt;0,ROUND('ПЛАН НАВЧАЛЬНОГО ПРОЦЕСУ ДЕННА'!AF44*$BY$4,0)*2,2),0)</f>
        <v>0</v>
      </c>
      <c r="AH43" s="374">
        <f>IF('ПЛАН НАВЧАЛЬНОГО ПРОЦЕСУ ДЕННА'!AG44&gt;0,IF(ROUND('ПЛАН НАВЧАЛЬНОГО ПРОЦЕСУ ДЕННА'!AG44*$BY$4,0)&gt;0,ROUND('ПЛАН НАВЧАЛЬНОГО ПРОЦЕСУ ДЕННА'!AG44*$BY$4,0)*2,2),0)</f>
        <v>0</v>
      </c>
      <c r="AI43" s="70">
        <f>'ПЛАН НАВЧАЛЬНОГО ПРОЦЕСУ ДЕННА'!AH44</f>
        <v>0</v>
      </c>
      <c r="AJ43" s="374">
        <f>IF('ПЛАН НАВЧАЛЬНОГО ПРОЦЕСУ ДЕННА'!AI44&gt;0,IF(ROUND('ПЛАН НАВЧАЛЬНОГО ПРОЦЕСУ ДЕННА'!AI44*$BY$4,0)&gt;0,ROUND('ПЛАН НАВЧАЛЬНОГО ПРОЦЕСУ ДЕННА'!AI44*$BY$4,0)*2,2),0)</f>
        <v>0</v>
      </c>
      <c r="AK43" s="374">
        <f>IF('ПЛАН НАВЧАЛЬНОГО ПРОЦЕСУ ДЕННА'!AJ44&gt;0,IF(ROUND('ПЛАН НАВЧАЛЬНОГО ПРОЦЕСУ ДЕННА'!AJ44*$BY$4,0)&gt;0,ROUND('ПЛАН НАВЧАЛЬНОГО ПРОЦЕСУ ДЕННА'!AJ44*$BY$4,0)*2,2),0)</f>
        <v>0</v>
      </c>
      <c r="AL43" s="374">
        <f>IF('ПЛАН НАВЧАЛЬНОГО ПРОЦЕСУ ДЕННА'!AK44&gt;0,IF(ROUND('ПЛАН НАВЧАЛЬНОГО ПРОЦЕСУ ДЕННА'!AK44*$BY$4,0)&gt;0,ROUND('ПЛАН НАВЧАЛЬНОГО ПРОЦЕСУ ДЕННА'!AK44*$BY$4,0)*2,2),0)</f>
        <v>0</v>
      </c>
      <c r="AM43" s="70">
        <f>'ПЛАН НАВЧАЛЬНОГО ПРОЦЕСУ ДЕННА'!AL44</f>
        <v>0</v>
      </c>
      <c r="AN43" s="374">
        <f>IF('ПЛАН НАВЧАЛЬНОГО ПРОЦЕСУ ДЕННА'!AM44&gt;0,IF(ROUND('ПЛАН НАВЧАЛЬНОГО ПРОЦЕСУ ДЕННА'!AM44*$BY$4,0)&gt;0,ROUND('ПЛАН НАВЧАЛЬНОГО ПРОЦЕСУ ДЕННА'!AM44*$BY$4,0)*2,2),0)</f>
        <v>0</v>
      </c>
      <c r="AO43" s="374">
        <f>IF('ПЛАН НАВЧАЛЬНОГО ПРОЦЕСУ ДЕННА'!AN44&gt;0,IF(ROUND('ПЛАН НАВЧАЛЬНОГО ПРОЦЕСУ ДЕННА'!AN44*$BY$4,0)&gt;0,ROUND('ПЛАН НАВЧАЛЬНОГО ПРОЦЕСУ ДЕННА'!AN44*$BY$4,0)*2,2),0)</f>
        <v>0</v>
      </c>
      <c r="AP43" s="374">
        <f>IF('ПЛАН НАВЧАЛЬНОГО ПРОЦЕСУ ДЕННА'!AO44&gt;0,IF(ROUND('ПЛАН НАВЧАЛЬНОГО ПРОЦЕСУ ДЕННА'!AO44*$BY$4,0)&gt;0,ROUND('ПЛАН НАВЧАЛЬНОГО ПРОЦЕСУ ДЕННА'!AO44*$BY$4,0)*2,2),0)</f>
        <v>0</v>
      </c>
      <c r="AQ43" s="70">
        <f>'ПЛАН НАВЧАЛЬНОГО ПРОЦЕСУ ДЕННА'!AP44</f>
        <v>0</v>
      </c>
      <c r="AR43" s="374">
        <f>IF('ПЛАН НАВЧАЛЬНОГО ПРОЦЕСУ ДЕННА'!AQ44&gt;0,IF(ROUND('ПЛАН НАВЧАЛЬНОГО ПРОЦЕСУ ДЕННА'!AQ44*$BY$4,0)&gt;0,ROUND('ПЛАН НАВЧАЛЬНОГО ПРОЦЕСУ ДЕННА'!AQ44*$BY$4,0)*2,2),0)</f>
        <v>0</v>
      </c>
      <c r="AS43" s="374">
        <f>IF('ПЛАН НАВЧАЛЬНОГО ПРОЦЕСУ ДЕННА'!AR44&gt;0,IF(ROUND('ПЛАН НАВЧАЛЬНОГО ПРОЦЕСУ ДЕННА'!AR44*$BY$4,0)&gt;0,ROUND('ПЛАН НАВЧАЛЬНОГО ПРОЦЕСУ ДЕННА'!AR44*$BY$4,0)*2,2),0)</f>
        <v>0</v>
      </c>
      <c r="AT43" s="374">
        <f>IF('ПЛАН НАВЧАЛЬНОГО ПРОЦЕСУ ДЕННА'!AS44&gt;0,IF(ROUND('ПЛАН НАВЧАЛЬНОГО ПРОЦЕСУ ДЕННА'!AS44*$BY$4,0)&gt;0,ROUND('ПЛАН НАВЧАЛЬНОГО ПРОЦЕСУ ДЕННА'!AS44*$BY$4,0)*2,2),0)</f>
        <v>0</v>
      </c>
      <c r="AU43" s="70">
        <f>'ПЛАН НАВЧАЛЬНОГО ПРОЦЕСУ ДЕННА'!AT44</f>
        <v>0</v>
      </c>
      <c r="AV43" s="374">
        <f>IF('ПЛАН НАВЧАЛЬНОГО ПРОЦЕСУ ДЕННА'!AU44&gt;0,IF(ROUND('ПЛАН НАВЧАЛЬНОГО ПРОЦЕСУ ДЕННА'!AU44*$BY$4,0)&gt;0,ROUND('ПЛАН НАВЧАЛЬНОГО ПРОЦЕСУ ДЕННА'!AU44*$BY$4,0)*2,2),0)</f>
        <v>0</v>
      </c>
      <c r="AW43" s="374">
        <f>IF('ПЛАН НАВЧАЛЬНОГО ПРОЦЕСУ ДЕННА'!AV44&gt;0,IF(ROUND('ПЛАН НАВЧАЛЬНОГО ПРОЦЕСУ ДЕННА'!AV44*$BY$4,0)&gt;0,ROUND('ПЛАН НАВЧАЛЬНОГО ПРОЦЕСУ ДЕННА'!AV44*$BY$4,0)*2,2),0)</f>
        <v>0</v>
      </c>
      <c r="AX43" s="374">
        <f>IF('ПЛАН НАВЧАЛЬНОГО ПРОЦЕСУ ДЕННА'!AW44&gt;0,IF(ROUND('ПЛАН НАВЧАЛЬНОГО ПРОЦЕСУ ДЕННА'!AW44*$BY$4,0)&gt;0,ROUND('ПЛАН НАВЧАЛЬНОГО ПРОЦЕСУ ДЕННА'!AW44*$BY$4,0)*2,2),0)</f>
        <v>0</v>
      </c>
      <c r="AY43" s="70">
        <f>'ПЛАН НАВЧАЛЬНОГО ПРОЦЕСУ ДЕННА'!AX44</f>
        <v>0</v>
      </c>
      <c r="AZ43" s="374">
        <f>IF('ПЛАН НАВЧАЛЬНОГО ПРОЦЕСУ ДЕННА'!AY44&gt;0,IF(ROUND('ПЛАН НАВЧАЛЬНОГО ПРОЦЕСУ ДЕННА'!AY44*$BY$4,0)&gt;0,ROUND('ПЛАН НАВЧАЛЬНОГО ПРОЦЕСУ ДЕННА'!AY44*$BY$4,0)*2,2),0)</f>
        <v>0</v>
      </c>
      <c r="BA43" s="374">
        <f>IF('ПЛАН НАВЧАЛЬНОГО ПРОЦЕСУ ДЕННА'!AZ44&gt;0,IF(ROUND('ПЛАН НАВЧАЛЬНОГО ПРОЦЕСУ ДЕННА'!AZ44*$BY$4,0)&gt;0,ROUND('ПЛАН НАВЧАЛЬНОГО ПРОЦЕСУ ДЕННА'!AZ44*$BY$4,0)*2,2),0)</f>
        <v>0</v>
      </c>
      <c r="BB43" s="374">
        <f>IF('ПЛАН НАВЧАЛЬНОГО ПРОЦЕСУ ДЕННА'!BA44&gt;0,IF(ROUND('ПЛАН НАВЧАЛЬНОГО ПРОЦЕСУ ДЕННА'!BA44*$BY$4,0)&gt;0,ROUND('ПЛАН НАВЧАЛЬНОГО ПРОЦЕСУ ДЕННА'!BA44*$BY$4,0)*2,2),0)</f>
        <v>0</v>
      </c>
      <c r="BC43" s="70">
        <f>'ПЛАН НАВЧАЛЬНОГО ПРОЦЕСУ ДЕННА'!BB44</f>
        <v>0</v>
      </c>
      <c r="BD43" s="374">
        <f>IF('ПЛАН НАВЧАЛЬНОГО ПРОЦЕСУ ДЕННА'!BC44&gt;0,IF(ROUND('ПЛАН НАВЧАЛЬНОГО ПРОЦЕСУ ДЕННА'!BC44*$BY$4,0)&gt;0,ROUND('ПЛАН НАВЧАЛЬНОГО ПРОЦЕСУ ДЕННА'!BC44*$BY$4,0)*2,2),0)</f>
        <v>0</v>
      </c>
      <c r="BE43" s="374">
        <f>IF('ПЛАН НАВЧАЛЬНОГО ПРОЦЕСУ ДЕННА'!BD44&gt;0,IF(ROUND('ПЛАН НАВЧАЛЬНОГО ПРОЦЕСУ ДЕННА'!BD44*$BY$4,0)&gt;0,ROUND('ПЛАН НАВЧАЛЬНОГО ПРОЦЕСУ ДЕННА'!BD44*$BY$4,0)*2,2),0)</f>
        <v>0</v>
      </c>
      <c r="BF43" s="374">
        <f>IF('ПЛАН НАВЧАЛЬНОГО ПРОЦЕСУ ДЕННА'!BE44&gt;0,IF(ROUND('ПЛАН НАВЧАЛЬНОГО ПРОЦЕСУ ДЕННА'!BE44*$BY$4,0)&gt;0,ROUND('ПЛАН НАВЧАЛЬНОГО ПРОЦЕСУ ДЕННА'!BE44*$BY$4,0)*2,2),0)</f>
        <v>0</v>
      </c>
      <c r="BG43" s="70">
        <f>'ПЛАН НАВЧАЛЬНОГО ПРОЦЕСУ ДЕННА'!BF44</f>
        <v>0</v>
      </c>
      <c r="BH43" s="374">
        <f>IF('ПЛАН НАВЧАЛЬНОГО ПРОЦЕСУ ДЕННА'!BG44&gt;0,IF(ROUND('ПЛАН НАВЧАЛЬНОГО ПРОЦЕСУ ДЕННА'!BG44*$BY$4,0)&gt;0,ROUND('ПЛАН НАВЧАЛЬНОГО ПРОЦЕСУ ДЕННА'!BG44*$BY$4,0)*2,2),0)</f>
        <v>0</v>
      </c>
      <c r="BI43" s="374">
        <f>IF('ПЛАН НАВЧАЛЬНОГО ПРОЦЕСУ ДЕННА'!BH44&gt;0,IF(ROUND('ПЛАН НАВЧАЛЬНОГО ПРОЦЕСУ ДЕННА'!BH44*$BY$4,0)&gt;0,ROUND('ПЛАН НАВЧАЛЬНОГО ПРОЦЕСУ ДЕННА'!BH44*$BY$4,0)*2,2),0)</f>
        <v>0</v>
      </c>
      <c r="BJ43" s="374">
        <f>IF('ПЛАН НАВЧАЛЬНОГО ПРОЦЕСУ ДЕННА'!BI44&gt;0,IF(ROUND('ПЛАН НАВЧАЛЬНОГО ПРОЦЕСУ ДЕННА'!BI44*$BY$4,0)&gt;0,ROUND('ПЛАН НАВЧАЛЬНОГО ПРОЦЕСУ ДЕННА'!BI44*$BY$4,0)*2,2),0)</f>
        <v>0</v>
      </c>
      <c r="BK43" s="70">
        <f>'ПЛАН НАВЧАЛЬНОГО ПРОЦЕСУ ДЕННА'!BJ44</f>
        <v>0</v>
      </c>
      <c r="BL43" s="63">
        <f t="shared" si="1"/>
        <v>0</v>
      </c>
      <c r="BM43" s="127" t="str">
        <f t="shared" si="2"/>
        <v/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14">
        <f t="shared" si="28"/>
        <v>0</v>
      </c>
      <c r="BU43" s="14">
        <f t="shared" si="28"/>
        <v>0</v>
      </c>
      <c r="BV43" s="92">
        <f t="shared" si="43"/>
        <v>0</v>
      </c>
      <c r="BY43" s="14">
        <f t="shared" si="29"/>
        <v>0</v>
      </c>
      <c r="BZ43" s="14">
        <f t="shared" si="30"/>
        <v>0</v>
      </c>
      <c r="CA43" s="14">
        <f t="shared" si="31"/>
        <v>0</v>
      </c>
      <c r="CB43" s="14">
        <f t="shared" si="32"/>
        <v>0</v>
      </c>
      <c r="CC43" s="14">
        <f t="shared" si="33"/>
        <v>0</v>
      </c>
      <c r="CD43" s="14">
        <f t="shared" si="34"/>
        <v>0</v>
      </c>
      <c r="CE43" s="14">
        <f t="shared" si="35"/>
        <v>0</v>
      </c>
      <c r="CF43" s="14">
        <f t="shared" si="36"/>
        <v>0</v>
      </c>
      <c r="CG43" s="212">
        <f t="shared" si="44"/>
        <v>0</v>
      </c>
      <c r="CH43" s="312">
        <f t="shared" si="17"/>
        <v>0</v>
      </c>
      <c r="CJ43" s="313">
        <f t="shared" si="18"/>
        <v>0</v>
      </c>
      <c r="CK43" s="313">
        <f t="shared" si="19"/>
        <v>0</v>
      </c>
      <c r="CL43" s="313">
        <f t="shared" si="20"/>
        <v>0</v>
      </c>
      <c r="CM43" s="313">
        <f t="shared" si="21"/>
        <v>0</v>
      </c>
      <c r="CN43" s="313">
        <f t="shared" si="22"/>
        <v>0</v>
      </c>
      <c r="CO43" s="313">
        <f t="shared" si="23"/>
        <v>0</v>
      </c>
      <c r="CP43" s="313">
        <f t="shared" si="24"/>
        <v>0</v>
      </c>
      <c r="CQ43" s="313">
        <f t="shared" si="25"/>
        <v>0</v>
      </c>
      <c r="CR43" s="314">
        <f t="shared" si="45"/>
        <v>0</v>
      </c>
      <c r="CS43" s="313">
        <f t="shared" si="4"/>
        <v>0</v>
      </c>
      <c r="CT43" s="313">
        <f t="shared" si="5"/>
        <v>0</v>
      </c>
      <c r="CU43" s="315">
        <f t="shared" si="6"/>
        <v>0</v>
      </c>
      <c r="CV43" s="313">
        <f t="shared" si="7"/>
        <v>0</v>
      </c>
      <c r="CW43" s="313">
        <f t="shared" si="8"/>
        <v>0</v>
      </c>
      <c r="CX43" s="313">
        <f t="shared" si="9"/>
        <v>0</v>
      </c>
      <c r="CY43" s="313">
        <f t="shared" si="10"/>
        <v>0</v>
      </c>
      <c r="CZ43" s="313">
        <f t="shared" si="11"/>
        <v>0</v>
      </c>
      <c r="DA43" s="316">
        <f t="shared" si="46"/>
        <v>0</v>
      </c>
      <c r="DE43" s="317">
        <f>SUM($AF43:$AH43)+SUM($AJ43:$AL43)+SUM($AN43:AP43)+SUM($AR43:AT43)+SUM($AV43:AX43)+SUM($AZ43:BB43)+SUM($BD43:BF43)+SUM($BH43:BJ43)</f>
        <v>0</v>
      </c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Y43" s="317">
        <f t="shared" si="41"/>
        <v>0</v>
      </c>
      <c r="DZ43" s="317">
        <f t="shared" si="41"/>
        <v>0</v>
      </c>
      <c r="EA43" s="317">
        <f t="shared" si="41"/>
        <v>0</v>
      </c>
      <c r="EB43" s="317">
        <f t="shared" si="41"/>
        <v>0</v>
      </c>
      <c r="EC43" s="317">
        <f t="shared" si="41"/>
        <v>0</v>
      </c>
      <c r="ED43" s="317">
        <f t="shared" si="41"/>
        <v>0</v>
      </c>
      <c r="EE43" s="317">
        <f t="shared" si="41"/>
        <v>0</v>
      </c>
      <c r="EF43" s="317">
        <f t="shared" si="41"/>
        <v>0</v>
      </c>
    </row>
    <row r="44" spans="1:136" s="19" customFormat="1" ht="12.5">
      <c r="A44" s="22" t="str">
        <f>'ПЛАН НАВЧАЛЬНОГО ПРОЦЕСУ ДЕННА'!A45</f>
        <v xml:space="preserve"> 1.1.28</v>
      </c>
      <c r="B44" s="414" t="str">
        <f>'ПЛАН НАВЧАЛЬНОГО ПРОЦЕСУ ДЕННА'!B45</f>
        <v>Туроперейтинг</v>
      </c>
      <c r="C44" s="415" t="str">
        <f>'ПЛАН НАВЧАЛЬНОГО ПРОЦЕСУ ДЕННА'!C45</f>
        <v>МЕіТ</v>
      </c>
      <c r="D44" s="307">
        <f>'ПЛАН НАВЧАЛЬНОГО ПРОЦЕСУ ДЕННА'!D45</f>
        <v>7</v>
      </c>
      <c r="E44" s="308">
        <f>'ПЛАН НАВЧАЛЬНОГО ПРОЦЕСУ ДЕННА'!E45</f>
        <v>0</v>
      </c>
      <c r="F44" s="308">
        <f>'ПЛАН НАВЧАЛЬНОГО ПРОЦЕСУ ДЕННА'!F45</f>
        <v>0</v>
      </c>
      <c r="G44" s="309">
        <f>'ПЛАН НАВЧАЛЬНОГО ПРОЦЕСУ ДЕННА'!G45</f>
        <v>0</v>
      </c>
      <c r="H44" s="307">
        <f>'ПЛАН НАВЧАЛЬНОГО ПРОЦЕСУ ДЕННА'!H45</f>
        <v>0</v>
      </c>
      <c r="I44" s="308">
        <f>'ПЛАН НАВЧАЛЬНОГО ПРОЦЕСУ ДЕННА'!I45</f>
        <v>0</v>
      </c>
      <c r="J44" s="308">
        <f>'ПЛАН НАВЧАЛЬНОГО ПРОЦЕСУ ДЕННА'!J45</f>
        <v>0</v>
      </c>
      <c r="K44" s="308">
        <f>'ПЛАН НАВЧАЛЬНОГО ПРОЦЕСУ ДЕННА'!K45</f>
        <v>0</v>
      </c>
      <c r="L44" s="308">
        <f>'ПЛАН НАВЧАЛЬНОГО ПРОЦЕСУ ДЕННА'!L45</f>
        <v>0</v>
      </c>
      <c r="M44" s="308">
        <f>'ПЛАН НАВЧАЛЬНОГО ПРОЦЕСУ ДЕННА'!M45</f>
        <v>0</v>
      </c>
      <c r="N44" s="308">
        <f>'ПЛАН НАВЧАЛЬНОГО ПРОЦЕСУ ДЕННА'!N45</f>
        <v>0</v>
      </c>
      <c r="O44" s="308">
        <f>'ПЛАН НАВЧАЛЬНОГО ПРОЦЕСУ ДЕННА'!O45</f>
        <v>0</v>
      </c>
      <c r="P44" s="273">
        <f>'ПЛАН НАВЧАЛЬНОГО ПРОЦЕСУ ДЕННА'!P45</f>
        <v>0</v>
      </c>
      <c r="Q44" s="273">
        <f>'ПЛАН НАВЧАЛЬНОГО ПРОЦЕСУ ДЕННА'!Q45</f>
        <v>0</v>
      </c>
      <c r="R44" s="418"/>
      <c r="S44" s="487"/>
      <c r="T44" s="487"/>
      <c r="U44" s="487"/>
      <c r="V44" s="487"/>
      <c r="W44" s="487"/>
      <c r="X44" s="487"/>
      <c r="Y44" s="487"/>
      <c r="Z44" s="310">
        <f>'ПЛАН НАВЧАЛЬНОГО ПРОЦЕСУ ДЕННА'!Y45</f>
        <v>210</v>
      </c>
      <c r="AA44" s="147">
        <f t="shared" si="0"/>
        <v>7</v>
      </c>
      <c r="AB44" s="9">
        <f t="shared" si="42"/>
        <v>2</v>
      </c>
      <c r="AC44" s="9">
        <f t="shared" si="42"/>
        <v>0</v>
      </c>
      <c r="AD44" s="9">
        <f t="shared" si="42"/>
        <v>2</v>
      </c>
      <c r="AE44" s="9">
        <f t="shared" si="14"/>
        <v>206</v>
      </c>
      <c r="AF44" s="374">
        <f>IF('ПЛАН НАВЧАЛЬНОГО ПРОЦЕСУ ДЕННА'!AE45&gt;0,IF(ROUND('ПЛАН НАВЧАЛЬНОГО ПРОЦЕСУ ДЕННА'!AE45*$BY$4,0)&gt;0,ROUND('ПЛАН НАВЧАЛЬНОГО ПРОЦЕСУ ДЕННА'!AE45*$BY$4,0)*2,2),0)</f>
        <v>0</v>
      </c>
      <c r="AG44" s="374">
        <f>IF('ПЛАН НАВЧАЛЬНОГО ПРОЦЕСУ ДЕННА'!AF45&gt;0,IF(ROUND('ПЛАН НАВЧАЛЬНОГО ПРОЦЕСУ ДЕННА'!AF45*$BY$4,0)&gt;0,ROUND('ПЛАН НАВЧАЛЬНОГО ПРОЦЕСУ ДЕННА'!AF45*$BY$4,0)*2,2),0)</f>
        <v>0</v>
      </c>
      <c r="AH44" s="374">
        <f>IF('ПЛАН НАВЧАЛЬНОГО ПРОЦЕСУ ДЕННА'!AG45&gt;0,IF(ROUND('ПЛАН НАВЧАЛЬНОГО ПРОЦЕСУ ДЕННА'!AG45*$BY$4,0)&gt;0,ROUND('ПЛАН НАВЧАЛЬНОГО ПРОЦЕСУ ДЕННА'!AG45*$BY$4,0)*2,2),0)</f>
        <v>0</v>
      </c>
      <c r="AI44" s="70">
        <f>'ПЛАН НАВЧАЛЬНОГО ПРОЦЕСУ ДЕННА'!AH45</f>
        <v>0</v>
      </c>
      <c r="AJ44" s="374">
        <f>IF('ПЛАН НАВЧАЛЬНОГО ПРОЦЕСУ ДЕННА'!AI45&gt;0,IF(ROUND('ПЛАН НАВЧАЛЬНОГО ПРОЦЕСУ ДЕННА'!AI45*$BY$4,0)&gt;0,ROUND('ПЛАН НАВЧАЛЬНОГО ПРОЦЕСУ ДЕННА'!AI45*$BY$4,0)*2,2),0)</f>
        <v>0</v>
      </c>
      <c r="AK44" s="374">
        <f>IF('ПЛАН НАВЧАЛЬНОГО ПРОЦЕСУ ДЕННА'!AJ45&gt;0,IF(ROUND('ПЛАН НАВЧАЛЬНОГО ПРОЦЕСУ ДЕННА'!AJ45*$BY$4,0)&gt;0,ROUND('ПЛАН НАВЧАЛЬНОГО ПРОЦЕСУ ДЕННА'!AJ45*$BY$4,0)*2,2),0)</f>
        <v>0</v>
      </c>
      <c r="AL44" s="374">
        <f>IF('ПЛАН НАВЧАЛЬНОГО ПРОЦЕСУ ДЕННА'!AK45&gt;0,IF(ROUND('ПЛАН НАВЧАЛЬНОГО ПРОЦЕСУ ДЕННА'!AK45*$BY$4,0)&gt;0,ROUND('ПЛАН НАВЧАЛЬНОГО ПРОЦЕСУ ДЕННА'!AK45*$BY$4,0)*2,2),0)</f>
        <v>0</v>
      </c>
      <c r="AM44" s="70">
        <f>'ПЛАН НАВЧАЛЬНОГО ПРОЦЕСУ ДЕННА'!AL45</f>
        <v>0</v>
      </c>
      <c r="AN44" s="374">
        <f>IF('ПЛАН НАВЧАЛЬНОГО ПРОЦЕСУ ДЕННА'!AM45&gt;0,IF(ROUND('ПЛАН НАВЧАЛЬНОГО ПРОЦЕСУ ДЕННА'!AM45*$BY$4,0)&gt;0,ROUND('ПЛАН НАВЧАЛЬНОГО ПРОЦЕСУ ДЕННА'!AM45*$BY$4,0)*2,2),0)</f>
        <v>0</v>
      </c>
      <c r="AO44" s="374">
        <f>IF('ПЛАН НАВЧАЛЬНОГО ПРОЦЕСУ ДЕННА'!AN45&gt;0,IF(ROUND('ПЛАН НАВЧАЛЬНОГО ПРОЦЕСУ ДЕННА'!AN45*$BY$4,0)&gt;0,ROUND('ПЛАН НАВЧАЛЬНОГО ПРОЦЕСУ ДЕННА'!AN45*$BY$4,0)*2,2),0)</f>
        <v>0</v>
      </c>
      <c r="AP44" s="374">
        <f>IF('ПЛАН НАВЧАЛЬНОГО ПРОЦЕСУ ДЕННА'!AO45&gt;0,IF(ROUND('ПЛАН НАВЧАЛЬНОГО ПРОЦЕСУ ДЕННА'!AO45*$BY$4,0)&gt;0,ROUND('ПЛАН НАВЧАЛЬНОГО ПРОЦЕСУ ДЕННА'!AO45*$BY$4,0)*2,2),0)</f>
        <v>0</v>
      </c>
      <c r="AQ44" s="70">
        <f>'ПЛАН НАВЧАЛЬНОГО ПРОЦЕСУ ДЕННА'!AP45</f>
        <v>0</v>
      </c>
      <c r="AR44" s="374">
        <f>IF('ПЛАН НАВЧАЛЬНОГО ПРОЦЕСУ ДЕННА'!AQ45&gt;0,IF(ROUND('ПЛАН НАВЧАЛЬНОГО ПРОЦЕСУ ДЕННА'!AQ45*$BY$4,0)&gt;0,ROUND('ПЛАН НАВЧАЛЬНОГО ПРОЦЕСУ ДЕННА'!AQ45*$BY$4,0)*2,2),0)</f>
        <v>0</v>
      </c>
      <c r="AS44" s="374">
        <f>IF('ПЛАН НАВЧАЛЬНОГО ПРОЦЕСУ ДЕННА'!AR45&gt;0,IF(ROUND('ПЛАН НАВЧАЛЬНОГО ПРОЦЕСУ ДЕННА'!AR45*$BY$4,0)&gt;0,ROUND('ПЛАН НАВЧАЛЬНОГО ПРОЦЕСУ ДЕННА'!AR45*$BY$4,0)*2,2),0)</f>
        <v>0</v>
      </c>
      <c r="AT44" s="374">
        <f>IF('ПЛАН НАВЧАЛЬНОГО ПРОЦЕСУ ДЕННА'!AS45&gt;0,IF(ROUND('ПЛАН НАВЧАЛЬНОГО ПРОЦЕСУ ДЕННА'!AS45*$BY$4,0)&gt;0,ROUND('ПЛАН НАВЧАЛЬНОГО ПРОЦЕСУ ДЕННА'!AS45*$BY$4,0)*2,2),0)</f>
        <v>0</v>
      </c>
      <c r="AU44" s="70">
        <f>'ПЛАН НАВЧАЛЬНОГО ПРОЦЕСУ ДЕННА'!AT45</f>
        <v>0</v>
      </c>
      <c r="AV44" s="374">
        <f>IF('ПЛАН НАВЧАЛЬНОГО ПРОЦЕСУ ДЕННА'!AU45&gt;0,IF(ROUND('ПЛАН НАВЧАЛЬНОГО ПРОЦЕСУ ДЕННА'!AU45*$BY$4,0)&gt;0,ROUND('ПЛАН НАВЧАЛЬНОГО ПРОЦЕСУ ДЕННА'!AU45*$BY$4,0)*2,2),0)</f>
        <v>0</v>
      </c>
      <c r="AW44" s="374">
        <f>IF('ПЛАН НАВЧАЛЬНОГО ПРОЦЕСУ ДЕННА'!AV45&gt;0,IF(ROUND('ПЛАН НАВЧАЛЬНОГО ПРОЦЕСУ ДЕННА'!AV45*$BY$4,0)&gt;0,ROUND('ПЛАН НАВЧАЛЬНОГО ПРОЦЕСУ ДЕННА'!AV45*$BY$4,0)*2,2),0)</f>
        <v>0</v>
      </c>
      <c r="AX44" s="374">
        <f>IF('ПЛАН НАВЧАЛЬНОГО ПРОЦЕСУ ДЕННА'!AW45&gt;0,IF(ROUND('ПЛАН НАВЧАЛЬНОГО ПРОЦЕСУ ДЕННА'!AW45*$BY$4,0)&gt;0,ROUND('ПЛАН НАВЧАЛЬНОГО ПРОЦЕСУ ДЕННА'!AW45*$BY$4,0)*2,2),0)</f>
        <v>0</v>
      </c>
      <c r="AY44" s="70">
        <f>'ПЛАН НАВЧАЛЬНОГО ПРОЦЕСУ ДЕННА'!AX45</f>
        <v>0</v>
      </c>
      <c r="AZ44" s="374">
        <f>IF('ПЛАН НАВЧАЛЬНОГО ПРОЦЕСУ ДЕННА'!AY45&gt;0,IF(ROUND('ПЛАН НАВЧАЛЬНОГО ПРОЦЕСУ ДЕННА'!AY45*$BY$4,0)&gt;0,ROUND('ПЛАН НАВЧАЛЬНОГО ПРОЦЕСУ ДЕННА'!AY45*$BY$4,0)*2,2),0)</f>
        <v>0</v>
      </c>
      <c r="BA44" s="374">
        <f>IF('ПЛАН НАВЧАЛЬНОГО ПРОЦЕСУ ДЕННА'!AZ45&gt;0,IF(ROUND('ПЛАН НАВЧАЛЬНОГО ПРОЦЕСУ ДЕННА'!AZ45*$BY$4,0)&gt;0,ROUND('ПЛАН НАВЧАЛЬНОГО ПРОЦЕСУ ДЕННА'!AZ45*$BY$4,0)*2,2),0)</f>
        <v>0</v>
      </c>
      <c r="BB44" s="374">
        <f>IF('ПЛАН НАВЧАЛЬНОГО ПРОЦЕСУ ДЕННА'!BA45&gt;0,IF(ROUND('ПЛАН НАВЧАЛЬНОГО ПРОЦЕСУ ДЕННА'!BA45*$BY$4,0)&gt;0,ROUND('ПЛАН НАВЧАЛЬНОГО ПРОЦЕСУ ДЕННА'!BA45*$BY$4,0)*2,2),0)</f>
        <v>0</v>
      </c>
      <c r="BC44" s="70">
        <f>'ПЛАН НАВЧАЛЬНОГО ПРОЦЕСУ ДЕННА'!BB45</f>
        <v>0</v>
      </c>
      <c r="BD44" s="374">
        <f>IF('ПЛАН НАВЧАЛЬНОГО ПРОЦЕСУ ДЕННА'!BC45&gt;0,IF(ROUND('ПЛАН НАВЧАЛЬНОГО ПРОЦЕСУ ДЕННА'!BC45*$BY$4,0)&gt;0,ROUND('ПЛАН НАВЧАЛЬНОГО ПРОЦЕСУ ДЕННА'!BC45*$BY$4,0)*2,2),0)</f>
        <v>2</v>
      </c>
      <c r="BE44" s="374">
        <f>IF('ПЛАН НАВЧАЛЬНОГО ПРОЦЕСУ ДЕННА'!BD45&gt;0,IF(ROUND('ПЛАН НАВЧАЛЬНОГО ПРОЦЕСУ ДЕННА'!BD45*$BY$4,0)&gt;0,ROUND('ПЛАН НАВЧАЛЬНОГО ПРОЦЕСУ ДЕННА'!BD45*$BY$4,0)*2,2),0)</f>
        <v>0</v>
      </c>
      <c r="BF44" s="374">
        <f>IF('ПЛАН НАВЧАЛЬНОГО ПРОЦЕСУ ДЕННА'!BE45&gt;0,IF(ROUND('ПЛАН НАВЧАЛЬНОГО ПРОЦЕСУ ДЕННА'!BE45*$BY$4,0)&gt;0,ROUND('ПЛАН НАВЧАЛЬНОГО ПРОЦЕСУ ДЕННА'!BE45*$BY$4,0)*2,2),0)</f>
        <v>2</v>
      </c>
      <c r="BG44" s="70">
        <f>'ПЛАН НАВЧАЛЬНОГО ПРОЦЕСУ ДЕННА'!BF45</f>
        <v>7</v>
      </c>
      <c r="BH44" s="374">
        <f>IF('ПЛАН НАВЧАЛЬНОГО ПРОЦЕСУ ДЕННА'!BG45&gt;0,IF(ROUND('ПЛАН НАВЧАЛЬНОГО ПРОЦЕСУ ДЕННА'!BG45*$BY$4,0)&gt;0,ROUND('ПЛАН НАВЧАЛЬНОГО ПРОЦЕСУ ДЕННА'!BG45*$BY$4,0)*2,2),0)</f>
        <v>0</v>
      </c>
      <c r="BI44" s="374">
        <f>IF('ПЛАН НАВЧАЛЬНОГО ПРОЦЕСУ ДЕННА'!BH45&gt;0,IF(ROUND('ПЛАН НАВЧАЛЬНОГО ПРОЦЕСУ ДЕННА'!BH45*$BY$4,0)&gt;0,ROUND('ПЛАН НАВЧАЛЬНОГО ПРОЦЕСУ ДЕННА'!BH45*$BY$4,0)*2,2),0)</f>
        <v>0</v>
      </c>
      <c r="BJ44" s="374">
        <f>IF('ПЛАН НАВЧАЛЬНОГО ПРОЦЕСУ ДЕННА'!BI45&gt;0,IF(ROUND('ПЛАН НАВЧАЛЬНОГО ПРОЦЕСУ ДЕННА'!BI45*$BY$4,0)&gt;0,ROUND('ПЛАН НАВЧАЛЬНОГО ПРОЦЕСУ ДЕННА'!BI45*$BY$4,0)*2,2),0)</f>
        <v>0</v>
      </c>
      <c r="BK44" s="70">
        <f>'ПЛАН НАВЧАЛЬНОГО ПРОЦЕСУ ДЕННА'!BJ45</f>
        <v>0</v>
      </c>
      <c r="BL44" s="63">
        <f t="shared" si="1"/>
        <v>0.98095238095238091</v>
      </c>
      <c r="BM44" s="127" t="str">
        <f t="shared" si="2"/>
        <v/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14">
        <f t="shared" si="28"/>
        <v>7</v>
      </c>
      <c r="BU44" s="14">
        <f t="shared" si="28"/>
        <v>0</v>
      </c>
      <c r="BV44" s="92">
        <f t="shared" si="43"/>
        <v>7</v>
      </c>
      <c r="BY44" s="14">
        <f t="shared" si="29"/>
        <v>0</v>
      </c>
      <c r="BZ44" s="14">
        <f t="shared" si="30"/>
        <v>0</v>
      </c>
      <c r="CA44" s="14">
        <f t="shared" si="31"/>
        <v>0</v>
      </c>
      <c r="CB44" s="14">
        <f t="shared" si="32"/>
        <v>0</v>
      </c>
      <c r="CC44" s="14">
        <f t="shared" si="33"/>
        <v>0</v>
      </c>
      <c r="CD44" s="14">
        <f t="shared" si="34"/>
        <v>0</v>
      </c>
      <c r="CE44" s="14">
        <f t="shared" si="35"/>
        <v>7</v>
      </c>
      <c r="CF44" s="14">
        <f t="shared" si="36"/>
        <v>0</v>
      </c>
      <c r="CG44" s="212">
        <f t="shared" si="44"/>
        <v>7</v>
      </c>
      <c r="CH44" s="312">
        <f t="shared" si="17"/>
        <v>7</v>
      </c>
      <c r="CJ44" s="313">
        <f t="shared" si="18"/>
        <v>0</v>
      </c>
      <c r="CK44" s="313">
        <f t="shared" si="19"/>
        <v>0</v>
      </c>
      <c r="CL44" s="313">
        <f t="shared" si="20"/>
        <v>0</v>
      </c>
      <c r="CM44" s="313">
        <f t="shared" si="21"/>
        <v>0</v>
      </c>
      <c r="CN44" s="313">
        <f t="shared" si="22"/>
        <v>0</v>
      </c>
      <c r="CO44" s="313">
        <f t="shared" si="23"/>
        <v>0</v>
      </c>
      <c r="CP44" s="313">
        <f t="shared" si="24"/>
        <v>1</v>
      </c>
      <c r="CQ44" s="313">
        <f t="shared" si="25"/>
        <v>0</v>
      </c>
      <c r="CR44" s="314">
        <f t="shared" si="45"/>
        <v>1</v>
      </c>
      <c r="CS44" s="313">
        <f t="shared" si="4"/>
        <v>0</v>
      </c>
      <c r="CT44" s="313">
        <f t="shared" si="5"/>
        <v>0</v>
      </c>
      <c r="CU44" s="315">
        <f t="shared" si="6"/>
        <v>0</v>
      </c>
      <c r="CV44" s="313">
        <f t="shared" si="7"/>
        <v>0</v>
      </c>
      <c r="CW44" s="313">
        <f t="shared" si="8"/>
        <v>0</v>
      </c>
      <c r="CX44" s="313">
        <f t="shared" si="9"/>
        <v>0</v>
      </c>
      <c r="CY44" s="313">
        <f t="shared" si="10"/>
        <v>0</v>
      </c>
      <c r="CZ44" s="313">
        <f t="shared" si="11"/>
        <v>0</v>
      </c>
      <c r="DA44" s="316">
        <f t="shared" si="46"/>
        <v>0</v>
      </c>
      <c r="DE44" s="317">
        <f>SUM($AF44:$AH44)+SUM($AJ44:$AL44)+SUM($AN44:AP44)+SUM($AR44:AT44)+SUM($AV44:AX44)+SUM($AZ44:BB44)+SUM($BD44:BF44)+SUM($BH44:BJ44)</f>
        <v>4</v>
      </c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Y44" s="317">
        <f t="shared" si="41"/>
        <v>0</v>
      </c>
      <c r="DZ44" s="317">
        <f t="shared" si="41"/>
        <v>0</v>
      </c>
      <c r="EA44" s="317">
        <f t="shared" si="41"/>
        <v>0</v>
      </c>
      <c r="EB44" s="317">
        <f t="shared" si="41"/>
        <v>0</v>
      </c>
      <c r="EC44" s="317">
        <f t="shared" si="41"/>
        <v>0</v>
      </c>
      <c r="ED44" s="317">
        <f t="shared" si="41"/>
        <v>0</v>
      </c>
      <c r="EE44" s="317">
        <f t="shared" si="41"/>
        <v>0</v>
      </c>
      <c r="EF44" s="317">
        <f t="shared" si="41"/>
        <v>0</v>
      </c>
    </row>
    <row r="45" spans="1:136" s="19" customFormat="1" ht="12.5">
      <c r="A45" s="22" t="str">
        <f>'ПЛАН НАВЧАЛЬНОГО ПРОЦЕСУ ДЕННА'!A46</f>
        <v xml:space="preserve"> 1.1.29</v>
      </c>
      <c r="B45" s="414" t="str">
        <f>'ПЛАН НАВЧАЛЬНОГО ПРОЦЕСУ ДЕННА'!B46</f>
        <v>Туристичне країнознавство</v>
      </c>
      <c r="C45" s="415" t="str">
        <f>'ПЛАН НАВЧАЛЬНОГО ПРОЦЕСУ ДЕННА'!C46</f>
        <v>МЕіТ</v>
      </c>
      <c r="D45" s="307">
        <f>'ПЛАН НАВЧАЛЬНОГО ПРОЦЕСУ ДЕННА'!D46</f>
        <v>7</v>
      </c>
      <c r="E45" s="308">
        <f>'ПЛАН НАВЧАЛЬНОГО ПРОЦЕСУ ДЕННА'!E46</f>
        <v>0</v>
      </c>
      <c r="F45" s="308">
        <f>'ПЛАН НАВЧАЛЬНОГО ПРОЦЕСУ ДЕННА'!F46</f>
        <v>0</v>
      </c>
      <c r="G45" s="309">
        <f>'ПЛАН НАВЧАЛЬНОГО ПРОЦЕСУ ДЕННА'!G46</f>
        <v>0</v>
      </c>
      <c r="H45" s="307">
        <f>'ПЛАН НАВЧАЛЬНОГО ПРОЦЕСУ ДЕННА'!H46</f>
        <v>0</v>
      </c>
      <c r="I45" s="308">
        <f>'ПЛАН НАВЧАЛЬНОГО ПРОЦЕСУ ДЕННА'!I46</f>
        <v>0</v>
      </c>
      <c r="J45" s="308">
        <f>'ПЛАН НАВЧАЛЬНОГО ПРОЦЕСУ ДЕННА'!J46</f>
        <v>0</v>
      </c>
      <c r="K45" s="308">
        <f>'ПЛАН НАВЧАЛЬНОГО ПРОЦЕСУ ДЕННА'!K46</f>
        <v>0</v>
      </c>
      <c r="L45" s="308">
        <f>'ПЛАН НАВЧАЛЬНОГО ПРОЦЕСУ ДЕННА'!L46</f>
        <v>0</v>
      </c>
      <c r="M45" s="308">
        <f>'ПЛАН НАВЧАЛЬНОГО ПРОЦЕСУ ДЕННА'!M46</f>
        <v>0</v>
      </c>
      <c r="N45" s="308">
        <f>'ПЛАН НАВЧАЛЬНОГО ПРОЦЕСУ ДЕННА'!N46</f>
        <v>0</v>
      </c>
      <c r="O45" s="308">
        <f>'ПЛАН НАВЧАЛЬНОГО ПРОЦЕСУ ДЕННА'!O46</f>
        <v>0</v>
      </c>
      <c r="P45" s="273">
        <f>'ПЛАН НАВЧАЛЬНОГО ПРОЦЕСУ ДЕННА'!P46</f>
        <v>0</v>
      </c>
      <c r="Q45" s="273">
        <f>'ПЛАН НАВЧАЛЬНОГО ПРОЦЕСУ ДЕННА'!Q46</f>
        <v>0</v>
      </c>
      <c r="R45" s="418">
        <v>7</v>
      </c>
      <c r="S45" s="487"/>
      <c r="T45" s="487"/>
      <c r="U45" s="487"/>
      <c r="V45" s="487"/>
      <c r="W45" s="487"/>
      <c r="X45" s="487"/>
      <c r="Y45" s="487"/>
      <c r="Z45" s="310">
        <f>'ПЛАН НАВЧАЛЬНОГО ПРОЦЕСУ ДЕННА'!Y46</f>
        <v>120</v>
      </c>
      <c r="AA45" s="147">
        <f t="shared" si="0"/>
        <v>4</v>
      </c>
      <c r="AB45" s="9">
        <f t="shared" si="42"/>
        <v>2</v>
      </c>
      <c r="AC45" s="9">
        <f t="shared" si="42"/>
        <v>0</v>
      </c>
      <c r="AD45" s="9">
        <f t="shared" si="42"/>
        <v>2</v>
      </c>
      <c r="AE45" s="9">
        <f t="shared" si="14"/>
        <v>116</v>
      </c>
      <c r="AF45" s="374">
        <f>IF('ПЛАН НАВЧАЛЬНОГО ПРОЦЕСУ ДЕННА'!AE46&gt;0,IF(ROUND('ПЛАН НАВЧАЛЬНОГО ПРОЦЕСУ ДЕННА'!AE46*$BY$4,0)&gt;0,ROUND('ПЛАН НАВЧАЛЬНОГО ПРОЦЕСУ ДЕННА'!AE46*$BY$4,0)*2,2),0)</f>
        <v>0</v>
      </c>
      <c r="AG45" s="374">
        <f>IF('ПЛАН НАВЧАЛЬНОГО ПРОЦЕСУ ДЕННА'!AF46&gt;0,IF(ROUND('ПЛАН НАВЧАЛЬНОГО ПРОЦЕСУ ДЕННА'!AF46*$BY$4,0)&gt;0,ROUND('ПЛАН НАВЧАЛЬНОГО ПРОЦЕСУ ДЕННА'!AF46*$BY$4,0)*2,2),0)</f>
        <v>0</v>
      </c>
      <c r="AH45" s="374">
        <f>IF('ПЛАН НАВЧАЛЬНОГО ПРОЦЕСУ ДЕННА'!AG46&gt;0,IF(ROUND('ПЛАН НАВЧАЛЬНОГО ПРОЦЕСУ ДЕННА'!AG46*$BY$4,0)&gt;0,ROUND('ПЛАН НАВЧАЛЬНОГО ПРОЦЕСУ ДЕННА'!AG46*$BY$4,0)*2,2),0)</f>
        <v>0</v>
      </c>
      <c r="AI45" s="70">
        <f>'ПЛАН НАВЧАЛЬНОГО ПРОЦЕСУ ДЕННА'!AH46</f>
        <v>0</v>
      </c>
      <c r="AJ45" s="374">
        <f>IF('ПЛАН НАВЧАЛЬНОГО ПРОЦЕСУ ДЕННА'!AI46&gt;0,IF(ROUND('ПЛАН НАВЧАЛЬНОГО ПРОЦЕСУ ДЕННА'!AI46*$BY$4,0)&gt;0,ROUND('ПЛАН НАВЧАЛЬНОГО ПРОЦЕСУ ДЕННА'!AI46*$BY$4,0)*2,2),0)</f>
        <v>0</v>
      </c>
      <c r="AK45" s="374">
        <f>IF('ПЛАН НАВЧАЛЬНОГО ПРОЦЕСУ ДЕННА'!AJ46&gt;0,IF(ROUND('ПЛАН НАВЧАЛЬНОГО ПРОЦЕСУ ДЕННА'!AJ46*$BY$4,0)&gt;0,ROUND('ПЛАН НАВЧАЛЬНОГО ПРОЦЕСУ ДЕННА'!AJ46*$BY$4,0)*2,2),0)</f>
        <v>0</v>
      </c>
      <c r="AL45" s="374">
        <f>IF('ПЛАН НАВЧАЛЬНОГО ПРОЦЕСУ ДЕННА'!AK46&gt;0,IF(ROUND('ПЛАН НАВЧАЛЬНОГО ПРОЦЕСУ ДЕННА'!AK46*$BY$4,0)&gt;0,ROUND('ПЛАН НАВЧАЛЬНОГО ПРОЦЕСУ ДЕННА'!AK46*$BY$4,0)*2,2),0)</f>
        <v>0</v>
      </c>
      <c r="AM45" s="70">
        <f>'ПЛАН НАВЧАЛЬНОГО ПРОЦЕСУ ДЕННА'!AL46</f>
        <v>0</v>
      </c>
      <c r="AN45" s="374">
        <f>IF('ПЛАН НАВЧАЛЬНОГО ПРОЦЕСУ ДЕННА'!AM46&gt;0,IF(ROUND('ПЛАН НАВЧАЛЬНОГО ПРОЦЕСУ ДЕННА'!AM46*$BY$4,0)&gt;0,ROUND('ПЛАН НАВЧАЛЬНОГО ПРОЦЕСУ ДЕННА'!AM46*$BY$4,0)*2,2),0)</f>
        <v>0</v>
      </c>
      <c r="AO45" s="374">
        <f>IF('ПЛАН НАВЧАЛЬНОГО ПРОЦЕСУ ДЕННА'!AN46&gt;0,IF(ROUND('ПЛАН НАВЧАЛЬНОГО ПРОЦЕСУ ДЕННА'!AN46*$BY$4,0)&gt;0,ROUND('ПЛАН НАВЧАЛЬНОГО ПРОЦЕСУ ДЕННА'!AN46*$BY$4,0)*2,2),0)</f>
        <v>0</v>
      </c>
      <c r="AP45" s="374">
        <f>IF('ПЛАН НАВЧАЛЬНОГО ПРОЦЕСУ ДЕННА'!AO46&gt;0,IF(ROUND('ПЛАН НАВЧАЛЬНОГО ПРОЦЕСУ ДЕННА'!AO46*$BY$4,0)&gt;0,ROUND('ПЛАН НАВЧАЛЬНОГО ПРОЦЕСУ ДЕННА'!AO46*$BY$4,0)*2,2),0)</f>
        <v>0</v>
      </c>
      <c r="AQ45" s="70">
        <f>'ПЛАН НАВЧАЛЬНОГО ПРОЦЕСУ ДЕННА'!AP46</f>
        <v>0</v>
      </c>
      <c r="AR45" s="374">
        <f>IF('ПЛАН НАВЧАЛЬНОГО ПРОЦЕСУ ДЕННА'!AQ46&gt;0,IF(ROUND('ПЛАН НАВЧАЛЬНОГО ПРОЦЕСУ ДЕННА'!AQ46*$BY$4,0)&gt;0,ROUND('ПЛАН НАВЧАЛЬНОГО ПРОЦЕСУ ДЕННА'!AQ46*$BY$4,0)*2,2),0)</f>
        <v>0</v>
      </c>
      <c r="AS45" s="374">
        <f>IF('ПЛАН НАВЧАЛЬНОГО ПРОЦЕСУ ДЕННА'!AR46&gt;0,IF(ROUND('ПЛАН НАВЧАЛЬНОГО ПРОЦЕСУ ДЕННА'!AR46*$BY$4,0)&gt;0,ROUND('ПЛАН НАВЧАЛЬНОГО ПРОЦЕСУ ДЕННА'!AR46*$BY$4,0)*2,2),0)</f>
        <v>0</v>
      </c>
      <c r="AT45" s="374">
        <f>IF('ПЛАН НАВЧАЛЬНОГО ПРОЦЕСУ ДЕННА'!AS46&gt;0,IF(ROUND('ПЛАН НАВЧАЛЬНОГО ПРОЦЕСУ ДЕННА'!AS46*$BY$4,0)&gt;0,ROUND('ПЛАН НАВЧАЛЬНОГО ПРОЦЕСУ ДЕННА'!AS46*$BY$4,0)*2,2),0)</f>
        <v>0</v>
      </c>
      <c r="AU45" s="70">
        <f>'ПЛАН НАВЧАЛЬНОГО ПРОЦЕСУ ДЕННА'!AT46</f>
        <v>0</v>
      </c>
      <c r="AV45" s="374">
        <f>IF('ПЛАН НАВЧАЛЬНОГО ПРОЦЕСУ ДЕННА'!AU46&gt;0,IF(ROUND('ПЛАН НАВЧАЛЬНОГО ПРОЦЕСУ ДЕННА'!AU46*$BY$4,0)&gt;0,ROUND('ПЛАН НАВЧАЛЬНОГО ПРОЦЕСУ ДЕННА'!AU46*$BY$4,0)*2,2),0)</f>
        <v>0</v>
      </c>
      <c r="AW45" s="374">
        <f>IF('ПЛАН НАВЧАЛЬНОГО ПРОЦЕСУ ДЕННА'!AV46&gt;0,IF(ROUND('ПЛАН НАВЧАЛЬНОГО ПРОЦЕСУ ДЕННА'!AV46*$BY$4,0)&gt;0,ROUND('ПЛАН НАВЧАЛЬНОГО ПРОЦЕСУ ДЕННА'!AV46*$BY$4,0)*2,2),0)</f>
        <v>0</v>
      </c>
      <c r="AX45" s="374">
        <f>IF('ПЛАН НАВЧАЛЬНОГО ПРОЦЕСУ ДЕННА'!AW46&gt;0,IF(ROUND('ПЛАН НАВЧАЛЬНОГО ПРОЦЕСУ ДЕННА'!AW46*$BY$4,0)&gt;0,ROUND('ПЛАН НАВЧАЛЬНОГО ПРОЦЕСУ ДЕННА'!AW46*$BY$4,0)*2,2),0)</f>
        <v>0</v>
      </c>
      <c r="AY45" s="70">
        <f>'ПЛАН НАВЧАЛЬНОГО ПРОЦЕСУ ДЕННА'!AX46</f>
        <v>0</v>
      </c>
      <c r="AZ45" s="374">
        <f>IF('ПЛАН НАВЧАЛЬНОГО ПРОЦЕСУ ДЕННА'!AY46&gt;0,IF(ROUND('ПЛАН НАВЧАЛЬНОГО ПРОЦЕСУ ДЕННА'!AY46*$BY$4,0)&gt;0,ROUND('ПЛАН НАВЧАЛЬНОГО ПРОЦЕСУ ДЕННА'!AY46*$BY$4,0)*2,2),0)</f>
        <v>0</v>
      </c>
      <c r="BA45" s="374">
        <f>IF('ПЛАН НАВЧАЛЬНОГО ПРОЦЕСУ ДЕННА'!AZ46&gt;0,IF(ROUND('ПЛАН НАВЧАЛЬНОГО ПРОЦЕСУ ДЕННА'!AZ46*$BY$4,0)&gt;0,ROUND('ПЛАН НАВЧАЛЬНОГО ПРОЦЕСУ ДЕННА'!AZ46*$BY$4,0)*2,2),0)</f>
        <v>0</v>
      </c>
      <c r="BB45" s="374">
        <f>IF('ПЛАН НАВЧАЛЬНОГО ПРОЦЕСУ ДЕННА'!BA46&gt;0,IF(ROUND('ПЛАН НАВЧАЛЬНОГО ПРОЦЕСУ ДЕННА'!BA46*$BY$4,0)&gt;0,ROUND('ПЛАН НАВЧАЛЬНОГО ПРОЦЕСУ ДЕННА'!BA46*$BY$4,0)*2,2),0)</f>
        <v>0</v>
      </c>
      <c r="BC45" s="70">
        <f>'ПЛАН НАВЧАЛЬНОГО ПРОЦЕСУ ДЕННА'!BB46</f>
        <v>0</v>
      </c>
      <c r="BD45" s="374">
        <f>IF('ПЛАН НАВЧАЛЬНОГО ПРОЦЕСУ ДЕННА'!BC46&gt;0,IF(ROUND('ПЛАН НАВЧАЛЬНОГО ПРОЦЕСУ ДЕННА'!BC46*$BY$4,0)&gt;0,ROUND('ПЛАН НАВЧАЛЬНОГО ПРОЦЕСУ ДЕННА'!BC46*$BY$4,0)*2,2),0)</f>
        <v>2</v>
      </c>
      <c r="BE45" s="374">
        <f>IF('ПЛАН НАВЧАЛЬНОГО ПРОЦЕСУ ДЕННА'!BD46&gt;0,IF(ROUND('ПЛАН НАВЧАЛЬНОГО ПРОЦЕСУ ДЕННА'!BD46*$BY$4,0)&gt;0,ROUND('ПЛАН НАВЧАЛЬНОГО ПРОЦЕСУ ДЕННА'!BD46*$BY$4,0)*2,2),0)</f>
        <v>0</v>
      </c>
      <c r="BF45" s="374">
        <f>IF('ПЛАН НАВЧАЛЬНОГО ПРОЦЕСУ ДЕННА'!BE46&gt;0,IF(ROUND('ПЛАН НАВЧАЛЬНОГО ПРОЦЕСУ ДЕННА'!BE46*$BY$4,0)&gt;0,ROUND('ПЛАН НАВЧАЛЬНОГО ПРОЦЕСУ ДЕННА'!BE46*$BY$4,0)*2,2),0)</f>
        <v>2</v>
      </c>
      <c r="BG45" s="70">
        <f>'ПЛАН НАВЧАЛЬНОГО ПРОЦЕСУ ДЕННА'!BF46</f>
        <v>4</v>
      </c>
      <c r="BH45" s="374">
        <f>IF('ПЛАН НАВЧАЛЬНОГО ПРОЦЕСУ ДЕННА'!BG46&gt;0,IF(ROUND('ПЛАН НАВЧАЛЬНОГО ПРОЦЕСУ ДЕННА'!BG46*$BY$4,0)&gt;0,ROUND('ПЛАН НАВЧАЛЬНОГО ПРОЦЕСУ ДЕННА'!BG46*$BY$4,0)*2,2),0)</f>
        <v>0</v>
      </c>
      <c r="BI45" s="374">
        <f>IF('ПЛАН НАВЧАЛЬНОГО ПРОЦЕСУ ДЕННА'!BH46&gt;0,IF(ROUND('ПЛАН НАВЧАЛЬНОГО ПРОЦЕСУ ДЕННА'!BH46*$BY$4,0)&gt;0,ROUND('ПЛАН НАВЧАЛЬНОГО ПРОЦЕСУ ДЕННА'!BH46*$BY$4,0)*2,2),0)</f>
        <v>0</v>
      </c>
      <c r="BJ45" s="374">
        <f>IF('ПЛАН НАВЧАЛЬНОГО ПРОЦЕСУ ДЕННА'!BI46&gt;0,IF(ROUND('ПЛАН НАВЧАЛЬНОГО ПРОЦЕСУ ДЕННА'!BI46*$BY$4,0)&gt;0,ROUND('ПЛАН НАВЧАЛЬНОГО ПРОЦЕСУ ДЕННА'!BI46*$BY$4,0)*2,2),0)</f>
        <v>0</v>
      </c>
      <c r="BK45" s="70">
        <f>'ПЛАН НАВЧАЛЬНОГО ПРОЦЕСУ ДЕННА'!BJ46</f>
        <v>0</v>
      </c>
      <c r="BL45" s="63">
        <f t="shared" si="1"/>
        <v>0.96666666666666667</v>
      </c>
      <c r="BM45" s="127" t="str">
        <f t="shared" si="2"/>
        <v/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14">
        <f t="shared" si="28"/>
        <v>4</v>
      </c>
      <c r="BU45" s="14">
        <f t="shared" si="28"/>
        <v>0</v>
      </c>
      <c r="BV45" s="92">
        <f t="shared" si="43"/>
        <v>4</v>
      </c>
      <c r="BY45" s="14">
        <f t="shared" si="29"/>
        <v>0</v>
      </c>
      <c r="BZ45" s="14">
        <f t="shared" si="30"/>
        <v>0</v>
      </c>
      <c r="CA45" s="14">
        <f t="shared" si="31"/>
        <v>0</v>
      </c>
      <c r="CB45" s="14">
        <f t="shared" si="32"/>
        <v>0</v>
      </c>
      <c r="CC45" s="14">
        <f t="shared" si="33"/>
        <v>0</v>
      </c>
      <c r="CD45" s="14">
        <f t="shared" si="34"/>
        <v>0</v>
      </c>
      <c r="CE45" s="14">
        <f t="shared" si="35"/>
        <v>4</v>
      </c>
      <c r="CF45" s="14">
        <f t="shared" si="36"/>
        <v>0</v>
      </c>
      <c r="CG45" s="212">
        <f t="shared" si="44"/>
        <v>4</v>
      </c>
      <c r="CH45" s="312">
        <f t="shared" si="17"/>
        <v>4</v>
      </c>
      <c r="CJ45" s="313">
        <f t="shared" si="18"/>
        <v>0</v>
      </c>
      <c r="CK45" s="313">
        <f t="shared" si="19"/>
        <v>0</v>
      </c>
      <c r="CL45" s="313">
        <f t="shared" si="20"/>
        <v>0</v>
      </c>
      <c r="CM45" s="313">
        <f t="shared" si="21"/>
        <v>0</v>
      </c>
      <c r="CN45" s="313">
        <f t="shared" si="22"/>
        <v>0</v>
      </c>
      <c r="CO45" s="313">
        <f t="shared" si="23"/>
        <v>0</v>
      </c>
      <c r="CP45" s="313">
        <f t="shared" si="24"/>
        <v>1</v>
      </c>
      <c r="CQ45" s="313">
        <f t="shared" si="25"/>
        <v>0</v>
      </c>
      <c r="CR45" s="314">
        <f t="shared" si="45"/>
        <v>1</v>
      </c>
      <c r="CS45" s="313">
        <f t="shared" si="4"/>
        <v>0</v>
      </c>
      <c r="CT45" s="313">
        <f t="shared" si="5"/>
        <v>0</v>
      </c>
      <c r="CU45" s="315">
        <f t="shared" si="6"/>
        <v>0</v>
      </c>
      <c r="CV45" s="313">
        <f t="shared" si="7"/>
        <v>0</v>
      </c>
      <c r="CW45" s="313">
        <f t="shared" si="8"/>
        <v>0</v>
      </c>
      <c r="CX45" s="313">
        <f t="shared" si="9"/>
        <v>0</v>
      </c>
      <c r="CY45" s="313">
        <f t="shared" si="10"/>
        <v>0</v>
      </c>
      <c r="CZ45" s="313">
        <f t="shared" si="11"/>
        <v>0</v>
      </c>
      <c r="DA45" s="316">
        <f t="shared" si="46"/>
        <v>0</v>
      </c>
      <c r="DE45" s="317">
        <f>SUM($AF45:$AH45)+SUM($AJ45:$AL45)+SUM($AN45:AP45)+SUM($AR45:AT45)+SUM($AV45:AX45)+SUM($AZ45:BB45)+SUM($BD45:BF45)+SUM($BH45:BJ45)</f>
        <v>4</v>
      </c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Y45" s="317">
        <f t="shared" si="41"/>
        <v>0</v>
      </c>
      <c r="DZ45" s="317">
        <f t="shared" si="41"/>
        <v>0</v>
      </c>
      <c r="EA45" s="317">
        <f t="shared" si="41"/>
        <v>0</v>
      </c>
      <c r="EB45" s="317">
        <f t="shared" si="41"/>
        <v>0</v>
      </c>
      <c r="EC45" s="317">
        <f t="shared" si="41"/>
        <v>0</v>
      </c>
      <c r="ED45" s="317">
        <f t="shared" si="41"/>
        <v>0</v>
      </c>
      <c r="EE45" s="317">
        <f t="shared" si="41"/>
        <v>1</v>
      </c>
      <c r="EF45" s="317">
        <f t="shared" si="41"/>
        <v>0</v>
      </c>
    </row>
    <row r="46" spans="1:136" s="19" customFormat="1" ht="22.5" customHeight="1">
      <c r="A46" s="22" t="str">
        <f>'ПЛАН НАВЧАЛЬНОГО ПРОЦЕСУ ДЕННА'!A47</f>
        <v xml:space="preserve"> 1.1.30</v>
      </c>
      <c r="B46" s="414" t="str">
        <f>'ПЛАН НАВЧАЛЬНОГО ПРОЦЕСУ ДЕННА'!B47</f>
        <v>Зовнішньо-економічна діяльність туристичних підприємств</v>
      </c>
      <c r="C46" s="415" t="str">
        <f>'ПЛАН НАВЧАЛЬНОГО ПРОЦЕСУ ДЕННА'!C47</f>
        <v>МЕіТ</v>
      </c>
      <c r="D46" s="307">
        <f>'ПЛАН НАВЧАЛЬНОГО ПРОЦЕСУ ДЕННА'!D47</f>
        <v>7</v>
      </c>
      <c r="E46" s="308">
        <f>'ПЛАН НАВЧАЛЬНОГО ПРОЦЕСУ ДЕННА'!E47</f>
        <v>0</v>
      </c>
      <c r="F46" s="308">
        <f>'ПЛАН НАВЧАЛЬНОГО ПРОЦЕСУ ДЕННА'!F47</f>
        <v>0</v>
      </c>
      <c r="G46" s="309">
        <f>'ПЛАН НАВЧАЛЬНОГО ПРОЦЕСУ ДЕННА'!G47</f>
        <v>0</v>
      </c>
      <c r="H46" s="307">
        <f>'ПЛАН НАВЧАЛЬНОГО ПРОЦЕСУ ДЕННА'!H47</f>
        <v>0</v>
      </c>
      <c r="I46" s="308">
        <f>'ПЛАН НАВЧАЛЬНОГО ПРОЦЕСУ ДЕННА'!I47</f>
        <v>0</v>
      </c>
      <c r="J46" s="308">
        <f>'ПЛАН НАВЧАЛЬНОГО ПРОЦЕСУ ДЕННА'!J47</f>
        <v>0</v>
      </c>
      <c r="K46" s="308">
        <f>'ПЛАН НАВЧАЛЬНОГО ПРОЦЕСУ ДЕННА'!K47</f>
        <v>0</v>
      </c>
      <c r="L46" s="308">
        <f>'ПЛАН НАВЧАЛЬНОГО ПРОЦЕСУ ДЕННА'!L47</f>
        <v>0</v>
      </c>
      <c r="M46" s="308">
        <f>'ПЛАН НАВЧАЛЬНОГО ПРОЦЕСУ ДЕННА'!M47</f>
        <v>0</v>
      </c>
      <c r="N46" s="308">
        <f>'ПЛАН НАВЧАЛЬНОГО ПРОЦЕСУ ДЕННА'!N47</f>
        <v>0</v>
      </c>
      <c r="O46" s="308">
        <f>'ПЛАН НАВЧАЛЬНОГО ПРОЦЕСУ ДЕННА'!O47</f>
        <v>0</v>
      </c>
      <c r="P46" s="273">
        <f>'ПЛАН НАВЧАЛЬНОГО ПРОЦЕСУ ДЕННА'!P47</f>
        <v>0</v>
      </c>
      <c r="Q46" s="273">
        <f>'ПЛАН НАВЧАЛЬНОГО ПРОЦЕСУ ДЕННА'!Q47</f>
        <v>0</v>
      </c>
      <c r="R46" s="418">
        <v>7</v>
      </c>
      <c r="S46" s="487"/>
      <c r="T46" s="487"/>
      <c r="U46" s="487"/>
      <c r="V46" s="487"/>
      <c r="W46" s="487"/>
      <c r="X46" s="487"/>
      <c r="Y46" s="487"/>
      <c r="Z46" s="310">
        <f>'ПЛАН НАВЧАЛЬНОГО ПРОЦЕСУ ДЕННА'!Y47</f>
        <v>180</v>
      </c>
      <c r="AA46" s="147">
        <f t="shared" si="0"/>
        <v>6</v>
      </c>
      <c r="AB46" s="9">
        <f t="shared" si="42"/>
        <v>4</v>
      </c>
      <c r="AC46" s="9">
        <f t="shared" si="42"/>
        <v>0</v>
      </c>
      <c r="AD46" s="9">
        <f t="shared" si="42"/>
        <v>4</v>
      </c>
      <c r="AE46" s="9">
        <f t="shared" si="14"/>
        <v>172</v>
      </c>
      <c r="AF46" s="374">
        <f>IF('ПЛАН НАВЧАЛЬНОГО ПРОЦЕСУ ДЕННА'!AE47&gt;0,IF(ROUND('ПЛАН НАВЧАЛЬНОГО ПРОЦЕСУ ДЕННА'!AE47*$BY$4,0)&gt;0,ROUND('ПЛАН НАВЧАЛЬНОГО ПРОЦЕСУ ДЕННА'!AE47*$BY$4,0)*2,2),0)</f>
        <v>0</v>
      </c>
      <c r="AG46" s="374">
        <f>IF('ПЛАН НАВЧАЛЬНОГО ПРОЦЕСУ ДЕННА'!AF47&gt;0,IF(ROUND('ПЛАН НАВЧАЛЬНОГО ПРОЦЕСУ ДЕННА'!AF47*$BY$4,0)&gt;0,ROUND('ПЛАН НАВЧАЛЬНОГО ПРОЦЕСУ ДЕННА'!AF47*$BY$4,0)*2,2),0)</f>
        <v>0</v>
      </c>
      <c r="AH46" s="374">
        <f>IF('ПЛАН НАВЧАЛЬНОГО ПРОЦЕСУ ДЕННА'!AG47&gt;0,IF(ROUND('ПЛАН НАВЧАЛЬНОГО ПРОЦЕСУ ДЕННА'!AG47*$BY$4,0)&gt;0,ROUND('ПЛАН НАВЧАЛЬНОГО ПРОЦЕСУ ДЕННА'!AG47*$BY$4,0)*2,2),0)</f>
        <v>0</v>
      </c>
      <c r="AI46" s="70">
        <f>'ПЛАН НАВЧАЛЬНОГО ПРОЦЕСУ ДЕННА'!AH47</f>
        <v>0</v>
      </c>
      <c r="AJ46" s="374">
        <f>IF('ПЛАН НАВЧАЛЬНОГО ПРОЦЕСУ ДЕННА'!AI47&gt;0,IF(ROUND('ПЛАН НАВЧАЛЬНОГО ПРОЦЕСУ ДЕННА'!AI47*$BY$4,0)&gt;0,ROUND('ПЛАН НАВЧАЛЬНОГО ПРОЦЕСУ ДЕННА'!AI47*$BY$4,0)*2,2),0)</f>
        <v>0</v>
      </c>
      <c r="AK46" s="374">
        <f>IF('ПЛАН НАВЧАЛЬНОГО ПРОЦЕСУ ДЕННА'!AJ47&gt;0,IF(ROUND('ПЛАН НАВЧАЛЬНОГО ПРОЦЕСУ ДЕННА'!AJ47*$BY$4,0)&gt;0,ROUND('ПЛАН НАВЧАЛЬНОГО ПРОЦЕСУ ДЕННА'!AJ47*$BY$4,0)*2,2),0)</f>
        <v>0</v>
      </c>
      <c r="AL46" s="374">
        <f>IF('ПЛАН НАВЧАЛЬНОГО ПРОЦЕСУ ДЕННА'!AK47&gt;0,IF(ROUND('ПЛАН НАВЧАЛЬНОГО ПРОЦЕСУ ДЕННА'!AK47*$BY$4,0)&gt;0,ROUND('ПЛАН НАВЧАЛЬНОГО ПРОЦЕСУ ДЕННА'!AK47*$BY$4,0)*2,2),0)</f>
        <v>0</v>
      </c>
      <c r="AM46" s="70">
        <f>'ПЛАН НАВЧАЛЬНОГО ПРОЦЕСУ ДЕННА'!AL47</f>
        <v>0</v>
      </c>
      <c r="AN46" s="374">
        <f>IF('ПЛАН НАВЧАЛЬНОГО ПРОЦЕСУ ДЕННА'!AM47&gt;0,IF(ROUND('ПЛАН НАВЧАЛЬНОГО ПРОЦЕСУ ДЕННА'!AM47*$BY$4,0)&gt;0,ROUND('ПЛАН НАВЧАЛЬНОГО ПРОЦЕСУ ДЕННА'!AM47*$BY$4,0)*2,2),0)</f>
        <v>0</v>
      </c>
      <c r="AO46" s="374">
        <f>IF('ПЛАН НАВЧАЛЬНОГО ПРОЦЕСУ ДЕННА'!AN47&gt;0,IF(ROUND('ПЛАН НАВЧАЛЬНОГО ПРОЦЕСУ ДЕННА'!AN47*$BY$4,0)&gt;0,ROUND('ПЛАН НАВЧАЛЬНОГО ПРОЦЕСУ ДЕННА'!AN47*$BY$4,0)*2,2),0)</f>
        <v>0</v>
      </c>
      <c r="AP46" s="374">
        <f>IF('ПЛАН НАВЧАЛЬНОГО ПРОЦЕСУ ДЕННА'!AO47&gt;0,IF(ROUND('ПЛАН НАВЧАЛЬНОГО ПРОЦЕСУ ДЕННА'!AO47*$BY$4,0)&gt;0,ROUND('ПЛАН НАВЧАЛЬНОГО ПРОЦЕСУ ДЕННА'!AO47*$BY$4,0)*2,2),0)</f>
        <v>0</v>
      </c>
      <c r="AQ46" s="70">
        <f>'ПЛАН НАВЧАЛЬНОГО ПРОЦЕСУ ДЕННА'!AP47</f>
        <v>0</v>
      </c>
      <c r="AR46" s="374">
        <f>IF('ПЛАН НАВЧАЛЬНОГО ПРОЦЕСУ ДЕННА'!AQ47&gt;0,IF(ROUND('ПЛАН НАВЧАЛЬНОГО ПРОЦЕСУ ДЕННА'!AQ47*$BY$4,0)&gt;0,ROUND('ПЛАН НАВЧАЛЬНОГО ПРОЦЕСУ ДЕННА'!AQ47*$BY$4,0)*2,2),0)</f>
        <v>0</v>
      </c>
      <c r="AS46" s="374">
        <f>IF('ПЛАН НАВЧАЛЬНОГО ПРОЦЕСУ ДЕННА'!AR47&gt;0,IF(ROUND('ПЛАН НАВЧАЛЬНОГО ПРОЦЕСУ ДЕННА'!AR47*$BY$4,0)&gt;0,ROUND('ПЛАН НАВЧАЛЬНОГО ПРОЦЕСУ ДЕННА'!AR47*$BY$4,0)*2,2),0)</f>
        <v>0</v>
      </c>
      <c r="AT46" s="374">
        <f>IF('ПЛАН НАВЧАЛЬНОГО ПРОЦЕСУ ДЕННА'!AS47&gt;0,IF(ROUND('ПЛАН НАВЧАЛЬНОГО ПРОЦЕСУ ДЕННА'!AS47*$BY$4,0)&gt;0,ROUND('ПЛАН НАВЧАЛЬНОГО ПРОЦЕСУ ДЕННА'!AS47*$BY$4,0)*2,2),0)</f>
        <v>0</v>
      </c>
      <c r="AU46" s="70">
        <f>'ПЛАН НАВЧАЛЬНОГО ПРОЦЕСУ ДЕННА'!AT47</f>
        <v>0</v>
      </c>
      <c r="AV46" s="374">
        <f>IF('ПЛАН НАВЧАЛЬНОГО ПРОЦЕСУ ДЕННА'!AU47&gt;0,IF(ROUND('ПЛАН НАВЧАЛЬНОГО ПРОЦЕСУ ДЕННА'!AU47*$BY$4,0)&gt;0,ROUND('ПЛАН НАВЧАЛЬНОГО ПРОЦЕСУ ДЕННА'!AU47*$BY$4,0)*2,2),0)</f>
        <v>0</v>
      </c>
      <c r="AW46" s="374">
        <f>IF('ПЛАН НАВЧАЛЬНОГО ПРОЦЕСУ ДЕННА'!AV47&gt;0,IF(ROUND('ПЛАН НАВЧАЛЬНОГО ПРОЦЕСУ ДЕННА'!AV47*$BY$4,0)&gt;0,ROUND('ПЛАН НАВЧАЛЬНОГО ПРОЦЕСУ ДЕННА'!AV47*$BY$4,0)*2,2),0)</f>
        <v>0</v>
      </c>
      <c r="AX46" s="374">
        <f>IF('ПЛАН НАВЧАЛЬНОГО ПРОЦЕСУ ДЕННА'!AW47&gt;0,IF(ROUND('ПЛАН НАВЧАЛЬНОГО ПРОЦЕСУ ДЕННА'!AW47*$BY$4,0)&gt;0,ROUND('ПЛАН НАВЧАЛЬНОГО ПРОЦЕСУ ДЕННА'!AW47*$BY$4,0)*2,2),0)</f>
        <v>0</v>
      </c>
      <c r="AY46" s="70">
        <f>'ПЛАН НАВЧАЛЬНОГО ПРОЦЕСУ ДЕННА'!AX47</f>
        <v>0</v>
      </c>
      <c r="AZ46" s="374">
        <f>IF('ПЛАН НАВЧАЛЬНОГО ПРОЦЕСУ ДЕННА'!AY47&gt;0,IF(ROUND('ПЛАН НАВЧАЛЬНОГО ПРОЦЕСУ ДЕННА'!AY47*$BY$4,0)&gt;0,ROUND('ПЛАН НАВЧАЛЬНОГО ПРОЦЕСУ ДЕННА'!AY47*$BY$4,0)*2,2),0)</f>
        <v>0</v>
      </c>
      <c r="BA46" s="374">
        <f>IF('ПЛАН НАВЧАЛЬНОГО ПРОЦЕСУ ДЕННА'!AZ47&gt;0,IF(ROUND('ПЛАН НАВЧАЛЬНОГО ПРОЦЕСУ ДЕННА'!AZ47*$BY$4,0)&gt;0,ROUND('ПЛАН НАВЧАЛЬНОГО ПРОЦЕСУ ДЕННА'!AZ47*$BY$4,0)*2,2),0)</f>
        <v>0</v>
      </c>
      <c r="BB46" s="374">
        <f>IF('ПЛАН НАВЧАЛЬНОГО ПРОЦЕСУ ДЕННА'!BA47&gt;0,IF(ROUND('ПЛАН НАВЧАЛЬНОГО ПРОЦЕСУ ДЕННА'!BA47*$BY$4,0)&gt;0,ROUND('ПЛАН НАВЧАЛЬНОГО ПРОЦЕСУ ДЕННА'!BA47*$BY$4,0)*2,2),0)</f>
        <v>0</v>
      </c>
      <c r="BC46" s="70">
        <f>'ПЛАН НАВЧАЛЬНОГО ПРОЦЕСУ ДЕННА'!BB47</f>
        <v>0</v>
      </c>
      <c r="BD46" s="374">
        <v>4</v>
      </c>
      <c r="BE46" s="374">
        <f>IF('ПЛАН НАВЧАЛЬНОГО ПРОЦЕСУ ДЕННА'!BD47&gt;0,IF(ROUND('ПЛАН НАВЧАЛЬНОГО ПРОЦЕСУ ДЕННА'!BD47*$BY$4,0)&gt;0,ROUND('ПЛАН НАВЧАЛЬНОГО ПРОЦЕСУ ДЕННА'!BD47*$BY$4,0)*2,2),0)</f>
        <v>0</v>
      </c>
      <c r="BF46" s="374">
        <v>4</v>
      </c>
      <c r="BG46" s="70">
        <f>'ПЛАН НАВЧАЛЬНОГО ПРОЦЕСУ ДЕННА'!BF47</f>
        <v>6</v>
      </c>
      <c r="BH46" s="374">
        <f>IF('ПЛАН НАВЧАЛЬНОГО ПРОЦЕСУ ДЕННА'!BG47&gt;0,IF(ROUND('ПЛАН НАВЧАЛЬНОГО ПРОЦЕСУ ДЕННА'!BG47*$BY$4,0)&gt;0,ROUND('ПЛАН НАВЧАЛЬНОГО ПРОЦЕСУ ДЕННА'!BG47*$BY$4,0)*2,2),0)</f>
        <v>0</v>
      </c>
      <c r="BI46" s="374">
        <f>IF('ПЛАН НАВЧАЛЬНОГО ПРОЦЕСУ ДЕННА'!BH47&gt;0,IF(ROUND('ПЛАН НАВЧАЛЬНОГО ПРОЦЕСУ ДЕННА'!BH47*$BY$4,0)&gt;0,ROUND('ПЛАН НАВЧАЛЬНОГО ПРОЦЕСУ ДЕННА'!BH47*$BY$4,0)*2,2),0)</f>
        <v>0</v>
      </c>
      <c r="BJ46" s="374">
        <f>IF('ПЛАН НАВЧАЛЬНОГО ПРОЦЕСУ ДЕННА'!BI47&gt;0,IF(ROUND('ПЛАН НАВЧАЛЬНОГО ПРОЦЕСУ ДЕННА'!BI47*$BY$4,0)&gt;0,ROUND('ПЛАН НАВЧАЛЬНОГО ПРОЦЕСУ ДЕННА'!BI47*$BY$4,0)*2,2),0)</f>
        <v>0</v>
      </c>
      <c r="BK46" s="70">
        <f>'ПЛАН НАВЧАЛЬНОГО ПРОЦЕСУ ДЕННА'!BJ47</f>
        <v>0</v>
      </c>
      <c r="BL46" s="63">
        <f t="shared" si="1"/>
        <v>0.9555555555555556</v>
      </c>
      <c r="BM46" s="127" t="str">
        <f t="shared" si="2"/>
        <v/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14">
        <f t="shared" si="28"/>
        <v>6</v>
      </c>
      <c r="BU46" s="14">
        <f t="shared" si="28"/>
        <v>0</v>
      </c>
      <c r="BV46" s="92">
        <f t="shared" si="43"/>
        <v>6</v>
      </c>
      <c r="BY46" s="14">
        <f t="shared" si="29"/>
        <v>0</v>
      </c>
      <c r="BZ46" s="14">
        <f t="shared" si="30"/>
        <v>0</v>
      </c>
      <c r="CA46" s="14">
        <f t="shared" si="31"/>
        <v>0</v>
      </c>
      <c r="CB46" s="14">
        <f t="shared" si="32"/>
        <v>0</v>
      </c>
      <c r="CC46" s="14">
        <f t="shared" si="33"/>
        <v>0</v>
      </c>
      <c r="CD46" s="14">
        <f t="shared" si="34"/>
        <v>0</v>
      </c>
      <c r="CE46" s="14">
        <f t="shared" si="35"/>
        <v>6</v>
      </c>
      <c r="CF46" s="14">
        <f t="shared" si="36"/>
        <v>0</v>
      </c>
      <c r="CG46" s="212">
        <f t="shared" si="44"/>
        <v>6</v>
      </c>
      <c r="CH46" s="312">
        <f t="shared" si="17"/>
        <v>6</v>
      </c>
      <c r="CJ46" s="313">
        <f t="shared" si="18"/>
        <v>0</v>
      </c>
      <c r="CK46" s="313">
        <f t="shared" si="19"/>
        <v>0</v>
      </c>
      <c r="CL46" s="313">
        <f t="shared" si="20"/>
        <v>0</v>
      </c>
      <c r="CM46" s="313">
        <f t="shared" si="21"/>
        <v>0</v>
      </c>
      <c r="CN46" s="313">
        <f t="shared" si="22"/>
        <v>0</v>
      </c>
      <c r="CO46" s="313">
        <f t="shared" si="23"/>
        <v>0</v>
      </c>
      <c r="CP46" s="313">
        <f t="shared" si="24"/>
        <v>1</v>
      </c>
      <c r="CQ46" s="313">
        <f t="shared" si="25"/>
        <v>0</v>
      </c>
      <c r="CR46" s="314">
        <f t="shared" si="45"/>
        <v>1</v>
      </c>
      <c r="CS46" s="313">
        <f t="shared" si="4"/>
        <v>0</v>
      </c>
      <c r="CT46" s="313">
        <f t="shared" si="5"/>
        <v>0</v>
      </c>
      <c r="CU46" s="315">
        <f t="shared" si="6"/>
        <v>0</v>
      </c>
      <c r="CV46" s="313">
        <f t="shared" si="7"/>
        <v>0</v>
      </c>
      <c r="CW46" s="313">
        <f t="shared" si="8"/>
        <v>0</v>
      </c>
      <c r="CX46" s="313">
        <f t="shared" si="9"/>
        <v>0</v>
      </c>
      <c r="CY46" s="313">
        <f t="shared" si="10"/>
        <v>0</v>
      </c>
      <c r="CZ46" s="313">
        <f t="shared" si="11"/>
        <v>0</v>
      </c>
      <c r="DA46" s="316">
        <f t="shared" si="46"/>
        <v>0</v>
      </c>
      <c r="DE46" s="317">
        <f>SUM($AF46:$AH46)+SUM($AJ46:$AL46)+SUM($AN46:AP46)+SUM($AR46:AT46)+SUM($AV46:AX46)+SUM($AZ46:BB46)+SUM($BD46:BF46)+SUM($BH46:BJ46)</f>
        <v>8</v>
      </c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Y46" s="317">
        <f t="shared" ref="DY46:EF55" si="47">IF(OR($R46=DY$11,$S46=DY$11,$T46=DY$11,$U46=DY$11,$V46=DY$11,$W46=DY$11,$Y46=DY$11),1,0)</f>
        <v>0</v>
      </c>
      <c r="DZ46" s="317">
        <f t="shared" si="47"/>
        <v>0</v>
      </c>
      <c r="EA46" s="317">
        <f t="shared" si="47"/>
        <v>0</v>
      </c>
      <c r="EB46" s="317">
        <f t="shared" si="47"/>
        <v>0</v>
      </c>
      <c r="EC46" s="317">
        <f t="shared" si="47"/>
        <v>0</v>
      </c>
      <c r="ED46" s="317">
        <f t="shared" si="47"/>
        <v>0</v>
      </c>
      <c r="EE46" s="317">
        <f t="shared" si="47"/>
        <v>1</v>
      </c>
      <c r="EF46" s="317">
        <f t="shared" si="47"/>
        <v>0</v>
      </c>
    </row>
    <row r="47" spans="1:136" s="19" customFormat="1" ht="12.5" hidden="1">
      <c r="A47" s="22" t="str">
        <f>'ПЛАН НАВЧАЛЬНОГО ПРОЦЕСУ ДЕННА'!A48</f>
        <v xml:space="preserve"> 1.1.32</v>
      </c>
      <c r="B47" s="414">
        <f>'ПЛАН НАВЧАЛЬНОГО ПРОЦЕСУ ДЕННА'!B48</f>
        <v>0</v>
      </c>
      <c r="C47" s="415">
        <f>'ПЛАН НАВЧАЛЬНОГО ПРОЦЕСУ ДЕННА'!C48</f>
        <v>0</v>
      </c>
      <c r="D47" s="307">
        <f>'ПЛАН НАВЧАЛЬНОГО ПРОЦЕСУ ДЕННА'!D48</f>
        <v>0</v>
      </c>
      <c r="E47" s="308">
        <f>'ПЛАН НАВЧАЛЬНОГО ПРОЦЕСУ ДЕННА'!E48</f>
        <v>0</v>
      </c>
      <c r="F47" s="308">
        <f>'ПЛАН НАВЧАЛЬНОГО ПРОЦЕСУ ДЕННА'!F48</f>
        <v>0</v>
      </c>
      <c r="G47" s="309">
        <f>'ПЛАН НАВЧАЛЬНОГО ПРОЦЕСУ ДЕННА'!G48</f>
        <v>0</v>
      </c>
      <c r="H47" s="307">
        <f>'ПЛАН НАВЧАЛЬНОГО ПРОЦЕСУ ДЕННА'!H48</f>
        <v>0</v>
      </c>
      <c r="I47" s="308">
        <f>'ПЛАН НАВЧАЛЬНОГО ПРОЦЕСУ ДЕННА'!I48</f>
        <v>0</v>
      </c>
      <c r="J47" s="308">
        <f>'ПЛАН НАВЧАЛЬНОГО ПРОЦЕСУ ДЕННА'!J48</f>
        <v>0</v>
      </c>
      <c r="K47" s="308">
        <f>'ПЛАН НАВЧАЛЬНОГО ПРОЦЕСУ ДЕННА'!K48</f>
        <v>0</v>
      </c>
      <c r="L47" s="308">
        <f>'ПЛАН НАВЧАЛЬНОГО ПРОЦЕСУ ДЕННА'!L48</f>
        <v>0</v>
      </c>
      <c r="M47" s="308">
        <f>'ПЛАН НАВЧАЛЬНОГО ПРОЦЕСУ ДЕННА'!M48</f>
        <v>0</v>
      </c>
      <c r="N47" s="308">
        <f>'ПЛАН НАВЧАЛЬНОГО ПРОЦЕСУ ДЕННА'!N48</f>
        <v>0</v>
      </c>
      <c r="O47" s="308">
        <f>'ПЛАН НАВЧАЛЬНОГО ПРОЦЕСУ ДЕННА'!O48</f>
        <v>0</v>
      </c>
      <c r="P47" s="273">
        <f>'ПЛАН НАВЧАЛЬНОГО ПРОЦЕСУ ДЕННА'!P48</f>
        <v>0</v>
      </c>
      <c r="Q47" s="273">
        <f>'ПЛАН НАВЧАЛЬНОГО ПРОЦЕСУ ДЕННА'!Q48</f>
        <v>0</v>
      </c>
      <c r="R47" s="418"/>
      <c r="S47" s="487"/>
      <c r="T47" s="487"/>
      <c r="U47" s="487"/>
      <c r="V47" s="487"/>
      <c r="W47" s="487"/>
      <c r="X47" s="487"/>
      <c r="Y47" s="487"/>
      <c r="Z47" s="310">
        <f>'ПЛАН НАВЧАЛЬНОГО ПРОЦЕСУ ДЕННА'!Y48</f>
        <v>0</v>
      </c>
      <c r="AA47" s="147">
        <f t="shared" si="0"/>
        <v>0</v>
      </c>
      <c r="AB47" s="9">
        <f t="shared" si="42"/>
        <v>0</v>
      </c>
      <c r="AC47" s="9">
        <f t="shared" si="42"/>
        <v>0</v>
      </c>
      <c r="AD47" s="9">
        <f t="shared" si="42"/>
        <v>0</v>
      </c>
      <c r="AE47" s="9">
        <f t="shared" si="14"/>
        <v>0</v>
      </c>
      <c r="AF47" s="374">
        <f>IF('ПЛАН НАВЧАЛЬНОГО ПРОЦЕСУ ДЕННА'!AE48&gt;0,IF(ROUND('ПЛАН НАВЧАЛЬНОГО ПРОЦЕСУ ДЕННА'!AE48*$BY$4,0)&gt;0,ROUND('ПЛАН НАВЧАЛЬНОГО ПРОЦЕСУ ДЕННА'!AE48*$BY$4,0)*2,2),0)</f>
        <v>0</v>
      </c>
      <c r="AG47" s="374">
        <f>IF('ПЛАН НАВЧАЛЬНОГО ПРОЦЕСУ ДЕННА'!AF48&gt;0,IF(ROUND('ПЛАН НАВЧАЛЬНОГО ПРОЦЕСУ ДЕННА'!AF48*$BY$4,0)&gt;0,ROUND('ПЛАН НАВЧАЛЬНОГО ПРОЦЕСУ ДЕННА'!AF48*$BY$4,0)*2,2),0)</f>
        <v>0</v>
      </c>
      <c r="AH47" s="374">
        <f>IF('ПЛАН НАВЧАЛЬНОГО ПРОЦЕСУ ДЕННА'!AG48&gt;0,IF(ROUND('ПЛАН НАВЧАЛЬНОГО ПРОЦЕСУ ДЕННА'!AG48*$BY$4,0)&gt;0,ROUND('ПЛАН НАВЧАЛЬНОГО ПРОЦЕСУ ДЕННА'!AG48*$BY$4,0)*2,2),0)</f>
        <v>0</v>
      </c>
      <c r="AI47" s="70">
        <f>'ПЛАН НАВЧАЛЬНОГО ПРОЦЕСУ ДЕННА'!AH48</f>
        <v>0</v>
      </c>
      <c r="AJ47" s="374">
        <f>IF('ПЛАН НАВЧАЛЬНОГО ПРОЦЕСУ ДЕННА'!AI48&gt;0,IF(ROUND('ПЛАН НАВЧАЛЬНОГО ПРОЦЕСУ ДЕННА'!AI48*$BY$4,0)&gt;0,ROUND('ПЛАН НАВЧАЛЬНОГО ПРОЦЕСУ ДЕННА'!AI48*$BY$4,0)*2,2),0)</f>
        <v>0</v>
      </c>
      <c r="AK47" s="374">
        <f>IF('ПЛАН НАВЧАЛЬНОГО ПРОЦЕСУ ДЕННА'!AJ48&gt;0,IF(ROUND('ПЛАН НАВЧАЛЬНОГО ПРОЦЕСУ ДЕННА'!AJ48*$BY$4,0)&gt;0,ROUND('ПЛАН НАВЧАЛЬНОГО ПРОЦЕСУ ДЕННА'!AJ48*$BY$4,0)*2,2),0)</f>
        <v>0</v>
      </c>
      <c r="AL47" s="374">
        <f>IF('ПЛАН НАВЧАЛЬНОГО ПРОЦЕСУ ДЕННА'!AK48&gt;0,IF(ROUND('ПЛАН НАВЧАЛЬНОГО ПРОЦЕСУ ДЕННА'!AK48*$BY$4,0)&gt;0,ROUND('ПЛАН НАВЧАЛЬНОГО ПРОЦЕСУ ДЕННА'!AK48*$BY$4,0)*2,2),0)</f>
        <v>0</v>
      </c>
      <c r="AM47" s="70">
        <f>'ПЛАН НАВЧАЛЬНОГО ПРОЦЕСУ ДЕННА'!AL48</f>
        <v>0</v>
      </c>
      <c r="AN47" s="374">
        <f>IF('ПЛАН НАВЧАЛЬНОГО ПРОЦЕСУ ДЕННА'!AM48&gt;0,IF(ROUND('ПЛАН НАВЧАЛЬНОГО ПРОЦЕСУ ДЕННА'!AM48*$BY$4,0)&gt;0,ROUND('ПЛАН НАВЧАЛЬНОГО ПРОЦЕСУ ДЕННА'!AM48*$BY$4,0)*2,2),0)</f>
        <v>0</v>
      </c>
      <c r="AO47" s="374">
        <f>IF('ПЛАН НАВЧАЛЬНОГО ПРОЦЕСУ ДЕННА'!AN48&gt;0,IF(ROUND('ПЛАН НАВЧАЛЬНОГО ПРОЦЕСУ ДЕННА'!AN48*$BY$4,0)&gt;0,ROUND('ПЛАН НАВЧАЛЬНОГО ПРОЦЕСУ ДЕННА'!AN48*$BY$4,0)*2,2),0)</f>
        <v>0</v>
      </c>
      <c r="AP47" s="374">
        <f>IF('ПЛАН НАВЧАЛЬНОГО ПРОЦЕСУ ДЕННА'!AO48&gt;0,IF(ROUND('ПЛАН НАВЧАЛЬНОГО ПРОЦЕСУ ДЕННА'!AO48*$BY$4,0)&gt;0,ROUND('ПЛАН НАВЧАЛЬНОГО ПРОЦЕСУ ДЕННА'!AO48*$BY$4,0)*2,2),0)</f>
        <v>0</v>
      </c>
      <c r="AQ47" s="70">
        <f>'ПЛАН НАВЧАЛЬНОГО ПРОЦЕСУ ДЕННА'!AP48</f>
        <v>0</v>
      </c>
      <c r="AR47" s="374">
        <f>IF('ПЛАН НАВЧАЛЬНОГО ПРОЦЕСУ ДЕННА'!AQ48&gt;0,IF(ROUND('ПЛАН НАВЧАЛЬНОГО ПРОЦЕСУ ДЕННА'!AQ48*$BY$4,0)&gt;0,ROUND('ПЛАН НАВЧАЛЬНОГО ПРОЦЕСУ ДЕННА'!AQ48*$BY$4,0)*2,2),0)</f>
        <v>0</v>
      </c>
      <c r="AS47" s="374">
        <f>IF('ПЛАН НАВЧАЛЬНОГО ПРОЦЕСУ ДЕННА'!AR48&gt;0,IF(ROUND('ПЛАН НАВЧАЛЬНОГО ПРОЦЕСУ ДЕННА'!AR48*$BY$4,0)&gt;0,ROUND('ПЛАН НАВЧАЛЬНОГО ПРОЦЕСУ ДЕННА'!AR48*$BY$4,0)*2,2),0)</f>
        <v>0</v>
      </c>
      <c r="AT47" s="374">
        <f>IF('ПЛАН НАВЧАЛЬНОГО ПРОЦЕСУ ДЕННА'!AS48&gt;0,IF(ROUND('ПЛАН НАВЧАЛЬНОГО ПРОЦЕСУ ДЕННА'!AS48*$BY$4,0)&gt;0,ROUND('ПЛАН НАВЧАЛЬНОГО ПРОЦЕСУ ДЕННА'!AS48*$BY$4,0)*2,2),0)</f>
        <v>0</v>
      </c>
      <c r="AU47" s="70">
        <f>'ПЛАН НАВЧАЛЬНОГО ПРОЦЕСУ ДЕННА'!AT48</f>
        <v>0</v>
      </c>
      <c r="AV47" s="374">
        <f>IF('ПЛАН НАВЧАЛЬНОГО ПРОЦЕСУ ДЕННА'!AU48&gt;0,IF(ROUND('ПЛАН НАВЧАЛЬНОГО ПРОЦЕСУ ДЕННА'!AU48*$BY$4,0)&gt;0,ROUND('ПЛАН НАВЧАЛЬНОГО ПРОЦЕСУ ДЕННА'!AU48*$BY$4,0)*2,2),0)</f>
        <v>0</v>
      </c>
      <c r="AW47" s="374">
        <f>IF('ПЛАН НАВЧАЛЬНОГО ПРОЦЕСУ ДЕННА'!AV48&gt;0,IF(ROUND('ПЛАН НАВЧАЛЬНОГО ПРОЦЕСУ ДЕННА'!AV48*$BY$4,0)&gt;0,ROUND('ПЛАН НАВЧАЛЬНОГО ПРОЦЕСУ ДЕННА'!AV48*$BY$4,0)*2,2),0)</f>
        <v>0</v>
      </c>
      <c r="AX47" s="374">
        <f>IF('ПЛАН НАВЧАЛЬНОГО ПРОЦЕСУ ДЕННА'!AW48&gt;0,IF(ROUND('ПЛАН НАВЧАЛЬНОГО ПРОЦЕСУ ДЕННА'!AW48*$BY$4,0)&gt;0,ROUND('ПЛАН НАВЧАЛЬНОГО ПРОЦЕСУ ДЕННА'!AW48*$BY$4,0)*2,2),0)</f>
        <v>0</v>
      </c>
      <c r="AY47" s="70">
        <f>'ПЛАН НАВЧАЛЬНОГО ПРОЦЕСУ ДЕННА'!AX48</f>
        <v>0</v>
      </c>
      <c r="AZ47" s="374">
        <f>IF('ПЛАН НАВЧАЛЬНОГО ПРОЦЕСУ ДЕННА'!AY48&gt;0,IF(ROUND('ПЛАН НАВЧАЛЬНОГО ПРОЦЕСУ ДЕННА'!AY48*$BY$4,0)&gt;0,ROUND('ПЛАН НАВЧАЛЬНОГО ПРОЦЕСУ ДЕННА'!AY48*$BY$4,0)*2,2),0)</f>
        <v>0</v>
      </c>
      <c r="BA47" s="374">
        <f>IF('ПЛАН НАВЧАЛЬНОГО ПРОЦЕСУ ДЕННА'!AZ48&gt;0,IF(ROUND('ПЛАН НАВЧАЛЬНОГО ПРОЦЕСУ ДЕННА'!AZ48*$BY$4,0)&gt;0,ROUND('ПЛАН НАВЧАЛЬНОГО ПРОЦЕСУ ДЕННА'!AZ48*$BY$4,0)*2,2),0)</f>
        <v>0</v>
      </c>
      <c r="BB47" s="374">
        <f>IF('ПЛАН НАВЧАЛЬНОГО ПРОЦЕСУ ДЕННА'!BA48&gt;0,IF(ROUND('ПЛАН НАВЧАЛЬНОГО ПРОЦЕСУ ДЕННА'!BA48*$BY$4,0)&gt;0,ROUND('ПЛАН НАВЧАЛЬНОГО ПРОЦЕСУ ДЕННА'!BA48*$BY$4,0)*2,2),0)</f>
        <v>0</v>
      </c>
      <c r="BC47" s="70">
        <f>'ПЛАН НАВЧАЛЬНОГО ПРОЦЕСУ ДЕННА'!BB48</f>
        <v>0</v>
      </c>
      <c r="BD47" s="374">
        <f>IF('ПЛАН НАВЧАЛЬНОГО ПРОЦЕСУ ДЕННА'!BC48&gt;0,IF(ROUND('ПЛАН НАВЧАЛЬНОГО ПРОЦЕСУ ДЕННА'!BC48*$BY$4,0)&gt;0,ROUND('ПЛАН НАВЧАЛЬНОГО ПРОЦЕСУ ДЕННА'!BC48*$BY$4,0)*2,2),0)</f>
        <v>0</v>
      </c>
      <c r="BE47" s="374">
        <f>IF('ПЛАН НАВЧАЛЬНОГО ПРОЦЕСУ ДЕННА'!BD48&gt;0,IF(ROUND('ПЛАН НАВЧАЛЬНОГО ПРОЦЕСУ ДЕННА'!BD48*$BY$4,0)&gt;0,ROUND('ПЛАН НАВЧАЛЬНОГО ПРОЦЕСУ ДЕННА'!BD48*$BY$4,0)*2,2),0)</f>
        <v>0</v>
      </c>
      <c r="BF47" s="374">
        <f>IF('ПЛАН НАВЧАЛЬНОГО ПРОЦЕСУ ДЕННА'!BE48&gt;0,IF(ROUND('ПЛАН НАВЧАЛЬНОГО ПРОЦЕСУ ДЕННА'!BE48*$BY$4,0)&gt;0,ROUND('ПЛАН НАВЧАЛЬНОГО ПРОЦЕСУ ДЕННА'!BE48*$BY$4,0)*2,2),0)</f>
        <v>0</v>
      </c>
      <c r="BG47" s="70">
        <f>'ПЛАН НАВЧАЛЬНОГО ПРОЦЕСУ ДЕННА'!BF48</f>
        <v>0</v>
      </c>
      <c r="BH47" s="374">
        <f>IF('ПЛАН НАВЧАЛЬНОГО ПРОЦЕСУ ДЕННА'!BG48&gt;0,IF(ROUND('ПЛАН НАВЧАЛЬНОГО ПРОЦЕСУ ДЕННА'!BG48*$BY$4,0)&gt;0,ROUND('ПЛАН НАВЧАЛЬНОГО ПРОЦЕСУ ДЕННА'!BG48*$BY$4,0)*2,2),0)</f>
        <v>0</v>
      </c>
      <c r="BI47" s="374">
        <f>IF('ПЛАН НАВЧАЛЬНОГО ПРОЦЕСУ ДЕННА'!BH48&gt;0,IF(ROUND('ПЛАН НАВЧАЛЬНОГО ПРОЦЕСУ ДЕННА'!BH48*$BY$4,0)&gt;0,ROUND('ПЛАН НАВЧАЛЬНОГО ПРОЦЕСУ ДЕННА'!BH48*$BY$4,0)*2,2),0)</f>
        <v>0</v>
      </c>
      <c r="BJ47" s="374">
        <f>IF('ПЛАН НАВЧАЛЬНОГО ПРОЦЕСУ ДЕННА'!BI48&gt;0,IF(ROUND('ПЛАН НАВЧАЛЬНОГО ПРОЦЕСУ ДЕННА'!BI48*$BY$4,0)&gt;0,ROUND('ПЛАН НАВЧАЛЬНОГО ПРОЦЕСУ ДЕННА'!BI48*$BY$4,0)*2,2),0)</f>
        <v>0</v>
      </c>
      <c r="BK47" s="70">
        <f>'ПЛАН НАВЧАЛЬНОГО ПРОЦЕСУ ДЕННА'!BJ48</f>
        <v>0</v>
      </c>
      <c r="BL47" s="63">
        <f t="shared" si="1"/>
        <v>0</v>
      </c>
      <c r="BM47" s="127" t="str">
        <f t="shared" si="2"/>
        <v/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14">
        <f t="shared" si="28"/>
        <v>0</v>
      </c>
      <c r="BU47" s="14">
        <f t="shared" si="28"/>
        <v>0</v>
      </c>
      <c r="BV47" s="92">
        <f t="shared" si="43"/>
        <v>0</v>
      </c>
      <c r="BY47" s="14">
        <f t="shared" si="29"/>
        <v>0</v>
      </c>
      <c r="BZ47" s="14">
        <f t="shared" si="30"/>
        <v>0</v>
      </c>
      <c r="CA47" s="14">
        <f t="shared" si="31"/>
        <v>0</v>
      </c>
      <c r="CB47" s="14">
        <f t="shared" si="32"/>
        <v>0</v>
      </c>
      <c r="CC47" s="14">
        <f t="shared" si="33"/>
        <v>0</v>
      </c>
      <c r="CD47" s="14">
        <f t="shared" si="34"/>
        <v>0</v>
      </c>
      <c r="CE47" s="14">
        <f t="shared" si="35"/>
        <v>0</v>
      </c>
      <c r="CF47" s="14">
        <f t="shared" si="36"/>
        <v>0</v>
      </c>
      <c r="CG47" s="212">
        <f t="shared" si="44"/>
        <v>0</v>
      </c>
      <c r="CH47" s="312">
        <f t="shared" si="17"/>
        <v>0</v>
      </c>
      <c r="CJ47" s="313">
        <f t="shared" si="18"/>
        <v>0</v>
      </c>
      <c r="CK47" s="313">
        <f t="shared" si="19"/>
        <v>0</v>
      </c>
      <c r="CL47" s="313">
        <f t="shared" si="20"/>
        <v>0</v>
      </c>
      <c r="CM47" s="313">
        <f t="shared" si="21"/>
        <v>0</v>
      </c>
      <c r="CN47" s="313">
        <f t="shared" si="22"/>
        <v>0</v>
      </c>
      <c r="CO47" s="313">
        <f t="shared" si="23"/>
        <v>0</v>
      </c>
      <c r="CP47" s="313">
        <f t="shared" si="24"/>
        <v>0</v>
      </c>
      <c r="CQ47" s="313">
        <f t="shared" si="25"/>
        <v>0</v>
      </c>
      <c r="CR47" s="314">
        <f t="shared" si="45"/>
        <v>0</v>
      </c>
      <c r="CS47" s="313">
        <f t="shared" si="4"/>
        <v>0</v>
      </c>
      <c r="CT47" s="313">
        <f t="shared" si="5"/>
        <v>0</v>
      </c>
      <c r="CU47" s="315">
        <f t="shared" si="6"/>
        <v>0</v>
      </c>
      <c r="CV47" s="313">
        <f t="shared" si="7"/>
        <v>0</v>
      </c>
      <c r="CW47" s="313">
        <f t="shared" si="8"/>
        <v>0</v>
      </c>
      <c r="CX47" s="313">
        <f t="shared" si="9"/>
        <v>0</v>
      </c>
      <c r="CY47" s="313">
        <f t="shared" si="10"/>
        <v>0</v>
      </c>
      <c r="CZ47" s="313">
        <f t="shared" si="11"/>
        <v>0</v>
      </c>
      <c r="DA47" s="316">
        <f t="shared" si="46"/>
        <v>0</v>
      </c>
      <c r="DE47" s="317">
        <f>SUM($AF47:$AH47)+SUM($AJ47:$AL47)+SUM($AN47:AP47)+SUM($AR47:AT47)+SUM($AV47:AX47)+SUM($AZ47:BB47)+SUM($BD47:BF47)+SUM($BH47:BJ47)</f>
        <v>0</v>
      </c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Y47" s="317">
        <f t="shared" si="47"/>
        <v>0</v>
      </c>
      <c r="DZ47" s="317">
        <f t="shared" si="47"/>
        <v>0</v>
      </c>
      <c r="EA47" s="317">
        <f t="shared" si="47"/>
        <v>0</v>
      </c>
      <c r="EB47" s="317">
        <f t="shared" si="47"/>
        <v>0</v>
      </c>
      <c r="EC47" s="317">
        <f t="shared" si="47"/>
        <v>0</v>
      </c>
      <c r="ED47" s="317">
        <f t="shared" si="47"/>
        <v>0</v>
      </c>
      <c r="EE47" s="317">
        <f t="shared" si="47"/>
        <v>0</v>
      </c>
      <c r="EF47" s="317">
        <f t="shared" si="47"/>
        <v>0</v>
      </c>
    </row>
    <row r="48" spans="1:136" s="19" customFormat="1" ht="12.5" hidden="1">
      <c r="A48" s="22" t="str">
        <f>'ПЛАН НАВЧАЛЬНОГО ПРОЦЕСУ ДЕННА'!A49</f>
        <v xml:space="preserve"> 1.1.33</v>
      </c>
      <c r="B48" s="414">
        <f>'ПЛАН НАВЧАЛЬНОГО ПРОЦЕСУ ДЕННА'!B49</f>
        <v>0</v>
      </c>
      <c r="C48" s="415" t="str">
        <f>'ПЛАН НАВЧАЛЬНОГО ПРОЦЕСУ ДЕННА'!C49</f>
        <v>МЕіТ</v>
      </c>
      <c r="D48" s="307">
        <f>'ПЛАН НАВЧАЛЬНОГО ПРОЦЕСУ ДЕННА'!D49</f>
        <v>0</v>
      </c>
      <c r="E48" s="308">
        <f>'ПЛАН НАВЧАЛЬНОГО ПРОЦЕСУ ДЕННА'!E49</f>
        <v>0</v>
      </c>
      <c r="F48" s="308">
        <f>'ПЛАН НАВЧАЛЬНОГО ПРОЦЕСУ ДЕННА'!F49</f>
        <v>0</v>
      </c>
      <c r="G48" s="309">
        <f>'ПЛАН НАВЧАЛЬНОГО ПРОЦЕСУ ДЕННА'!G49</f>
        <v>0</v>
      </c>
      <c r="H48" s="307">
        <f>'ПЛАН НАВЧАЛЬНОГО ПРОЦЕСУ ДЕННА'!H49</f>
        <v>0</v>
      </c>
      <c r="I48" s="308">
        <f>'ПЛАН НАВЧАЛЬНОГО ПРОЦЕСУ ДЕННА'!I49</f>
        <v>0</v>
      </c>
      <c r="J48" s="308">
        <f>'ПЛАН НАВЧАЛЬНОГО ПРОЦЕСУ ДЕННА'!J49</f>
        <v>0</v>
      </c>
      <c r="K48" s="308">
        <f>'ПЛАН НАВЧАЛЬНОГО ПРОЦЕСУ ДЕННА'!K49</f>
        <v>0</v>
      </c>
      <c r="L48" s="308">
        <f>'ПЛАН НАВЧАЛЬНОГО ПРОЦЕСУ ДЕННА'!L49</f>
        <v>0</v>
      </c>
      <c r="M48" s="308">
        <f>'ПЛАН НАВЧАЛЬНОГО ПРОЦЕСУ ДЕННА'!M49</f>
        <v>0</v>
      </c>
      <c r="N48" s="308">
        <f>'ПЛАН НАВЧАЛЬНОГО ПРОЦЕСУ ДЕННА'!N49</f>
        <v>0</v>
      </c>
      <c r="O48" s="308">
        <f>'ПЛАН НАВЧАЛЬНОГО ПРОЦЕСУ ДЕННА'!O49</f>
        <v>0</v>
      </c>
      <c r="P48" s="273">
        <f>'ПЛАН НАВЧАЛЬНОГО ПРОЦЕСУ ДЕННА'!P49</f>
        <v>0</v>
      </c>
      <c r="Q48" s="273">
        <f>'ПЛАН НАВЧАЛЬНОГО ПРОЦЕСУ ДЕННА'!Q49</f>
        <v>0</v>
      </c>
      <c r="R48" s="418"/>
      <c r="S48" s="487"/>
      <c r="T48" s="487"/>
      <c r="U48" s="487"/>
      <c r="V48" s="487"/>
      <c r="W48" s="487"/>
      <c r="X48" s="487"/>
      <c r="Y48" s="487"/>
      <c r="Z48" s="310">
        <f>'ПЛАН НАВЧАЛЬНОГО ПРОЦЕСУ ДЕННА'!Y49</f>
        <v>0</v>
      </c>
      <c r="AA48" s="147">
        <f t="shared" si="0"/>
        <v>0</v>
      </c>
      <c r="AB48" s="9">
        <f t="shared" si="42"/>
        <v>0</v>
      </c>
      <c r="AC48" s="9">
        <f t="shared" si="42"/>
        <v>0</v>
      </c>
      <c r="AD48" s="9">
        <f t="shared" si="42"/>
        <v>0</v>
      </c>
      <c r="AE48" s="9">
        <f t="shared" si="14"/>
        <v>0</v>
      </c>
      <c r="AF48" s="374">
        <f>IF('ПЛАН НАВЧАЛЬНОГО ПРОЦЕСУ ДЕННА'!AE49&gt;0,IF(ROUND('ПЛАН НАВЧАЛЬНОГО ПРОЦЕСУ ДЕННА'!AE49*$BY$4,0)&gt;0,ROUND('ПЛАН НАВЧАЛЬНОГО ПРОЦЕСУ ДЕННА'!AE49*$BY$4,0)*2,2),0)</f>
        <v>0</v>
      </c>
      <c r="AG48" s="374">
        <f>IF('ПЛАН НАВЧАЛЬНОГО ПРОЦЕСУ ДЕННА'!AF49&gt;0,IF(ROUND('ПЛАН НАВЧАЛЬНОГО ПРОЦЕСУ ДЕННА'!AF49*$BY$4,0)&gt;0,ROUND('ПЛАН НАВЧАЛЬНОГО ПРОЦЕСУ ДЕННА'!AF49*$BY$4,0)*2,2),0)</f>
        <v>0</v>
      </c>
      <c r="AH48" s="374">
        <f>IF('ПЛАН НАВЧАЛЬНОГО ПРОЦЕСУ ДЕННА'!AG49&gt;0,IF(ROUND('ПЛАН НАВЧАЛЬНОГО ПРОЦЕСУ ДЕННА'!AG49*$BY$4,0)&gt;0,ROUND('ПЛАН НАВЧАЛЬНОГО ПРОЦЕСУ ДЕННА'!AG49*$BY$4,0)*2,2),0)</f>
        <v>0</v>
      </c>
      <c r="AI48" s="70">
        <f>'ПЛАН НАВЧАЛЬНОГО ПРОЦЕСУ ДЕННА'!AH49</f>
        <v>0</v>
      </c>
      <c r="AJ48" s="374">
        <f>IF('ПЛАН НАВЧАЛЬНОГО ПРОЦЕСУ ДЕННА'!AI49&gt;0,IF(ROUND('ПЛАН НАВЧАЛЬНОГО ПРОЦЕСУ ДЕННА'!AI49*$BY$4,0)&gt;0,ROUND('ПЛАН НАВЧАЛЬНОГО ПРОЦЕСУ ДЕННА'!AI49*$BY$4,0)*2,2),0)</f>
        <v>0</v>
      </c>
      <c r="AK48" s="374">
        <f>IF('ПЛАН НАВЧАЛЬНОГО ПРОЦЕСУ ДЕННА'!AJ49&gt;0,IF(ROUND('ПЛАН НАВЧАЛЬНОГО ПРОЦЕСУ ДЕННА'!AJ49*$BY$4,0)&gt;0,ROUND('ПЛАН НАВЧАЛЬНОГО ПРОЦЕСУ ДЕННА'!AJ49*$BY$4,0)*2,2),0)</f>
        <v>0</v>
      </c>
      <c r="AL48" s="374">
        <f>IF('ПЛАН НАВЧАЛЬНОГО ПРОЦЕСУ ДЕННА'!AK49&gt;0,IF(ROUND('ПЛАН НАВЧАЛЬНОГО ПРОЦЕСУ ДЕННА'!AK49*$BY$4,0)&gt;0,ROUND('ПЛАН НАВЧАЛЬНОГО ПРОЦЕСУ ДЕННА'!AK49*$BY$4,0)*2,2),0)</f>
        <v>0</v>
      </c>
      <c r="AM48" s="70">
        <f>'ПЛАН НАВЧАЛЬНОГО ПРОЦЕСУ ДЕННА'!AL49</f>
        <v>0</v>
      </c>
      <c r="AN48" s="374">
        <f>IF('ПЛАН НАВЧАЛЬНОГО ПРОЦЕСУ ДЕННА'!AM49&gt;0,IF(ROUND('ПЛАН НАВЧАЛЬНОГО ПРОЦЕСУ ДЕННА'!AM49*$BY$4,0)&gt;0,ROUND('ПЛАН НАВЧАЛЬНОГО ПРОЦЕСУ ДЕННА'!AM49*$BY$4,0)*2,2),0)</f>
        <v>0</v>
      </c>
      <c r="AO48" s="374">
        <f>IF('ПЛАН НАВЧАЛЬНОГО ПРОЦЕСУ ДЕННА'!AN49&gt;0,IF(ROUND('ПЛАН НАВЧАЛЬНОГО ПРОЦЕСУ ДЕННА'!AN49*$BY$4,0)&gt;0,ROUND('ПЛАН НАВЧАЛЬНОГО ПРОЦЕСУ ДЕННА'!AN49*$BY$4,0)*2,2),0)</f>
        <v>0</v>
      </c>
      <c r="AP48" s="374">
        <f>IF('ПЛАН НАВЧАЛЬНОГО ПРОЦЕСУ ДЕННА'!AO49&gt;0,IF(ROUND('ПЛАН НАВЧАЛЬНОГО ПРОЦЕСУ ДЕННА'!AO49*$BY$4,0)&gt;0,ROUND('ПЛАН НАВЧАЛЬНОГО ПРОЦЕСУ ДЕННА'!AO49*$BY$4,0)*2,2),0)</f>
        <v>0</v>
      </c>
      <c r="AQ48" s="70">
        <f>'ПЛАН НАВЧАЛЬНОГО ПРОЦЕСУ ДЕННА'!AP49</f>
        <v>0</v>
      </c>
      <c r="AR48" s="374">
        <f>IF('ПЛАН НАВЧАЛЬНОГО ПРОЦЕСУ ДЕННА'!AQ49&gt;0,IF(ROUND('ПЛАН НАВЧАЛЬНОГО ПРОЦЕСУ ДЕННА'!AQ49*$BY$4,0)&gt;0,ROUND('ПЛАН НАВЧАЛЬНОГО ПРОЦЕСУ ДЕННА'!AQ49*$BY$4,0)*2,2),0)</f>
        <v>0</v>
      </c>
      <c r="AS48" s="374">
        <f>IF('ПЛАН НАВЧАЛЬНОГО ПРОЦЕСУ ДЕННА'!AR49&gt;0,IF(ROUND('ПЛАН НАВЧАЛЬНОГО ПРОЦЕСУ ДЕННА'!AR49*$BY$4,0)&gt;0,ROUND('ПЛАН НАВЧАЛЬНОГО ПРОЦЕСУ ДЕННА'!AR49*$BY$4,0)*2,2),0)</f>
        <v>0</v>
      </c>
      <c r="AT48" s="374">
        <f>IF('ПЛАН НАВЧАЛЬНОГО ПРОЦЕСУ ДЕННА'!AS49&gt;0,IF(ROUND('ПЛАН НАВЧАЛЬНОГО ПРОЦЕСУ ДЕННА'!AS49*$BY$4,0)&gt;0,ROUND('ПЛАН НАВЧАЛЬНОГО ПРОЦЕСУ ДЕННА'!AS49*$BY$4,0)*2,2),0)</f>
        <v>0</v>
      </c>
      <c r="AU48" s="70">
        <f>'ПЛАН НАВЧАЛЬНОГО ПРОЦЕСУ ДЕННА'!AT49</f>
        <v>0</v>
      </c>
      <c r="AV48" s="374">
        <f>IF('ПЛАН НАВЧАЛЬНОГО ПРОЦЕСУ ДЕННА'!AU49&gt;0,IF(ROUND('ПЛАН НАВЧАЛЬНОГО ПРОЦЕСУ ДЕННА'!AU49*$BY$4,0)&gt;0,ROUND('ПЛАН НАВЧАЛЬНОГО ПРОЦЕСУ ДЕННА'!AU49*$BY$4,0)*2,2),0)</f>
        <v>0</v>
      </c>
      <c r="AW48" s="374">
        <f>IF('ПЛАН НАВЧАЛЬНОГО ПРОЦЕСУ ДЕННА'!AV49&gt;0,IF(ROUND('ПЛАН НАВЧАЛЬНОГО ПРОЦЕСУ ДЕННА'!AV49*$BY$4,0)&gt;0,ROUND('ПЛАН НАВЧАЛЬНОГО ПРОЦЕСУ ДЕННА'!AV49*$BY$4,0)*2,2),0)</f>
        <v>0</v>
      </c>
      <c r="AX48" s="374">
        <f>IF('ПЛАН НАВЧАЛЬНОГО ПРОЦЕСУ ДЕННА'!AW49&gt;0,IF(ROUND('ПЛАН НАВЧАЛЬНОГО ПРОЦЕСУ ДЕННА'!AW49*$BY$4,0)&gt;0,ROUND('ПЛАН НАВЧАЛЬНОГО ПРОЦЕСУ ДЕННА'!AW49*$BY$4,0)*2,2),0)</f>
        <v>0</v>
      </c>
      <c r="AY48" s="70">
        <f>'ПЛАН НАВЧАЛЬНОГО ПРОЦЕСУ ДЕННА'!AX49</f>
        <v>0</v>
      </c>
      <c r="AZ48" s="374">
        <f>IF('ПЛАН НАВЧАЛЬНОГО ПРОЦЕСУ ДЕННА'!AY49&gt;0,IF(ROUND('ПЛАН НАВЧАЛЬНОГО ПРОЦЕСУ ДЕННА'!AY49*$BY$4,0)&gt;0,ROUND('ПЛАН НАВЧАЛЬНОГО ПРОЦЕСУ ДЕННА'!AY49*$BY$4,0)*2,2),0)</f>
        <v>0</v>
      </c>
      <c r="BA48" s="374">
        <f>IF('ПЛАН НАВЧАЛЬНОГО ПРОЦЕСУ ДЕННА'!AZ49&gt;0,IF(ROUND('ПЛАН НАВЧАЛЬНОГО ПРОЦЕСУ ДЕННА'!AZ49*$BY$4,0)&gt;0,ROUND('ПЛАН НАВЧАЛЬНОГО ПРОЦЕСУ ДЕННА'!AZ49*$BY$4,0)*2,2),0)</f>
        <v>0</v>
      </c>
      <c r="BB48" s="374">
        <f>IF('ПЛАН НАВЧАЛЬНОГО ПРОЦЕСУ ДЕННА'!BA49&gt;0,IF(ROUND('ПЛАН НАВЧАЛЬНОГО ПРОЦЕСУ ДЕННА'!BA49*$BY$4,0)&gt;0,ROUND('ПЛАН НАВЧАЛЬНОГО ПРОЦЕСУ ДЕННА'!BA49*$BY$4,0)*2,2),0)</f>
        <v>0</v>
      </c>
      <c r="BC48" s="70">
        <f>'ПЛАН НАВЧАЛЬНОГО ПРОЦЕСУ ДЕННА'!BB49</f>
        <v>0</v>
      </c>
      <c r="BD48" s="374">
        <f>IF('ПЛАН НАВЧАЛЬНОГО ПРОЦЕСУ ДЕННА'!BC49&gt;0,IF(ROUND('ПЛАН НАВЧАЛЬНОГО ПРОЦЕСУ ДЕННА'!BC49*$BY$4,0)&gt;0,ROUND('ПЛАН НАВЧАЛЬНОГО ПРОЦЕСУ ДЕННА'!BC49*$BY$4,0)*2,2),0)</f>
        <v>0</v>
      </c>
      <c r="BE48" s="374">
        <f>IF('ПЛАН НАВЧАЛЬНОГО ПРОЦЕСУ ДЕННА'!BD49&gt;0,IF(ROUND('ПЛАН НАВЧАЛЬНОГО ПРОЦЕСУ ДЕННА'!BD49*$BY$4,0)&gt;0,ROUND('ПЛАН НАВЧАЛЬНОГО ПРОЦЕСУ ДЕННА'!BD49*$BY$4,0)*2,2),0)</f>
        <v>0</v>
      </c>
      <c r="BF48" s="374">
        <f>IF('ПЛАН НАВЧАЛЬНОГО ПРОЦЕСУ ДЕННА'!BE49&gt;0,IF(ROUND('ПЛАН НАВЧАЛЬНОГО ПРОЦЕСУ ДЕННА'!BE49*$BY$4,0)&gt;0,ROUND('ПЛАН НАВЧАЛЬНОГО ПРОЦЕСУ ДЕННА'!BE49*$BY$4,0)*2,2),0)</f>
        <v>0</v>
      </c>
      <c r="BG48" s="70">
        <f>'ПЛАН НАВЧАЛЬНОГО ПРОЦЕСУ ДЕННА'!BF49</f>
        <v>0</v>
      </c>
      <c r="BH48" s="374">
        <f>IF('ПЛАН НАВЧАЛЬНОГО ПРОЦЕСУ ДЕННА'!BG49&gt;0,IF(ROUND('ПЛАН НАВЧАЛЬНОГО ПРОЦЕСУ ДЕННА'!BG49*$BY$4,0)&gt;0,ROUND('ПЛАН НАВЧАЛЬНОГО ПРОЦЕСУ ДЕННА'!BG49*$BY$4,0)*2,2),0)</f>
        <v>0</v>
      </c>
      <c r="BI48" s="374">
        <f>IF('ПЛАН НАВЧАЛЬНОГО ПРОЦЕСУ ДЕННА'!BH49&gt;0,IF(ROUND('ПЛАН НАВЧАЛЬНОГО ПРОЦЕСУ ДЕННА'!BH49*$BY$4,0)&gt;0,ROUND('ПЛАН НАВЧАЛЬНОГО ПРОЦЕСУ ДЕННА'!BH49*$BY$4,0)*2,2),0)</f>
        <v>0</v>
      </c>
      <c r="BJ48" s="374">
        <f>IF('ПЛАН НАВЧАЛЬНОГО ПРОЦЕСУ ДЕННА'!BI49&gt;0,IF(ROUND('ПЛАН НАВЧАЛЬНОГО ПРОЦЕСУ ДЕННА'!BI49*$BY$4,0)&gt;0,ROUND('ПЛАН НАВЧАЛЬНОГО ПРОЦЕСУ ДЕННА'!BI49*$BY$4,0)*2,2),0)</f>
        <v>0</v>
      </c>
      <c r="BK48" s="70">
        <f>'ПЛАН НАВЧАЛЬНОГО ПРОЦЕСУ ДЕННА'!BJ49</f>
        <v>0</v>
      </c>
      <c r="BL48" s="63">
        <f t="shared" si="1"/>
        <v>0</v>
      </c>
      <c r="BM48" s="127" t="str">
        <f t="shared" ref="BM48:BM69" si="48">IF(ISERROR(SEARCH("в",A48)),"",1)</f>
        <v/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14">
        <f t="shared" si="28"/>
        <v>0</v>
      </c>
      <c r="BU48" s="14">
        <f t="shared" si="28"/>
        <v>0</v>
      </c>
      <c r="BV48" s="92">
        <f t="shared" si="43"/>
        <v>0</v>
      </c>
      <c r="BY48" s="14">
        <f t="shared" si="29"/>
        <v>0</v>
      </c>
      <c r="BZ48" s="14">
        <f t="shared" si="30"/>
        <v>0</v>
      </c>
      <c r="CA48" s="14">
        <f t="shared" si="31"/>
        <v>0</v>
      </c>
      <c r="CB48" s="14">
        <f t="shared" si="32"/>
        <v>0</v>
      </c>
      <c r="CC48" s="14">
        <f t="shared" si="33"/>
        <v>0</v>
      </c>
      <c r="CD48" s="14">
        <f t="shared" si="34"/>
        <v>0</v>
      </c>
      <c r="CE48" s="14">
        <f t="shared" si="35"/>
        <v>0</v>
      </c>
      <c r="CF48" s="14">
        <f t="shared" si="36"/>
        <v>0</v>
      </c>
      <c r="CG48" s="212">
        <f t="shared" si="44"/>
        <v>0</v>
      </c>
      <c r="CH48" s="312">
        <f t="shared" si="17"/>
        <v>0</v>
      </c>
      <c r="CJ48" s="313">
        <f t="shared" si="18"/>
        <v>0</v>
      </c>
      <c r="CK48" s="313">
        <f t="shared" si="19"/>
        <v>0</v>
      </c>
      <c r="CL48" s="313">
        <f t="shared" si="20"/>
        <v>0</v>
      </c>
      <c r="CM48" s="313">
        <f t="shared" si="21"/>
        <v>0</v>
      </c>
      <c r="CN48" s="313">
        <f t="shared" si="22"/>
        <v>0</v>
      </c>
      <c r="CO48" s="313">
        <f t="shared" si="23"/>
        <v>0</v>
      </c>
      <c r="CP48" s="313">
        <f t="shared" si="24"/>
        <v>0</v>
      </c>
      <c r="CQ48" s="313">
        <f t="shared" si="25"/>
        <v>0</v>
      </c>
      <c r="CR48" s="314">
        <f t="shared" si="45"/>
        <v>0</v>
      </c>
      <c r="CS48" s="313">
        <f t="shared" ref="CS48:CS65" si="49">IF(MID(H48,1,1)="1",1,0)+IF(MID(I48,1,1)="1",1,0)+IF(MID(J48,1,1)="1",1,0)+IF(MID(K48,1,1)="1",1,0)+IF(MID(M48,1,1)="1",1,0)+IF(MID(N48,1,1)="1",1,0)+IF(MID(O48,1,1)="1",1,0)</f>
        <v>0</v>
      </c>
      <c r="CT48" s="313">
        <f t="shared" ref="CT48:CT65" si="50">IF(MID(H48,1,1)="2",1,0)+IF(MID(I48,1,1)="2",1,0)+IF(MID(J48,1,1)="2",1,0)+IF(MID(K48,1,1)="2",1,0)+IF(MID(M48,1,1)="2",1,0)+IF(MID(N48,1,1)="2",1,0)+IF(MID(O48,1,1)="2",1,0)</f>
        <v>0</v>
      </c>
      <c r="CU48" s="315">
        <f t="shared" ref="CU48:CU65" si="51">IF(MID(H48,1,1)="3",1,0)+IF(MID(I48,1,1)="3",1,0)+IF(MID(J48,1,1)="3",1,0)+IF(MID(K48,1,1)="3",1,0)+IF(MID(M48,1,1)="3",1,0)+IF(MID(N48,1,1)="3",1,0)+IF(MID(O48,1,1)="3",1,0)</f>
        <v>0</v>
      </c>
      <c r="CV48" s="313">
        <f t="shared" ref="CV48:CV65" si="52">IF(MID(H48,1,1)="4",1,0)+IF(MID(I48,1,1)="4",1,0)+IF(MID(J48,1,1)="4",1,0)+IF(MID(K48,1,1)="4",1,0)+IF(MID(M48,1,1)="4",1,0)+IF(MID(N48,1,1)="4",1,0)+IF(MID(O48,1,1)="4",1,0)</f>
        <v>0</v>
      </c>
      <c r="CW48" s="313">
        <f t="shared" ref="CW48:CW65" si="53">IF(MID(H48,1,1)="5",1,0)+IF(MID(I48,1,1)="5",1,0)+IF(MID(J48,1,1)="5",1,0)+IF(MID(K48,1,1)="5",1,0)+IF(MID(M48,1,1)="5",1,0)+IF(MID(N48,1,1)="5",1,0)+IF(MID(O48,1,1)="5",1,0)</f>
        <v>0</v>
      </c>
      <c r="CX48" s="313">
        <f t="shared" ref="CX48:CX65" si="54">IF(MID(H48,1,1)="6",1,0)+IF(MID(I48,1,1)="6",1,0)+IF(MID(J48,1,1)="6",1,0)+IF(MID(K48,1,1)="6",1,0)+IF(MID(M48,1,1)="6",1,0)+IF(MID(N48,1,1)="6",1,0)+IF(MID(O48,1,1)="6",1,0)</f>
        <v>0</v>
      </c>
      <c r="CY48" s="313">
        <f t="shared" ref="CY48:CY65" si="55">IF(MID(H48,1,1)="7",1,0)+IF(MID(I48,1,1)="7",1,0)+IF(MID(J48,1,1)="7",1,0)+IF(MID(K48,1,1)="7",1,0)+IF(MID(M48,1,1)="7",1,0)+IF(MID(N48,1,1)="7",1,0)+IF(MID(O48,1,1)="7",1,0)</f>
        <v>0</v>
      </c>
      <c r="CZ48" s="313">
        <f t="shared" ref="CZ48:CZ65" si="56">IF(MID(H48,1,1)="8",1,0)+IF(MID(I48,1,1)="8",1,0)+IF(MID(J48,1,1)="8",1,0)+IF(MID(K48,1,1)="8",1,0)+IF(MID(M48,1,1)="8",1,0)+IF(MID(N48,1,1)="8",1,0)+IF(MID(O48,1,1)="8",1,0)</f>
        <v>0</v>
      </c>
      <c r="DA48" s="316">
        <f t="shared" si="46"/>
        <v>0</v>
      </c>
      <c r="DE48" s="317">
        <f>SUM($AF48:$AH48)+SUM($AJ48:$AL48)+SUM($AN48:AP48)+SUM($AR48:AT48)+SUM($AV48:AX48)+SUM($AZ48:BB48)+SUM($BD48:BF48)+SUM($BH48:BJ48)</f>
        <v>0</v>
      </c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Y48" s="317">
        <f t="shared" si="47"/>
        <v>0</v>
      </c>
      <c r="DZ48" s="317">
        <f t="shared" si="47"/>
        <v>0</v>
      </c>
      <c r="EA48" s="317">
        <f t="shared" si="47"/>
        <v>0</v>
      </c>
      <c r="EB48" s="317">
        <f t="shared" si="47"/>
        <v>0</v>
      </c>
      <c r="EC48" s="317">
        <f t="shared" si="47"/>
        <v>0</v>
      </c>
      <c r="ED48" s="317">
        <f t="shared" si="47"/>
        <v>0</v>
      </c>
      <c r="EE48" s="317">
        <f t="shared" si="47"/>
        <v>0</v>
      </c>
      <c r="EF48" s="317">
        <f t="shared" si="47"/>
        <v>0</v>
      </c>
    </row>
    <row r="49" spans="1:136" s="19" customFormat="1" ht="12.5">
      <c r="A49" s="22" t="str">
        <f>'ПЛАН НАВЧАЛЬНОГО ПРОЦЕСУ ДЕННА'!A50</f>
        <v xml:space="preserve"> 1.1.31</v>
      </c>
      <c r="B49" s="414" t="str">
        <f>'ПЛАН НАВЧАЛЬНОГО ПРОЦЕСУ ДЕННА'!B50</f>
        <v>Курортно-оздоровчі території світу</v>
      </c>
      <c r="C49" s="415" t="str">
        <f>'ПЛАН НАВЧАЛЬНОГО ПРОЦЕСУ ДЕННА'!C50</f>
        <v>МЕіТ</v>
      </c>
      <c r="D49" s="307">
        <f>'ПЛАН НАВЧАЛЬНОГО ПРОЦЕСУ ДЕННА'!D50</f>
        <v>8</v>
      </c>
      <c r="E49" s="308">
        <f>'ПЛАН НАВЧАЛЬНОГО ПРОЦЕСУ ДЕННА'!E50</f>
        <v>0</v>
      </c>
      <c r="F49" s="308">
        <f>'ПЛАН НАВЧАЛЬНОГО ПРОЦЕСУ ДЕННА'!F50</f>
        <v>0</v>
      </c>
      <c r="G49" s="309">
        <f>'ПЛАН НАВЧАЛЬНОГО ПРОЦЕСУ ДЕННА'!G50</f>
        <v>0</v>
      </c>
      <c r="H49" s="307">
        <f>'ПЛАН НАВЧАЛЬНОГО ПРОЦЕСУ ДЕННА'!H50</f>
        <v>0</v>
      </c>
      <c r="I49" s="308">
        <f>'ПЛАН НАВЧАЛЬНОГО ПРОЦЕСУ ДЕННА'!I50</f>
        <v>0</v>
      </c>
      <c r="J49" s="308">
        <f>'ПЛАН НАВЧАЛЬНОГО ПРОЦЕСУ ДЕННА'!J50</f>
        <v>0</v>
      </c>
      <c r="K49" s="308">
        <f>'ПЛАН НАВЧАЛЬНОГО ПРОЦЕСУ ДЕННА'!K50</f>
        <v>0</v>
      </c>
      <c r="L49" s="308">
        <f>'ПЛАН НАВЧАЛЬНОГО ПРОЦЕСУ ДЕННА'!L50</f>
        <v>0</v>
      </c>
      <c r="M49" s="308">
        <f>'ПЛАН НАВЧАЛЬНОГО ПРОЦЕСУ ДЕННА'!M50</f>
        <v>0</v>
      </c>
      <c r="N49" s="308">
        <f>'ПЛАН НАВЧАЛЬНОГО ПРОЦЕСУ ДЕННА'!N50</f>
        <v>0</v>
      </c>
      <c r="O49" s="308">
        <f>'ПЛАН НАВЧАЛЬНОГО ПРОЦЕСУ ДЕННА'!O50</f>
        <v>0</v>
      </c>
      <c r="P49" s="273">
        <f>'ПЛАН НАВЧАЛЬНОГО ПРОЦЕСУ ДЕННА'!P50</f>
        <v>0</v>
      </c>
      <c r="Q49" s="273">
        <f>'ПЛАН НАВЧАЛЬНОГО ПРОЦЕСУ ДЕННА'!Q50</f>
        <v>0</v>
      </c>
      <c r="R49" s="418">
        <v>8</v>
      </c>
      <c r="S49" s="487"/>
      <c r="T49" s="487"/>
      <c r="U49" s="487"/>
      <c r="V49" s="487"/>
      <c r="W49" s="487"/>
      <c r="X49" s="487"/>
      <c r="Y49" s="487"/>
      <c r="Z49" s="310">
        <f>'ПЛАН НАВЧАЛЬНОГО ПРОЦЕСУ ДЕННА'!Y50</f>
        <v>180</v>
      </c>
      <c r="AA49" s="147">
        <f t="shared" si="0"/>
        <v>6</v>
      </c>
      <c r="AB49" s="9">
        <f t="shared" si="42"/>
        <v>4</v>
      </c>
      <c r="AC49" s="9">
        <f t="shared" si="42"/>
        <v>0</v>
      </c>
      <c r="AD49" s="9">
        <f t="shared" si="42"/>
        <v>4</v>
      </c>
      <c r="AE49" s="9">
        <f t="shared" si="14"/>
        <v>172</v>
      </c>
      <c r="AF49" s="374">
        <f>IF('ПЛАН НАВЧАЛЬНОГО ПРОЦЕСУ ДЕННА'!AE50&gt;0,IF(ROUND('ПЛАН НАВЧАЛЬНОГО ПРОЦЕСУ ДЕННА'!AE50*$BY$4,0)&gt;0,ROUND('ПЛАН НАВЧАЛЬНОГО ПРОЦЕСУ ДЕННА'!AE50*$BY$4,0)*2,2),0)</f>
        <v>0</v>
      </c>
      <c r="AG49" s="374">
        <f>IF('ПЛАН НАВЧАЛЬНОГО ПРОЦЕСУ ДЕННА'!AF50&gt;0,IF(ROUND('ПЛАН НАВЧАЛЬНОГО ПРОЦЕСУ ДЕННА'!AF50*$BY$4,0)&gt;0,ROUND('ПЛАН НАВЧАЛЬНОГО ПРОЦЕСУ ДЕННА'!AF50*$BY$4,0)*2,2),0)</f>
        <v>0</v>
      </c>
      <c r="AH49" s="374">
        <f>IF('ПЛАН НАВЧАЛЬНОГО ПРОЦЕСУ ДЕННА'!AG50&gt;0,IF(ROUND('ПЛАН НАВЧАЛЬНОГО ПРОЦЕСУ ДЕННА'!AG50*$BY$4,0)&gt;0,ROUND('ПЛАН НАВЧАЛЬНОГО ПРОЦЕСУ ДЕННА'!AG50*$BY$4,0)*2,2),0)</f>
        <v>0</v>
      </c>
      <c r="AI49" s="70">
        <f>'ПЛАН НАВЧАЛЬНОГО ПРОЦЕСУ ДЕННА'!AH50</f>
        <v>0</v>
      </c>
      <c r="AJ49" s="374">
        <f>IF('ПЛАН НАВЧАЛЬНОГО ПРОЦЕСУ ДЕННА'!AI50&gt;0,IF(ROUND('ПЛАН НАВЧАЛЬНОГО ПРОЦЕСУ ДЕННА'!AI50*$BY$4,0)&gt;0,ROUND('ПЛАН НАВЧАЛЬНОГО ПРОЦЕСУ ДЕННА'!AI50*$BY$4,0)*2,2),0)</f>
        <v>0</v>
      </c>
      <c r="AK49" s="374">
        <f>IF('ПЛАН НАВЧАЛЬНОГО ПРОЦЕСУ ДЕННА'!AJ50&gt;0,IF(ROUND('ПЛАН НАВЧАЛЬНОГО ПРОЦЕСУ ДЕННА'!AJ50*$BY$4,0)&gt;0,ROUND('ПЛАН НАВЧАЛЬНОГО ПРОЦЕСУ ДЕННА'!AJ50*$BY$4,0)*2,2),0)</f>
        <v>0</v>
      </c>
      <c r="AL49" s="374">
        <f>IF('ПЛАН НАВЧАЛЬНОГО ПРОЦЕСУ ДЕННА'!AK50&gt;0,IF(ROUND('ПЛАН НАВЧАЛЬНОГО ПРОЦЕСУ ДЕННА'!AK50*$BY$4,0)&gt;0,ROUND('ПЛАН НАВЧАЛЬНОГО ПРОЦЕСУ ДЕННА'!AK50*$BY$4,0)*2,2),0)</f>
        <v>0</v>
      </c>
      <c r="AM49" s="70">
        <f>'ПЛАН НАВЧАЛЬНОГО ПРОЦЕСУ ДЕННА'!AL50</f>
        <v>0</v>
      </c>
      <c r="AN49" s="374">
        <f>IF('ПЛАН НАВЧАЛЬНОГО ПРОЦЕСУ ДЕННА'!AM50&gt;0,IF(ROUND('ПЛАН НАВЧАЛЬНОГО ПРОЦЕСУ ДЕННА'!AM50*$BY$4,0)&gt;0,ROUND('ПЛАН НАВЧАЛЬНОГО ПРОЦЕСУ ДЕННА'!AM50*$BY$4,0)*2,2),0)</f>
        <v>0</v>
      </c>
      <c r="AO49" s="374">
        <f>IF('ПЛАН НАВЧАЛЬНОГО ПРОЦЕСУ ДЕННА'!AN50&gt;0,IF(ROUND('ПЛАН НАВЧАЛЬНОГО ПРОЦЕСУ ДЕННА'!AN50*$BY$4,0)&gt;0,ROUND('ПЛАН НАВЧАЛЬНОГО ПРОЦЕСУ ДЕННА'!AN50*$BY$4,0)*2,2),0)</f>
        <v>0</v>
      </c>
      <c r="AP49" s="374">
        <f>IF('ПЛАН НАВЧАЛЬНОГО ПРОЦЕСУ ДЕННА'!AO50&gt;0,IF(ROUND('ПЛАН НАВЧАЛЬНОГО ПРОЦЕСУ ДЕННА'!AO50*$BY$4,0)&gt;0,ROUND('ПЛАН НАВЧАЛЬНОГО ПРОЦЕСУ ДЕННА'!AO50*$BY$4,0)*2,2),0)</f>
        <v>0</v>
      </c>
      <c r="AQ49" s="70">
        <f>'ПЛАН НАВЧАЛЬНОГО ПРОЦЕСУ ДЕННА'!AP50</f>
        <v>0</v>
      </c>
      <c r="AR49" s="374">
        <f>IF('ПЛАН НАВЧАЛЬНОГО ПРОЦЕСУ ДЕННА'!AQ50&gt;0,IF(ROUND('ПЛАН НАВЧАЛЬНОГО ПРОЦЕСУ ДЕННА'!AQ50*$BY$4,0)&gt;0,ROUND('ПЛАН НАВЧАЛЬНОГО ПРОЦЕСУ ДЕННА'!AQ50*$BY$4,0)*2,2),0)</f>
        <v>0</v>
      </c>
      <c r="AS49" s="374">
        <f>IF('ПЛАН НАВЧАЛЬНОГО ПРОЦЕСУ ДЕННА'!AR50&gt;0,IF(ROUND('ПЛАН НАВЧАЛЬНОГО ПРОЦЕСУ ДЕННА'!AR50*$BY$4,0)&gt;0,ROUND('ПЛАН НАВЧАЛЬНОГО ПРОЦЕСУ ДЕННА'!AR50*$BY$4,0)*2,2),0)</f>
        <v>0</v>
      </c>
      <c r="AT49" s="374">
        <f>IF('ПЛАН НАВЧАЛЬНОГО ПРОЦЕСУ ДЕННА'!AS50&gt;0,IF(ROUND('ПЛАН НАВЧАЛЬНОГО ПРОЦЕСУ ДЕННА'!AS50*$BY$4,0)&gt;0,ROUND('ПЛАН НАВЧАЛЬНОГО ПРОЦЕСУ ДЕННА'!AS50*$BY$4,0)*2,2),0)</f>
        <v>0</v>
      </c>
      <c r="AU49" s="70">
        <f>'ПЛАН НАВЧАЛЬНОГО ПРОЦЕСУ ДЕННА'!AT50</f>
        <v>0</v>
      </c>
      <c r="AV49" s="374">
        <f>IF('ПЛАН НАВЧАЛЬНОГО ПРОЦЕСУ ДЕННА'!AU50&gt;0,IF(ROUND('ПЛАН НАВЧАЛЬНОГО ПРОЦЕСУ ДЕННА'!AU50*$BY$4,0)&gt;0,ROUND('ПЛАН НАВЧАЛЬНОГО ПРОЦЕСУ ДЕННА'!AU50*$BY$4,0)*2,2),0)</f>
        <v>0</v>
      </c>
      <c r="AW49" s="374">
        <f>IF('ПЛАН НАВЧАЛЬНОГО ПРОЦЕСУ ДЕННА'!AV50&gt;0,IF(ROUND('ПЛАН НАВЧАЛЬНОГО ПРОЦЕСУ ДЕННА'!AV50*$BY$4,0)&gt;0,ROUND('ПЛАН НАВЧАЛЬНОГО ПРОЦЕСУ ДЕННА'!AV50*$BY$4,0)*2,2),0)</f>
        <v>0</v>
      </c>
      <c r="AX49" s="374">
        <f>IF('ПЛАН НАВЧАЛЬНОГО ПРОЦЕСУ ДЕННА'!AW50&gt;0,IF(ROUND('ПЛАН НАВЧАЛЬНОГО ПРОЦЕСУ ДЕННА'!AW50*$BY$4,0)&gt;0,ROUND('ПЛАН НАВЧАЛЬНОГО ПРОЦЕСУ ДЕННА'!AW50*$BY$4,0)*2,2),0)</f>
        <v>0</v>
      </c>
      <c r="AY49" s="70">
        <f>'ПЛАН НАВЧАЛЬНОГО ПРОЦЕСУ ДЕННА'!AX50</f>
        <v>0</v>
      </c>
      <c r="AZ49" s="374">
        <f>IF('ПЛАН НАВЧАЛЬНОГО ПРОЦЕСУ ДЕННА'!AY50&gt;0,IF(ROUND('ПЛАН НАВЧАЛЬНОГО ПРОЦЕСУ ДЕННА'!AY50*$BY$4,0)&gt;0,ROUND('ПЛАН НАВЧАЛЬНОГО ПРОЦЕСУ ДЕННА'!AY50*$BY$4,0)*2,2),0)</f>
        <v>0</v>
      </c>
      <c r="BA49" s="374">
        <f>IF('ПЛАН НАВЧАЛЬНОГО ПРОЦЕСУ ДЕННА'!AZ50&gt;0,IF(ROUND('ПЛАН НАВЧАЛЬНОГО ПРОЦЕСУ ДЕННА'!AZ50*$BY$4,0)&gt;0,ROUND('ПЛАН НАВЧАЛЬНОГО ПРОЦЕСУ ДЕННА'!AZ50*$BY$4,0)*2,2),0)</f>
        <v>0</v>
      </c>
      <c r="BB49" s="374">
        <f>IF('ПЛАН НАВЧАЛЬНОГО ПРОЦЕСУ ДЕННА'!BA50&gt;0,IF(ROUND('ПЛАН НАВЧАЛЬНОГО ПРОЦЕСУ ДЕННА'!BA50*$BY$4,0)&gt;0,ROUND('ПЛАН НАВЧАЛЬНОГО ПРОЦЕСУ ДЕННА'!BA50*$BY$4,0)*2,2),0)</f>
        <v>0</v>
      </c>
      <c r="BC49" s="70">
        <f>'ПЛАН НАВЧАЛЬНОГО ПРОЦЕСУ ДЕННА'!BB50</f>
        <v>0</v>
      </c>
      <c r="BD49" s="374">
        <f>IF('ПЛАН НАВЧАЛЬНОГО ПРОЦЕСУ ДЕННА'!BC50&gt;0,IF(ROUND('ПЛАН НАВЧАЛЬНОГО ПРОЦЕСУ ДЕННА'!BC50*$BY$4,0)&gt;0,ROUND('ПЛАН НАВЧАЛЬНОГО ПРОЦЕСУ ДЕННА'!BC50*$BY$4,0)*2,2),0)</f>
        <v>0</v>
      </c>
      <c r="BE49" s="374">
        <f>IF('ПЛАН НАВЧАЛЬНОГО ПРОЦЕСУ ДЕННА'!BD50&gt;0,IF(ROUND('ПЛАН НАВЧАЛЬНОГО ПРОЦЕСУ ДЕННА'!BD50*$BY$4,0)&gt;0,ROUND('ПЛАН НАВЧАЛЬНОГО ПРОЦЕСУ ДЕННА'!BD50*$BY$4,0)*2,2),0)</f>
        <v>0</v>
      </c>
      <c r="BF49" s="374">
        <f>IF('ПЛАН НАВЧАЛЬНОГО ПРОЦЕСУ ДЕННА'!BE50&gt;0,IF(ROUND('ПЛАН НАВЧАЛЬНОГО ПРОЦЕСУ ДЕННА'!BE50*$BY$4,0)&gt;0,ROUND('ПЛАН НАВЧАЛЬНОГО ПРОЦЕСУ ДЕННА'!BE50*$BY$4,0)*2,2),0)</f>
        <v>0</v>
      </c>
      <c r="BG49" s="70">
        <f>'ПЛАН НАВЧАЛЬНОГО ПРОЦЕСУ ДЕННА'!BF50</f>
        <v>0</v>
      </c>
      <c r="BH49" s="374">
        <v>4</v>
      </c>
      <c r="BI49" s="374">
        <f>IF('ПЛАН НАВЧАЛЬНОГО ПРОЦЕСУ ДЕННА'!BH50&gt;0,IF(ROUND('ПЛАН НАВЧАЛЬНОГО ПРОЦЕСУ ДЕННА'!BH50*$BY$4,0)&gt;0,ROUND('ПЛАН НАВЧАЛЬНОГО ПРОЦЕСУ ДЕННА'!BH50*$BY$4,0)*2,2),0)</f>
        <v>0</v>
      </c>
      <c r="BJ49" s="374">
        <v>4</v>
      </c>
      <c r="BK49" s="70">
        <f>'ПЛАН НАВЧАЛЬНОГО ПРОЦЕСУ ДЕННА'!BJ50</f>
        <v>6</v>
      </c>
      <c r="BL49" s="63">
        <f t="shared" si="1"/>
        <v>0.9555555555555556</v>
      </c>
      <c r="BM49" s="127" t="str">
        <f t="shared" si="48"/>
        <v/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14">
        <f t="shared" si="28"/>
        <v>0</v>
      </c>
      <c r="BU49" s="14">
        <f t="shared" si="28"/>
        <v>6</v>
      </c>
      <c r="BV49" s="92">
        <f t="shared" si="43"/>
        <v>6</v>
      </c>
      <c r="BY49" s="14">
        <f t="shared" si="29"/>
        <v>0</v>
      </c>
      <c r="BZ49" s="14">
        <f t="shared" si="30"/>
        <v>0</v>
      </c>
      <c r="CA49" s="14">
        <f t="shared" si="31"/>
        <v>0</v>
      </c>
      <c r="CB49" s="14">
        <f t="shared" si="32"/>
        <v>0</v>
      </c>
      <c r="CC49" s="14">
        <f t="shared" si="33"/>
        <v>0</v>
      </c>
      <c r="CD49" s="14">
        <f t="shared" si="34"/>
        <v>0</v>
      </c>
      <c r="CE49" s="14">
        <f t="shared" si="35"/>
        <v>0</v>
      </c>
      <c r="CF49" s="14">
        <f t="shared" si="36"/>
        <v>6</v>
      </c>
      <c r="CG49" s="212">
        <f t="shared" si="44"/>
        <v>6</v>
      </c>
      <c r="CH49" s="312">
        <f t="shared" si="17"/>
        <v>6</v>
      </c>
      <c r="CJ49" s="313">
        <f t="shared" si="18"/>
        <v>0</v>
      </c>
      <c r="CK49" s="313">
        <f t="shared" si="19"/>
        <v>0</v>
      </c>
      <c r="CL49" s="313">
        <f t="shared" si="20"/>
        <v>0</v>
      </c>
      <c r="CM49" s="313">
        <f t="shared" si="21"/>
        <v>0</v>
      </c>
      <c r="CN49" s="313">
        <f t="shared" si="22"/>
        <v>0</v>
      </c>
      <c r="CO49" s="313">
        <f t="shared" si="23"/>
        <v>0</v>
      </c>
      <c r="CP49" s="313">
        <f t="shared" si="24"/>
        <v>0</v>
      </c>
      <c r="CQ49" s="313">
        <f t="shared" si="25"/>
        <v>1</v>
      </c>
      <c r="CR49" s="314">
        <f t="shared" si="45"/>
        <v>1</v>
      </c>
      <c r="CS49" s="313">
        <f t="shared" si="49"/>
        <v>0</v>
      </c>
      <c r="CT49" s="313">
        <f t="shared" si="50"/>
        <v>0</v>
      </c>
      <c r="CU49" s="315">
        <f t="shared" si="51"/>
        <v>0</v>
      </c>
      <c r="CV49" s="313">
        <f t="shared" si="52"/>
        <v>0</v>
      </c>
      <c r="CW49" s="313">
        <f t="shared" si="53"/>
        <v>0</v>
      </c>
      <c r="CX49" s="313">
        <f t="shared" si="54"/>
        <v>0</v>
      </c>
      <c r="CY49" s="313">
        <f t="shared" si="55"/>
        <v>0</v>
      </c>
      <c r="CZ49" s="313">
        <f t="shared" si="56"/>
        <v>0</v>
      </c>
      <c r="DA49" s="316">
        <f t="shared" si="46"/>
        <v>0</v>
      </c>
      <c r="DE49" s="317">
        <f>SUM($AF49:$AH49)+SUM($AJ49:$AL49)+SUM($AN49:AP49)+SUM($AR49:AT49)+SUM($AV49:AX49)+SUM($AZ49:BB49)+SUM($BD49:BF49)+SUM($BH49:BJ49)</f>
        <v>8</v>
      </c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Y49" s="317">
        <f t="shared" si="47"/>
        <v>0</v>
      </c>
      <c r="DZ49" s="317">
        <f t="shared" si="47"/>
        <v>0</v>
      </c>
      <c r="EA49" s="317">
        <f t="shared" si="47"/>
        <v>0</v>
      </c>
      <c r="EB49" s="317">
        <f t="shared" si="47"/>
        <v>0</v>
      </c>
      <c r="EC49" s="317">
        <f t="shared" si="47"/>
        <v>0</v>
      </c>
      <c r="ED49" s="317">
        <f t="shared" si="47"/>
        <v>0</v>
      </c>
      <c r="EE49" s="317">
        <f t="shared" si="47"/>
        <v>0</v>
      </c>
      <c r="EF49" s="317">
        <f t="shared" si="47"/>
        <v>1</v>
      </c>
    </row>
    <row r="50" spans="1:136" s="19" customFormat="1" ht="12.5" hidden="1">
      <c r="A50" s="22" t="str">
        <f>'ПЛАН НАВЧАЛЬНОГО ПРОЦЕСУ ДЕННА'!A51</f>
        <v xml:space="preserve"> 1.1.35</v>
      </c>
      <c r="B50" s="414">
        <f>'ПЛАН НАВЧАЛЬНОГО ПРОЦЕСУ ДЕННА'!B51</f>
        <v>0</v>
      </c>
      <c r="C50" s="415">
        <f>'ПЛАН НАВЧАЛЬНОГО ПРОЦЕСУ ДЕННА'!C51</f>
        <v>0</v>
      </c>
      <c r="D50" s="307">
        <f>'ПЛАН НАВЧАЛЬНОГО ПРОЦЕСУ ДЕННА'!D51</f>
        <v>0</v>
      </c>
      <c r="E50" s="308">
        <f>'ПЛАН НАВЧАЛЬНОГО ПРОЦЕСУ ДЕННА'!E51</f>
        <v>0</v>
      </c>
      <c r="F50" s="308">
        <f>'ПЛАН НАВЧАЛЬНОГО ПРОЦЕСУ ДЕННА'!F51</f>
        <v>0</v>
      </c>
      <c r="G50" s="309">
        <f>'ПЛАН НАВЧАЛЬНОГО ПРОЦЕСУ ДЕННА'!G51</f>
        <v>0</v>
      </c>
      <c r="H50" s="307">
        <f>'ПЛАН НАВЧАЛЬНОГО ПРОЦЕСУ ДЕННА'!H51</f>
        <v>0</v>
      </c>
      <c r="I50" s="308">
        <f>'ПЛАН НАВЧАЛЬНОГО ПРОЦЕСУ ДЕННА'!I51</f>
        <v>0</v>
      </c>
      <c r="J50" s="308">
        <f>'ПЛАН НАВЧАЛЬНОГО ПРОЦЕСУ ДЕННА'!J51</f>
        <v>0</v>
      </c>
      <c r="K50" s="308">
        <f>'ПЛАН НАВЧАЛЬНОГО ПРОЦЕСУ ДЕННА'!K51</f>
        <v>0</v>
      </c>
      <c r="L50" s="308">
        <f>'ПЛАН НАВЧАЛЬНОГО ПРОЦЕСУ ДЕННА'!L51</f>
        <v>0</v>
      </c>
      <c r="M50" s="308">
        <f>'ПЛАН НАВЧАЛЬНОГО ПРОЦЕСУ ДЕННА'!M51</f>
        <v>0</v>
      </c>
      <c r="N50" s="308">
        <f>'ПЛАН НАВЧАЛЬНОГО ПРОЦЕСУ ДЕННА'!N51</f>
        <v>0</v>
      </c>
      <c r="O50" s="308">
        <f>'ПЛАН НАВЧАЛЬНОГО ПРОЦЕСУ ДЕННА'!O51</f>
        <v>0</v>
      </c>
      <c r="P50" s="273">
        <f>'ПЛАН НАВЧАЛЬНОГО ПРОЦЕСУ ДЕННА'!P51</f>
        <v>0</v>
      </c>
      <c r="Q50" s="273">
        <f>'ПЛАН НАВЧАЛЬНОГО ПРОЦЕСУ ДЕННА'!Q51</f>
        <v>0</v>
      </c>
      <c r="R50" s="418"/>
      <c r="S50" s="487"/>
      <c r="T50" s="487"/>
      <c r="U50" s="487"/>
      <c r="V50" s="487"/>
      <c r="W50" s="487"/>
      <c r="X50" s="487"/>
      <c r="Y50" s="487"/>
      <c r="Z50" s="310">
        <f>'ПЛАН НАВЧАЛЬНОГО ПРОЦЕСУ ДЕННА'!Y51</f>
        <v>0</v>
      </c>
      <c r="AA50" s="147">
        <f t="shared" si="0"/>
        <v>0</v>
      </c>
      <c r="AB50" s="9">
        <f t="shared" si="42"/>
        <v>0</v>
      </c>
      <c r="AC50" s="9">
        <f t="shared" si="42"/>
        <v>0</v>
      </c>
      <c r="AD50" s="9">
        <f t="shared" si="42"/>
        <v>0</v>
      </c>
      <c r="AE50" s="9">
        <f t="shared" si="14"/>
        <v>0</v>
      </c>
      <c r="AF50" s="374">
        <f>IF('ПЛАН НАВЧАЛЬНОГО ПРОЦЕСУ ДЕННА'!AE51&gt;0,IF(ROUND('ПЛАН НАВЧАЛЬНОГО ПРОЦЕСУ ДЕННА'!AE51*$BY$4,0)&gt;0,ROUND('ПЛАН НАВЧАЛЬНОГО ПРОЦЕСУ ДЕННА'!AE51*$BY$4,0)*2,2),0)</f>
        <v>0</v>
      </c>
      <c r="AG50" s="374">
        <f>IF('ПЛАН НАВЧАЛЬНОГО ПРОЦЕСУ ДЕННА'!AF51&gt;0,IF(ROUND('ПЛАН НАВЧАЛЬНОГО ПРОЦЕСУ ДЕННА'!AF51*$BY$4,0)&gt;0,ROUND('ПЛАН НАВЧАЛЬНОГО ПРОЦЕСУ ДЕННА'!AF51*$BY$4,0)*2,2),0)</f>
        <v>0</v>
      </c>
      <c r="AH50" s="374">
        <f>IF('ПЛАН НАВЧАЛЬНОГО ПРОЦЕСУ ДЕННА'!AG51&gt;0,IF(ROUND('ПЛАН НАВЧАЛЬНОГО ПРОЦЕСУ ДЕННА'!AG51*$BY$4,0)&gt;0,ROUND('ПЛАН НАВЧАЛЬНОГО ПРОЦЕСУ ДЕННА'!AG51*$BY$4,0)*2,2),0)</f>
        <v>0</v>
      </c>
      <c r="AI50" s="70">
        <f>'ПЛАН НАВЧАЛЬНОГО ПРОЦЕСУ ДЕННА'!AH51</f>
        <v>0</v>
      </c>
      <c r="AJ50" s="374">
        <f>IF('ПЛАН НАВЧАЛЬНОГО ПРОЦЕСУ ДЕННА'!AI51&gt;0,IF(ROUND('ПЛАН НАВЧАЛЬНОГО ПРОЦЕСУ ДЕННА'!AI51*$BY$4,0)&gt;0,ROUND('ПЛАН НАВЧАЛЬНОГО ПРОЦЕСУ ДЕННА'!AI51*$BY$4,0)*2,2),0)</f>
        <v>0</v>
      </c>
      <c r="AK50" s="374">
        <f>IF('ПЛАН НАВЧАЛЬНОГО ПРОЦЕСУ ДЕННА'!AJ51&gt;0,IF(ROUND('ПЛАН НАВЧАЛЬНОГО ПРОЦЕСУ ДЕННА'!AJ51*$BY$4,0)&gt;0,ROUND('ПЛАН НАВЧАЛЬНОГО ПРОЦЕСУ ДЕННА'!AJ51*$BY$4,0)*2,2),0)</f>
        <v>0</v>
      </c>
      <c r="AL50" s="374">
        <f>IF('ПЛАН НАВЧАЛЬНОГО ПРОЦЕСУ ДЕННА'!AK51&gt;0,IF(ROUND('ПЛАН НАВЧАЛЬНОГО ПРОЦЕСУ ДЕННА'!AK51*$BY$4,0)&gt;0,ROUND('ПЛАН НАВЧАЛЬНОГО ПРОЦЕСУ ДЕННА'!AK51*$BY$4,0)*2,2),0)</f>
        <v>0</v>
      </c>
      <c r="AM50" s="70">
        <f>'ПЛАН НАВЧАЛЬНОГО ПРОЦЕСУ ДЕННА'!AL51</f>
        <v>0</v>
      </c>
      <c r="AN50" s="374">
        <f>IF('ПЛАН НАВЧАЛЬНОГО ПРОЦЕСУ ДЕННА'!AM51&gt;0,IF(ROUND('ПЛАН НАВЧАЛЬНОГО ПРОЦЕСУ ДЕННА'!AM51*$BY$4,0)&gt;0,ROUND('ПЛАН НАВЧАЛЬНОГО ПРОЦЕСУ ДЕННА'!AM51*$BY$4,0)*2,2),0)</f>
        <v>0</v>
      </c>
      <c r="AO50" s="374">
        <f>IF('ПЛАН НАВЧАЛЬНОГО ПРОЦЕСУ ДЕННА'!AN51&gt;0,IF(ROUND('ПЛАН НАВЧАЛЬНОГО ПРОЦЕСУ ДЕННА'!AN51*$BY$4,0)&gt;0,ROUND('ПЛАН НАВЧАЛЬНОГО ПРОЦЕСУ ДЕННА'!AN51*$BY$4,0)*2,2),0)</f>
        <v>0</v>
      </c>
      <c r="AP50" s="374">
        <f>IF('ПЛАН НАВЧАЛЬНОГО ПРОЦЕСУ ДЕННА'!AO51&gt;0,IF(ROUND('ПЛАН НАВЧАЛЬНОГО ПРОЦЕСУ ДЕННА'!AO51*$BY$4,0)&gt;0,ROUND('ПЛАН НАВЧАЛЬНОГО ПРОЦЕСУ ДЕННА'!AO51*$BY$4,0)*2,2),0)</f>
        <v>0</v>
      </c>
      <c r="AQ50" s="70">
        <f>'ПЛАН НАВЧАЛЬНОГО ПРОЦЕСУ ДЕННА'!AP51</f>
        <v>0</v>
      </c>
      <c r="AR50" s="374">
        <f>IF('ПЛАН НАВЧАЛЬНОГО ПРОЦЕСУ ДЕННА'!AQ51&gt;0,IF(ROUND('ПЛАН НАВЧАЛЬНОГО ПРОЦЕСУ ДЕННА'!AQ51*$BY$4,0)&gt;0,ROUND('ПЛАН НАВЧАЛЬНОГО ПРОЦЕСУ ДЕННА'!AQ51*$BY$4,0)*2,2),0)</f>
        <v>0</v>
      </c>
      <c r="AS50" s="374">
        <f>IF('ПЛАН НАВЧАЛЬНОГО ПРОЦЕСУ ДЕННА'!AR51&gt;0,IF(ROUND('ПЛАН НАВЧАЛЬНОГО ПРОЦЕСУ ДЕННА'!AR51*$BY$4,0)&gt;0,ROUND('ПЛАН НАВЧАЛЬНОГО ПРОЦЕСУ ДЕННА'!AR51*$BY$4,0)*2,2),0)</f>
        <v>0</v>
      </c>
      <c r="AT50" s="374">
        <f>IF('ПЛАН НАВЧАЛЬНОГО ПРОЦЕСУ ДЕННА'!AS51&gt;0,IF(ROUND('ПЛАН НАВЧАЛЬНОГО ПРОЦЕСУ ДЕННА'!AS51*$BY$4,0)&gt;0,ROUND('ПЛАН НАВЧАЛЬНОГО ПРОЦЕСУ ДЕННА'!AS51*$BY$4,0)*2,2),0)</f>
        <v>0</v>
      </c>
      <c r="AU50" s="70">
        <f>'ПЛАН НАВЧАЛЬНОГО ПРОЦЕСУ ДЕННА'!AT51</f>
        <v>0</v>
      </c>
      <c r="AV50" s="374">
        <f>IF('ПЛАН НАВЧАЛЬНОГО ПРОЦЕСУ ДЕННА'!AU51&gt;0,IF(ROUND('ПЛАН НАВЧАЛЬНОГО ПРОЦЕСУ ДЕННА'!AU51*$BY$4,0)&gt;0,ROUND('ПЛАН НАВЧАЛЬНОГО ПРОЦЕСУ ДЕННА'!AU51*$BY$4,0)*2,2),0)</f>
        <v>0</v>
      </c>
      <c r="AW50" s="374">
        <f>IF('ПЛАН НАВЧАЛЬНОГО ПРОЦЕСУ ДЕННА'!AV51&gt;0,IF(ROUND('ПЛАН НАВЧАЛЬНОГО ПРОЦЕСУ ДЕННА'!AV51*$BY$4,0)&gt;0,ROUND('ПЛАН НАВЧАЛЬНОГО ПРОЦЕСУ ДЕННА'!AV51*$BY$4,0)*2,2),0)</f>
        <v>0</v>
      </c>
      <c r="AX50" s="374">
        <f>IF('ПЛАН НАВЧАЛЬНОГО ПРОЦЕСУ ДЕННА'!AW51&gt;0,IF(ROUND('ПЛАН НАВЧАЛЬНОГО ПРОЦЕСУ ДЕННА'!AW51*$BY$4,0)&gt;0,ROUND('ПЛАН НАВЧАЛЬНОГО ПРОЦЕСУ ДЕННА'!AW51*$BY$4,0)*2,2),0)</f>
        <v>0</v>
      </c>
      <c r="AY50" s="70">
        <f>'ПЛАН НАВЧАЛЬНОГО ПРОЦЕСУ ДЕННА'!AX51</f>
        <v>0</v>
      </c>
      <c r="AZ50" s="374">
        <f>IF('ПЛАН НАВЧАЛЬНОГО ПРОЦЕСУ ДЕННА'!AY51&gt;0,IF(ROUND('ПЛАН НАВЧАЛЬНОГО ПРОЦЕСУ ДЕННА'!AY51*$BY$4,0)&gt;0,ROUND('ПЛАН НАВЧАЛЬНОГО ПРОЦЕСУ ДЕННА'!AY51*$BY$4,0)*2,2),0)</f>
        <v>0</v>
      </c>
      <c r="BA50" s="374">
        <f>IF('ПЛАН НАВЧАЛЬНОГО ПРОЦЕСУ ДЕННА'!AZ51&gt;0,IF(ROUND('ПЛАН НАВЧАЛЬНОГО ПРОЦЕСУ ДЕННА'!AZ51*$BY$4,0)&gt;0,ROUND('ПЛАН НАВЧАЛЬНОГО ПРОЦЕСУ ДЕННА'!AZ51*$BY$4,0)*2,2),0)</f>
        <v>0</v>
      </c>
      <c r="BB50" s="374">
        <f>IF('ПЛАН НАВЧАЛЬНОГО ПРОЦЕСУ ДЕННА'!BA51&gt;0,IF(ROUND('ПЛАН НАВЧАЛЬНОГО ПРОЦЕСУ ДЕННА'!BA51*$BY$4,0)&gt;0,ROUND('ПЛАН НАВЧАЛЬНОГО ПРОЦЕСУ ДЕННА'!BA51*$BY$4,0)*2,2),0)</f>
        <v>0</v>
      </c>
      <c r="BC50" s="70">
        <f>'ПЛАН НАВЧАЛЬНОГО ПРОЦЕСУ ДЕННА'!BB51</f>
        <v>0</v>
      </c>
      <c r="BD50" s="374">
        <f>IF('ПЛАН НАВЧАЛЬНОГО ПРОЦЕСУ ДЕННА'!BC51&gt;0,IF(ROUND('ПЛАН НАВЧАЛЬНОГО ПРОЦЕСУ ДЕННА'!BC51*$BY$4,0)&gt;0,ROUND('ПЛАН НАВЧАЛЬНОГО ПРОЦЕСУ ДЕННА'!BC51*$BY$4,0)*2,2),0)</f>
        <v>0</v>
      </c>
      <c r="BE50" s="374">
        <f>IF('ПЛАН НАВЧАЛЬНОГО ПРОЦЕСУ ДЕННА'!BD51&gt;0,IF(ROUND('ПЛАН НАВЧАЛЬНОГО ПРОЦЕСУ ДЕННА'!BD51*$BY$4,0)&gt;0,ROUND('ПЛАН НАВЧАЛЬНОГО ПРОЦЕСУ ДЕННА'!BD51*$BY$4,0)*2,2),0)</f>
        <v>0</v>
      </c>
      <c r="BF50" s="374">
        <f>IF('ПЛАН НАВЧАЛЬНОГО ПРОЦЕСУ ДЕННА'!BE51&gt;0,IF(ROUND('ПЛАН НАВЧАЛЬНОГО ПРОЦЕСУ ДЕННА'!BE51*$BY$4,0)&gt;0,ROUND('ПЛАН НАВЧАЛЬНОГО ПРОЦЕСУ ДЕННА'!BE51*$BY$4,0)*2,2),0)</f>
        <v>0</v>
      </c>
      <c r="BG50" s="70">
        <f>'ПЛАН НАВЧАЛЬНОГО ПРОЦЕСУ ДЕННА'!BF51</f>
        <v>0</v>
      </c>
      <c r="BH50" s="374">
        <f>IF('ПЛАН НАВЧАЛЬНОГО ПРОЦЕСУ ДЕННА'!BG51&gt;0,IF(ROUND('ПЛАН НАВЧАЛЬНОГО ПРОЦЕСУ ДЕННА'!BG51*$BY$4,0)&gt;0,ROUND('ПЛАН НАВЧАЛЬНОГО ПРОЦЕСУ ДЕННА'!BG51*$BY$4,0)*2,2),0)</f>
        <v>0</v>
      </c>
      <c r="BI50" s="374">
        <f>IF('ПЛАН НАВЧАЛЬНОГО ПРОЦЕСУ ДЕННА'!BH51&gt;0,IF(ROUND('ПЛАН НАВЧАЛЬНОГО ПРОЦЕСУ ДЕННА'!BH51*$BY$4,0)&gt;0,ROUND('ПЛАН НАВЧАЛЬНОГО ПРОЦЕСУ ДЕННА'!BH51*$BY$4,0)*2,2),0)</f>
        <v>0</v>
      </c>
      <c r="BJ50" s="374">
        <f>IF('ПЛАН НАВЧАЛЬНОГО ПРОЦЕСУ ДЕННА'!BI51&gt;0,IF(ROUND('ПЛАН НАВЧАЛЬНОГО ПРОЦЕСУ ДЕННА'!BI51*$BY$4,0)&gt;0,ROUND('ПЛАН НАВЧАЛЬНОГО ПРОЦЕСУ ДЕННА'!BI51*$BY$4,0)*2,2),0)</f>
        <v>0</v>
      </c>
      <c r="BK50" s="70">
        <f>'ПЛАН НАВЧАЛЬНОГО ПРОЦЕСУ ДЕННА'!BJ51</f>
        <v>0</v>
      </c>
      <c r="BL50" s="63">
        <f t="shared" si="1"/>
        <v>0</v>
      </c>
      <c r="BM50" s="127" t="str">
        <f t="shared" si="48"/>
        <v/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14">
        <f t="shared" si="28"/>
        <v>0</v>
      </c>
      <c r="BU50" s="14">
        <f t="shared" si="28"/>
        <v>0</v>
      </c>
      <c r="BV50" s="92">
        <f t="shared" si="43"/>
        <v>0</v>
      </c>
      <c r="BY50" s="14">
        <f t="shared" si="29"/>
        <v>0</v>
      </c>
      <c r="BZ50" s="14">
        <f t="shared" si="30"/>
        <v>0</v>
      </c>
      <c r="CA50" s="14">
        <f t="shared" si="31"/>
        <v>0</v>
      </c>
      <c r="CB50" s="14">
        <f t="shared" si="32"/>
        <v>0</v>
      </c>
      <c r="CC50" s="14">
        <f t="shared" si="33"/>
        <v>0</v>
      </c>
      <c r="CD50" s="14">
        <f t="shared" si="34"/>
        <v>0</v>
      </c>
      <c r="CE50" s="14">
        <f t="shared" si="35"/>
        <v>0</v>
      </c>
      <c r="CF50" s="14">
        <f t="shared" si="36"/>
        <v>0</v>
      </c>
      <c r="CG50" s="212">
        <f t="shared" si="44"/>
        <v>0</v>
      </c>
      <c r="CH50" s="312">
        <f t="shared" si="17"/>
        <v>0</v>
      </c>
      <c r="CJ50" s="313">
        <f t="shared" si="18"/>
        <v>0</v>
      </c>
      <c r="CK50" s="313">
        <f t="shared" si="19"/>
        <v>0</v>
      </c>
      <c r="CL50" s="313">
        <f t="shared" si="20"/>
        <v>0</v>
      </c>
      <c r="CM50" s="313">
        <f t="shared" si="21"/>
        <v>0</v>
      </c>
      <c r="CN50" s="313">
        <f t="shared" si="22"/>
        <v>0</v>
      </c>
      <c r="CO50" s="313">
        <f t="shared" si="23"/>
        <v>0</v>
      </c>
      <c r="CP50" s="313">
        <f t="shared" si="24"/>
        <v>0</v>
      </c>
      <c r="CQ50" s="313">
        <f t="shared" si="25"/>
        <v>0</v>
      </c>
      <c r="CR50" s="314">
        <f t="shared" si="45"/>
        <v>0</v>
      </c>
      <c r="CS50" s="313">
        <f t="shared" si="49"/>
        <v>0</v>
      </c>
      <c r="CT50" s="313">
        <f t="shared" si="50"/>
        <v>0</v>
      </c>
      <c r="CU50" s="315">
        <f t="shared" si="51"/>
        <v>0</v>
      </c>
      <c r="CV50" s="313">
        <f t="shared" si="52"/>
        <v>0</v>
      </c>
      <c r="CW50" s="313">
        <f t="shared" si="53"/>
        <v>0</v>
      </c>
      <c r="CX50" s="313">
        <f t="shared" si="54"/>
        <v>0</v>
      </c>
      <c r="CY50" s="313">
        <f t="shared" si="55"/>
        <v>0</v>
      </c>
      <c r="CZ50" s="313">
        <f t="shared" si="56"/>
        <v>0</v>
      </c>
      <c r="DA50" s="316">
        <f t="shared" si="46"/>
        <v>0</v>
      </c>
      <c r="DE50" s="317">
        <f>SUM($AF50:$AH50)+SUM($AJ50:$AL50)+SUM($AN50:AP50)+SUM($AR50:AT50)+SUM($AV50:AX50)+SUM($AZ50:BB50)+SUM($BD50:BF50)+SUM($BH50:BJ50)</f>
        <v>0</v>
      </c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Y50" s="317">
        <f t="shared" si="47"/>
        <v>0</v>
      </c>
      <c r="DZ50" s="317">
        <f t="shared" si="47"/>
        <v>0</v>
      </c>
      <c r="EA50" s="317">
        <f t="shared" si="47"/>
        <v>0</v>
      </c>
      <c r="EB50" s="317">
        <f t="shared" si="47"/>
        <v>0</v>
      </c>
      <c r="EC50" s="317">
        <f t="shared" si="47"/>
        <v>0</v>
      </c>
      <c r="ED50" s="317">
        <f t="shared" si="47"/>
        <v>0</v>
      </c>
      <c r="EE50" s="317">
        <f t="shared" si="47"/>
        <v>0</v>
      </c>
      <c r="EF50" s="317">
        <f t="shared" si="47"/>
        <v>0</v>
      </c>
    </row>
    <row r="51" spans="1:136" s="19" customFormat="1" ht="12.5" hidden="1">
      <c r="A51" s="22" t="str">
        <f>'ПЛАН НАВЧАЛЬНОГО ПРОЦЕСУ ДЕННА'!A52</f>
        <v xml:space="preserve"> 1.1.36</v>
      </c>
      <c r="B51" s="414">
        <f>'ПЛАН НАВЧАЛЬНОГО ПРОЦЕСУ ДЕННА'!B52</f>
        <v>0</v>
      </c>
      <c r="C51" s="415">
        <f>'ПЛАН НАВЧАЛЬНОГО ПРОЦЕСУ ДЕННА'!C52</f>
        <v>0</v>
      </c>
      <c r="D51" s="307">
        <f>'ПЛАН НАВЧАЛЬНОГО ПРОЦЕСУ ДЕННА'!D52</f>
        <v>0</v>
      </c>
      <c r="E51" s="308">
        <f>'ПЛАН НАВЧАЛЬНОГО ПРОЦЕСУ ДЕННА'!E52</f>
        <v>0</v>
      </c>
      <c r="F51" s="308">
        <f>'ПЛАН НАВЧАЛЬНОГО ПРОЦЕСУ ДЕННА'!F52</f>
        <v>0</v>
      </c>
      <c r="G51" s="309">
        <f>'ПЛАН НАВЧАЛЬНОГО ПРОЦЕСУ ДЕННА'!G52</f>
        <v>0</v>
      </c>
      <c r="H51" s="307">
        <f>'ПЛАН НАВЧАЛЬНОГО ПРОЦЕСУ ДЕННА'!H52</f>
        <v>0</v>
      </c>
      <c r="I51" s="308">
        <f>'ПЛАН НАВЧАЛЬНОГО ПРОЦЕСУ ДЕННА'!I52</f>
        <v>0</v>
      </c>
      <c r="J51" s="308">
        <f>'ПЛАН НАВЧАЛЬНОГО ПРОЦЕСУ ДЕННА'!J52</f>
        <v>0</v>
      </c>
      <c r="K51" s="308">
        <f>'ПЛАН НАВЧАЛЬНОГО ПРОЦЕСУ ДЕННА'!K52</f>
        <v>0</v>
      </c>
      <c r="L51" s="308">
        <f>'ПЛАН НАВЧАЛЬНОГО ПРОЦЕСУ ДЕННА'!L52</f>
        <v>0</v>
      </c>
      <c r="M51" s="308">
        <f>'ПЛАН НАВЧАЛЬНОГО ПРОЦЕСУ ДЕННА'!M52</f>
        <v>0</v>
      </c>
      <c r="N51" s="308">
        <f>'ПЛАН НАВЧАЛЬНОГО ПРОЦЕСУ ДЕННА'!N52</f>
        <v>0</v>
      </c>
      <c r="O51" s="308">
        <f>'ПЛАН НАВЧАЛЬНОГО ПРОЦЕСУ ДЕННА'!O52</f>
        <v>0</v>
      </c>
      <c r="P51" s="273">
        <f>'ПЛАН НАВЧАЛЬНОГО ПРОЦЕСУ ДЕННА'!P52</f>
        <v>0</v>
      </c>
      <c r="Q51" s="273">
        <f>'ПЛАН НАВЧАЛЬНОГО ПРОЦЕСУ ДЕННА'!Q52</f>
        <v>0</v>
      </c>
      <c r="R51" s="418"/>
      <c r="S51" s="487"/>
      <c r="T51" s="487"/>
      <c r="U51" s="487"/>
      <c r="V51" s="487"/>
      <c r="W51" s="487"/>
      <c r="X51" s="487"/>
      <c r="Y51" s="487"/>
      <c r="Z51" s="310">
        <f>'ПЛАН НАВЧАЛЬНОГО ПРОЦЕСУ ДЕННА'!Y52</f>
        <v>0</v>
      </c>
      <c r="AA51" s="147">
        <f t="shared" si="0"/>
        <v>0</v>
      </c>
      <c r="AB51" s="9">
        <f t="shared" si="42"/>
        <v>0</v>
      </c>
      <c r="AC51" s="9">
        <f t="shared" si="42"/>
        <v>0</v>
      </c>
      <c r="AD51" s="9">
        <f t="shared" si="42"/>
        <v>0</v>
      </c>
      <c r="AE51" s="9">
        <f t="shared" si="14"/>
        <v>0</v>
      </c>
      <c r="AF51" s="374">
        <f>IF('ПЛАН НАВЧАЛЬНОГО ПРОЦЕСУ ДЕННА'!AE52&gt;0,IF(ROUND('ПЛАН НАВЧАЛЬНОГО ПРОЦЕСУ ДЕННА'!AE52*$BY$4,0)&gt;0,ROUND('ПЛАН НАВЧАЛЬНОГО ПРОЦЕСУ ДЕННА'!AE52*$BY$4,0)*2,2),0)</f>
        <v>0</v>
      </c>
      <c r="AG51" s="374">
        <f>IF('ПЛАН НАВЧАЛЬНОГО ПРОЦЕСУ ДЕННА'!AF52&gt;0,IF(ROUND('ПЛАН НАВЧАЛЬНОГО ПРОЦЕСУ ДЕННА'!AF52*$BY$4,0)&gt;0,ROUND('ПЛАН НАВЧАЛЬНОГО ПРОЦЕСУ ДЕННА'!AF52*$BY$4,0)*2,2),0)</f>
        <v>0</v>
      </c>
      <c r="AH51" s="374">
        <f>IF('ПЛАН НАВЧАЛЬНОГО ПРОЦЕСУ ДЕННА'!AG52&gt;0,IF(ROUND('ПЛАН НАВЧАЛЬНОГО ПРОЦЕСУ ДЕННА'!AG52*$BY$4,0)&gt;0,ROUND('ПЛАН НАВЧАЛЬНОГО ПРОЦЕСУ ДЕННА'!AG52*$BY$4,0)*2,2),0)</f>
        <v>0</v>
      </c>
      <c r="AI51" s="70">
        <f>'ПЛАН НАВЧАЛЬНОГО ПРОЦЕСУ ДЕННА'!AH52</f>
        <v>0</v>
      </c>
      <c r="AJ51" s="374">
        <f>IF('ПЛАН НАВЧАЛЬНОГО ПРОЦЕСУ ДЕННА'!AI52&gt;0,IF(ROUND('ПЛАН НАВЧАЛЬНОГО ПРОЦЕСУ ДЕННА'!AI52*$BY$4,0)&gt;0,ROUND('ПЛАН НАВЧАЛЬНОГО ПРОЦЕСУ ДЕННА'!AI52*$BY$4,0)*2,2),0)</f>
        <v>0</v>
      </c>
      <c r="AK51" s="374">
        <f>IF('ПЛАН НАВЧАЛЬНОГО ПРОЦЕСУ ДЕННА'!AJ52&gt;0,IF(ROUND('ПЛАН НАВЧАЛЬНОГО ПРОЦЕСУ ДЕННА'!AJ52*$BY$4,0)&gt;0,ROUND('ПЛАН НАВЧАЛЬНОГО ПРОЦЕСУ ДЕННА'!AJ52*$BY$4,0)*2,2),0)</f>
        <v>0</v>
      </c>
      <c r="AL51" s="374">
        <f>IF('ПЛАН НАВЧАЛЬНОГО ПРОЦЕСУ ДЕННА'!AK52&gt;0,IF(ROUND('ПЛАН НАВЧАЛЬНОГО ПРОЦЕСУ ДЕННА'!AK52*$BY$4,0)&gt;0,ROUND('ПЛАН НАВЧАЛЬНОГО ПРОЦЕСУ ДЕННА'!AK52*$BY$4,0)*2,2),0)</f>
        <v>0</v>
      </c>
      <c r="AM51" s="70">
        <f>'ПЛАН НАВЧАЛЬНОГО ПРОЦЕСУ ДЕННА'!AL52</f>
        <v>0</v>
      </c>
      <c r="AN51" s="374">
        <f>IF('ПЛАН НАВЧАЛЬНОГО ПРОЦЕСУ ДЕННА'!AM52&gt;0,IF(ROUND('ПЛАН НАВЧАЛЬНОГО ПРОЦЕСУ ДЕННА'!AM52*$BY$4,0)&gt;0,ROUND('ПЛАН НАВЧАЛЬНОГО ПРОЦЕСУ ДЕННА'!AM52*$BY$4,0)*2,2),0)</f>
        <v>0</v>
      </c>
      <c r="AO51" s="374">
        <f>IF('ПЛАН НАВЧАЛЬНОГО ПРОЦЕСУ ДЕННА'!AN52&gt;0,IF(ROUND('ПЛАН НАВЧАЛЬНОГО ПРОЦЕСУ ДЕННА'!AN52*$BY$4,0)&gt;0,ROUND('ПЛАН НАВЧАЛЬНОГО ПРОЦЕСУ ДЕННА'!AN52*$BY$4,0)*2,2),0)</f>
        <v>0</v>
      </c>
      <c r="AP51" s="374">
        <f>IF('ПЛАН НАВЧАЛЬНОГО ПРОЦЕСУ ДЕННА'!AO52&gt;0,IF(ROUND('ПЛАН НАВЧАЛЬНОГО ПРОЦЕСУ ДЕННА'!AO52*$BY$4,0)&gt;0,ROUND('ПЛАН НАВЧАЛЬНОГО ПРОЦЕСУ ДЕННА'!AO52*$BY$4,0)*2,2),0)</f>
        <v>0</v>
      </c>
      <c r="AQ51" s="70">
        <f>'ПЛАН НАВЧАЛЬНОГО ПРОЦЕСУ ДЕННА'!AP52</f>
        <v>0</v>
      </c>
      <c r="AR51" s="374">
        <f>IF('ПЛАН НАВЧАЛЬНОГО ПРОЦЕСУ ДЕННА'!AQ52&gt;0,IF(ROUND('ПЛАН НАВЧАЛЬНОГО ПРОЦЕСУ ДЕННА'!AQ52*$BY$4,0)&gt;0,ROUND('ПЛАН НАВЧАЛЬНОГО ПРОЦЕСУ ДЕННА'!AQ52*$BY$4,0)*2,2),0)</f>
        <v>0</v>
      </c>
      <c r="AS51" s="374">
        <f>IF('ПЛАН НАВЧАЛЬНОГО ПРОЦЕСУ ДЕННА'!AR52&gt;0,IF(ROUND('ПЛАН НАВЧАЛЬНОГО ПРОЦЕСУ ДЕННА'!AR52*$BY$4,0)&gt;0,ROUND('ПЛАН НАВЧАЛЬНОГО ПРОЦЕСУ ДЕННА'!AR52*$BY$4,0)*2,2),0)</f>
        <v>0</v>
      </c>
      <c r="AT51" s="374">
        <f>IF('ПЛАН НАВЧАЛЬНОГО ПРОЦЕСУ ДЕННА'!AS52&gt;0,IF(ROUND('ПЛАН НАВЧАЛЬНОГО ПРОЦЕСУ ДЕННА'!AS52*$BY$4,0)&gt;0,ROUND('ПЛАН НАВЧАЛЬНОГО ПРОЦЕСУ ДЕННА'!AS52*$BY$4,0)*2,2),0)</f>
        <v>0</v>
      </c>
      <c r="AU51" s="70">
        <f>'ПЛАН НАВЧАЛЬНОГО ПРОЦЕСУ ДЕННА'!AT52</f>
        <v>0</v>
      </c>
      <c r="AV51" s="374">
        <f>IF('ПЛАН НАВЧАЛЬНОГО ПРОЦЕСУ ДЕННА'!AU52&gt;0,IF(ROUND('ПЛАН НАВЧАЛЬНОГО ПРОЦЕСУ ДЕННА'!AU52*$BY$4,0)&gt;0,ROUND('ПЛАН НАВЧАЛЬНОГО ПРОЦЕСУ ДЕННА'!AU52*$BY$4,0)*2,2),0)</f>
        <v>0</v>
      </c>
      <c r="AW51" s="374">
        <f>IF('ПЛАН НАВЧАЛЬНОГО ПРОЦЕСУ ДЕННА'!AV52&gt;0,IF(ROUND('ПЛАН НАВЧАЛЬНОГО ПРОЦЕСУ ДЕННА'!AV52*$BY$4,0)&gt;0,ROUND('ПЛАН НАВЧАЛЬНОГО ПРОЦЕСУ ДЕННА'!AV52*$BY$4,0)*2,2),0)</f>
        <v>0</v>
      </c>
      <c r="AX51" s="374">
        <f>IF('ПЛАН НАВЧАЛЬНОГО ПРОЦЕСУ ДЕННА'!AW52&gt;0,IF(ROUND('ПЛАН НАВЧАЛЬНОГО ПРОЦЕСУ ДЕННА'!AW52*$BY$4,0)&gt;0,ROUND('ПЛАН НАВЧАЛЬНОГО ПРОЦЕСУ ДЕННА'!AW52*$BY$4,0)*2,2),0)</f>
        <v>0</v>
      </c>
      <c r="AY51" s="70">
        <f>'ПЛАН НАВЧАЛЬНОГО ПРОЦЕСУ ДЕННА'!AX52</f>
        <v>0</v>
      </c>
      <c r="AZ51" s="374">
        <f>IF('ПЛАН НАВЧАЛЬНОГО ПРОЦЕСУ ДЕННА'!AY52&gt;0,IF(ROUND('ПЛАН НАВЧАЛЬНОГО ПРОЦЕСУ ДЕННА'!AY52*$BY$4,0)&gt;0,ROUND('ПЛАН НАВЧАЛЬНОГО ПРОЦЕСУ ДЕННА'!AY52*$BY$4,0)*2,2),0)</f>
        <v>0</v>
      </c>
      <c r="BA51" s="374">
        <f>IF('ПЛАН НАВЧАЛЬНОГО ПРОЦЕСУ ДЕННА'!AZ52&gt;0,IF(ROUND('ПЛАН НАВЧАЛЬНОГО ПРОЦЕСУ ДЕННА'!AZ52*$BY$4,0)&gt;0,ROUND('ПЛАН НАВЧАЛЬНОГО ПРОЦЕСУ ДЕННА'!AZ52*$BY$4,0)*2,2),0)</f>
        <v>0</v>
      </c>
      <c r="BB51" s="374">
        <f>IF('ПЛАН НАВЧАЛЬНОГО ПРОЦЕСУ ДЕННА'!BA52&gt;0,IF(ROUND('ПЛАН НАВЧАЛЬНОГО ПРОЦЕСУ ДЕННА'!BA52*$BY$4,0)&gt;0,ROUND('ПЛАН НАВЧАЛЬНОГО ПРОЦЕСУ ДЕННА'!BA52*$BY$4,0)*2,2),0)</f>
        <v>0</v>
      </c>
      <c r="BC51" s="70">
        <f>'ПЛАН НАВЧАЛЬНОГО ПРОЦЕСУ ДЕННА'!BB52</f>
        <v>0</v>
      </c>
      <c r="BD51" s="374">
        <f>IF('ПЛАН НАВЧАЛЬНОГО ПРОЦЕСУ ДЕННА'!BC52&gt;0,IF(ROUND('ПЛАН НАВЧАЛЬНОГО ПРОЦЕСУ ДЕННА'!BC52*$BY$4,0)&gt;0,ROUND('ПЛАН НАВЧАЛЬНОГО ПРОЦЕСУ ДЕННА'!BC52*$BY$4,0)*2,2),0)</f>
        <v>0</v>
      </c>
      <c r="BE51" s="374">
        <f>IF('ПЛАН НАВЧАЛЬНОГО ПРОЦЕСУ ДЕННА'!BD52&gt;0,IF(ROUND('ПЛАН НАВЧАЛЬНОГО ПРОЦЕСУ ДЕННА'!BD52*$BY$4,0)&gt;0,ROUND('ПЛАН НАВЧАЛЬНОГО ПРОЦЕСУ ДЕННА'!BD52*$BY$4,0)*2,2),0)</f>
        <v>0</v>
      </c>
      <c r="BF51" s="374">
        <f>IF('ПЛАН НАВЧАЛЬНОГО ПРОЦЕСУ ДЕННА'!BE52&gt;0,IF(ROUND('ПЛАН НАВЧАЛЬНОГО ПРОЦЕСУ ДЕННА'!BE52*$BY$4,0)&gt;0,ROUND('ПЛАН НАВЧАЛЬНОГО ПРОЦЕСУ ДЕННА'!BE52*$BY$4,0)*2,2),0)</f>
        <v>0</v>
      </c>
      <c r="BG51" s="70">
        <f>'ПЛАН НАВЧАЛЬНОГО ПРОЦЕСУ ДЕННА'!BF52</f>
        <v>0</v>
      </c>
      <c r="BH51" s="374">
        <f>IF('ПЛАН НАВЧАЛЬНОГО ПРОЦЕСУ ДЕННА'!BG52&gt;0,IF(ROUND('ПЛАН НАВЧАЛЬНОГО ПРОЦЕСУ ДЕННА'!BG52*$BY$4,0)&gt;0,ROUND('ПЛАН НАВЧАЛЬНОГО ПРОЦЕСУ ДЕННА'!BG52*$BY$4,0)*2,2),0)</f>
        <v>0</v>
      </c>
      <c r="BI51" s="374">
        <f>IF('ПЛАН НАВЧАЛЬНОГО ПРОЦЕСУ ДЕННА'!BH52&gt;0,IF(ROUND('ПЛАН НАВЧАЛЬНОГО ПРОЦЕСУ ДЕННА'!BH52*$BY$4,0)&gt;0,ROUND('ПЛАН НАВЧАЛЬНОГО ПРОЦЕСУ ДЕННА'!BH52*$BY$4,0)*2,2),0)</f>
        <v>0</v>
      </c>
      <c r="BJ51" s="374">
        <f>IF('ПЛАН НАВЧАЛЬНОГО ПРОЦЕСУ ДЕННА'!BI52&gt;0,IF(ROUND('ПЛАН НАВЧАЛЬНОГО ПРОЦЕСУ ДЕННА'!BI52*$BY$4,0)&gt;0,ROUND('ПЛАН НАВЧАЛЬНОГО ПРОЦЕСУ ДЕННА'!BI52*$BY$4,0)*2,2),0)</f>
        <v>0</v>
      </c>
      <c r="BK51" s="70">
        <f>'ПЛАН НАВЧАЛЬНОГО ПРОЦЕСУ ДЕННА'!BJ52</f>
        <v>0</v>
      </c>
      <c r="BL51" s="63">
        <f t="shared" si="1"/>
        <v>0</v>
      </c>
      <c r="BM51" s="127" t="str">
        <f t="shared" si="48"/>
        <v/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14">
        <f t="shared" si="28"/>
        <v>0</v>
      </c>
      <c r="BU51" s="14">
        <f t="shared" si="28"/>
        <v>0</v>
      </c>
      <c r="BV51" s="92">
        <f t="shared" si="43"/>
        <v>0</v>
      </c>
      <c r="BY51" s="14">
        <f t="shared" si="29"/>
        <v>0</v>
      </c>
      <c r="BZ51" s="14">
        <f t="shared" si="30"/>
        <v>0</v>
      </c>
      <c r="CA51" s="14">
        <f t="shared" si="31"/>
        <v>0</v>
      </c>
      <c r="CB51" s="14">
        <f t="shared" si="32"/>
        <v>0</v>
      </c>
      <c r="CC51" s="14">
        <f t="shared" si="33"/>
        <v>0</v>
      </c>
      <c r="CD51" s="14">
        <f t="shared" si="34"/>
        <v>0</v>
      </c>
      <c r="CE51" s="14">
        <f t="shared" si="35"/>
        <v>0</v>
      </c>
      <c r="CF51" s="14">
        <f t="shared" si="36"/>
        <v>0</v>
      </c>
      <c r="CG51" s="212">
        <f t="shared" si="44"/>
        <v>0</v>
      </c>
      <c r="CH51" s="312">
        <f t="shared" si="17"/>
        <v>0</v>
      </c>
      <c r="CJ51" s="313">
        <f t="shared" si="18"/>
        <v>0</v>
      </c>
      <c r="CK51" s="313">
        <f t="shared" si="19"/>
        <v>0</v>
      </c>
      <c r="CL51" s="313">
        <f t="shared" si="20"/>
        <v>0</v>
      </c>
      <c r="CM51" s="313">
        <f t="shared" si="21"/>
        <v>0</v>
      </c>
      <c r="CN51" s="313">
        <f t="shared" si="22"/>
        <v>0</v>
      </c>
      <c r="CO51" s="313">
        <f t="shared" si="23"/>
        <v>0</v>
      </c>
      <c r="CP51" s="313">
        <f t="shared" si="24"/>
        <v>0</v>
      </c>
      <c r="CQ51" s="313">
        <f t="shared" si="25"/>
        <v>0</v>
      </c>
      <c r="CR51" s="314">
        <f t="shared" si="45"/>
        <v>0</v>
      </c>
      <c r="CS51" s="313">
        <f t="shared" si="49"/>
        <v>0</v>
      </c>
      <c r="CT51" s="313">
        <f t="shared" si="50"/>
        <v>0</v>
      </c>
      <c r="CU51" s="315">
        <f t="shared" si="51"/>
        <v>0</v>
      </c>
      <c r="CV51" s="313">
        <f t="shared" si="52"/>
        <v>0</v>
      </c>
      <c r="CW51" s="313">
        <f t="shared" si="53"/>
        <v>0</v>
      </c>
      <c r="CX51" s="313">
        <f t="shared" si="54"/>
        <v>0</v>
      </c>
      <c r="CY51" s="313">
        <f t="shared" si="55"/>
        <v>0</v>
      </c>
      <c r="CZ51" s="313">
        <f t="shared" si="56"/>
        <v>0</v>
      </c>
      <c r="DA51" s="316">
        <f t="shared" si="46"/>
        <v>0</v>
      </c>
      <c r="DE51" s="317">
        <f>SUM($AF51:$AH51)+SUM($AJ51:$AL51)+SUM($AN51:AP51)+SUM($AR51:AT51)+SUM($AV51:AX51)+SUM($AZ51:BB51)+SUM($BD51:BF51)+SUM($BH51:BJ51)</f>
        <v>0</v>
      </c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Y51" s="317">
        <f t="shared" si="47"/>
        <v>0</v>
      </c>
      <c r="DZ51" s="317">
        <f t="shared" si="47"/>
        <v>0</v>
      </c>
      <c r="EA51" s="317">
        <f t="shared" si="47"/>
        <v>0</v>
      </c>
      <c r="EB51" s="317">
        <f t="shared" si="47"/>
        <v>0</v>
      </c>
      <c r="EC51" s="317">
        <f t="shared" si="47"/>
        <v>0</v>
      </c>
      <c r="ED51" s="317">
        <f t="shared" si="47"/>
        <v>0</v>
      </c>
      <c r="EE51" s="317">
        <f t="shared" si="47"/>
        <v>0</v>
      </c>
      <c r="EF51" s="317">
        <f t="shared" si="47"/>
        <v>0</v>
      </c>
    </row>
    <row r="52" spans="1:136" s="19" customFormat="1" ht="12.5" hidden="1">
      <c r="A52" s="22" t="str">
        <f>'ПЛАН НАВЧАЛЬНОГО ПРОЦЕСУ ДЕННА'!A53</f>
        <v xml:space="preserve"> 1.1.37</v>
      </c>
      <c r="B52" s="414">
        <f>'ПЛАН НАВЧАЛЬНОГО ПРОЦЕСУ ДЕННА'!B53</f>
        <v>0</v>
      </c>
      <c r="C52" s="415">
        <f>'ПЛАН НАВЧАЛЬНОГО ПРОЦЕСУ ДЕННА'!C53</f>
        <v>0</v>
      </c>
      <c r="D52" s="307">
        <f>'ПЛАН НАВЧАЛЬНОГО ПРОЦЕСУ ДЕННА'!D53</f>
        <v>0</v>
      </c>
      <c r="E52" s="308">
        <f>'ПЛАН НАВЧАЛЬНОГО ПРОЦЕСУ ДЕННА'!E53</f>
        <v>0</v>
      </c>
      <c r="F52" s="308">
        <f>'ПЛАН НАВЧАЛЬНОГО ПРОЦЕСУ ДЕННА'!F53</f>
        <v>0</v>
      </c>
      <c r="G52" s="309">
        <f>'ПЛАН НАВЧАЛЬНОГО ПРОЦЕСУ ДЕННА'!G53</f>
        <v>0</v>
      </c>
      <c r="H52" s="307">
        <f>'ПЛАН НАВЧАЛЬНОГО ПРОЦЕСУ ДЕННА'!H53</f>
        <v>0</v>
      </c>
      <c r="I52" s="308">
        <f>'ПЛАН НАВЧАЛЬНОГО ПРОЦЕСУ ДЕННА'!I53</f>
        <v>0</v>
      </c>
      <c r="J52" s="308">
        <f>'ПЛАН НАВЧАЛЬНОГО ПРОЦЕСУ ДЕННА'!J53</f>
        <v>0</v>
      </c>
      <c r="K52" s="308">
        <f>'ПЛАН НАВЧАЛЬНОГО ПРОЦЕСУ ДЕННА'!K53</f>
        <v>0</v>
      </c>
      <c r="L52" s="308">
        <f>'ПЛАН НАВЧАЛЬНОГО ПРОЦЕСУ ДЕННА'!L53</f>
        <v>0</v>
      </c>
      <c r="M52" s="308">
        <f>'ПЛАН НАВЧАЛЬНОГО ПРОЦЕСУ ДЕННА'!M53</f>
        <v>0</v>
      </c>
      <c r="N52" s="308">
        <f>'ПЛАН НАВЧАЛЬНОГО ПРОЦЕСУ ДЕННА'!N53</f>
        <v>0</v>
      </c>
      <c r="O52" s="308">
        <f>'ПЛАН НАВЧАЛЬНОГО ПРОЦЕСУ ДЕННА'!O53</f>
        <v>0</v>
      </c>
      <c r="P52" s="273">
        <f>'ПЛАН НАВЧАЛЬНОГО ПРОЦЕСУ ДЕННА'!P53</f>
        <v>0</v>
      </c>
      <c r="Q52" s="273">
        <f>'ПЛАН НАВЧАЛЬНОГО ПРОЦЕСУ ДЕННА'!Q53</f>
        <v>0</v>
      </c>
      <c r="R52" s="418"/>
      <c r="S52" s="487"/>
      <c r="T52" s="487"/>
      <c r="U52" s="487"/>
      <c r="V52" s="487"/>
      <c r="W52" s="487"/>
      <c r="X52" s="487"/>
      <c r="Y52" s="487"/>
      <c r="Z52" s="310">
        <f>'ПЛАН НАВЧАЛЬНОГО ПРОЦЕСУ ДЕННА'!Y53</f>
        <v>0</v>
      </c>
      <c r="AA52" s="147">
        <f t="shared" si="0"/>
        <v>0</v>
      </c>
      <c r="AB52" s="9">
        <f t="shared" si="42"/>
        <v>0</v>
      </c>
      <c r="AC52" s="9">
        <f t="shared" si="42"/>
        <v>0</v>
      </c>
      <c r="AD52" s="9">
        <f t="shared" si="42"/>
        <v>0</v>
      </c>
      <c r="AE52" s="9">
        <f t="shared" si="14"/>
        <v>0</v>
      </c>
      <c r="AF52" s="374">
        <f>IF('ПЛАН НАВЧАЛЬНОГО ПРОЦЕСУ ДЕННА'!AE53&gt;0,IF(ROUND('ПЛАН НАВЧАЛЬНОГО ПРОЦЕСУ ДЕННА'!AE53*$BY$4,0)&gt;0,ROUND('ПЛАН НАВЧАЛЬНОГО ПРОЦЕСУ ДЕННА'!AE53*$BY$4,0)*2,2),0)</f>
        <v>0</v>
      </c>
      <c r="AG52" s="374">
        <f>IF('ПЛАН НАВЧАЛЬНОГО ПРОЦЕСУ ДЕННА'!AF53&gt;0,IF(ROUND('ПЛАН НАВЧАЛЬНОГО ПРОЦЕСУ ДЕННА'!AF53*$BY$4,0)&gt;0,ROUND('ПЛАН НАВЧАЛЬНОГО ПРОЦЕСУ ДЕННА'!AF53*$BY$4,0)*2,2),0)</f>
        <v>0</v>
      </c>
      <c r="AH52" s="374">
        <f>IF('ПЛАН НАВЧАЛЬНОГО ПРОЦЕСУ ДЕННА'!AG53&gt;0,IF(ROUND('ПЛАН НАВЧАЛЬНОГО ПРОЦЕСУ ДЕННА'!AG53*$BY$4,0)&gt;0,ROUND('ПЛАН НАВЧАЛЬНОГО ПРОЦЕСУ ДЕННА'!AG53*$BY$4,0)*2,2),0)</f>
        <v>0</v>
      </c>
      <c r="AI52" s="70">
        <f>'ПЛАН НАВЧАЛЬНОГО ПРОЦЕСУ ДЕННА'!AH53</f>
        <v>0</v>
      </c>
      <c r="AJ52" s="374">
        <f>IF('ПЛАН НАВЧАЛЬНОГО ПРОЦЕСУ ДЕННА'!AI53&gt;0,IF(ROUND('ПЛАН НАВЧАЛЬНОГО ПРОЦЕСУ ДЕННА'!AI53*$BY$4,0)&gt;0,ROUND('ПЛАН НАВЧАЛЬНОГО ПРОЦЕСУ ДЕННА'!AI53*$BY$4,0)*2,2),0)</f>
        <v>0</v>
      </c>
      <c r="AK52" s="374">
        <f>IF('ПЛАН НАВЧАЛЬНОГО ПРОЦЕСУ ДЕННА'!AJ53&gt;0,IF(ROUND('ПЛАН НАВЧАЛЬНОГО ПРОЦЕСУ ДЕННА'!AJ53*$BY$4,0)&gt;0,ROUND('ПЛАН НАВЧАЛЬНОГО ПРОЦЕСУ ДЕННА'!AJ53*$BY$4,0)*2,2),0)</f>
        <v>0</v>
      </c>
      <c r="AL52" s="374">
        <f>IF('ПЛАН НАВЧАЛЬНОГО ПРОЦЕСУ ДЕННА'!AK53&gt;0,IF(ROUND('ПЛАН НАВЧАЛЬНОГО ПРОЦЕСУ ДЕННА'!AK53*$BY$4,0)&gt;0,ROUND('ПЛАН НАВЧАЛЬНОГО ПРОЦЕСУ ДЕННА'!AK53*$BY$4,0)*2,2),0)</f>
        <v>0</v>
      </c>
      <c r="AM52" s="70">
        <f>'ПЛАН НАВЧАЛЬНОГО ПРОЦЕСУ ДЕННА'!AL53</f>
        <v>0</v>
      </c>
      <c r="AN52" s="374">
        <f>IF('ПЛАН НАВЧАЛЬНОГО ПРОЦЕСУ ДЕННА'!AM53&gt;0,IF(ROUND('ПЛАН НАВЧАЛЬНОГО ПРОЦЕСУ ДЕННА'!AM53*$BY$4,0)&gt;0,ROUND('ПЛАН НАВЧАЛЬНОГО ПРОЦЕСУ ДЕННА'!AM53*$BY$4,0)*2,2),0)</f>
        <v>0</v>
      </c>
      <c r="AO52" s="374">
        <f>IF('ПЛАН НАВЧАЛЬНОГО ПРОЦЕСУ ДЕННА'!AN53&gt;0,IF(ROUND('ПЛАН НАВЧАЛЬНОГО ПРОЦЕСУ ДЕННА'!AN53*$BY$4,0)&gt;0,ROUND('ПЛАН НАВЧАЛЬНОГО ПРОЦЕСУ ДЕННА'!AN53*$BY$4,0)*2,2),0)</f>
        <v>0</v>
      </c>
      <c r="AP52" s="374">
        <f>IF('ПЛАН НАВЧАЛЬНОГО ПРОЦЕСУ ДЕННА'!AO53&gt;0,IF(ROUND('ПЛАН НАВЧАЛЬНОГО ПРОЦЕСУ ДЕННА'!AO53*$BY$4,0)&gt;0,ROUND('ПЛАН НАВЧАЛЬНОГО ПРОЦЕСУ ДЕННА'!AO53*$BY$4,0)*2,2),0)</f>
        <v>0</v>
      </c>
      <c r="AQ52" s="70">
        <f>'ПЛАН НАВЧАЛЬНОГО ПРОЦЕСУ ДЕННА'!AP53</f>
        <v>0</v>
      </c>
      <c r="AR52" s="374">
        <f>IF('ПЛАН НАВЧАЛЬНОГО ПРОЦЕСУ ДЕННА'!AQ53&gt;0,IF(ROUND('ПЛАН НАВЧАЛЬНОГО ПРОЦЕСУ ДЕННА'!AQ53*$BY$4,0)&gt;0,ROUND('ПЛАН НАВЧАЛЬНОГО ПРОЦЕСУ ДЕННА'!AQ53*$BY$4,0)*2,2),0)</f>
        <v>0</v>
      </c>
      <c r="AS52" s="374">
        <f>IF('ПЛАН НАВЧАЛЬНОГО ПРОЦЕСУ ДЕННА'!AR53&gt;0,IF(ROUND('ПЛАН НАВЧАЛЬНОГО ПРОЦЕСУ ДЕННА'!AR53*$BY$4,0)&gt;0,ROUND('ПЛАН НАВЧАЛЬНОГО ПРОЦЕСУ ДЕННА'!AR53*$BY$4,0)*2,2),0)</f>
        <v>0</v>
      </c>
      <c r="AT52" s="374">
        <f>IF('ПЛАН НАВЧАЛЬНОГО ПРОЦЕСУ ДЕННА'!AS53&gt;0,IF(ROUND('ПЛАН НАВЧАЛЬНОГО ПРОЦЕСУ ДЕННА'!AS53*$BY$4,0)&gt;0,ROUND('ПЛАН НАВЧАЛЬНОГО ПРОЦЕСУ ДЕННА'!AS53*$BY$4,0)*2,2),0)</f>
        <v>0</v>
      </c>
      <c r="AU52" s="70">
        <f>'ПЛАН НАВЧАЛЬНОГО ПРОЦЕСУ ДЕННА'!AT53</f>
        <v>0</v>
      </c>
      <c r="AV52" s="374">
        <f>IF('ПЛАН НАВЧАЛЬНОГО ПРОЦЕСУ ДЕННА'!AU53&gt;0,IF(ROUND('ПЛАН НАВЧАЛЬНОГО ПРОЦЕСУ ДЕННА'!AU53*$BY$4,0)&gt;0,ROUND('ПЛАН НАВЧАЛЬНОГО ПРОЦЕСУ ДЕННА'!AU53*$BY$4,0)*2,2),0)</f>
        <v>0</v>
      </c>
      <c r="AW52" s="374">
        <f>IF('ПЛАН НАВЧАЛЬНОГО ПРОЦЕСУ ДЕННА'!AV53&gt;0,IF(ROUND('ПЛАН НАВЧАЛЬНОГО ПРОЦЕСУ ДЕННА'!AV53*$BY$4,0)&gt;0,ROUND('ПЛАН НАВЧАЛЬНОГО ПРОЦЕСУ ДЕННА'!AV53*$BY$4,0)*2,2),0)</f>
        <v>0</v>
      </c>
      <c r="AX52" s="374">
        <f>IF('ПЛАН НАВЧАЛЬНОГО ПРОЦЕСУ ДЕННА'!AW53&gt;0,IF(ROUND('ПЛАН НАВЧАЛЬНОГО ПРОЦЕСУ ДЕННА'!AW53*$BY$4,0)&gt;0,ROUND('ПЛАН НАВЧАЛЬНОГО ПРОЦЕСУ ДЕННА'!AW53*$BY$4,0)*2,2),0)</f>
        <v>0</v>
      </c>
      <c r="AY52" s="70">
        <f>'ПЛАН НАВЧАЛЬНОГО ПРОЦЕСУ ДЕННА'!AX53</f>
        <v>0</v>
      </c>
      <c r="AZ52" s="374">
        <f>IF('ПЛАН НАВЧАЛЬНОГО ПРОЦЕСУ ДЕННА'!AY53&gt;0,IF(ROUND('ПЛАН НАВЧАЛЬНОГО ПРОЦЕСУ ДЕННА'!AY53*$BY$4,0)&gt;0,ROUND('ПЛАН НАВЧАЛЬНОГО ПРОЦЕСУ ДЕННА'!AY53*$BY$4,0)*2,2),0)</f>
        <v>0</v>
      </c>
      <c r="BA52" s="374">
        <f>IF('ПЛАН НАВЧАЛЬНОГО ПРОЦЕСУ ДЕННА'!AZ53&gt;0,IF(ROUND('ПЛАН НАВЧАЛЬНОГО ПРОЦЕСУ ДЕННА'!AZ53*$BY$4,0)&gt;0,ROUND('ПЛАН НАВЧАЛЬНОГО ПРОЦЕСУ ДЕННА'!AZ53*$BY$4,0)*2,2),0)</f>
        <v>0</v>
      </c>
      <c r="BB52" s="374">
        <f>IF('ПЛАН НАВЧАЛЬНОГО ПРОЦЕСУ ДЕННА'!BA53&gt;0,IF(ROUND('ПЛАН НАВЧАЛЬНОГО ПРОЦЕСУ ДЕННА'!BA53*$BY$4,0)&gt;0,ROUND('ПЛАН НАВЧАЛЬНОГО ПРОЦЕСУ ДЕННА'!BA53*$BY$4,0)*2,2),0)</f>
        <v>0</v>
      </c>
      <c r="BC52" s="70">
        <f>'ПЛАН НАВЧАЛЬНОГО ПРОЦЕСУ ДЕННА'!BB53</f>
        <v>0</v>
      </c>
      <c r="BD52" s="374">
        <f>IF('ПЛАН НАВЧАЛЬНОГО ПРОЦЕСУ ДЕННА'!BC53&gt;0,IF(ROUND('ПЛАН НАВЧАЛЬНОГО ПРОЦЕСУ ДЕННА'!BC53*$BY$4,0)&gt;0,ROUND('ПЛАН НАВЧАЛЬНОГО ПРОЦЕСУ ДЕННА'!BC53*$BY$4,0)*2,2),0)</f>
        <v>0</v>
      </c>
      <c r="BE52" s="374">
        <f>IF('ПЛАН НАВЧАЛЬНОГО ПРОЦЕСУ ДЕННА'!BD53&gt;0,IF(ROUND('ПЛАН НАВЧАЛЬНОГО ПРОЦЕСУ ДЕННА'!BD53*$BY$4,0)&gt;0,ROUND('ПЛАН НАВЧАЛЬНОГО ПРОЦЕСУ ДЕННА'!BD53*$BY$4,0)*2,2),0)</f>
        <v>0</v>
      </c>
      <c r="BF52" s="374">
        <f>IF('ПЛАН НАВЧАЛЬНОГО ПРОЦЕСУ ДЕННА'!BE53&gt;0,IF(ROUND('ПЛАН НАВЧАЛЬНОГО ПРОЦЕСУ ДЕННА'!BE53*$BY$4,0)&gt;0,ROUND('ПЛАН НАВЧАЛЬНОГО ПРОЦЕСУ ДЕННА'!BE53*$BY$4,0)*2,2),0)</f>
        <v>0</v>
      </c>
      <c r="BG52" s="70">
        <f>'ПЛАН НАВЧАЛЬНОГО ПРОЦЕСУ ДЕННА'!BF53</f>
        <v>0</v>
      </c>
      <c r="BH52" s="374">
        <f>IF('ПЛАН НАВЧАЛЬНОГО ПРОЦЕСУ ДЕННА'!BG53&gt;0,IF(ROUND('ПЛАН НАВЧАЛЬНОГО ПРОЦЕСУ ДЕННА'!BG53*$BY$4,0)&gt;0,ROUND('ПЛАН НАВЧАЛЬНОГО ПРОЦЕСУ ДЕННА'!BG53*$BY$4,0)*2,2),0)</f>
        <v>0</v>
      </c>
      <c r="BI52" s="374">
        <f>IF('ПЛАН НАВЧАЛЬНОГО ПРОЦЕСУ ДЕННА'!BH53&gt;0,IF(ROUND('ПЛАН НАВЧАЛЬНОГО ПРОЦЕСУ ДЕННА'!BH53*$BY$4,0)&gt;0,ROUND('ПЛАН НАВЧАЛЬНОГО ПРОЦЕСУ ДЕННА'!BH53*$BY$4,0)*2,2),0)</f>
        <v>0</v>
      </c>
      <c r="BJ52" s="374">
        <f>IF('ПЛАН НАВЧАЛЬНОГО ПРОЦЕСУ ДЕННА'!BI53&gt;0,IF(ROUND('ПЛАН НАВЧАЛЬНОГО ПРОЦЕСУ ДЕННА'!BI53*$BY$4,0)&gt;0,ROUND('ПЛАН НАВЧАЛЬНОГО ПРОЦЕСУ ДЕННА'!BI53*$BY$4,0)*2,2),0)</f>
        <v>0</v>
      </c>
      <c r="BK52" s="70">
        <f>'ПЛАН НАВЧАЛЬНОГО ПРОЦЕСУ ДЕННА'!BJ53</f>
        <v>0</v>
      </c>
      <c r="BL52" s="63">
        <f t="shared" si="1"/>
        <v>0</v>
      </c>
      <c r="BM52" s="127" t="str">
        <f t="shared" si="48"/>
        <v/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14">
        <f t="shared" si="28"/>
        <v>0</v>
      </c>
      <c r="BU52" s="14">
        <f t="shared" si="28"/>
        <v>0</v>
      </c>
      <c r="BV52" s="92">
        <f t="shared" si="43"/>
        <v>0</v>
      </c>
      <c r="BY52" s="14">
        <f t="shared" si="29"/>
        <v>0</v>
      </c>
      <c r="BZ52" s="14">
        <f t="shared" si="30"/>
        <v>0</v>
      </c>
      <c r="CA52" s="14">
        <f t="shared" si="31"/>
        <v>0</v>
      </c>
      <c r="CB52" s="14">
        <f t="shared" si="32"/>
        <v>0</v>
      </c>
      <c r="CC52" s="14">
        <f t="shared" si="33"/>
        <v>0</v>
      </c>
      <c r="CD52" s="14">
        <f t="shared" si="34"/>
        <v>0</v>
      </c>
      <c r="CE52" s="14">
        <f t="shared" si="35"/>
        <v>0</v>
      </c>
      <c r="CF52" s="14">
        <f t="shared" si="36"/>
        <v>0</v>
      </c>
      <c r="CG52" s="212">
        <f t="shared" si="44"/>
        <v>0</v>
      </c>
      <c r="CH52" s="312">
        <f t="shared" si="17"/>
        <v>0</v>
      </c>
      <c r="CJ52" s="313">
        <f t="shared" si="18"/>
        <v>0</v>
      </c>
      <c r="CK52" s="313">
        <f t="shared" si="19"/>
        <v>0</v>
      </c>
      <c r="CL52" s="313">
        <f t="shared" si="20"/>
        <v>0</v>
      </c>
      <c r="CM52" s="313">
        <f t="shared" si="21"/>
        <v>0</v>
      </c>
      <c r="CN52" s="313">
        <f t="shared" si="22"/>
        <v>0</v>
      </c>
      <c r="CO52" s="313">
        <f t="shared" si="23"/>
        <v>0</v>
      </c>
      <c r="CP52" s="313">
        <f t="shared" si="24"/>
        <v>0</v>
      </c>
      <c r="CQ52" s="313">
        <f t="shared" si="25"/>
        <v>0</v>
      </c>
      <c r="CR52" s="314">
        <f t="shared" si="45"/>
        <v>0</v>
      </c>
      <c r="CS52" s="313">
        <f t="shared" si="49"/>
        <v>0</v>
      </c>
      <c r="CT52" s="313">
        <f t="shared" si="50"/>
        <v>0</v>
      </c>
      <c r="CU52" s="315">
        <f t="shared" si="51"/>
        <v>0</v>
      </c>
      <c r="CV52" s="313">
        <f t="shared" si="52"/>
        <v>0</v>
      </c>
      <c r="CW52" s="313">
        <f t="shared" si="53"/>
        <v>0</v>
      </c>
      <c r="CX52" s="313">
        <f t="shared" si="54"/>
        <v>0</v>
      </c>
      <c r="CY52" s="313">
        <f t="shared" si="55"/>
        <v>0</v>
      </c>
      <c r="CZ52" s="313">
        <f t="shared" si="56"/>
        <v>0</v>
      </c>
      <c r="DA52" s="316">
        <f t="shared" si="46"/>
        <v>0</v>
      </c>
      <c r="DE52" s="317">
        <f>SUM($AF52:$AH52)+SUM($AJ52:$AL52)+SUM($AN52:AP52)+SUM($AR52:AT52)+SUM($AV52:AX52)+SUM($AZ52:BB52)+SUM($BD52:BF52)+SUM($BH52:BJ52)</f>
        <v>0</v>
      </c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Y52" s="317">
        <f t="shared" si="47"/>
        <v>0</v>
      </c>
      <c r="DZ52" s="317">
        <f t="shared" si="47"/>
        <v>0</v>
      </c>
      <c r="EA52" s="317">
        <f t="shared" si="47"/>
        <v>0</v>
      </c>
      <c r="EB52" s="317">
        <f t="shared" si="47"/>
        <v>0</v>
      </c>
      <c r="EC52" s="317">
        <f t="shared" si="47"/>
        <v>0</v>
      </c>
      <c r="ED52" s="317">
        <f t="shared" si="47"/>
        <v>0</v>
      </c>
      <c r="EE52" s="317">
        <f t="shared" si="47"/>
        <v>0</v>
      </c>
      <c r="EF52" s="317">
        <f t="shared" si="47"/>
        <v>0</v>
      </c>
    </row>
    <row r="53" spans="1:136" s="19" customFormat="1" ht="12.5" hidden="1">
      <c r="A53" s="22" t="str">
        <f>'ПЛАН НАВЧАЛЬНОГО ПРОЦЕСУ ДЕННА'!A54</f>
        <v xml:space="preserve"> 1.1.38</v>
      </c>
      <c r="B53" s="414">
        <f>'ПЛАН НАВЧАЛЬНОГО ПРОЦЕСУ ДЕННА'!B54</f>
        <v>0</v>
      </c>
      <c r="C53" s="415">
        <f>'ПЛАН НАВЧАЛЬНОГО ПРОЦЕСУ ДЕННА'!C54</f>
        <v>0</v>
      </c>
      <c r="D53" s="307">
        <f>'ПЛАН НАВЧАЛЬНОГО ПРОЦЕСУ ДЕННА'!D54</f>
        <v>0</v>
      </c>
      <c r="E53" s="308">
        <f>'ПЛАН НАВЧАЛЬНОГО ПРОЦЕСУ ДЕННА'!E54</f>
        <v>0</v>
      </c>
      <c r="F53" s="308">
        <f>'ПЛАН НАВЧАЛЬНОГО ПРОЦЕСУ ДЕННА'!F54</f>
        <v>0</v>
      </c>
      <c r="G53" s="309">
        <f>'ПЛАН НАВЧАЛЬНОГО ПРОЦЕСУ ДЕННА'!G54</f>
        <v>0</v>
      </c>
      <c r="H53" s="307">
        <f>'ПЛАН НАВЧАЛЬНОГО ПРОЦЕСУ ДЕННА'!H54</f>
        <v>0</v>
      </c>
      <c r="I53" s="308">
        <f>'ПЛАН НАВЧАЛЬНОГО ПРОЦЕСУ ДЕННА'!I54</f>
        <v>0</v>
      </c>
      <c r="J53" s="308">
        <f>'ПЛАН НАВЧАЛЬНОГО ПРОЦЕСУ ДЕННА'!J54</f>
        <v>0</v>
      </c>
      <c r="K53" s="308">
        <f>'ПЛАН НАВЧАЛЬНОГО ПРОЦЕСУ ДЕННА'!K54</f>
        <v>0</v>
      </c>
      <c r="L53" s="308">
        <f>'ПЛАН НАВЧАЛЬНОГО ПРОЦЕСУ ДЕННА'!L54</f>
        <v>0</v>
      </c>
      <c r="M53" s="308">
        <f>'ПЛАН НАВЧАЛЬНОГО ПРОЦЕСУ ДЕННА'!M54</f>
        <v>0</v>
      </c>
      <c r="N53" s="308">
        <f>'ПЛАН НАВЧАЛЬНОГО ПРОЦЕСУ ДЕННА'!N54</f>
        <v>0</v>
      </c>
      <c r="O53" s="308">
        <f>'ПЛАН НАВЧАЛЬНОГО ПРОЦЕСУ ДЕННА'!O54</f>
        <v>0</v>
      </c>
      <c r="P53" s="273">
        <f>'ПЛАН НАВЧАЛЬНОГО ПРОЦЕСУ ДЕННА'!P54</f>
        <v>0</v>
      </c>
      <c r="Q53" s="273">
        <f>'ПЛАН НАВЧАЛЬНОГО ПРОЦЕСУ ДЕННА'!Q54</f>
        <v>0</v>
      </c>
      <c r="R53" s="418"/>
      <c r="S53" s="487"/>
      <c r="T53" s="487"/>
      <c r="U53" s="487"/>
      <c r="V53" s="487"/>
      <c r="W53" s="487"/>
      <c r="X53" s="487"/>
      <c r="Y53" s="487"/>
      <c r="Z53" s="310">
        <f>'ПЛАН НАВЧАЛЬНОГО ПРОЦЕСУ ДЕННА'!Y54</f>
        <v>0</v>
      </c>
      <c r="AA53" s="147">
        <f t="shared" si="0"/>
        <v>0</v>
      </c>
      <c r="AB53" s="9">
        <f t="shared" si="42"/>
        <v>0</v>
      </c>
      <c r="AC53" s="9">
        <f t="shared" si="42"/>
        <v>0</v>
      </c>
      <c r="AD53" s="9">
        <f t="shared" si="42"/>
        <v>0</v>
      </c>
      <c r="AE53" s="9">
        <f t="shared" si="14"/>
        <v>0</v>
      </c>
      <c r="AF53" s="374">
        <f>IF('ПЛАН НАВЧАЛЬНОГО ПРОЦЕСУ ДЕННА'!AE54&gt;0,IF(ROUND('ПЛАН НАВЧАЛЬНОГО ПРОЦЕСУ ДЕННА'!AE54*$BY$4,0)&gt;0,ROUND('ПЛАН НАВЧАЛЬНОГО ПРОЦЕСУ ДЕННА'!AE54*$BY$4,0)*2,2),0)</f>
        <v>0</v>
      </c>
      <c r="AG53" s="374">
        <f>IF('ПЛАН НАВЧАЛЬНОГО ПРОЦЕСУ ДЕННА'!AF54&gt;0,IF(ROUND('ПЛАН НАВЧАЛЬНОГО ПРОЦЕСУ ДЕННА'!AF54*$BY$4,0)&gt;0,ROUND('ПЛАН НАВЧАЛЬНОГО ПРОЦЕСУ ДЕННА'!AF54*$BY$4,0)*2,2),0)</f>
        <v>0</v>
      </c>
      <c r="AH53" s="374">
        <f>IF('ПЛАН НАВЧАЛЬНОГО ПРОЦЕСУ ДЕННА'!AG54&gt;0,IF(ROUND('ПЛАН НАВЧАЛЬНОГО ПРОЦЕСУ ДЕННА'!AG54*$BY$4,0)&gt;0,ROUND('ПЛАН НАВЧАЛЬНОГО ПРОЦЕСУ ДЕННА'!AG54*$BY$4,0)*2,2),0)</f>
        <v>0</v>
      </c>
      <c r="AI53" s="70">
        <f>'ПЛАН НАВЧАЛЬНОГО ПРОЦЕСУ ДЕННА'!AH54</f>
        <v>0</v>
      </c>
      <c r="AJ53" s="374">
        <f>IF('ПЛАН НАВЧАЛЬНОГО ПРОЦЕСУ ДЕННА'!AI54&gt;0,IF(ROUND('ПЛАН НАВЧАЛЬНОГО ПРОЦЕСУ ДЕННА'!AI54*$BY$4,0)&gt;0,ROUND('ПЛАН НАВЧАЛЬНОГО ПРОЦЕСУ ДЕННА'!AI54*$BY$4,0)*2,2),0)</f>
        <v>0</v>
      </c>
      <c r="AK53" s="374">
        <f>IF('ПЛАН НАВЧАЛЬНОГО ПРОЦЕСУ ДЕННА'!AJ54&gt;0,IF(ROUND('ПЛАН НАВЧАЛЬНОГО ПРОЦЕСУ ДЕННА'!AJ54*$BY$4,0)&gt;0,ROUND('ПЛАН НАВЧАЛЬНОГО ПРОЦЕСУ ДЕННА'!AJ54*$BY$4,0)*2,2),0)</f>
        <v>0</v>
      </c>
      <c r="AL53" s="374">
        <f>IF('ПЛАН НАВЧАЛЬНОГО ПРОЦЕСУ ДЕННА'!AK54&gt;0,IF(ROUND('ПЛАН НАВЧАЛЬНОГО ПРОЦЕСУ ДЕННА'!AK54*$BY$4,0)&gt;0,ROUND('ПЛАН НАВЧАЛЬНОГО ПРОЦЕСУ ДЕННА'!AK54*$BY$4,0)*2,2),0)</f>
        <v>0</v>
      </c>
      <c r="AM53" s="70">
        <f>'ПЛАН НАВЧАЛЬНОГО ПРОЦЕСУ ДЕННА'!AL54</f>
        <v>0</v>
      </c>
      <c r="AN53" s="374">
        <f>IF('ПЛАН НАВЧАЛЬНОГО ПРОЦЕСУ ДЕННА'!AM54&gt;0,IF(ROUND('ПЛАН НАВЧАЛЬНОГО ПРОЦЕСУ ДЕННА'!AM54*$BY$4,0)&gt;0,ROUND('ПЛАН НАВЧАЛЬНОГО ПРОЦЕСУ ДЕННА'!AM54*$BY$4,0)*2,2),0)</f>
        <v>0</v>
      </c>
      <c r="AO53" s="374">
        <f>IF('ПЛАН НАВЧАЛЬНОГО ПРОЦЕСУ ДЕННА'!AN54&gt;0,IF(ROUND('ПЛАН НАВЧАЛЬНОГО ПРОЦЕСУ ДЕННА'!AN54*$BY$4,0)&gt;0,ROUND('ПЛАН НАВЧАЛЬНОГО ПРОЦЕСУ ДЕННА'!AN54*$BY$4,0)*2,2),0)</f>
        <v>0</v>
      </c>
      <c r="AP53" s="374">
        <f>IF('ПЛАН НАВЧАЛЬНОГО ПРОЦЕСУ ДЕННА'!AO54&gt;0,IF(ROUND('ПЛАН НАВЧАЛЬНОГО ПРОЦЕСУ ДЕННА'!AO54*$BY$4,0)&gt;0,ROUND('ПЛАН НАВЧАЛЬНОГО ПРОЦЕСУ ДЕННА'!AO54*$BY$4,0)*2,2),0)</f>
        <v>0</v>
      </c>
      <c r="AQ53" s="70">
        <f>'ПЛАН НАВЧАЛЬНОГО ПРОЦЕСУ ДЕННА'!AP54</f>
        <v>0</v>
      </c>
      <c r="AR53" s="374">
        <f>IF('ПЛАН НАВЧАЛЬНОГО ПРОЦЕСУ ДЕННА'!AQ54&gt;0,IF(ROUND('ПЛАН НАВЧАЛЬНОГО ПРОЦЕСУ ДЕННА'!AQ54*$BY$4,0)&gt;0,ROUND('ПЛАН НАВЧАЛЬНОГО ПРОЦЕСУ ДЕННА'!AQ54*$BY$4,0)*2,2),0)</f>
        <v>0</v>
      </c>
      <c r="AS53" s="374">
        <f>IF('ПЛАН НАВЧАЛЬНОГО ПРОЦЕСУ ДЕННА'!AR54&gt;0,IF(ROUND('ПЛАН НАВЧАЛЬНОГО ПРОЦЕСУ ДЕННА'!AR54*$BY$4,0)&gt;0,ROUND('ПЛАН НАВЧАЛЬНОГО ПРОЦЕСУ ДЕННА'!AR54*$BY$4,0)*2,2),0)</f>
        <v>0</v>
      </c>
      <c r="AT53" s="374">
        <f>IF('ПЛАН НАВЧАЛЬНОГО ПРОЦЕСУ ДЕННА'!AS54&gt;0,IF(ROUND('ПЛАН НАВЧАЛЬНОГО ПРОЦЕСУ ДЕННА'!AS54*$BY$4,0)&gt;0,ROUND('ПЛАН НАВЧАЛЬНОГО ПРОЦЕСУ ДЕННА'!AS54*$BY$4,0)*2,2),0)</f>
        <v>0</v>
      </c>
      <c r="AU53" s="70">
        <f>'ПЛАН НАВЧАЛЬНОГО ПРОЦЕСУ ДЕННА'!AT54</f>
        <v>0</v>
      </c>
      <c r="AV53" s="374">
        <f>IF('ПЛАН НАВЧАЛЬНОГО ПРОЦЕСУ ДЕННА'!AU54&gt;0,IF(ROUND('ПЛАН НАВЧАЛЬНОГО ПРОЦЕСУ ДЕННА'!AU54*$BY$4,0)&gt;0,ROUND('ПЛАН НАВЧАЛЬНОГО ПРОЦЕСУ ДЕННА'!AU54*$BY$4,0)*2,2),0)</f>
        <v>0</v>
      </c>
      <c r="AW53" s="374">
        <f>IF('ПЛАН НАВЧАЛЬНОГО ПРОЦЕСУ ДЕННА'!AV54&gt;0,IF(ROUND('ПЛАН НАВЧАЛЬНОГО ПРОЦЕСУ ДЕННА'!AV54*$BY$4,0)&gt;0,ROUND('ПЛАН НАВЧАЛЬНОГО ПРОЦЕСУ ДЕННА'!AV54*$BY$4,0)*2,2),0)</f>
        <v>0</v>
      </c>
      <c r="AX53" s="374">
        <f>IF('ПЛАН НАВЧАЛЬНОГО ПРОЦЕСУ ДЕННА'!AW54&gt;0,IF(ROUND('ПЛАН НАВЧАЛЬНОГО ПРОЦЕСУ ДЕННА'!AW54*$BY$4,0)&gt;0,ROUND('ПЛАН НАВЧАЛЬНОГО ПРОЦЕСУ ДЕННА'!AW54*$BY$4,0)*2,2),0)</f>
        <v>0</v>
      </c>
      <c r="AY53" s="70">
        <f>'ПЛАН НАВЧАЛЬНОГО ПРОЦЕСУ ДЕННА'!AX54</f>
        <v>0</v>
      </c>
      <c r="AZ53" s="374">
        <f>IF('ПЛАН НАВЧАЛЬНОГО ПРОЦЕСУ ДЕННА'!AY54&gt;0,IF(ROUND('ПЛАН НАВЧАЛЬНОГО ПРОЦЕСУ ДЕННА'!AY54*$BY$4,0)&gt;0,ROUND('ПЛАН НАВЧАЛЬНОГО ПРОЦЕСУ ДЕННА'!AY54*$BY$4,0)*2,2),0)</f>
        <v>0</v>
      </c>
      <c r="BA53" s="374">
        <f>IF('ПЛАН НАВЧАЛЬНОГО ПРОЦЕСУ ДЕННА'!AZ54&gt;0,IF(ROUND('ПЛАН НАВЧАЛЬНОГО ПРОЦЕСУ ДЕННА'!AZ54*$BY$4,0)&gt;0,ROUND('ПЛАН НАВЧАЛЬНОГО ПРОЦЕСУ ДЕННА'!AZ54*$BY$4,0)*2,2),0)</f>
        <v>0</v>
      </c>
      <c r="BB53" s="374">
        <f>IF('ПЛАН НАВЧАЛЬНОГО ПРОЦЕСУ ДЕННА'!BA54&gt;0,IF(ROUND('ПЛАН НАВЧАЛЬНОГО ПРОЦЕСУ ДЕННА'!BA54*$BY$4,0)&gt;0,ROUND('ПЛАН НАВЧАЛЬНОГО ПРОЦЕСУ ДЕННА'!BA54*$BY$4,0)*2,2),0)</f>
        <v>0</v>
      </c>
      <c r="BC53" s="70">
        <f>'ПЛАН НАВЧАЛЬНОГО ПРОЦЕСУ ДЕННА'!BB54</f>
        <v>0</v>
      </c>
      <c r="BD53" s="374">
        <f>IF('ПЛАН НАВЧАЛЬНОГО ПРОЦЕСУ ДЕННА'!BC54&gt;0,IF(ROUND('ПЛАН НАВЧАЛЬНОГО ПРОЦЕСУ ДЕННА'!BC54*$BY$4,0)&gt;0,ROUND('ПЛАН НАВЧАЛЬНОГО ПРОЦЕСУ ДЕННА'!BC54*$BY$4,0)*2,2),0)</f>
        <v>0</v>
      </c>
      <c r="BE53" s="374">
        <f>IF('ПЛАН НАВЧАЛЬНОГО ПРОЦЕСУ ДЕННА'!BD54&gt;0,IF(ROUND('ПЛАН НАВЧАЛЬНОГО ПРОЦЕСУ ДЕННА'!BD54*$BY$4,0)&gt;0,ROUND('ПЛАН НАВЧАЛЬНОГО ПРОЦЕСУ ДЕННА'!BD54*$BY$4,0)*2,2),0)</f>
        <v>0</v>
      </c>
      <c r="BF53" s="374">
        <f>IF('ПЛАН НАВЧАЛЬНОГО ПРОЦЕСУ ДЕННА'!BE54&gt;0,IF(ROUND('ПЛАН НАВЧАЛЬНОГО ПРОЦЕСУ ДЕННА'!BE54*$BY$4,0)&gt;0,ROUND('ПЛАН НАВЧАЛЬНОГО ПРОЦЕСУ ДЕННА'!BE54*$BY$4,0)*2,2),0)</f>
        <v>0</v>
      </c>
      <c r="BG53" s="70">
        <f>'ПЛАН НАВЧАЛЬНОГО ПРОЦЕСУ ДЕННА'!BF54</f>
        <v>0</v>
      </c>
      <c r="BH53" s="374">
        <f>IF('ПЛАН НАВЧАЛЬНОГО ПРОЦЕСУ ДЕННА'!BG54&gt;0,IF(ROUND('ПЛАН НАВЧАЛЬНОГО ПРОЦЕСУ ДЕННА'!BG54*$BY$4,0)&gt;0,ROUND('ПЛАН НАВЧАЛЬНОГО ПРОЦЕСУ ДЕННА'!BG54*$BY$4,0)*2,2),0)</f>
        <v>0</v>
      </c>
      <c r="BI53" s="374">
        <f>IF('ПЛАН НАВЧАЛЬНОГО ПРОЦЕСУ ДЕННА'!BH54&gt;0,IF(ROUND('ПЛАН НАВЧАЛЬНОГО ПРОЦЕСУ ДЕННА'!BH54*$BY$4,0)&gt;0,ROUND('ПЛАН НАВЧАЛЬНОГО ПРОЦЕСУ ДЕННА'!BH54*$BY$4,0)*2,2),0)</f>
        <v>0</v>
      </c>
      <c r="BJ53" s="374">
        <f>IF('ПЛАН НАВЧАЛЬНОГО ПРОЦЕСУ ДЕННА'!BI54&gt;0,IF(ROUND('ПЛАН НАВЧАЛЬНОГО ПРОЦЕСУ ДЕННА'!BI54*$BY$4,0)&gt;0,ROUND('ПЛАН НАВЧАЛЬНОГО ПРОЦЕСУ ДЕННА'!BI54*$BY$4,0)*2,2),0)</f>
        <v>0</v>
      </c>
      <c r="BK53" s="70">
        <f>'ПЛАН НАВЧАЛЬНОГО ПРОЦЕСУ ДЕННА'!BJ54</f>
        <v>0</v>
      </c>
      <c r="BL53" s="63">
        <f t="shared" si="1"/>
        <v>0</v>
      </c>
      <c r="BM53" s="127" t="str">
        <f t="shared" si="48"/>
        <v/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14">
        <f t="shared" si="28"/>
        <v>0</v>
      </c>
      <c r="BU53" s="14">
        <f t="shared" si="28"/>
        <v>0</v>
      </c>
      <c r="BV53" s="92">
        <f t="shared" si="43"/>
        <v>0</v>
      </c>
      <c r="BY53" s="14">
        <f t="shared" si="29"/>
        <v>0</v>
      </c>
      <c r="BZ53" s="14">
        <f t="shared" si="30"/>
        <v>0</v>
      </c>
      <c r="CA53" s="14">
        <f t="shared" si="31"/>
        <v>0</v>
      </c>
      <c r="CB53" s="14">
        <f t="shared" si="32"/>
        <v>0</v>
      </c>
      <c r="CC53" s="14">
        <f t="shared" si="33"/>
        <v>0</v>
      </c>
      <c r="CD53" s="14">
        <f t="shared" si="34"/>
        <v>0</v>
      </c>
      <c r="CE53" s="14">
        <f t="shared" si="35"/>
        <v>0</v>
      </c>
      <c r="CF53" s="14">
        <f t="shared" si="36"/>
        <v>0</v>
      </c>
      <c r="CG53" s="212">
        <f t="shared" si="44"/>
        <v>0</v>
      </c>
      <c r="CH53" s="312">
        <f t="shared" si="17"/>
        <v>0</v>
      </c>
      <c r="CJ53" s="313">
        <f t="shared" si="18"/>
        <v>0</v>
      </c>
      <c r="CK53" s="313">
        <f t="shared" si="19"/>
        <v>0</v>
      </c>
      <c r="CL53" s="313">
        <f t="shared" si="20"/>
        <v>0</v>
      </c>
      <c r="CM53" s="313">
        <f t="shared" si="21"/>
        <v>0</v>
      </c>
      <c r="CN53" s="313">
        <f t="shared" si="22"/>
        <v>0</v>
      </c>
      <c r="CO53" s="313">
        <f t="shared" si="23"/>
        <v>0</v>
      </c>
      <c r="CP53" s="313">
        <f t="shared" si="24"/>
        <v>0</v>
      </c>
      <c r="CQ53" s="313">
        <f t="shared" si="25"/>
        <v>0</v>
      </c>
      <c r="CR53" s="314">
        <f t="shared" si="45"/>
        <v>0</v>
      </c>
      <c r="CS53" s="313">
        <f t="shared" si="49"/>
        <v>0</v>
      </c>
      <c r="CT53" s="313">
        <f t="shared" si="50"/>
        <v>0</v>
      </c>
      <c r="CU53" s="315">
        <f t="shared" si="51"/>
        <v>0</v>
      </c>
      <c r="CV53" s="313">
        <f t="shared" si="52"/>
        <v>0</v>
      </c>
      <c r="CW53" s="313">
        <f t="shared" si="53"/>
        <v>0</v>
      </c>
      <c r="CX53" s="313">
        <f t="shared" si="54"/>
        <v>0</v>
      </c>
      <c r="CY53" s="313">
        <f t="shared" si="55"/>
        <v>0</v>
      </c>
      <c r="CZ53" s="313">
        <f t="shared" si="56"/>
        <v>0</v>
      </c>
      <c r="DA53" s="316">
        <f t="shared" si="46"/>
        <v>0</v>
      </c>
      <c r="DE53" s="317">
        <f>SUM($AF53:$AH53)+SUM($AJ53:$AL53)+SUM($AN53:AP53)+SUM($AR53:AT53)+SUM($AV53:AX53)+SUM($AZ53:BB53)+SUM($BD53:BF53)+SUM($BH53:BJ53)</f>
        <v>0</v>
      </c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Y53" s="317">
        <f t="shared" si="47"/>
        <v>0</v>
      </c>
      <c r="DZ53" s="317">
        <f t="shared" si="47"/>
        <v>0</v>
      </c>
      <c r="EA53" s="317">
        <f t="shared" si="47"/>
        <v>0</v>
      </c>
      <c r="EB53" s="317">
        <f t="shared" si="47"/>
        <v>0</v>
      </c>
      <c r="EC53" s="317">
        <f t="shared" si="47"/>
        <v>0</v>
      </c>
      <c r="ED53" s="317">
        <f t="shared" si="47"/>
        <v>0</v>
      </c>
      <c r="EE53" s="317">
        <f t="shared" si="47"/>
        <v>0</v>
      </c>
      <c r="EF53" s="317">
        <f t="shared" si="47"/>
        <v>0</v>
      </c>
    </row>
    <row r="54" spans="1:136" s="19" customFormat="1" ht="12.5" hidden="1">
      <c r="A54" s="22" t="str">
        <f>'ПЛАН НАВЧАЛЬНОГО ПРОЦЕСУ ДЕННА'!A55</f>
        <v xml:space="preserve"> 1.1.39</v>
      </c>
      <c r="B54" s="414">
        <f>'ПЛАН НАВЧАЛЬНОГО ПРОЦЕСУ ДЕННА'!B55</f>
        <v>0</v>
      </c>
      <c r="C54" s="415">
        <f>'ПЛАН НАВЧАЛЬНОГО ПРОЦЕСУ ДЕННА'!C55</f>
        <v>0</v>
      </c>
      <c r="D54" s="307">
        <f>'ПЛАН НАВЧАЛЬНОГО ПРОЦЕСУ ДЕННА'!D55</f>
        <v>0</v>
      </c>
      <c r="E54" s="308">
        <f>'ПЛАН НАВЧАЛЬНОГО ПРОЦЕСУ ДЕННА'!E55</f>
        <v>0</v>
      </c>
      <c r="F54" s="308">
        <f>'ПЛАН НАВЧАЛЬНОГО ПРОЦЕСУ ДЕННА'!F55</f>
        <v>0</v>
      </c>
      <c r="G54" s="309">
        <f>'ПЛАН НАВЧАЛЬНОГО ПРОЦЕСУ ДЕННА'!G55</f>
        <v>0</v>
      </c>
      <c r="H54" s="307">
        <f>'ПЛАН НАВЧАЛЬНОГО ПРОЦЕСУ ДЕННА'!H55</f>
        <v>0</v>
      </c>
      <c r="I54" s="308">
        <f>'ПЛАН НАВЧАЛЬНОГО ПРОЦЕСУ ДЕННА'!I55</f>
        <v>0</v>
      </c>
      <c r="J54" s="308">
        <f>'ПЛАН НАВЧАЛЬНОГО ПРОЦЕСУ ДЕННА'!J55</f>
        <v>0</v>
      </c>
      <c r="K54" s="308">
        <f>'ПЛАН НАВЧАЛЬНОГО ПРОЦЕСУ ДЕННА'!K55</f>
        <v>0</v>
      </c>
      <c r="L54" s="308">
        <f>'ПЛАН НАВЧАЛЬНОГО ПРОЦЕСУ ДЕННА'!L55</f>
        <v>0</v>
      </c>
      <c r="M54" s="308">
        <f>'ПЛАН НАВЧАЛЬНОГО ПРОЦЕСУ ДЕННА'!M55</f>
        <v>0</v>
      </c>
      <c r="N54" s="308">
        <f>'ПЛАН НАВЧАЛЬНОГО ПРОЦЕСУ ДЕННА'!N55</f>
        <v>0</v>
      </c>
      <c r="O54" s="308">
        <f>'ПЛАН НАВЧАЛЬНОГО ПРОЦЕСУ ДЕННА'!O55</f>
        <v>0</v>
      </c>
      <c r="P54" s="273">
        <f>'ПЛАН НАВЧАЛЬНОГО ПРОЦЕСУ ДЕННА'!P55</f>
        <v>0</v>
      </c>
      <c r="Q54" s="273">
        <f>'ПЛАН НАВЧАЛЬНОГО ПРОЦЕСУ ДЕННА'!Q55</f>
        <v>0</v>
      </c>
      <c r="R54" s="418"/>
      <c r="S54" s="487"/>
      <c r="T54" s="487"/>
      <c r="U54" s="487"/>
      <c r="V54" s="487"/>
      <c r="W54" s="487"/>
      <c r="X54" s="487"/>
      <c r="Y54" s="487"/>
      <c r="Z54" s="310">
        <f>'ПЛАН НАВЧАЛЬНОГО ПРОЦЕСУ ДЕННА'!Y55</f>
        <v>0</v>
      </c>
      <c r="AA54" s="147">
        <f t="shared" si="0"/>
        <v>0</v>
      </c>
      <c r="AB54" s="9">
        <f t="shared" si="42"/>
        <v>0</v>
      </c>
      <c r="AC54" s="9">
        <f t="shared" si="42"/>
        <v>0</v>
      </c>
      <c r="AD54" s="9">
        <f t="shared" si="42"/>
        <v>0</v>
      </c>
      <c r="AE54" s="9">
        <f t="shared" si="14"/>
        <v>0</v>
      </c>
      <c r="AF54" s="374">
        <f>IF('ПЛАН НАВЧАЛЬНОГО ПРОЦЕСУ ДЕННА'!AE55&gt;0,IF(ROUND('ПЛАН НАВЧАЛЬНОГО ПРОЦЕСУ ДЕННА'!AE55*$BY$4,0)&gt;0,ROUND('ПЛАН НАВЧАЛЬНОГО ПРОЦЕСУ ДЕННА'!AE55*$BY$4,0)*2,2),0)</f>
        <v>0</v>
      </c>
      <c r="AG54" s="374">
        <f>IF('ПЛАН НАВЧАЛЬНОГО ПРОЦЕСУ ДЕННА'!AF55&gt;0,IF(ROUND('ПЛАН НАВЧАЛЬНОГО ПРОЦЕСУ ДЕННА'!AF55*$BY$4,0)&gt;0,ROUND('ПЛАН НАВЧАЛЬНОГО ПРОЦЕСУ ДЕННА'!AF55*$BY$4,0)*2,2),0)</f>
        <v>0</v>
      </c>
      <c r="AH54" s="374">
        <f>IF('ПЛАН НАВЧАЛЬНОГО ПРОЦЕСУ ДЕННА'!AG55&gt;0,IF(ROUND('ПЛАН НАВЧАЛЬНОГО ПРОЦЕСУ ДЕННА'!AG55*$BY$4,0)&gt;0,ROUND('ПЛАН НАВЧАЛЬНОГО ПРОЦЕСУ ДЕННА'!AG55*$BY$4,0)*2,2),0)</f>
        <v>0</v>
      </c>
      <c r="AI54" s="70">
        <f>'ПЛАН НАВЧАЛЬНОГО ПРОЦЕСУ ДЕННА'!AH55</f>
        <v>0</v>
      </c>
      <c r="AJ54" s="374">
        <f>IF('ПЛАН НАВЧАЛЬНОГО ПРОЦЕСУ ДЕННА'!AI55&gt;0,IF(ROUND('ПЛАН НАВЧАЛЬНОГО ПРОЦЕСУ ДЕННА'!AI55*$BY$4,0)&gt;0,ROUND('ПЛАН НАВЧАЛЬНОГО ПРОЦЕСУ ДЕННА'!AI55*$BY$4,0)*2,2),0)</f>
        <v>0</v>
      </c>
      <c r="AK54" s="374">
        <f>IF('ПЛАН НАВЧАЛЬНОГО ПРОЦЕСУ ДЕННА'!AJ55&gt;0,IF(ROUND('ПЛАН НАВЧАЛЬНОГО ПРОЦЕСУ ДЕННА'!AJ55*$BY$4,0)&gt;0,ROUND('ПЛАН НАВЧАЛЬНОГО ПРОЦЕСУ ДЕННА'!AJ55*$BY$4,0)*2,2),0)</f>
        <v>0</v>
      </c>
      <c r="AL54" s="374">
        <f>IF('ПЛАН НАВЧАЛЬНОГО ПРОЦЕСУ ДЕННА'!AK55&gt;0,IF(ROUND('ПЛАН НАВЧАЛЬНОГО ПРОЦЕСУ ДЕННА'!AK55*$BY$4,0)&gt;0,ROUND('ПЛАН НАВЧАЛЬНОГО ПРОЦЕСУ ДЕННА'!AK55*$BY$4,0)*2,2),0)</f>
        <v>0</v>
      </c>
      <c r="AM54" s="70">
        <f>'ПЛАН НАВЧАЛЬНОГО ПРОЦЕСУ ДЕННА'!AL55</f>
        <v>0</v>
      </c>
      <c r="AN54" s="374">
        <f>IF('ПЛАН НАВЧАЛЬНОГО ПРОЦЕСУ ДЕННА'!AM55&gt;0,IF(ROUND('ПЛАН НАВЧАЛЬНОГО ПРОЦЕСУ ДЕННА'!AM55*$BY$4,0)&gt;0,ROUND('ПЛАН НАВЧАЛЬНОГО ПРОЦЕСУ ДЕННА'!AM55*$BY$4,0)*2,2),0)</f>
        <v>0</v>
      </c>
      <c r="AO54" s="374">
        <f>IF('ПЛАН НАВЧАЛЬНОГО ПРОЦЕСУ ДЕННА'!AN55&gt;0,IF(ROUND('ПЛАН НАВЧАЛЬНОГО ПРОЦЕСУ ДЕННА'!AN55*$BY$4,0)&gt;0,ROUND('ПЛАН НАВЧАЛЬНОГО ПРОЦЕСУ ДЕННА'!AN55*$BY$4,0)*2,2),0)</f>
        <v>0</v>
      </c>
      <c r="AP54" s="374">
        <f>IF('ПЛАН НАВЧАЛЬНОГО ПРОЦЕСУ ДЕННА'!AO55&gt;0,IF(ROUND('ПЛАН НАВЧАЛЬНОГО ПРОЦЕСУ ДЕННА'!AO55*$BY$4,0)&gt;0,ROUND('ПЛАН НАВЧАЛЬНОГО ПРОЦЕСУ ДЕННА'!AO55*$BY$4,0)*2,2),0)</f>
        <v>0</v>
      </c>
      <c r="AQ54" s="70">
        <f>'ПЛАН НАВЧАЛЬНОГО ПРОЦЕСУ ДЕННА'!AP55</f>
        <v>0</v>
      </c>
      <c r="AR54" s="374">
        <f>IF('ПЛАН НАВЧАЛЬНОГО ПРОЦЕСУ ДЕННА'!AQ55&gt;0,IF(ROUND('ПЛАН НАВЧАЛЬНОГО ПРОЦЕСУ ДЕННА'!AQ55*$BY$4,0)&gt;0,ROUND('ПЛАН НАВЧАЛЬНОГО ПРОЦЕСУ ДЕННА'!AQ55*$BY$4,0)*2,2),0)</f>
        <v>0</v>
      </c>
      <c r="AS54" s="374">
        <f>IF('ПЛАН НАВЧАЛЬНОГО ПРОЦЕСУ ДЕННА'!AR55&gt;0,IF(ROUND('ПЛАН НАВЧАЛЬНОГО ПРОЦЕСУ ДЕННА'!AR55*$BY$4,0)&gt;0,ROUND('ПЛАН НАВЧАЛЬНОГО ПРОЦЕСУ ДЕННА'!AR55*$BY$4,0)*2,2),0)</f>
        <v>0</v>
      </c>
      <c r="AT54" s="374">
        <f>IF('ПЛАН НАВЧАЛЬНОГО ПРОЦЕСУ ДЕННА'!AS55&gt;0,IF(ROUND('ПЛАН НАВЧАЛЬНОГО ПРОЦЕСУ ДЕННА'!AS55*$BY$4,0)&gt;0,ROUND('ПЛАН НАВЧАЛЬНОГО ПРОЦЕСУ ДЕННА'!AS55*$BY$4,0)*2,2),0)</f>
        <v>0</v>
      </c>
      <c r="AU54" s="70">
        <f>'ПЛАН НАВЧАЛЬНОГО ПРОЦЕСУ ДЕННА'!AT55</f>
        <v>0</v>
      </c>
      <c r="AV54" s="374">
        <f>IF('ПЛАН НАВЧАЛЬНОГО ПРОЦЕСУ ДЕННА'!AU55&gt;0,IF(ROUND('ПЛАН НАВЧАЛЬНОГО ПРОЦЕСУ ДЕННА'!AU55*$BY$4,0)&gt;0,ROUND('ПЛАН НАВЧАЛЬНОГО ПРОЦЕСУ ДЕННА'!AU55*$BY$4,0)*2,2),0)</f>
        <v>0</v>
      </c>
      <c r="AW54" s="374">
        <f>IF('ПЛАН НАВЧАЛЬНОГО ПРОЦЕСУ ДЕННА'!AV55&gt;0,IF(ROUND('ПЛАН НАВЧАЛЬНОГО ПРОЦЕСУ ДЕННА'!AV55*$BY$4,0)&gt;0,ROUND('ПЛАН НАВЧАЛЬНОГО ПРОЦЕСУ ДЕННА'!AV55*$BY$4,0)*2,2),0)</f>
        <v>0</v>
      </c>
      <c r="AX54" s="374">
        <f>IF('ПЛАН НАВЧАЛЬНОГО ПРОЦЕСУ ДЕННА'!AW55&gt;0,IF(ROUND('ПЛАН НАВЧАЛЬНОГО ПРОЦЕСУ ДЕННА'!AW55*$BY$4,0)&gt;0,ROUND('ПЛАН НАВЧАЛЬНОГО ПРОЦЕСУ ДЕННА'!AW55*$BY$4,0)*2,2),0)</f>
        <v>0</v>
      </c>
      <c r="AY54" s="70">
        <f>'ПЛАН НАВЧАЛЬНОГО ПРОЦЕСУ ДЕННА'!AX55</f>
        <v>0</v>
      </c>
      <c r="AZ54" s="374">
        <f>IF('ПЛАН НАВЧАЛЬНОГО ПРОЦЕСУ ДЕННА'!AY55&gt;0,IF(ROUND('ПЛАН НАВЧАЛЬНОГО ПРОЦЕСУ ДЕННА'!AY55*$BY$4,0)&gt;0,ROUND('ПЛАН НАВЧАЛЬНОГО ПРОЦЕСУ ДЕННА'!AY55*$BY$4,0)*2,2),0)</f>
        <v>0</v>
      </c>
      <c r="BA54" s="374">
        <f>IF('ПЛАН НАВЧАЛЬНОГО ПРОЦЕСУ ДЕННА'!AZ55&gt;0,IF(ROUND('ПЛАН НАВЧАЛЬНОГО ПРОЦЕСУ ДЕННА'!AZ55*$BY$4,0)&gt;0,ROUND('ПЛАН НАВЧАЛЬНОГО ПРОЦЕСУ ДЕННА'!AZ55*$BY$4,0)*2,2),0)</f>
        <v>0</v>
      </c>
      <c r="BB54" s="374">
        <f>IF('ПЛАН НАВЧАЛЬНОГО ПРОЦЕСУ ДЕННА'!BA55&gt;0,IF(ROUND('ПЛАН НАВЧАЛЬНОГО ПРОЦЕСУ ДЕННА'!BA55*$BY$4,0)&gt;0,ROUND('ПЛАН НАВЧАЛЬНОГО ПРОЦЕСУ ДЕННА'!BA55*$BY$4,0)*2,2),0)</f>
        <v>0</v>
      </c>
      <c r="BC54" s="70">
        <f>'ПЛАН НАВЧАЛЬНОГО ПРОЦЕСУ ДЕННА'!BB55</f>
        <v>0</v>
      </c>
      <c r="BD54" s="374">
        <f>IF('ПЛАН НАВЧАЛЬНОГО ПРОЦЕСУ ДЕННА'!BC55&gt;0,IF(ROUND('ПЛАН НАВЧАЛЬНОГО ПРОЦЕСУ ДЕННА'!BC55*$BY$4,0)&gt;0,ROUND('ПЛАН НАВЧАЛЬНОГО ПРОЦЕСУ ДЕННА'!BC55*$BY$4,0)*2,2),0)</f>
        <v>0</v>
      </c>
      <c r="BE54" s="374">
        <f>IF('ПЛАН НАВЧАЛЬНОГО ПРОЦЕСУ ДЕННА'!BD55&gt;0,IF(ROUND('ПЛАН НАВЧАЛЬНОГО ПРОЦЕСУ ДЕННА'!BD55*$BY$4,0)&gt;0,ROUND('ПЛАН НАВЧАЛЬНОГО ПРОЦЕСУ ДЕННА'!BD55*$BY$4,0)*2,2),0)</f>
        <v>0</v>
      </c>
      <c r="BF54" s="374">
        <f>IF('ПЛАН НАВЧАЛЬНОГО ПРОЦЕСУ ДЕННА'!BE55&gt;0,IF(ROUND('ПЛАН НАВЧАЛЬНОГО ПРОЦЕСУ ДЕННА'!BE55*$BY$4,0)&gt;0,ROUND('ПЛАН НАВЧАЛЬНОГО ПРОЦЕСУ ДЕННА'!BE55*$BY$4,0)*2,2),0)</f>
        <v>0</v>
      </c>
      <c r="BG54" s="70">
        <f>'ПЛАН НАВЧАЛЬНОГО ПРОЦЕСУ ДЕННА'!BF55</f>
        <v>0</v>
      </c>
      <c r="BH54" s="374">
        <f>IF('ПЛАН НАВЧАЛЬНОГО ПРОЦЕСУ ДЕННА'!BG55&gt;0,IF(ROUND('ПЛАН НАВЧАЛЬНОГО ПРОЦЕСУ ДЕННА'!BG55*$BY$4,0)&gt;0,ROUND('ПЛАН НАВЧАЛЬНОГО ПРОЦЕСУ ДЕННА'!BG55*$BY$4,0)*2,2),0)</f>
        <v>0</v>
      </c>
      <c r="BI54" s="374">
        <f>IF('ПЛАН НАВЧАЛЬНОГО ПРОЦЕСУ ДЕННА'!BH55&gt;0,IF(ROUND('ПЛАН НАВЧАЛЬНОГО ПРОЦЕСУ ДЕННА'!BH55*$BY$4,0)&gt;0,ROUND('ПЛАН НАВЧАЛЬНОГО ПРОЦЕСУ ДЕННА'!BH55*$BY$4,0)*2,2),0)</f>
        <v>0</v>
      </c>
      <c r="BJ54" s="374">
        <f>IF('ПЛАН НАВЧАЛЬНОГО ПРОЦЕСУ ДЕННА'!BI55&gt;0,IF(ROUND('ПЛАН НАВЧАЛЬНОГО ПРОЦЕСУ ДЕННА'!BI55*$BY$4,0)&gt;0,ROUND('ПЛАН НАВЧАЛЬНОГО ПРОЦЕСУ ДЕННА'!BI55*$BY$4,0)*2,2),0)</f>
        <v>0</v>
      </c>
      <c r="BK54" s="70">
        <f>'ПЛАН НАВЧАЛЬНОГО ПРОЦЕСУ ДЕННА'!BJ55</f>
        <v>0</v>
      </c>
      <c r="BL54" s="63">
        <f t="shared" si="1"/>
        <v>0</v>
      </c>
      <c r="BM54" s="127" t="str">
        <f t="shared" si="48"/>
        <v/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14">
        <f t="shared" si="28"/>
        <v>0</v>
      </c>
      <c r="BU54" s="14">
        <f t="shared" si="28"/>
        <v>0</v>
      </c>
      <c r="BV54" s="92">
        <f t="shared" si="43"/>
        <v>0</v>
      </c>
      <c r="BY54" s="14">
        <f t="shared" si="29"/>
        <v>0</v>
      </c>
      <c r="BZ54" s="14">
        <f t="shared" si="30"/>
        <v>0</v>
      </c>
      <c r="CA54" s="14">
        <f t="shared" si="31"/>
        <v>0</v>
      </c>
      <c r="CB54" s="14">
        <f t="shared" si="32"/>
        <v>0</v>
      </c>
      <c r="CC54" s="14">
        <f t="shared" si="33"/>
        <v>0</v>
      </c>
      <c r="CD54" s="14">
        <f t="shared" si="34"/>
        <v>0</v>
      </c>
      <c r="CE54" s="14">
        <f t="shared" si="35"/>
        <v>0</v>
      </c>
      <c r="CF54" s="14">
        <f t="shared" si="36"/>
        <v>0</v>
      </c>
      <c r="CG54" s="212">
        <f t="shared" si="44"/>
        <v>0</v>
      </c>
      <c r="CH54" s="312">
        <f t="shared" si="17"/>
        <v>0</v>
      </c>
      <c r="CJ54" s="313">
        <f t="shared" si="18"/>
        <v>0</v>
      </c>
      <c r="CK54" s="313">
        <f t="shared" si="19"/>
        <v>0</v>
      </c>
      <c r="CL54" s="313">
        <f t="shared" si="20"/>
        <v>0</v>
      </c>
      <c r="CM54" s="313">
        <f t="shared" si="21"/>
        <v>0</v>
      </c>
      <c r="CN54" s="313">
        <f t="shared" si="22"/>
        <v>0</v>
      </c>
      <c r="CO54" s="313">
        <f t="shared" si="23"/>
        <v>0</v>
      </c>
      <c r="CP54" s="313">
        <f t="shared" si="24"/>
        <v>0</v>
      </c>
      <c r="CQ54" s="313">
        <f t="shared" si="25"/>
        <v>0</v>
      </c>
      <c r="CR54" s="314">
        <f t="shared" si="45"/>
        <v>0</v>
      </c>
      <c r="CS54" s="313">
        <f t="shared" si="49"/>
        <v>0</v>
      </c>
      <c r="CT54" s="313">
        <f t="shared" si="50"/>
        <v>0</v>
      </c>
      <c r="CU54" s="315">
        <f t="shared" si="51"/>
        <v>0</v>
      </c>
      <c r="CV54" s="313">
        <f t="shared" si="52"/>
        <v>0</v>
      </c>
      <c r="CW54" s="313">
        <f t="shared" si="53"/>
        <v>0</v>
      </c>
      <c r="CX54" s="313">
        <f t="shared" si="54"/>
        <v>0</v>
      </c>
      <c r="CY54" s="313">
        <f t="shared" si="55"/>
        <v>0</v>
      </c>
      <c r="CZ54" s="313">
        <f t="shared" si="56"/>
        <v>0</v>
      </c>
      <c r="DA54" s="316">
        <f t="shared" si="46"/>
        <v>0</v>
      </c>
      <c r="DE54" s="317">
        <f>SUM($AF54:$AH54)+SUM($AJ54:$AL54)+SUM($AN54:AP54)+SUM($AR54:AT54)+SUM($AV54:AX54)+SUM($AZ54:BB54)+SUM($BD54:BF54)+SUM($BH54:BJ54)</f>
        <v>0</v>
      </c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Y54" s="317">
        <f t="shared" si="47"/>
        <v>0</v>
      </c>
      <c r="DZ54" s="317">
        <f t="shared" si="47"/>
        <v>0</v>
      </c>
      <c r="EA54" s="317">
        <f t="shared" si="47"/>
        <v>0</v>
      </c>
      <c r="EB54" s="317">
        <f t="shared" si="47"/>
        <v>0</v>
      </c>
      <c r="EC54" s="317">
        <f t="shared" si="47"/>
        <v>0</v>
      </c>
      <c r="ED54" s="317">
        <f t="shared" si="47"/>
        <v>0</v>
      </c>
      <c r="EE54" s="317">
        <f t="shared" si="47"/>
        <v>0</v>
      </c>
      <c r="EF54" s="317">
        <f t="shared" si="47"/>
        <v>0</v>
      </c>
    </row>
    <row r="55" spans="1:136" s="19" customFormat="1" ht="12.5" hidden="1">
      <c r="A55" s="22" t="str">
        <f>'ПЛАН НАВЧАЛЬНОГО ПРОЦЕСУ ДЕННА'!A56</f>
        <v xml:space="preserve"> 1.1.40</v>
      </c>
      <c r="B55" s="414">
        <f>'ПЛАН НАВЧАЛЬНОГО ПРОЦЕСУ ДЕННА'!B56</f>
        <v>0</v>
      </c>
      <c r="C55" s="415">
        <f>'ПЛАН НАВЧАЛЬНОГО ПРОЦЕСУ ДЕННА'!C56</f>
        <v>0</v>
      </c>
      <c r="D55" s="307">
        <f>'ПЛАН НАВЧАЛЬНОГО ПРОЦЕСУ ДЕННА'!D56</f>
        <v>0</v>
      </c>
      <c r="E55" s="308">
        <f>'ПЛАН НАВЧАЛЬНОГО ПРОЦЕСУ ДЕННА'!E56</f>
        <v>0</v>
      </c>
      <c r="F55" s="308">
        <f>'ПЛАН НАВЧАЛЬНОГО ПРОЦЕСУ ДЕННА'!F56</f>
        <v>0</v>
      </c>
      <c r="G55" s="309">
        <f>'ПЛАН НАВЧАЛЬНОГО ПРОЦЕСУ ДЕННА'!G56</f>
        <v>0</v>
      </c>
      <c r="H55" s="307">
        <f>'ПЛАН НАВЧАЛЬНОГО ПРОЦЕСУ ДЕННА'!H56</f>
        <v>0</v>
      </c>
      <c r="I55" s="308">
        <f>'ПЛАН НАВЧАЛЬНОГО ПРОЦЕСУ ДЕННА'!I56</f>
        <v>0</v>
      </c>
      <c r="J55" s="308">
        <f>'ПЛАН НАВЧАЛЬНОГО ПРОЦЕСУ ДЕННА'!J56</f>
        <v>0</v>
      </c>
      <c r="K55" s="308">
        <f>'ПЛАН НАВЧАЛЬНОГО ПРОЦЕСУ ДЕННА'!K56</f>
        <v>0</v>
      </c>
      <c r="L55" s="308">
        <f>'ПЛАН НАВЧАЛЬНОГО ПРОЦЕСУ ДЕННА'!L56</f>
        <v>0</v>
      </c>
      <c r="M55" s="308">
        <f>'ПЛАН НАВЧАЛЬНОГО ПРОЦЕСУ ДЕННА'!M56</f>
        <v>0</v>
      </c>
      <c r="N55" s="308">
        <f>'ПЛАН НАВЧАЛЬНОГО ПРОЦЕСУ ДЕННА'!N56</f>
        <v>0</v>
      </c>
      <c r="O55" s="308">
        <f>'ПЛАН НАВЧАЛЬНОГО ПРОЦЕСУ ДЕННА'!O56</f>
        <v>0</v>
      </c>
      <c r="P55" s="273">
        <f>'ПЛАН НАВЧАЛЬНОГО ПРОЦЕСУ ДЕННА'!P56</f>
        <v>0</v>
      </c>
      <c r="Q55" s="273">
        <f>'ПЛАН НАВЧАЛЬНОГО ПРОЦЕСУ ДЕННА'!Q56</f>
        <v>0</v>
      </c>
      <c r="R55" s="418"/>
      <c r="S55" s="487"/>
      <c r="T55" s="487"/>
      <c r="U55" s="487"/>
      <c r="V55" s="487"/>
      <c r="W55" s="487"/>
      <c r="X55" s="487"/>
      <c r="Y55" s="487"/>
      <c r="Z55" s="310">
        <f>'ПЛАН НАВЧАЛЬНОГО ПРОЦЕСУ ДЕННА'!Y56</f>
        <v>0</v>
      </c>
      <c r="AA55" s="147">
        <f t="shared" si="0"/>
        <v>0</v>
      </c>
      <c r="AB55" s="9">
        <f t="shared" si="42"/>
        <v>0</v>
      </c>
      <c r="AC55" s="9">
        <f t="shared" si="42"/>
        <v>0</v>
      </c>
      <c r="AD55" s="9">
        <f t="shared" si="42"/>
        <v>0</v>
      </c>
      <c r="AE55" s="9">
        <f t="shared" si="14"/>
        <v>0</v>
      </c>
      <c r="AF55" s="374">
        <f>IF('ПЛАН НАВЧАЛЬНОГО ПРОЦЕСУ ДЕННА'!AE56&gt;0,IF(ROUND('ПЛАН НАВЧАЛЬНОГО ПРОЦЕСУ ДЕННА'!AE56*$BY$4,0)&gt;0,ROUND('ПЛАН НАВЧАЛЬНОГО ПРОЦЕСУ ДЕННА'!AE56*$BY$4,0)*2,2),0)</f>
        <v>0</v>
      </c>
      <c r="AG55" s="374">
        <f>IF('ПЛАН НАВЧАЛЬНОГО ПРОЦЕСУ ДЕННА'!AF56&gt;0,IF(ROUND('ПЛАН НАВЧАЛЬНОГО ПРОЦЕСУ ДЕННА'!AF56*$BY$4,0)&gt;0,ROUND('ПЛАН НАВЧАЛЬНОГО ПРОЦЕСУ ДЕННА'!AF56*$BY$4,0)*2,2),0)</f>
        <v>0</v>
      </c>
      <c r="AH55" s="374">
        <f>IF('ПЛАН НАВЧАЛЬНОГО ПРОЦЕСУ ДЕННА'!AG56&gt;0,IF(ROUND('ПЛАН НАВЧАЛЬНОГО ПРОЦЕСУ ДЕННА'!AG56*$BY$4,0)&gt;0,ROUND('ПЛАН НАВЧАЛЬНОГО ПРОЦЕСУ ДЕННА'!AG56*$BY$4,0)*2,2),0)</f>
        <v>0</v>
      </c>
      <c r="AI55" s="70">
        <f>'ПЛАН НАВЧАЛЬНОГО ПРОЦЕСУ ДЕННА'!AH56</f>
        <v>0</v>
      </c>
      <c r="AJ55" s="374">
        <f>IF('ПЛАН НАВЧАЛЬНОГО ПРОЦЕСУ ДЕННА'!AI56&gt;0,IF(ROUND('ПЛАН НАВЧАЛЬНОГО ПРОЦЕСУ ДЕННА'!AI56*$BY$4,0)&gt;0,ROUND('ПЛАН НАВЧАЛЬНОГО ПРОЦЕСУ ДЕННА'!AI56*$BY$4,0)*2,2),0)</f>
        <v>0</v>
      </c>
      <c r="AK55" s="374">
        <f>IF('ПЛАН НАВЧАЛЬНОГО ПРОЦЕСУ ДЕННА'!AJ56&gt;0,IF(ROUND('ПЛАН НАВЧАЛЬНОГО ПРОЦЕСУ ДЕННА'!AJ56*$BY$4,0)&gt;0,ROUND('ПЛАН НАВЧАЛЬНОГО ПРОЦЕСУ ДЕННА'!AJ56*$BY$4,0)*2,2),0)</f>
        <v>0</v>
      </c>
      <c r="AL55" s="374">
        <f>IF('ПЛАН НАВЧАЛЬНОГО ПРОЦЕСУ ДЕННА'!AK56&gt;0,IF(ROUND('ПЛАН НАВЧАЛЬНОГО ПРОЦЕСУ ДЕННА'!AK56*$BY$4,0)&gt;0,ROUND('ПЛАН НАВЧАЛЬНОГО ПРОЦЕСУ ДЕННА'!AK56*$BY$4,0)*2,2),0)</f>
        <v>0</v>
      </c>
      <c r="AM55" s="70">
        <f>'ПЛАН НАВЧАЛЬНОГО ПРОЦЕСУ ДЕННА'!AL56</f>
        <v>0</v>
      </c>
      <c r="AN55" s="374">
        <f>IF('ПЛАН НАВЧАЛЬНОГО ПРОЦЕСУ ДЕННА'!AM56&gt;0,IF(ROUND('ПЛАН НАВЧАЛЬНОГО ПРОЦЕСУ ДЕННА'!AM56*$BY$4,0)&gt;0,ROUND('ПЛАН НАВЧАЛЬНОГО ПРОЦЕСУ ДЕННА'!AM56*$BY$4,0)*2,2),0)</f>
        <v>0</v>
      </c>
      <c r="AO55" s="374">
        <f>IF('ПЛАН НАВЧАЛЬНОГО ПРОЦЕСУ ДЕННА'!AN56&gt;0,IF(ROUND('ПЛАН НАВЧАЛЬНОГО ПРОЦЕСУ ДЕННА'!AN56*$BY$4,0)&gt;0,ROUND('ПЛАН НАВЧАЛЬНОГО ПРОЦЕСУ ДЕННА'!AN56*$BY$4,0)*2,2),0)</f>
        <v>0</v>
      </c>
      <c r="AP55" s="374">
        <f>IF('ПЛАН НАВЧАЛЬНОГО ПРОЦЕСУ ДЕННА'!AO56&gt;0,IF(ROUND('ПЛАН НАВЧАЛЬНОГО ПРОЦЕСУ ДЕННА'!AO56*$BY$4,0)&gt;0,ROUND('ПЛАН НАВЧАЛЬНОГО ПРОЦЕСУ ДЕННА'!AO56*$BY$4,0)*2,2),0)</f>
        <v>0</v>
      </c>
      <c r="AQ55" s="70">
        <f>'ПЛАН НАВЧАЛЬНОГО ПРОЦЕСУ ДЕННА'!AP56</f>
        <v>0</v>
      </c>
      <c r="AR55" s="374">
        <f>IF('ПЛАН НАВЧАЛЬНОГО ПРОЦЕСУ ДЕННА'!AQ56&gt;0,IF(ROUND('ПЛАН НАВЧАЛЬНОГО ПРОЦЕСУ ДЕННА'!AQ56*$BY$4,0)&gt;0,ROUND('ПЛАН НАВЧАЛЬНОГО ПРОЦЕСУ ДЕННА'!AQ56*$BY$4,0)*2,2),0)</f>
        <v>0</v>
      </c>
      <c r="AS55" s="374">
        <f>IF('ПЛАН НАВЧАЛЬНОГО ПРОЦЕСУ ДЕННА'!AR56&gt;0,IF(ROUND('ПЛАН НАВЧАЛЬНОГО ПРОЦЕСУ ДЕННА'!AR56*$BY$4,0)&gt;0,ROUND('ПЛАН НАВЧАЛЬНОГО ПРОЦЕСУ ДЕННА'!AR56*$BY$4,0)*2,2),0)</f>
        <v>0</v>
      </c>
      <c r="AT55" s="374">
        <f>IF('ПЛАН НАВЧАЛЬНОГО ПРОЦЕСУ ДЕННА'!AS56&gt;0,IF(ROUND('ПЛАН НАВЧАЛЬНОГО ПРОЦЕСУ ДЕННА'!AS56*$BY$4,0)&gt;0,ROUND('ПЛАН НАВЧАЛЬНОГО ПРОЦЕСУ ДЕННА'!AS56*$BY$4,0)*2,2),0)</f>
        <v>0</v>
      </c>
      <c r="AU55" s="70">
        <f>'ПЛАН НАВЧАЛЬНОГО ПРОЦЕСУ ДЕННА'!AT56</f>
        <v>0</v>
      </c>
      <c r="AV55" s="374">
        <f>IF('ПЛАН НАВЧАЛЬНОГО ПРОЦЕСУ ДЕННА'!AU56&gt;0,IF(ROUND('ПЛАН НАВЧАЛЬНОГО ПРОЦЕСУ ДЕННА'!AU56*$BY$4,0)&gt;0,ROUND('ПЛАН НАВЧАЛЬНОГО ПРОЦЕСУ ДЕННА'!AU56*$BY$4,0)*2,2),0)</f>
        <v>0</v>
      </c>
      <c r="AW55" s="374">
        <f>IF('ПЛАН НАВЧАЛЬНОГО ПРОЦЕСУ ДЕННА'!AV56&gt;0,IF(ROUND('ПЛАН НАВЧАЛЬНОГО ПРОЦЕСУ ДЕННА'!AV56*$BY$4,0)&gt;0,ROUND('ПЛАН НАВЧАЛЬНОГО ПРОЦЕСУ ДЕННА'!AV56*$BY$4,0)*2,2),0)</f>
        <v>0</v>
      </c>
      <c r="AX55" s="374">
        <f>IF('ПЛАН НАВЧАЛЬНОГО ПРОЦЕСУ ДЕННА'!AW56&gt;0,IF(ROUND('ПЛАН НАВЧАЛЬНОГО ПРОЦЕСУ ДЕННА'!AW56*$BY$4,0)&gt;0,ROUND('ПЛАН НАВЧАЛЬНОГО ПРОЦЕСУ ДЕННА'!AW56*$BY$4,0)*2,2),0)</f>
        <v>0</v>
      </c>
      <c r="AY55" s="70">
        <f>'ПЛАН НАВЧАЛЬНОГО ПРОЦЕСУ ДЕННА'!AX56</f>
        <v>0</v>
      </c>
      <c r="AZ55" s="374">
        <f>IF('ПЛАН НАВЧАЛЬНОГО ПРОЦЕСУ ДЕННА'!AY56&gt;0,IF(ROUND('ПЛАН НАВЧАЛЬНОГО ПРОЦЕСУ ДЕННА'!AY56*$BY$4,0)&gt;0,ROUND('ПЛАН НАВЧАЛЬНОГО ПРОЦЕСУ ДЕННА'!AY56*$BY$4,0)*2,2),0)</f>
        <v>0</v>
      </c>
      <c r="BA55" s="374">
        <f>IF('ПЛАН НАВЧАЛЬНОГО ПРОЦЕСУ ДЕННА'!AZ56&gt;0,IF(ROUND('ПЛАН НАВЧАЛЬНОГО ПРОЦЕСУ ДЕННА'!AZ56*$BY$4,0)&gt;0,ROUND('ПЛАН НАВЧАЛЬНОГО ПРОЦЕСУ ДЕННА'!AZ56*$BY$4,0)*2,2),0)</f>
        <v>0</v>
      </c>
      <c r="BB55" s="374">
        <f>IF('ПЛАН НАВЧАЛЬНОГО ПРОЦЕСУ ДЕННА'!BA56&gt;0,IF(ROUND('ПЛАН НАВЧАЛЬНОГО ПРОЦЕСУ ДЕННА'!BA56*$BY$4,0)&gt;0,ROUND('ПЛАН НАВЧАЛЬНОГО ПРОЦЕСУ ДЕННА'!BA56*$BY$4,0)*2,2),0)</f>
        <v>0</v>
      </c>
      <c r="BC55" s="70">
        <f>'ПЛАН НАВЧАЛЬНОГО ПРОЦЕСУ ДЕННА'!BB56</f>
        <v>0</v>
      </c>
      <c r="BD55" s="374">
        <f>IF('ПЛАН НАВЧАЛЬНОГО ПРОЦЕСУ ДЕННА'!BC56&gt;0,IF(ROUND('ПЛАН НАВЧАЛЬНОГО ПРОЦЕСУ ДЕННА'!BC56*$BY$4,0)&gt;0,ROUND('ПЛАН НАВЧАЛЬНОГО ПРОЦЕСУ ДЕННА'!BC56*$BY$4,0)*2,2),0)</f>
        <v>0</v>
      </c>
      <c r="BE55" s="374">
        <f>IF('ПЛАН НАВЧАЛЬНОГО ПРОЦЕСУ ДЕННА'!BD56&gt;0,IF(ROUND('ПЛАН НАВЧАЛЬНОГО ПРОЦЕСУ ДЕННА'!BD56*$BY$4,0)&gt;0,ROUND('ПЛАН НАВЧАЛЬНОГО ПРОЦЕСУ ДЕННА'!BD56*$BY$4,0)*2,2),0)</f>
        <v>0</v>
      </c>
      <c r="BF55" s="374">
        <f>IF('ПЛАН НАВЧАЛЬНОГО ПРОЦЕСУ ДЕННА'!BE56&gt;0,IF(ROUND('ПЛАН НАВЧАЛЬНОГО ПРОЦЕСУ ДЕННА'!BE56*$BY$4,0)&gt;0,ROUND('ПЛАН НАВЧАЛЬНОГО ПРОЦЕСУ ДЕННА'!BE56*$BY$4,0)*2,2),0)</f>
        <v>0</v>
      </c>
      <c r="BG55" s="70">
        <f>'ПЛАН НАВЧАЛЬНОГО ПРОЦЕСУ ДЕННА'!BF56</f>
        <v>0</v>
      </c>
      <c r="BH55" s="374">
        <f>IF('ПЛАН НАВЧАЛЬНОГО ПРОЦЕСУ ДЕННА'!BG56&gt;0,IF(ROUND('ПЛАН НАВЧАЛЬНОГО ПРОЦЕСУ ДЕННА'!BG56*$BY$4,0)&gt;0,ROUND('ПЛАН НАВЧАЛЬНОГО ПРОЦЕСУ ДЕННА'!BG56*$BY$4,0)*2,2),0)</f>
        <v>0</v>
      </c>
      <c r="BI55" s="374">
        <f>IF('ПЛАН НАВЧАЛЬНОГО ПРОЦЕСУ ДЕННА'!BH56&gt;0,IF(ROUND('ПЛАН НАВЧАЛЬНОГО ПРОЦЕСУ ДЕННА'!BH56*$BY$4,0)&gt;0,ROUND('ПЛАН НАВЧАЛЬНОГО ПРОЦЕСУ ДЕННА'!BH56*$BY$4,0)*2,2),0)</f>
        <v>0</v>
      </c>
      <c r="BJ55" s="374">
        <f>IF('ПЛАН НАВЧАЛЬНОГО ПРОЦЕСУ ДЕННА'!BI56&gt;0,IF(ROUND('ПЛАН НАВЧАЛЬНОГО ПРОЦЕСУ ДЕННА'!BI56*$BY$4,0)&gt;0,ROUND('ПЛАН НАВЧАЛЬНОГО ПРОЦЕСУ ДЕННА'!BI56*$BY$4,0)*2,2),0)</f>
        <v>0</v>
      </c>
      <c r="BK55" s="70">
        <f>'ПЛАН НАВЧАЛЬНОГО ПРОЦЕСУ ДЕННА'!BJ56</f>
        <v>0</v>
      </c>
      <c r="BL55" s="63">
        <f t="shared" si="1"/>
        <v>0</v>
      </c>
      <c r="BM55" s="127" t="str">
        <f t="shared" si="48"/>
        <v/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14">
        <f t="shared" si="28"/>
        <v>0</v>
      </c>
      <c r="BU55" s="14">
        <f t="shared" si="28"/>
        <v>0</v>
      </c>
      <c r="BV55" s="92">
        <f t="shared" si="43"/>
        <v>0</v>
      </c>
      <c r="BY55" s="14">
        <f t="shared" si="29"/>
        <v>0</v>
      </c>
      <c r="BZ55" s="14">
        <f t="shared" si="30"/>
        <v>0</v>
      </c>
      <c r="CA55" s="14">
        <f t="shared" si="31"/>
        <v>0</v>
      </c>
      <c r="CB55" s="14">
        <f t="shared" si="32"/>
        <v>0</v>
      </c>
      <c r="CC55" s="14">
        <f t="shared" si="33"/>
        <v>0</v>
      </c>
      <c r="CD55" s="14">
        <f t="shared" si="34"/>
        <v>0</v>
      </c>
      <c r="CE55" s="14">
        <f t="shared" si="35"/>
        <v>0</v>
      </c>
      <c r="CF55" s="14">
        <f t="shared" si="36"/>
        <v>0</v>
      </c>
      <c r="CG55" s="212">
        <f t="shared" si="44"/>
        <v>0</v>
      </c>
      <c r="CH55" s="312">
        <f t="shared" si="17"/>
        <v>0</v>
      </c>
      <c r="CJ55" s="313">
        <f t="shared" si="18"/>
        <v>0</v>
      </c>
      <c r="CK55" s="313">
        <f t="shared" si="19"/>
        <v>0</v>
      </c>
      <c r="CL55" s="313">
        <f t="shared" si="20"/>
        <v>0</v>
      </c>
      <c r="CM55" s="313">
        <f t="shared" si="21"/>
        <v>0</v>
      </c>
      <c r="CN55" s="313">
        <f t="shared" si="22"/>
        <v>0</v>
      </c>
      <c r="CO55" s="313">
        <f t="shared" si="23"/>
        <v>0</v>
      </c>
      <c r="CP55" s="313">
        <f t="shared" si="24"/>
        <v>0</v>
      </c>
      <c r="CQ55" s="313">
        <f t="shared" si="25"/>
        <v>0</v>
      </c>
      <c r="CR55" s="314">
        <f t="shared" si="45"/>
        <v>0</v>
      </c>
      <c r="CS55" s="313">
        <f t="shared" si="49"/>
        <v>0</v>
      </c>
      <c r="CT55" s="313">
        <f t="shared" si="50"/>
        <v>0</v>
      </c>
      <c r="CU55" s="315">
        <f t="shared" si="51"/>
        <v>0</v>
      </c>
      <c r="CV55" s="313">
        <f t="shared" si="52"/>
        <v>0</v>
      </c>
      <c r="CW55" s="313">
        <f t="shared" si="53"/>
        <v>0</v>
      </c>
      <c r="CX55" s="313">
        <f t="shared" si="54"/>
        <v>0</v>
      </c>
      <c r="CY55" s="313">
        <f t="shared" si="55"/>
        <v>0</v>
      </c>
      <c r="CZ55" s="313">
        <f t="shared" si="56"/>
        <v>0</v>
      </c>
      <c r="DA55" s="316">
        <f t="shared" si="46"/>
        <v>0</v>
      </c>
      <c r="DE55" s="317">
        <f>SUM($AF55:$AH55)+SUM($AJ55:$AL55)+SUM($AN55:AP55)+SUM($AR55:AT55)+SUM($AV55:AX55)+SUM($AZ55:BB55)+SUM($BD55:BF55)+SUM($BH55:BJ55)</f>
        <v>0</v>
      </c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Y55" s="317">
        <f t="shared" si="47"/>
        <v>0</v>
      </c>
      <c r="DZ55" s="317">
        <f t="shared" si="47"/>
        <v>0</v>
      </c>
      <c r="EA55" s="317">
        <f t="shared" si="47"/>
        <v>0</v>
      </c>
      <c r="EB55" s="317">
        <f t="shared" si="47"/>
        <v>0</v>
      </c>
      <c r="EC55" s="317">
        <f t="shared" si="47"/>
        <v>0</v>
      </c>
      <c r="ED55" s="317">
        <f t="shared" si="47"/>
        <v>0</v>
      </c>
      <c r="EE55" s="317">
        <f t="shared" si="47"/>
        <v>0</v>
      </c>
      <c r="EF55" s="317">
        <f t="shared" si="47"/>
        <v>0</v>
      </c>
    </row>
    <row r="56" spans="1:136" s="19" customFormat="1" ht="12.5" hidden="1">
      <c r="A56" s="22" t="str">
        <f>'ПЛАН НАВЧАЛЬНОГО ПРОЦЕСУ ДЕННА'!A57</f>
        <v xml:space="preserve"> 1.1.41</v>
      </c>
      <c r="B56" s="414">
        <f>'ПЛАН НАВЧАЛЬНОГО ПРОЦЕСУ ДЕННА'!B57</f>
        <v>0</v>
      </c>
      <c r="C56" s="415">
        <f>'ПЛАН НАВЧАЛЬНОГО ПРОЦЕСУ ДЕННА'!C57</f>
        <v>0</v>
      </c>
      <c r="D56" s="307">
        <f>'ПЛАН НАВЧАЛЬНОГО ПРОЦЕСУ ДЕННА'!D57</f>
        <v>0</v>
      </c>
      <c r="E56" s="308">
        <f>'ПЛАН НАВЧАЛЬНОГО ПРОЦЕСУ ДЕННА'!E57</f>
        <v>0</v>
      </c>
      <c r="F56" s="308">
        <f>'ПЛАН НАВЧАЛЬНОГО ПРОЦЕСУ ДЕННА'!F57</f>
        <v>0</v>
      </c>
      <c r="G56" s="309">
        <f>'ПЛАН НАВЧАЛЬНОГО ПРОЦЕСУ ДЕННА'!G57</f>
        <v>0</v>
      </c>
      <c r="H56" s="307">
        <f>'ПЛАН НАВЧАЛЬНОГО ПРОЦЕСУ ДЕННА'!H57</f>
        <v>0</v>
      </c>
      <c r="I56" s="308">
        <f>'ПЛАН НАВЧАЛЬНОГО ПРОЦЕСУ ДЕННА'!I57</f>
        <v>0</v>
      </c>
      <c r="J56" s="308">
        <f>'ПЛАН НАВЧАЛЬНОГО ПРОЦЕСУ ДЕННА'!J57</f>
        <v>0</v>
      </c>
      <c r="K56" s="308">
        <f>'ПЛАН НАВЧАЛЬНОГО ПРОЦЕСУ ДЕННА'!K57</f>
        <v>0</v>
      </c>
      <c r="L56" s="308">
        <f>'ПЛАН НАВЧАЛЬНОГО ПРОЦЕСУ ДЕННА'!L57</f>
        <v>0</v>
      </c>
      <c r="M56" s="308">
        <f>'ПЛАН НАВЧАЛЬНОГО ПРОЦЕСУ ДЕННА'!M57</f>
        <v>0</v>
      </c>
      <c r="N56" s="308">
        <f>'ПЛАН НАВЧАЛЬНОГО ПРОЦЕСУ ДЕННА'!N57</f>
        <v>0</v>
      </c>
      <c r="O56" s="308">
        <f>'ПЛАН НАВЧАЛЬНОГО ПРОЦЕСУ ДЕННА'!O57</f>
        <v>0</v>
      </c>
      <c r="P56" s="273">
        <f>'ПЛАН НАВЧАЛЬНОГО ПРОЦЕСУ ДЕННА'!P57</f>
        <v>0</v>
      </c>
      <c r="Q56" s="273">
        <f>'ПЛАН НАВЧАЛЬНОГО ПРОЦЕСУ ДЕННА'!Q57</f>
        <v>0</v>
      </c>
      <c r="R56" s="418"/>
      <c r="S56" s="487"/>
      <c r="T56" s="487"/>
      <c r="U56" s="487"/>
      <c r="V56" s="487"/>
      <c r="W56" s="487"/>
      <c r="X56" s="487"/>
      <c r="Y56" s="487"/>
      <c r="Z56" s="310">
        <f>'ПЛАН НАВЧАЛЬНОГО ПРОЦЕСУ ДЕННА'!Y57</f>
        <v>0</v>
      </c>
      <c r="AA56" s="147">
        <f t="shared" si="0"/>
        <v>0</v>
      </c>
      <c r="AB56" s="9">
        <f t="shared" ref="AB56:AD65" si="57">AF56*$BN$5+AJ56*$BO$5+AN56*$BP$5+AR56*$BQ$5+AV56*$BR$5+AZ56*$BS$5+BD56*$BT$5+BH56*$BU$5</f>
        <v>0</v>
      </c>
      <c r="AC56" s="9">
        <f t="shared" si="57"/>
        <v>0</v>
      </c>
      <c r="AD56" s="9">
        <f t="shared" si="57"/>
        <v>0</v>
      </c>
      <c r="AE56" s="9">
        <f t="shared" si="14"/>
        <v>0</v>
      </c>
      <c r="AF56" s="374">
        <f>IF('ПЛАН НАВЧАЛЬНОГО ПРОЦЕСУ ДЕННА'!AE57&gt;0,IF(ROUND('ПЛАН НАВЧАЛЬНОГО ПРОЦЕСУ ДЕННА'!AE57*$BY$4,0)&gt;0,ROUND('ПЛАН НАВЧАЛЬНОГО ПРОЦЕСУ ДЕННА'!AE57*$BY$4,0)*2,2),0)</f>
        <v>0</v>
      </c>
      <c r="AG56" s="374">
        <f>IF('ПЛАН НАВЧАЛЬНОГО ПРОЦЕСУ ДЕННА'!AF57&gt;0,IF(ROUND('ПЛАН НАВЧАЛЬНОГО ПРОЦЕСУ ДЕННА'!AF57*$BY$4,0)&gt;0,ROUND('ПЛАН НАВЧАЛЬНОГО ПРОЦЕСУ ДЕННА'!AF57*$BY$4,0)*2,2),0)</f>
        <v>0</v>
      </c>
      <c r="AH56" s="374">
        <f>IF('ПЛАН НАВЧАЛЬНОГО ПРОЦЕСУ ДЕННА'!AG57&gt;0,IF(ROUND('ПЛАН НАВЧАЛЬНОГО ПРОЦЕСУ ДЕННА'!AG57*$BY$4,0)&gt;0,ROUND('ПЛАН НАВЧАЛЬНОГО ПРОЦЕСУ ДЕННА'!AG57*$BY$4,0)*2,2),0)</f>
        <v>0</v>
      </c>
      <c r="AI56" s="70">
        <f>'ПЛАН НАВЧАЛЬНОГО ПРОЦЕСУ ДЕННА'!AH57</f>
        <v>0</v>
      </c>
      <c r="AJ56" s="374">
        <f>IF('ПЛАН НАВЧАЛЬНОГО ПРОЦЕСУ ДЕННА'!AI57&gt;0,IF(ROUND('ПЛАН НАВЧАЛЬНОГО ПРОЦЕСУ ДЕННА'!AI57*$BY$4,0)&gt;0,ROUND('ПЛАН НАВЧАЛЬНОГО ПРОЦЕСУ ДЕННА'!AI57*$BY$4,0)*2,2),0)</f>
        <v>0</v>
      </c>
      <c r="AK56" s="374">
        <f>IF('ПЛАН НАВЧАЛЬНОГО ПРОЦЕСУ ДЕННА'!AJ57&gt;0,IF(ROUND('ПЛАН НАВЧАЛЬНОГО ПРОЦЕСУ ДЕННА'!AJ57*$BY$4,0)&gt;0,ROUND('ПЛАН НАВЧАЛЬНОГО ПРОЦЕСУ ДЕННА'!AJ57*$BY$4,0)*2,2),0)</f>
        <v>0</v>
      </c>
      <c r="AL56" s="374">
        <f>IF('ПЛАН НАВЧАЛЬНОГО ПРОЦЕСУ ДЕННА'!AK57&gt;0,IF(ROUND('ПЛАН НАВЧАЛЬНОГО ПРОЦЕСУ ДЕННА'!AK57*$BY$4,0)&gt;0,ROUND('ПЛАН НАВЧАЛЬНОГО ПРОЦЕСУ ДЕННА'!AK57*$BY$4,0)*2,2),0)</f>
        <v>0</v>
      </c>
      <c r="AM56" s="70">
        <f>'ПЛАН НАВЧАЛЬНОГО ПРОЦЕСУ ДЕННА'!AL57</f>
        <v>0</v>
      </c>
      <c r="AN56" s="374">
        <f>IF('ПЛАН НАВЧАЛЬНОГО ПРОЦЕСУ ДЕННА'!AM57&gt;0,IF(ROUND('ПЛАН НАВЧАЛЬНОГО ПРОЦЕСУ ДЕННА'!AM57*$BY$4,0)&gt;0,ROUND('ПЛАН НАВЧАЛЬНОГО ПРОЦЕСУ ДЕННА'!AM57*$BY$4,0)*2,2),0)</f>
        <v>0</v>
      </c>
      <c r="AO56" s="374">
        <f>IF('ПЛАН НАВЧАЛЬНОГО ПРОЦЕСУ ДЕННА'!AN57&gt;0,IF(ROUND('ПЛАН НАВЧАЛЬНОГО ПРОЦЕСУ ДЕННА'!AN57*$BY$4,0)&gt;0,ROUND('ПЛАН НАВЧАЛЬНОГО ПРОЦЕСУ ДЕННА'!AN57*$BY$4,0)*2,2),0)</f>
        <v>0</v>
      </c>
      <c r="AP56" s="374">
        <f>IF('ПЛАН НАВЧАЛЬНОГО ПРОЦЕСУ ДЕННА'!AO57&gt;0,IF(ROUND('ПЛАН НАВЧАЛЬНОГО ПРОЦЕСУ ДЕННА'!AO57*$BY$4,0)&gt;0,ROUND('ПЛАН НАВЧАЛЬНОГО ПРОЦЕСУ ДЕННА'!AO57*$BY$4,0)*2,2),0)</f>
        <v>0</v>
      </c>
      <c r="AQ56" s="70">
        <f>'ПЛАН НАВЧАЛЬНОГО ПРОЦЕСУ ДЕННА'!AP57</f>
        <v>0</v>
      </c>
      <c r="AR56" s="374">
        <f>IF('ПЛАН НАВЧАЛЬНОГО ПРОЦЕСУ ДЕННА'!AQ57&gt;0,IF(ROUND('ПЛАН НАВЧАЛЬНОГО ПРОЦЕСУ ДЕННА'!AQ57*$BY$4,0)&gt;0,ROUND('ПЛАН НАВЧАЛЬНОГО ПРОЦЕСУ ДЕННА'!AQ57*$BY$4,0)*2,2),0)</f>
        <v>0</v>
      </c>
      <c r="AS56" s="374">
        <f>IF('ПЛАН НАВЧАЛЬНОГО ПРОЦЕСУ ДЕННА'!AR57&gt;0,IF(ROUND('ПЛАН НАВЧАЛЬНОГО ПРОЦЕСУ ДЕННА'!AR57*$BY$4,0)&gt;0,ROUND('ПЛАН НАВЧАЛЬНОГО ПРОЦЕСУ ДЕННА'!AR57*$BY$4,0)*2,2),0)</f>
        <v>0</v>
      </c>
      <c r="AT56" s="374">
        <f>IF('ПЛАН НАВЧАЛЬНОГО ПРОЦЕСУ ДЕННА'!AS57&gt;0,IF(ROUND('ПЛАН НАВЧАЛЬНОГО ПРОЦЕСУ ДЕННА'!AS57*$BY$4,0)&gt;0,ROUND('ПЛАН НАВЧАЛЬНОГО ПРОЦЕСУ ДЕННА'!AS57*$BY$4,0)*2,2),0)</f>
        <v>0</v>
      </c>
      <c r="AU56" s="70">
        <f>'ПЛАН НАВЧАЛЬНОГО ПРОЦЕСУ ДЕННА'!AT57</f>
        <v>0</v>
      </c>
      <c r="AV56" s="374">
        <f>IF('ПЛАН НАВЧАЛЬНОГО ПРОЦЕСУ ДЕННА'!AU57&gt;0,IF(ROUND('ПЛАН НАВЧАЛЬНОГО ПРОЦЕСУ ДЕННА'!AU57*$BY$4,0)&gt;0,ROUND('ПЛАН НАВЧАЛЬНОГО ПРОЦЕСУ ДЕННА'!AU57*$BY$4,0)*2,2),0)</f>
        <v>0</v>
      </c>
      <c r="AW56" s="374">
        <f>IF('ПЛАН НАВЧАЛЬНОГО ПРОЦЕСУ ДЕННА'!AV57&gt;0,IF(ROUND('ПЛАН НАВЧАЛЬНОГО ПРОЦЕСУ ДЕННА'!AV57*$BY$4,0)&gt;0,ROUND('ПЛАН НАВЧАЛЬНОГО ПРОЦЕСУ ДЕННА'!AV57*$BY$4,0)*2,2),0)</f>
        <v>0</v>
      </c>
      <c r="AX56" s="374">
        <f>IF('ПЛАН НАВЧАЛЬНОГО ПРОЦЕСУ ДЕННА'!AW57&gt;0,IF(ROUND('ПЛАН НАВЧАЛЬНОГО ПРОЦЕСУ ДЕННА'!AW57*$BY$4,0)&gt;0,ROUND('ПЛАН НАВЧАЛЬНОГО ПРОЦЕСУ ДЕННА'!AW57*$BY$4,0)*2,2),0)</f>
        <v>0</v>
      </c>
      <c r="AY56" s="70">
        <f>'ПЛАН НАВЧАЛЬНОГО ПРОЦЕСУ ДЕННА'!AX57</f>
        <v>0</v>
      </c>
      <c r="AZ56" s="374">
        <f>IF('ПЛАН НАВЧАЛЬНОГО ПРОЦЕСУ ДЕННА'!AY57&gt;0,IF(ROUND('ПЛАН НАВЧАЛЬНОГО ПРОЦЕСУ ДЕННА'!AY57*$BY$4,0)&gt;0,ROUND('ПЛАН НАВЧАЛЬНОГО ПРОЦЕСУ ДЕННА'!AY57*$BY$4,0)*2,2),0)</f>
        <v>0</v>
      </c>
      <c r="BA56" s="374">
        <f>IF('ПЛАН НАВЧАЛЬНОГО ПРОЦЕСУ ДЕННА'!AZ57&gt;0,IF(ROUND('ПЛАН НАВЧАЛЬНОГО ПРОЦЕСУ ДЕННА'!AZ57*$BY$4,0)&gt;0,ROUND('ПЛАН НАВЧАЛЬНОГО ПРОЦЕСУ ДЕННА'!AZ57*$BY$4,0)*2,2),0)</f>
        <v>0</v>
      </c>
      <c r="BB56" s="374">
        <f>IF('ПЛАН НАВЧАЛЬНОГО ПРОЦЕСУ ДЕННА'!BA57&gt;0,IF(ROUND('ПЛАН НАВЧАЛЬНОГО ПРОЦЕСУ ДЕННА'!BA57*$BY$4,0)&gt;0,ROUND('ПЛАН НАВЧАЛЬНОГО ПРОЦЕСУ ДЕННА'!BA57*$BY$4,0)*2,2),0)</f>
        <v>0</v>
      </c>
      <c r="BC56" s="70">
        <f>'ПЛАН НАВЧАЛЬНОГО ПРОЦЕСУ ДЕННА'!BB57</f>
        <v>0</v>
      </c>
      <c r="BD56" s="374">
        <f>IF('ПЛАН НАВЧАЛЬНОГО ПРОЦЕСУ ДЕННА'!BC57&gt;0,IF(ROUND('ПЛАН НАВЧАЛЬНОГО ПРОЦЕСУ ДЕННА'!BC57*$BY$4,0)&gt;0,ROUND('ПЛАН НАВЧАЛЬНОГО ПРОЦЕСУ ДЕННА'!BC57*$BY$4,0)*2,2),0)</f>
        <v>0</v>
      </c>
      <c r="BE56" s="374">
        <f>IF('ПЛАН НАВЧАЛЬНОГО ПРОЦЕСУ ДЕННА'!BD57&gt;0,IF(ROUND('ПЛАН НАВЧАЛЬНОГО ПРОЦЕСУ ДЕННА'!BD57*$BY$4,0)&gt;0,ROUND('ПЛАН НАВЧАЛЬНОГО ПРОЦЕСУ ДЕННА'!BD57*$BY$4,0)*2,2),0)</f>
        <v>0</v>
      </c>
      <c r="BF56" s="374">
        <f>IF('ПЛАН НАВЧАЛЬНОГО ПРОЦЕСУ ДЕННА'!BE57&gt;0,IF(ROUND('ПЛАН НАВЧАЛЬНОГО ПРОЦЕСУ ДЕННА'!BE57*$BY$4,0)&gt;0,ROUND('ПЛАН НАВЧАЛЬНОГО ПРОЦЕСУ ДЕННА'!BE57*$BY$4,0)*2,2),0)</f>
        <v>0</v>
      </c>
      <c r="BG56" s="70">
        <f>'ПЛАН НАВЧАЛЬНОГО ПРОЦЕСУ ДЕННА'!BF57</f>
        <v>0</v>
      </c>
      <c r="BH56" s="374">
        <f>IF('ПЛАН НАВЧАЛЬНОГО ПРОЦЕСУ ДЕННА'!BG57&gt;0,IF(ROUND('ПЛАН НАВЧАЛЬНОГО ПРОЦЕСУ ДЕННА'!BG57*$BY$4,0)&gt;0,ROUND('ПЛАН НАВЧАЛЬНОГО ПРОЦЕСУ ДЕННА'!BG57*$BY$4,0)*2,2),0)</f>
        <v>0</v>
      </c>
      <c r="BI56" s="374">
        <f>IF('ПЛАН НАВЧАЛЬНОГО ПРОЦЕСУ ДЕННА'!BH57&gt;0,IF(ROUND('ПЛАН НАВЧАЛЬНОГО ПРОЦЕСУ ДЕННА'!BH57*$BY$4,0)&gt;0,ROUND('ПЛАН НАВЧАЛЬНОГО ПРОЦЕСУ ДЕННА'!BH57*$BY$4,0)*2,2),0)</f>
        <v>0</v>
      </c>
      <c r="BJ56" s="374">
        <f>IF('ПЛАН НАВЧАЛЬНОГО ПРОЦЕСУ ДЕННА'!BI57&gt;0,IF(ROUND('ПЛАН НАВЧАЛЬНОГО ПРОЦЕСУ ДЕННА'!BI57*$BY$4,0)&gt;0,ROUND('ПЛАН НАВЧАЛЬНОГО ПРОЦЕСУ ДЕННА'!BI57*$BY$4,0)*2,2),0)</f>
        <v>0</v>
      </c>
      <c r="BK56" s="70">
        <f>'ПЛАН НАВЧАЛЬНОГО ПРОЦЕСУ ДЕННА'!BJ57</f>
        <v>0</v>
      </c>
      <c r="BL56" s="63">
        <f t="shared" si="1"/>
        <v>0</v>
      </c>
      <c r="BM56" s="127" t="str">
        <f t="shared" si="48"/>
        <v/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14">
        <f t="shared" si="28"/>
        <v>0</v>
      </c>
      <c r="BU56" s="14">
        <f t="shared" si="28"/>
        <v>0</v>
      </c>
      <c r="BV56" s="92">
        <f t="shared" si="43"/>
        <v>0</v>
      </c>
      <c r="BY56" s="14">
        <f t="shared" si="29"/>
        <v>0</v>
      </c>
      <c r="BZ56" s="14">
        <f t="shared" si="30"/>
        <v>0</v>
      </c>
      <c r="CA56" s="14">
        <f t="shared" si="31"/>
        <v>0</v>
      </c>
      <c r="CB56" s="14">
        <f t="shared" si="32"/>
        <v>0</v>
      </c>
      <c r="CC56" s="14">
        <f t="shared" si="33"/>
        <v>0</v>
      </c>
      <c r="CD56" s="14">
        <f t="shared" si="34"/>
        <v>0</v>
      </c>
      <c r="CE56" s="14">
        <f t="shared" si="35"/>
        <v>0</v>
      </c>
      <c r="CF56" s="14">
        <f t="shared" si="36"/>
        <v>0</v>
      </c>
      <c r="CG56" s="212">
        <f t="shared" si="44"/>
        <v>0</v>
      </c>
      <c r="CH56" s="312">
        <f t="shared" si="17"/>
        <v>0</v>
      </c>
      <c r="CJ56" s="313">
        <f t="shared" si="18"/>
        <v>0</v>
      </c>
      <c r="CK56" s="313">
        <f t="shared" si="19"/>
        <v>0</v>
      </c>
      <c r="CL56" s="313">
        <f t="shared" si="20"/>
        <v>0</v>
      </c>
      <c r="CM56" s="313">
        <f t="shared" si="21"/>
        <v>0</v>
      </c>
      <c r="CN56" s="313">
        <f t="shared" si="22"/>
        <v>0</v>
      </c>
      <c r="CO56" s="313">
        <f t="shared" si="23"/>
        <v>0</v>
      </c>
      <c r="CP56" s="313">
        <f t="shared" si="24"/>
        <v>0</v>
      </c>
      <c r="CQ56" s="313">
        <f t="shared" si="25"/>
        <v>0</v>
      </c>
      <c r="CR56" s="314">
        <f t="shared" si="45"/>
        <v>0</v>
      </c>
      <c r="CS56" s="313">
        <f t="shared" si="49"/>
        <v>0</v>
      </c>
      <c r="CT56" s="313">
        <f t="shared" si="50"/>
        <v>0</v>
      </c>
      <c r="CU56" s="315">
        <f t="shared" si="51"/>
        <v>0</v>
      </c>
      <c r="CV56" s="313">
        <f t="shared" si="52"/>
        <v>0</v>
      </c>
      <c r="CW56" s="313">
        <f t="shared" si="53"/>
        <v>0</v>
      </c>
      <c r="CX56" s="313">
        <f t="shared" si="54"/>
        <v>0</v>
      </c>
      <c r="CY56" s="313">
        <f t="shared" si="55"/>
        <v>0</v>
      </c>
      <c r="CZ56" s="313">
        <f t="shared" si="56"/>
        <v>0</v>
      </c>
      <c r="DA56" s="316">
        <f t="shared" si="46"/>
        <v>0</v>
      </c>
      <c r="DE56" s="317">
        <f>SUM($AF56:$AH56)+SUM($AJ56:$AL56)+SUM($AN56:AP56)+SUM($AR56:AT56)+SUM($AV56:AX56)+SUM($AZ56:BB56)+SUM($BD56:BF56)+SUM($BH56:BJ56)</f>
        <v>0</v>
      </c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Y56" s="317">
        <f t="shared" ref="DY56:EF69" si="58">IF(OR($R56=DY$11,$S56=DY$11,$T56=DY$11,$U56=DY$11,$V56=DY$11,$W56=DY$11,$Y56=DY$11),1,0)</f>
        <v>0</v>
      </c>
      <c r="DZ56" s="317">
        <f t="shared" si="58"/>
        <v>0</v>
      </c>
      <c r="EA56" s="317">
        <f t="shared" si="58"/>
        <v>0</v>
      </c>
      <c r="EB56" s="317">
        <f t="shared" si="58"/>
        <v>0</v>
      </c>
      <c r="EC56" s="317">
        <f t="shared" si="58"/>
        <v>0</v>
      </c>
      <c r="ED56" s="317">
        <f t="shared" si="58"/>
        <v>0</v>
      </c>
      <c r="EE56" s="317">
        <f t="shared" si="58"/>
        <v>0</v>
      </c>
      <c r="EF56" s="317">
        <f t="shared" si="58"/>
        <v>0</v>
      </c>
    </row>
    <row r="57" spans="1:136" s="19" customFormat="1" ht="12.5" hidden="1">
      <c r="A57" s="22" t="str">
        <f>'ПЛАН НАВЧАЛЬНОГО ПРОЦЕСУ ДЕННА'!A58</f>
        <v xml:space="preserve"> 1.1.42</v>
      </c>
      <c r="B57" s="414">
        <f>'ПЛАН НАВЧАЛЬНОГО ПРОЦЕСУ ДЕННА'!B58</f>
        <v>0</v>
      </c>
      <c r="C57" s="415">
        <f>'ПЛАН НАВЧАЛЬНОГО ПРОЦЕСУ ДЕННА'!C58</f>
        <v>0</v>
      </c>
      <c r="D57" s="307">
        <f>'ПЛАН НАВЧАЛЬНОГО ПРОЦЕСУ ДЕННА'!D58</f>
        <v>0</v>
      </c>
      <c r="E57" s="308">
        <f>'ПЛАН НАВЧАЛЬНОГО ПРОЦЕСУ ДЕННА'!E58</f>
        <v>0</v>
      </c>
      <c r="F57" s="308">
        <f>'ПЛАН НАВЧАЛЬНОГО ПРОЦЕСУ ДЕННА'!F58</f>
        <v>0</v>
      </c>
      <c r="G57" s="309">
        <f>'ПЛАН НАВЧАЛЬНОГО ПРОЦЕСУ ДЕННА'!G58</f>
        <v>0</v>
      </c>
      <c r="H57" s="307">
        <f>'ПЛАН НАВЧАЛЬНОГО ПРОЦЕСУ ДЕННА'!H58</f>
        <v>0</v>
      </c>
      <c r="I57" s="308">
        <f>'ПЛАН НАВЧАЛЬНОГО ПРОЦЕСУ ДЕННА'!I58</f>
        <v>0</v>
      </c>
      <c r="J57" s="308">
        <f>'ПЛАН НАВЧАЛЬНОГО ПРОЦЕСУ ДЕННА'!J58</f>
        <v>0</v>
      </c>
      <c r="K57" s="308">
        <f>'ПЛАН НАВЧАЛЬНОГО ПРОЦЕСУ ДЕННА'!K58</f>
        <v>0</v>
      </c>
      <c r="L57" s="308">
        <f>'ПЛАН НАВЧАЛЬНОГО ПРОЦЕСУ ДЕННА'!L58</f>
        <v>0</v>
      </c>
      <c r="M57" s="308">
        <f>'ПЛАН НАВЧАЛЬНОГО ПРОЦЕСУ ДЕННА'!M58</f>
        <v>0</v>
      </c>
      <c r="N57" s="308">
        <f>'ПЛАН НАВЧАЛЬНОГО ПРОЦЕСУ ДЕННА'!N58</f>
        <v>0</v>
      </c>
      <c r="O57" s="308">
        <f>'ПЛАН НАВЧАЛЬНОГО ПРОЦЕСУ ДЕННА'!O58</f>
        <v>0</v>
      </c>
      <c r="P57" s="273">
        <f>'ПЛАН НАВЧАЛЬНОГО ПРОЦЕСУ ДЕННА'!P58</f>
        <v>0</v>
      </c>
      <c r="Q57" s="273">
        <f>'ПЛАН НАВЧАЛЬНОГО ПРОЦЕСУ ДЕННА'!Q58</f>
        <v>0</v>
      </c>
      <c r="R57" s="418"/>
      <c r="S57" s="487"/>
      <c r="T57" s="487"/>
      <c r="U57" s="487"/>
      <c r="V57" s="487"/>
      <c r="W57" s="487"/>
      <c r="X57" s="487"/>
      <c r="Y57" s="487"/>
      <c r="Z57" s="310">
        <f>'ПЛАН НАВЧАЛЬНОГО ПРОЦЕСУ ДЕННА'!Y58</f>
        <v>0</v>
      </c>
      <c r="AA57" s="147">
        <f t="shared" si="0"/>
        <v>0</v>
      </c>
      <c r="AB57" s="9">
        <f t="shared" si="57"/>
        <v>0</v>
      </c>
      <c r="AC57" s="9">
        <f t="shared" si="57"/>
        <v>0</v>
      </c>
      <c r="AD57" s="9">
        <f t="shared" si="57"/>
        <v>0</v>
      </c>
      <c r="AE57" s="9">
        <f t="shared" si="14"/>
        <v>0</v>
      </c>
      <c r="AF57" s="374">
        <f>IF('ПЛАН НАВЧАЛЬНОГО ПРОЦЕСУ ДЕННА'!AE58&gt;0,IF(ROUND('ПЛАН НАВЧАЛЬНОГО ПРОЦЕСУ ДЕННА'!AE58*$BY$4,0)&gt;0,ROUND('ПЛАН НАВЧАЛЬНОГО ПРОЦЕСУ ДЕННА'!AE58*$BY$4,0)*2,2),0)</f>
        <v>0</v>
      </c>
      <c r="AG57" s="374">
        <f>IF('ПЛАН НАВЧАЛЬНОГО ПРОЦЕСУ ДЕННА'!AF58&gt;0,IF(ROUND('ПЛАН НАВЧАЛЬНОГО ПРОЦЕСУ ДЕННА'!AF58*$BY$4,0)&gt;0,ROUND('ПЛАН НАВЧАЛЬНОГО ПРОЦЕСУ ДЕННА'!AF58*$BY$4,0)*2,2),0)</f>
        <v>0</v>
      </c>
      <c r="AH57" s="374">
        <f>IF('ПЛАН НАВЧАЛЬНОГО ПРОЦЕСУ ДЕННА'!AG58&gt;0,IF(ROUND('ПЛАН НАВЧАЛЬНОГО ПРОЦЕСУ ДЕННА'!AG58*$BY$4,0)&gt;0,ROUND('ПЛАН НАВЧАЛЬНОГО ПРОЦЕСУ ДЕННА'!AG58*$BY$4,0)*2,2),0)</f>
        <v>0</v>
      </c>
      <c r="AI57" s="70">
        <f>'ПЛАН НАВЧАЛЬНОГО ПРОЦЕСУ ДЕННА'!AH58</f>
        <v>0</v>
      </c>
      <c r="AJ57" s="374">
        <f>IF('ПЛАН НАВЧАЛЬНОГО ПРОЦЕСУ ДЕННА'!AI58&gt;0,IF(ROUND('ПЛАН НАВЧАЛЬНОГО ПРОЦЕСУ ДЕННА'!AI58*$BY$4,0)&gt;0,ROUND('ПЛАН НАВЧАЛЬНОГО ПРОЦЕСУ ДЕННА'!AI58*$BY$4,0)*2,2),0)</f>
        <v>0</v>
      </c>
      <c r="AK57" s="374">
        <f>IF('ПЛАН НАВЧАЛЬНОГО ПРОЦЕСУ ДЕННА'!AJ58&gt;0,IF(ROUND('ПЛАН НАВЧАЛЬНОГО ПРОЦЕСУ ДЕННА'!AJ58*$BY$4,0)&gt;0,ROUND('ПЛАН НАВЧАЛЬНОГО ПРОЦЕСУ ДЕННА'!AJ58*$BY$4,0)*2,2),0)</f>
        <v>0</v>
      </c>
      <c r="AL57" s="374">
        <f>IF('ПЛАН НАВЧАЛЬНОГО ПРОЦЕСУ ДЕННА'!AK58&gt;0,IF(ROUND('ПЛАН НАВЧАЛЬНОГО ПРОЦЕСУ ДЕННА'!AK58*$BY$4,0)&gt;0,ROUND('ПЛАН НАВЧАЛЬНОГО ПРОЦЕСУ ДЕННА'!AK58*$BY$4,0)*2,2),0)</f>
        <v>0</v>
      </c>
      <c r="AM57" s="70">
        <f>'ПЛАН НАВЧАЛЬНОГО ПРОЦЕСУ ДЕННА'!AL58</f>
        <v>0</v>
      </c>
      <c r="AN57" s="374">
        <f>IF('ПЛАН НАВЧАЛЬНОГО ПРОЦЕСУ ДЕННА'!AM58&gt;0,IF(ROUND('ПЛАН НАВЧАЛЬНОГО ПРОЦЕСУ ДЕННА'!AM58*$BY$4,0)&gt;0,ROUND('ПЛАН НАВЧАЛЬНОГО ПРОЦЕСУ ДЕННА'!AM58*$BY$4,0)*2,2),0)</f>
        <v>0</v>
      </c>
      <c r="AO57" s="374">
        <f>IF('ПЛАН НАВЧАЛЬНОГО ПРОЦЕСУ ДЕННА'!AN58&gt;0,IF(ROUND('ПЛАН НАВЧАЛЬНОГО ПРОЦЕСУ ДЕННА'!AN58*$BY$4,0)&gt;0,ROUND('ПЛАН НАВЧАЛЬНОГО ПРОЦЕСУ ДЕННА'!AN58*$BY$4,0)*2,2),0)</f>
        <v>0</v>
      </c>
      <c r="AP57" s="374">
        <f>IF('ПЛАН НАВЧАЛЬНОГО ПРОЦЕСУ ДЕННА'!AO58&gt;0,IF(ROUND('ПЛАН НАВЧАЛЬНОГО ПРОЦЕСУ ДЕННА'!AO58*$BY$4,0)&gt;0,ROUND('ПЛАН НАВЧАЛЬНОГО ПРОЦЕСУ ДЕННА'!AO58*$BY$4,0)*2,2),0)</f>
        <v>0</v>
      </c>
      <c r="AQ57" s="70">
        <f>'ПЛАН НАВЧАЛЬНОГО ПРОЦЕСУ ДЕННА'!AP58</f>
        <v>0</v>
      </c>
      <c r="AR57" s="374">
        <f>IF('ПЛАН НАВЧАЛЬНОГО ПРОЦЕСУ ДЕННА'!AQ58&gt;0,IF(ROUND('ПЛАН НАВЧАЛЬНОГО ПРОЦЕСУ ДЕННА'!AQ58*$BY$4,0)&gt;0,ROUND('ПЛАН НАВЧАЛЬНОГО ПРОЦЕСУ ДЕННА'!AQ58*$BY$4,0)*2,2),0)</f>
        <v>0</v>
      </c>
      <c r="AS57" s="374">
        <f>IF('ПЛАН НАВЧАЛЬНОГО ПРОЦЕСУ ДЕННА'!AR58&gt;0,IF(ROUND('ПЛАН НАВЧАЛЬНОГО ПРОЦЕСУ ДЕННА'!AR58*$BY$4,0)&gt;0,ROUND('ПЛАН НАВЧАЛЬНОГО ПРОЦЕСУ ДЕННА'!AR58*$BY$4,0)*2,2),0)</f>
        <v>0</v>
      </c>
      <c r="AT57" s="374">
        <f>IF('ПЛАН НАВЧАЛЬНОГО ПРОЦЕСУ ДЕННА'!AS58&gt;0,IF(ROUND('ПЛАН НАВЧАЛЬНОГО ПРОЦЕСУ ДЕННА'!AS58*$BY$4,0)&gt;0,ROUND('ПЛАН НАВЧАЛЬНОГО ПРОЦЕСУ ДЕННА'!AS58*$BY$4,0)*2,2),0)</f>
        <v>0</v>
      </c>
      <c r="AU57" s="70">
        <f>'ПЛАН НАВЧАЛЬНОГО ПРОЦЕСУ ДЕННА'!AT58</f>
        <v>0</v>
      </c>
      <c r="AV57" s="374">
        <f>IF('ПЛАН НАВЧАЛЬНОГО ПРОЦЕСУ ДЕННА'!AU58&gt;0,IF(ROUND('ПЛАН НАВЧАЛЬНОГО ПРОЦЕСУ ДЕННА'!AU58*$BY$4,0)&gt;0,ROUND('ПЛАН НАВЧАЛЬНОГО ПРОЦЕСУ ДЕННА'!AU58*$BY$4,0)*2,2),0)</f>
        <v>0</v>
      </c>
      <c r="AW57" s="374">
        <f>IF('ПЛАН НАВЧАЛЬНОГО ПРОЦЕСУ ДЕННА'!AV58&gt;0,IF(ROUND('ПЛАН НАВЧАЛЬНОГО ПРОЦЕСУ ДЕННА'!AV58*$BY$4,0)&gt;0,ROUND('ПЛАН НАВЧАЛЬНОГО ПРОЦЕСУ ДЕННА'!AV58*$BY$4,0)*2,2),0)</f>
        <v>0</v>
      </c>
      <c r="AX57" s="374">
        <f>IF('ПЛАН НАВЧАЛЬНОГО ПРОЦЕСУ ДЕННА'!AW58&gt;0,IF(ROUND('ПЛАН НАВЧАЛЬНОГО ПРОЦЕСУ ДЕННА'!AW58*$BY$4,0)&gt;0,ROUND('ПЛАН НАВЧАЛЬНОГО ПРОЦЕСУ ДЕННА'!AW58*$BY$4,0)*2,2),0)</f>
        <v>0</v>
      </c>
      <c r="AY57" s="70">
        <f>'ПЛАН НАВЧАЛЬНОГО ПРОЦЕСУ ДЕННА'!AX58</f>
        <v>0</v>
      </c>
      <c r="AZ57" s="374">
        <f>IF('ПЛАН НАВЧАЛЬНОГО ПРОЦЕСУ ДЕННА'!AY58&gt;0,IF(ROUND('ПЛАН НАВЧАЛЬНОГО ПРОЦЕСУ ДЕННА'!AY58*$BY$4,0)&gt;0,ROUND('ПЛАН НАВЧАЛЬНОГО ПРОЦЕСУ ДЕННА'!AY58*$BY$4,0)*2,2),0)</f>
        <v>0</v>
      </c>
      <c r="BA57" s="374">
        <f>IF('ПЛАН НАВЧАЛЬНОГО ПРОЦЕСУ ДЕННА'!AZ58&gt;0,IF(ROUND('ПЛАН НАВЧАЛЬНОГО ПРОЦЕСУ ДЕННА'!AZ58*$BY$4,0)&gt;0,ROUND('ПЛАН НАВЧАЛЬНОГО ПРОЦЕСУ ДЕННА'!AZ58*$BY$4,0)*2,2),0)</f>
        <v>0</v>
      </c>
      <c r="BB57" s="374">
        <f>IF('ПЛАН НАВЧАЛЬНОГО ПРОЦЕСУ ДЕННА'!BA58&gt;0,IF(ROUND('ПЛАН НАВЧАЛЬНОГО ПРОЦЕСУ ДЕННА'!BA58*$BY$4,0)&gt;0,ROUND('ПЛАН НАВЧАЛЬНОГО ПРОЦЕСУ ДЕННА'!BA58*$BY$4,0)*2,2),0)</f>
        <v>0</v>
      </c>
      <c r="BC57" s="70">
        <f>'ПЛАН НАВЧАЛЬНОГО ПРОЦЕСУ ДЕННА'!BB58</f>
        <v>0</v>
      </c>
      <c r="BD57" s="374">
        <f>IF('ПЛАН НАВЧАЛЬНОГО ПРОЦЕСУ ДЕННА'!BC58&gt;0,IF(ROUND('ПЛАН НАВЧАЛЬНОГО ПРОЦЕСУ ДЕННА'!BC58*$BY$4,0)&gt;0,ROUND('ПЛАН НАВЧАЛЬНОГО ПРОЦЕСУ ДЕННА'!BC58*$BY$4,0)*2,2),0)</f>
        <v>0</v>
      </c>
      <c r="BE57" s="374">
        <f>IF('ПЛАН НАВЧАЛЬНОГО ПРОЦЕСУ ДЕННА'!BD58&gt;0,IF(ROUND('ПЛАН НАВЧАЛЬНОГО ПРОЦЕСУ ДЕННА'!BD58*$BY$4,0)&gt;0,ROUND('ПЛАН НАВЧАЛЬНОГО ПРОЦЕСУ ДЕННА'!BD58*$BY$4,0)*2,2),0)</f>
        <v>0</v>
      </c>
      <c r="BF57" s="374">
        <f>IF('ПЛАН НАВЧАЛЬНОГО ПРОЦЕСУ ДЕННА'!BE58&gt;0,IF(ROUND('ПЛАН НАВЧАЛЬНОГО ПРОЦЕСУ ДЕННА'!BE58*$BY$4,0)&gt;0,ROUND('ПЛАН НАВЧАЛЬНОГО ПРОЦЕСУ ДЕННА'!BE58*$BY$4,0)*2,2),0)</f>
        <v>0</v>
      </c>
      <c r="BG57" s="70">
        <f>'ПЛАН НАВЧАЛЬНОГО ПРОЦЕСУ ДЕННА'!BF58</f>
        <v>0</v>
      </c>
      <c r="BH57" s="374">
        <f>IF('ПЛАН НАВЧАЛЬНОГО ПРОЦЕСУ ДЕННА'!BG58&gt;0,IF(ROUND('ПЛАН НАВЧАЛЬНОГО ПРОЦЕСУ ДЕННА'!BG58*$BY$4,0)&gt;0,ROUND('ПЛАН НАВЧАЛЬНОГО ПРОЦЕСУ ДЕННА'!BG58*$BY$4,0)*2,2),0)</f>
        <v>0</v>
      </c>
      <c r="BI57" s="374">
        <f>IF('ПЛАН НАВЧАЛЬНОГО ПРОЦЕСУ ДЕННА'!BH58&gt;0,IF(ROUND('ПЛАН НАВЧАЛЬНОГО ПРОЦЕСУ ДЕННА'!BH58*$BY$4,0)&gt;0,ROUND('ПЛАН НАВЧАЛЬНОГО ПРОЦЕСУ ДЕННА'!BH58*$BY$4,0)*2,2),0)</f>
        <v>0</v>
      </c>
      <c r="BJ57" s="374">
        <f>IF('ПЛАН НАВЧАЛЬНОГО ПРОЦЕСУ ДЕННА'!BI58&gt;0,IF(ROUND('ПЛАН НАВЧАЛЬНОГО ПРОЦЕСУ ДЕННА'!BI58*$BY$4,0)&gt;0,ROUND('ПЛАН НАВЧАЛЬНОГО ПРОЦЕСУ ДЕННА'!BI58*$BY$4,0)*2,2),0)</f>
        <v>0</v>
      </c>
      <c r="BK57" s="70">
        <f>'ПЛАН НАВЧАЛЬНОГО ПРОЦЕСУ ДЕННА'!BJ58</f>
        <v>0</v>
      </c>
      <c r="BL57" s="63">
        <f t="shared" si="1"/>
        <v>0</v>
      </c>
      <c r="BM57" s="127" t="str">
        <f t="shared" si="48"/>
        <v/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14">
        <f t="shared" si="28"/>
        <v>0</v>
      </c>
      <c r="BU57" s="14">
        <f t="shared" si="28"/>
        <v>0</v>
      </c>
      <c r="BV57" s="92">
        <f t="shared" si="43"/>
        <v>0</v>
      </c>
      <c r="BY57" s="14">
        <f t="shared" si="29"/>
        <v>0</v>
      </c>
      <c r="BZ57" s="14">
        <f t="shared" si="30"/>
        <v>0</v>
      </c>
      <c r="CA57" s="14">
        <f t="shared" si="31"/>
        <v>0</v>
      </c>
      <c r="CB57" s="14">
        <f t="shared" si="32"/>
        <v>0</v>
      </c>
      <c r="CC57" s="14">
        <f t="shared" si="33"/>
        <v>0</v>
      </c>
      <c r="CD57" s="14">
        <f t="shared" si="34"/>
        <v>0</v>
      </c>
      <c r="CE57" s="14">
        <f t="shared" si="35"/>
        <v>0</v>
      </c>
      <c r="CF57" s="14">
        <f t="shared" si="36"/>
        <v>0</v>
      </c>
      <c r="CG57" s="212">
        <f t="shared" si="44"/>
        <v>0</v>
      </c>
      <c r="CH57" s="312">
        <f t="shared" si="17"/>
        <v>0</v>
      </c>
      <c r="CJ57" s="313">
        <f t="shared" si="18"/>
        <v>0</v>
      </c>
      <c r="CK57" s="313">
        <f t="shared" si="19"/>
        <v>0</v>
      </c>
      <c r="CL57" s="313">
        <f t="shared" si="20"/>
        <v>0</v>
      </c>
      <c r="CM57" s="313">
        <f t="shared" si="21"/>
        <v>0</v>
      </c>
      <c r="CN57" s="313">
        <f t="shared" si="22"/>
        <v>0</v>
      </c>
      <c r="CO57" s="313">
        <f t="shared" si="23"/>
        <v>0</v>
      </c>
      <c r="CP57" s="313">
        <f t="shared" si="24"/>
        <v>0</v>
      </c>
      <c r="CQ57" s="313">
        <f t="shared" si="25"/>
        <v>0</v>
      </c>
      <c r="CR57" s="314">
        <f t="shared" si="45"/>
        <v>0</v>
      </c>
      <c r="CS57" s="313">
        <f t="shared" si="49"/>
        <v>0</v>
      </c>
      <c r="CT57" s="313">
        <f t="shared" si="50"/>
        <v>0</v>
      </c>
      <c r="CU57" s="315">
        <f t="shared" si="51"/>
        <v>0</v>
      </c>
      <c r="CV57" s="313">
        <f t="shared" si="52"/>
        <v>0</v>
      </c>
      <c r="CW57" s="313">
        <f t="shared" si="53"/>
        <v>0</v>
      </c>
      <c r="CX57" s="313">
        <f t="shared" si="54"/>
        <v>0</v>
      </c>
      <c r="CY57" s="313">
        <f t="shared" si="55"/>
        <v>0</v>
      </c>
      <c r="CZ57" s="313">
        <f t="shared" si="56"/>
        <v>0</v>
      </c>
      <c r="DA57" s="316">
        <f t="shared" si="46"/>
        <v>0</v>
      </c>
      <c r="DE57" s="317">
        <f>SUM($AF57:$AH57)+SUM($AJ57:$AL57)+SUM($AN57:AP57)+SUM($AR57:AT57)+SUM($AV57:AX57)+SUM($AZ57:BB57)+SUM($BD57:BF57)+SUM($BH57:BJ57)</f>
        <v>0</v>
      </c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Y57" s="317">
        <f t="shared" si="58"/>
        <v>0</v>
      </c>
      <c r="DZ57" s="317">
        <f t="shared" si="58"/>
        <v>0</v>
      </c>
      <c r="EA57" s="317">
        <f t="shared" si="58"/>
        <v>0</v>
      </c>
      <c r="EB57" s="317">
        <f t="shared" si="58"/>
        <v>0</v>
      </c>
      <c r="EC57" s="317">
        <f t="shared" si="58"/>
        <v>0</v>
      </c>
      <c r="ED57" s="317">
        <f t="shared" si="58"/>
        <v>0</v>
      </c>
      <c r="EE57" s="317">
        <f t="shared" si="58"/>
        <v>0</v>
      </c>
      <c r="EF57" s="317">
        <f t="shared" si="58"/>
        <v>0</v>
      </c>
    </row>
    <row r="58" spans="1:136" s="19" customFormat="1" ht="12.5" hidden="1">
      <c r="A58" s="22" t="str">
        <f>'ПЛАН НАВЧАЛЬНОГО ПРОЦЕСУ ДЕННА'!A59</f>
        <v xml:space="preserve"> 1.1.43</v>
      </c>
      <c r="B58" s="414">
        <f>'ПЛАН НАВЧАЛЬНОГО ПРОЦЕСУ ДЕННА'!B59</f>
        <v>0</v>
      </c>
      <c r="C58" s="415">
        <f>'ПЛАН НАВЧАЛЬНОГО ПРОЦЕСУ ДЕННА'!C59</f>
        <v>0</v>
      </c>
      <c r="D58" s="307">
        <f>'ПЛАН НАВЧАЛЬНОГО ПРОЦЕСУ ДЕННА'!D59</f>
        <v>0</v>
      </c>
      <c r="E58" s="308">
        <f>'ПЛАН НАВЧАЛЬНОГО ПРОЦЕСУ ДЕННА'!E59</f>
        <v>0</v>
      </c>
      <c r="F58" s="308">
        <f>'ПЛАН НАВЧАЛЬНОГО ПРОЦЕСУ ДЕННА'!F59</f>
        <v>0</v>
      </c>
      <c r="G58" s="309">
        <f>'ПЛАН НАВЧАЛЬНОГО ПРОЦЕСУ ДЕННА'!G59</f>
        <v>0</v>
      </c>
      <c r="H58" s="307">
        <f>'ПЛАН НАВЧАЛЬНОГО ПРОЦЕСУ ДЕННА'!H59</f>
        <v>0</v>
      </c>
      <c r="I58" s="308">
        <f>'ПЛАН НАВЧАЛЬНОГО ПРОЦЕСУ ДЕННА'!I59</f>
        <v>0</v>
      </c>
      <c r="J58" s="308">
        <f>'ПЛАН НАВЧАЛЬНОГО ПРОЦЕСУ ДЕННА'!J59</f>
        <v>0</v>
      </c>
      <c r="K58" s="308">
        <f>'ПЛАН НАВЧАЛЬНОГО ПРОЦЕСУ ДЕННА'!K59</f>
        <v>0</v>
      </c>
      <c r="L58" s="308">
        <f>'ПЛАН НАВЧАЛЬНОГО ПРОЦЕСУ ДЕННА'!L59</f>
        <v>0</v>
      </c>
      <c r="M58" s="308">
        <f>'ПЛАН НАВЧАЛЬНОГО ПРОЦЕСУ ДЕННА'!M59</f>
        <v>0</v>
      </c>
      <c r="N58" s="308">
        <f>'ПЛАН НАВЧАЛЬНОГО ПРОЦЕСУ ДЕННА'!N59</f>
        <v>0</v>
      </c>
      <c r="O58" s="308">
        <f>'ПЛАН НАВЧАЛЬНОГО ПРОЦЕСУ ДЕННА'!O59</f>
        <v>0</v>
      </c>
      <c r="P58" s="273">
        <f>'ПЛАН НАВЧАЛЬНОГО ПРОЦЕСУ ДЕННА'!P59</f>
        <v>0</v>
      </c>
      <c r="Q58" s="273">
        <f>'ПЛАН НАВЧАЛЬНОГО ПРОЦЕСУ ДЕННА'!Q59</f>
        <v>0</v>
      </c>
      <c r="R58" s="418"/>
      <c r="S58" s="487"/>
      <c r="T58" s="487"/>
      <c r="U58" s="487"/>
      <c r="V58" s="487"/>
      <c r="W58" s="487"/>
      <c r="X58" s="487"/>
      <c r="Y58" s="487"/>
      <c r="Z58" s="310">
        <f>'ПЛАН НАВЧАЛЬНОГО ПРОЦЕСУ ДЕННА'!Y59</f>
        <v>0</v>
      </c>
      <c r="AA58" s="147">
        <f t="shared" si="0"/>
        <v>0</v>
      </c>
      <c r="AB58" s="9">
        <f t="shared" si="57"/>
        <v>0</v>
      </c>
      <c r="AC58" s="9">
        <f t="shared" si="57"/>
        <v>0</v>
      </c>
      <c r="AD58" s="9">
        <f t="shared" si="57"/>
        <v>0</v>
      </c>
      <c r="AE58" s="9">
        <f t="shared" si="14"/>
        <v>0</v>
      </c>
      <c r="AF58" s="374">
        <f>IF('ПЛАН НАВЧАЛЬНОГО ПРОЦЕСУ ДЕННА'!AE59&gt;0,IF(ROUND('ПЛАН НАВЧАЛЬНОГО ПРОЦЕСУ ДЕННА'!AE59*$BY$4,0)&gt;0,ROUND('ПЛАН НАВЧАЛЬНОГО ПРОЦЕСУ ДЕННА'!AE59*$BY$4,0)*2,2),0)</f>
        <v>0</v>
      </c>
      <c r="AG58" s="374">
        <f>IF('ПЛАН НАВЧАЛЬНОГО ПРОЦЕСУ ДЕННА'!AF59&gt;0,IF(ROUND('ПЛАН НАВЧАЛЬНОГО ПРОЦЕСУ ДЕННА'!AF59*$BY$4,0)&gt;0,ROUND('ПЛАН НАВЧАЛЬНОГО ПРОЦЕСУ ДЕННА'!AF59*$BY$4,0)*2,2),0)</f>
        <v>0</v>
      </c>
      <c r="AH58" s="374">
        <f>IF('ПЛАН НАВЧАЛЬНОГО ПРОЦЕСУ ДЕННА'!AG59&gt;0,IF(ROUND('ПЛАН НАВЧАЛЬНОГО ПРОЦЕСУ ДЕННА'!AG59*$BY$4,0)&gt;0,ROUND('ПЛАН НАВЧАЛЬНОГО ПРОЦЕСУ ДЕННА'!AG59*$BY$4,0)*2,2),0)</f>
        <v>0</v>
      </c>
      <c r="AI58" s="70">
        <f>'ПЛАН НАВЧАЛЬНОГО ПРОЦЕСУ ДЕННА'!AH59</f>
        <v>0</v>
      </c>
      <c r="AJ58" s="374">
        <f>IF('ПЛАН НАВЧАЛЬНОГО ПРОЦЕСУ ДЕННА'!AI59&gt;0,IF(ROUND('ПЛАН НАВЧАЛЬНОГО ПРОЦЕСУ ДЕННА'!AI59*$BY$4,0)&gt;0,ROUND('ПЛАН НАВЧАЛЬНОГО ПРОЦЕСУ ДЕННА'!AI59*$BY$4,0)*2,2),0)</f>
        <v>0</v>
      </c>
      <c r="AK58" s="374">
        <f>IF('ПЛАН НАВЧАЛЬНОГО ПРОЦЕСУ ДЕННА'!AJ59&gt;0,IF(ROUND('ПЛАН НАВЧАЛЬНОГО ПРОЦЕСУ ДЕННА'!AJ59*$BY$4,0)&gt;0,ROUND('ПЛАН НАВЧАЛЬНОГО ПРОЦЕСУ ДЕННА'!AJ59*$BY$4,0)*2,2),0)</f>
        <v>0</v>
      </c>
      <c r="AL58" s="374">
        <f>IF('ПЛАН НАВЧАЛЬНОГО ПРОЦЕСУ ДЕННА'!AK59&gt;0,IF(ROUND('ПЛАН НАВЧАЛЬНОГО ПРОЦЕСУ ДЕННА'!AK59*$BY$4,0)&gt;0,ROUND('ПЛАН НАВЧАЛЬНОГО ПРОЦЕСУ ДЕННА'!AK59*$BY$4,0)*2,2),0)</f>
        <v>0</v>
      </c>
      <c r="AM58" s="70">
        <f>'ПЛАН НАВЧАЛЬНОГО ПРОЦЕСУ ДЕННА'!AL59</f>
        <v>0</v>
      </c>
      <c r="AN58" s="374">
        <f>IF('ПЛАН НАВЧАЛЬНОГО ПРОЦЕСУ ДЕННА'!AM59&gt;0,IF(ROUND('ПЛАН НАВЧАЛЬНОГО ПРОЦЕСУ ДЕННА'!AM59*$BY$4,0)&gt;0,ROUND('ПЛАН НАВЧАЛЬНОГО ПРОЦЕСУ ДЕННА'!AM59*$BY$4,0)*2,2),0)</f>
        <v>0</v>
      </c>
      <c r="AO58" s="374">
        <f>IF('ПЛАН НАВЧАЛЬНОГО ПРОЦЕСУ ДЕННА'!AN59&gt;0,IF(ROUND('ПЛАН НАВЧАЛЬНОГО ПРОЦЕСУ ДЕННА'!AN59*$BY$4,0)&gt;0,ROUND('ПЛАН НАВЧАЛЬНОГО ПРОЦЕСУ ДЕННА'!AN59*$BY$4,0)*2,2),0)</f>
        <v>0</v>
      </c>
      <c r="AP58" s="374">
        <f>IF('ПЛАН НАВЧАЛЬНОГО ПРОЦЕСУ ДЕННА'!AO59&gt;0,IF(ROUND('ПЛАН НАВЧАЛЬНОГО ПРОЦЕСУ ДЕННА'!AO59*$BY$4,0)&gt;0,ROUND('ПЛАН НАВЧАЛЬНОГО ПРОЦЕСУ ДЕННА'!AO59*$BY$4,0)*2,2),0)</f>
        <v>0</v>
      </c>
      <c r="AQ58" s="70">
        <f>'ПЛАН НАВЧАЛЬНОГО ПРОЦЕСУ ДЕННА'!AP59</f>
        <v>0</v>
      </c>
      <c r="AR58" s="374">
        <f>IF('ПЛАН НАВЧАЛЬНОГО ПРОЦЕСУ ДЕННА'!AQ59&gt;0,IF(ROUND('ПЛАН НАВЧАЛЬНОГО ПРОЦЕСУ ДЕННА'!AQ59*$BY$4,0)&gt;0,ROUND('ПЛАН НАВЧАЛЬНОГО ПРОЦЕСУ ДЕННА'!AQ59*$BY$4,0)*2,2),0)</f>
        <v>0</v>
      </c>
      <c r="AS58" s="374">
        <f>IF('ПЛАН НАВЧАЛЬНОГО ПРОЦЕСУ ДЕННА'!AR59&gt;0,IF(ROUND('ПЛАН НАВЧАЛЬНОГО ПРОЦЕСУ ДЕННА'!AR59*$BY$4,0)&gt;0,ROUND('ПЛАН НАВЧАЛЬНОГО ПРОЦЕСУ ДЕННА'!AR59*$BY$4,0)*2,2),0)</f>
        <v>0</v>
      </c>
      <c r="AT58" s="374">
        <f>IF('ПЛАН НАВЧАЛЬНОГО ПРОЦЕСУ ДЕННА'!AS59&gt;0,IF(ROUND('ПЛАН НАВЧАЛЬНОГО ПРОЦЕСУ ДЕННА'!AS59*$BY$4,0)&gt;0,ROUND('ПЛАН НАВЧАЛЬНОГО ПРОЦЕСУ ДЕННА'!AS59*$BY$4,0)*2,2),0)</f>
        <v>0</v>
      </c>
      <c r="AU58" s="70">
        <f>'ПЛАН НАВЧАЛЬНОГО ПРОЦЕСУ ДЕННА'!AT59</f>
        <v>0</v>
      </c>
      <c r="AV58" s="374">
        <f>IF('ПЛАН НАВЧАЛЬНОГО ПРОЦЕСУ ДЕННА'!AU59&gt;0,IF(ROUND('ПЛАН НАВЧАЛЬНОГО ПРОЦЕСУ ДЕННА'!AU59*$BY$4,0)&gt;0,ROUND('ПЛАН НАВЧАЛЬНОГО ПРОЦЕСУ ДЕННА'!AU59*$BY$4,0)*2,2),0)</f>
        <v>0</v>
      </c>
      <c r="AW58" s="374">
        <f>IF('ПЛАН НАВЧАЛЬНОГО ПРОЦЕСУ ДЕННА'!AV59&gt;0,IF(ROUND('ПЛАН НАВЧАЛЬНОГО ПРОЦЕСУ ДЕННА'!AV59*$BY$4,0)&gt;0,ROUND('ПЛАН НАВЧАЛЬНОГО ПРОЦЕСУ ДЕННА'!AV59*$BY$4,0)*2,2),0)</f>
        <v>0</v>
      </c>
      <c r="AX58" s="374">
        <f>IF('ПЛАН НАВЧАЛЬНОГО ПРОЦЕСУ ДЕННА'!AW59&gt;0,IF(ROUND('ПЛАН НАВЧАЛЬНОГО ПРОЦЕСУ ДЕННА'!AW59*$BY$4,0)&gt;0,ROUND('ПЛАН НАВЧАЛЬНОГО ПРОЦЕСУ ДЕННА'!AW59*$BY$4,0)*2,2),0)</f>
        <v>0</v>
      </c>
      <c r="AY58" s="70">
        <f>'ПЛАН НАВЧАЛЬНОГО ПРОЦЕСУ ДЕННА'!AX59</f>
        <v>0</v>
      </c>
      <c r="AZ58" s="374">
        <f>IF('ПЛАН НАВЧАЛЬНОГО ПРОЦЕСУ ДЕННА'!AY59&gt;0,IF(ROUND('ПЛАН НАВЧАЛЬНОГО ПРОЦЕСУ ДЕННА'!AY59*$BY$4,0)&gt;0,ROUND('ПЛАН НАВЧАЛЬНОГО ПРОЦЕСУ ДЕННА'!AY59*$BY$4,0)*2,2),0)</f>
        <v>0</v>
      </c>
      <c r="BA58" s="374">
        <f>IF('ПЛАН НАВЧАЛЬНОГО ПРОЦЕСУ ДЕННА'!AZ59&gt;0,IF(ROUND('ПЛАН НАВЧАЛЬНОГО ПРОЦЕСУ ДЕННА'!AZ59*$BY$4,0)&gt;0,ROUND('ПЛАН НАВЧАЛЬНОГО ПРОЦЕСУ ДЕННА'!AZ59*$BY$4,0)*2,2),0)</f>
        <v>0</v>
      </c>
      <c r="BB58" s="374">
        <f>IF('ПЛАН НАВЧАЛЬНОГО ПРОЦЕСУ ДЕННА'!BA59&gt;0,IF(ROUND('ПЛАН НАВЧАЛЬНОГО ПРОЦЕСУ ДЕННА'!BA59*$BY$4,0)&gt;0,ROUND('ПЛАН НАВЧАЛЬНОГО ПРОЦЕСУ ДЕННА'!BA59*$BY$4,0)*2,2),0)</f>
        <v>0</v>
      </c>
      <c r="BC58" s="70">
        <f>'ПЛАН НАВЧАЛЬНОГО ПРОЦЕСУ ДЕННА'!BB59</f>
        <v>0</v>
      </c>
      <c r="BD58" s="374">
        <f>IF('ПЛАН НАВЧАЛЬНОГО ПРОЦЕСУ ДЕННА'!BC59&gt;0,IF(ROUND('ПЛАН НАВЧАЛЬНОГО ПРОЦЕСУ ДЕННА'!BC59*$BY$4,0)&gt;0,ROUND('ПЛАН НАВЧАЛЬНОГО ПРОЦЕСУ ДЕННА'!BC59*$BY$4,0)*2,2),0)</f>
        <v>0</v>
      </c>
      <c r="BE58" s="374">
        <f>IF('ПЛАН НАВЧАЛЬНОГО ПРОЦЕСУ ДЕННА'!BD59&gt;0,IF(ROUND('ПЛАН НАВЧАЛЬНОГО ПРОЦЕСУ ДЕННА'!BD59*$BY$4,0)&gt;0,ROUND('ПЛАН НАВЧАЛЬНОГО ПРОЦЕСУ ДЕННА'!BD59*$BY$4,0)*2,2),0)</f>
        <v>0</v>
      </c>
      <c r="BF58" s="374">
        <f>IF('ПЛАН НАВЧАЛЬНОГО ПРОЦЕСУ ДЕННА'!BE59&gt;0,IF(ROUND('ПЛАН НАВЧАЛЬНОГО ПРОЦЕСУ ДЕННА'!BE59*$BY$4,0)&gt;0,ROUND('ПЛАН НАВЧАЛЬНОГО ПРОЦЕСУ ДЕННА'!BE59*$BY$4,0)*2,2),0)</f>
        <v>0</v>
      </c>
      <c r="BG58" s="70">
        <f>'ПЛАН НАВЧАЛЬНОГО ПРОЦЕСУ ДЕННА'!BF59</f>
        <v>0</v>
      </c>
      <c r="BH58" s="374">
        <f>IF('ПЛАН НАВЧАЛЬНОГО ПРОЦЕСУ ДЕННА'!BG59&gt;0,IF(ROUND('ПЛАН НАВЧАЛЬНОГО ПРОЦЕСУ ДЕННА'!BG59*$BY$4,0)&gt;0,ROUND('ПЛАН НАВЧАЛЬНОГО ПРОЦЕСУ ДЕННА'!BG59*$BY$4,0)*2,2),0)</f>
        <v>0</v>
      </c>
      <c r="BI58" s="374">
        <f>IF('ПЛАН НАВЧАЛЬНОГО ПРОЦЕСУ ДЕННА'!BH59&gt;0,IF(ROUND('ПЛАН НАВЧАЛЬНОГО ПРОЦЕСУ ДЕННА'!BH59*$BY$4,0)&gt;0,ROUND('ПЛАН НАВЧАЛЬНОГО ПРОЦЕСУ ДЕННА'!BH59*$BY$4,0)*2,2),0)</f>
        <v>0</v>
      </c>
      <c r="BJ58" s="374">
        <f>IF('ПЛАН НАВЧАЛЬНОГО ПРОЦЕСУ ДЕННА'!BI59&gt;0,IF(ROUND('ПЛАН НАВЧАЛЬНОГО ПРОЦЕСУ ДЕННА'!BI59*$BY$4,0)&gt;0,ROUND('ПЛАН НАВЧАЛЬНОГО ПРОЦЕСУ ДЕННА'!BI59*$BY$4,0)*2,2),0)</f>
        <v>0</v>
      </c>
      <c r="BK58" s="70">
        <f>'ПЛАН НАВЧАЛЬНОГО ПРОЦЕСУ ДЕННА'!BJ59</f>
        <v>0</v>
      </c>
      <c r="BL58" s="63">
        <f t="shared" si="1"/>
        <v>0</v>
      </c>
      <c r="BM58" s="127" t="str">
        <f t="shared" si="48"/>
        <v/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14">
        <f t="shared" si="28"/>
        <v>0</v>
      </c>
      <c r="BU58" s="14">
        <f t="shared" si="28"/>
        <v>0</v>
      </c>
      <c r="BV58" s="92">
        <f t="shared" si="43"/>
        <v>0</v>
      </c>
      <c r="BY58" s="14">
        <f t="shared" si="29"/>
        <v>0</v>
      </c>
      <c r="BZ58" s="14">
        <f t="shared" si="30"/>
        <v>0</v>
      </c>
      <c r="CA58" s="14">
        <f t="shared" si="31"/>
        <v>0</v>
      </c>
      <c r="CB58" s="14">
        <f t="shared" si="32"/>
        <v>0</v>
      </c>
      <c r="CC58" s="14">
        <f t="shared" si="33"/>
        <v>0</v>
      </c>
      <c r="CD58" s="14">
        <f t="shared" si="34"/>
        <v>0</v>
      </c>
      <c r="CE58" s="14">
        <f t="shared" si="35"/>
        <v>0</v>
      </c>
      <c r="CF58" s="14">
        <f t="shared" si="36"/>
        <v>0</v>
      </c>
      <c r="CG58" s="212">
        <f t="shared" si="44"/>
        <v>0</v>
      </c>
      <c r="CH58" s="312">
        <f t="shared" si="17"/>
        <v>0</v>
      </c>
      <c r="CJ58" s="313">
        <f t="shared" si="18"/>
        <v>0</v>
      </c>
      <c r="CK58" s="313">
        <f t="shared" si="19"/>
        <v>0</v>
      </c>
      <c r="CL58" s="313">
        <f t="shared" si="20"/>
        <v>0</v>
      </c>
      <c r="CM58" s="313">
        <f t="shared" si="21"/>
        <v>0</v>
      </c>
      <c r="CN58" s="313">
        <f t="shared" si="22"/>
        <v>0</v>
      </c>
      <c r="CO58" s="313">
        <f t="shared" si="23"/>
        <v>0</v>
      </c>
      <c r="CP58" s="313">
        <f t="shared" si="24"/>
        <v>0</v>
      </c>
      <c r="CQ58" s="313">
        <f t="shared" si="25"/>
        <v>0</v>
      </c>
      <c r="CR58" s="314">
        <f t="shared" si="45"/>
        <v>0</v>
      </c>
      <c r="CS58" s="313">
        <f t="shared" si="49"/>
        <v>0</v>
      </c>
      <c r="CT58" s="313">
        <f t="shared" si="50"/>
        <v>0</v>
      </c>
      <c r="CU58" s="315">
        <f t="shared" si="51"/>
        <v>0</v>
      </c>
      <c r="CV58" s="313">
        <f t="shared" si="52"/>
        <v>0</v>
      </c>
      <c r="CW58" s="313">
        <f t="shared" si="53"/>
        <v>0</v>
      </c>
      <c r="CX58" s="313">
        <f t="shared" si="54"/>
        <v>0</v>
      </c>
      <c r="CY58" s="313">
        <f t="shared" si="55"/>
        <v>0</v>
      </c>
      <c r="CZ58" s="313">
        <f t="shared" si="56"/>
        <v>0</v>
      </c>
      <c r="DA58" s="316">
        <f t="shared" si="46"/>
        <v>0</v>
      </c>
      <c r="DE58" s="317">
        <f>SUM($AF58:$AH58)+SUM($AJ58:$AL58)+SUM($AN58:AP58)+SUM($AR58:AT58)+SUM($AV58:AX58)+SUM($AZ58:BB58)+SUM($BD58:BF58)+SUM($BH58:BJ58)</f>
        <v>0</v>
      </c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Y58" s="317">
        <f t="shared" si="58"/>
        <v>0</v>
      </c>
      <c r="DZ58" s="317">
        <f t="shared" si="58"/>
        <v>0</v>
      </c>
      <c r="EA58" s="317">
        <f t="shared" si="58"/>
        <v>0</v>
      </c>
      <c r="EB58" s="317">
        <f t="shared" si="58"/>
        <v>0</v>
      </c>
      <c r="EC58" s="317">
        <f t="shared" si="58"/>
        <v>0</v>
      </c>
      <c r="ED58" s="317">
        <f t="shared" si="58"/>
        <v>0</v>
      </c>
      <c r="EE58" s="317">
        <f t="shared" si="58"/>
        <v>0</v>
      </c>
      <c r="EF58" s="317">
        <f t="shared" si="58"/>
        <v>0</v>
      </c>
    </row>
    <row r="59" spans="1:136" s="19" customFormat="1" ht="12.5" hidden="1">
      <c r="A59" s="22" t="str">
        <f>'ПЛАН НАВЧАЛЬНОГО ПРОЦЕСУ ДЕННА'!A60</f>
        <v xml:space="preserve"> 1.1.44</v>
      </c>
      <c r="B59" s="414">
        <f>'ПЛАН НАВЧАЛЬНОГО ПРОЦЕСУ ДЕННА'!B60</f>
        <v>0</v>
      </c>
      <c r="C59" s="415">
        <f>'ПЛАН НАВЧАЛЬНОГО ПРОЦЕСУ ДЕННА'!C60</f>
        <v>0</v>
      </c>
      <c r="D59" s="307">
        <f>'ПЛАН НАВЧАЛЬНОГО ПРОЦЕСУ ДЕННА'!D60</f>
        <v>0</v>
      </c>
      <c r="E59" s="308">
        <f>'ПЛАН НАВЧАЛЬНОГО ПРОЦЕСУ ДЕННА'!E60</f>
        <v>0</v>
      </c>
      <c r="F59" s="308">
        <f>'ПЛАН НАВЧАЛЬНОГО ПРОЦЕСУ ДЕННА'!F60</f>
        <v>0</v>
      </c>
      <c r="G59" s="309">
        <f>'ПЛАН НАВЧАЛЬНОГО ПРОЦЕСУ ДЕННА'!G60</f>
        <v>0</v>
      </c>
      <c r="H59" s="307">
        <f>'ПЛАН НАВЧАЛЬНОГО ПРОЦЕСУ ДЕННА'!H60</f>
        <v>0</v>
      </c>
      <c r="I59" s="308">
        <f>'ПЛАН НАВЧАЛЬНОГО ПРОЦЕСУ ДЕННА'!I60</f>
        <v>0</v>
      </c>
      <c r="J59" s="308">
        <f>'ПЛАН НАВЧАЛЬНОГО ПРОЦЕСУ ДЕННА'!J60</f>
        <v>0</v>
      </c>
      <c r="K59" s="308">
        <f>'ПЛАН НАВЧАЛЬНОГО ПРОЦЕСУ ДЕННА'!K60</f>
        <v>0</v>
      </c>
      <c r="L59" s="308">
        <f>'ПЛАН НАВЧАЛЬНОГО ПРОЦЕСУ ДЕННА'!L60</f>
        <v>0</v>
      </c>
      <c r="M59" s="308">
        <f>'ПЛАН НАВЧАЛЬНОГО ПРОЦЕСУ ДЕННА'!M60</f>
        <v>0</v>
      </c>
      <c r="N59" s="308">
        <f>'ПЛАН НАВЧАЛЬНОГО ПРОЦЕСУ ДЕННА'!N60</f>
        <v>0</v>
      </c>
      <c r="O59" s="308">
        <f>'ПЛАН НАВЧАЛЬНОГО ПРОЦЕСУ ДЕННА'!O60</f>
        <v>0</v>
      </c>
      <c r="P59" s="273">
        <f>'ПЛАН НАВЧАЛЬНОГО ПРОЦЕСУ ДЕННА'!P60</f>
        <v>0</v>
      </c>
      <c r="Q59" s="273">
        <f>'ПЛАН НАВЧАЛЬНОГО ПРОЦЕСУ ДЕННА'!Q60</f>
        <v>0</v>
      </c>
      <c r="R59" s="418"/>
      <c r="S59" s="487"/>
      <c r="T59" s="487"/>
      <c r="U59" s="487"/>
      <c r="V59" s="487"/>
      <c r="W59" s="487"/>
      <c r="X59" s="487"/>
      <c r="Y59" s="487"/>
      <c r="Z59" s="310">
        <f>'ПЛАН НАВЧАЛЬНОГО ПРОЦЕСУ ДЕННА'!Y60</f>
        <v>0</v>
      </c>
      <c r="AA59" s="147">
        <f t="shared" si="0"/>
        <v>0</v>
      </c>
      <c r="AB59" s="9">
        <f t="shared" si="57"/>
        <v>0</v>
      </c>
      <c r="AC59" s="9">
        <f t="shared" si="57"/>
        <v>0</v>
      </c>
      <c r="AD59" s="9">
        <f t="shared" si="57"/>
        <v>0</v>
      </c>
      <c r="AE59" s="9">
        <f t="shared" si="14"/>
        <v>0</v>
      </c>
      <c r="AF59" s="374">
        <f>IF('ПЛАН НАВЧАЛЬНОГО ПРОЦЕСУ ДЕННА'!AE60&gt;0,IF(ROUND('ПЛАН НАВЧАЛЬНОГО ПРОЦЕСУ ДЕННА'!AE60*$BY$4,0)&gt;0,ROUND('ПЛАН НАВЧАЛЬНОГО ПРОЦЕСУ ДЕННА'!AE60*$BY$4,0)*2,2),0)</f>
        <v>0</v>
      </c>
      <c r="AG59" s="374">
        <f>IF('ПЛАН НАВЧАЛЬНОГО ПРОЦЕСУ ДЕННА'!AF60&gt;0,IF(ROUND('ПЛАН НАВЧАЛЬНОГО ПРОЦЕСУ ДЕННА'!AF60*$BY$4,0)&gt;0,ROUND('ПЛАН НАВЧАЛЬНОГО ПРОЦЕСУ ДЕННА'!AF60*$BY$4,0)*2,2),0)</f>
        <v>0</v>
      </c>
      <c r="AH59" s="374">
        <f>IF('ПЛАН НАВЧАЛЬНОГО ПРОЦЕСУ ДЕННА'!AG60&gt;0,IF(ROUND('ПЛАН НАВЧАЛЬНОГО ПРОЦЕСУ ДЕННА'!AG60*$BY$4,0)&gt;0,ROUND('ПЛАН НАВЧАЛЬНОГО ПРОЦЕСУ ДЕННА'!AG60*$BY$4,0)*2,2),0)</f>
        <v>0</v>
      </c>
      <c r="AI59" s="70">
        <f>'ПЛАН НАВЧАЛЬНОГО ПРОЦЕСУ ДЕННА'!AH60</f>
        <v>0</v>
      </c>
      <c r="AJ59" s="374">
        <f>IF('ПЛАН НАВЧАЛЬНОГО ПРОЦЕСУ ДЕННА'!AI60&gt;0,IF(ROUND('ПЛАН НАВЧАЛЬНОГО ПРОЦЕСУ ДЕННА'!AI60*$BY$4,0)&gt;0,ROUND('ПЛАН НАВЧАЛЬНОГО ПРОЦЕСУ ДЕННА'!AI60*$BY$4,0)*2,2),0)</f>
        <v>0</v>
      </c>
      <c r="AK59" s="374">
        <f>IF('ПЛАН НАВЧАЛЬНОГО ПРОЦЕСУ ДЕННА'!AJ60&gt;0,IF(ROUND('ПЛАН НАВЧАЛЬНОГО ПРОЦЕСУ ДЕННА'!AJ60*$BY$4,0)&gt;0,ROUND('ПЛАН НАВЧАЛЬНОГО ПРОЦЕСУ ДЕННА'!AJ60*$BY$4,0)*2,2),0)</f>
        <v>0</v>
      </c>
      <c r="AL59" s="374">
        <f>IF('ПЛАН НАВЧАЛЬНОГО ПРОЦЕСУ ДЕННА'!AK60&gt;0,IF(ROUND('ПЛАН НАВЧАЛЬНОГО ПРОЦЕСУ ДЕННА'!AK60*$BY$4,0)&gt;0,ROUND('ПЛАН НАВЧАЛЬНОГО ПРОЦЕСУ ДЕННА'!AK60*$BY$4,0)*2,2),0)</f>
        <v>0</v>
      </c>
      <c r="AM59" s="70">
        <f>'ПЛАН НАВЧАЛЬНОГО ПРОЦЕСУ ДЕННА'!AL60</f>
        <v>0</v>
      </c>
      <c r="AN59" s="374">
        <f>IF('ПЛАН НАВЧАЛЬНОГО ПРОЦЕСУ ДЕННА'!AM60&gt;0,IF(ROUND('ПЛАН НАВЧАЛЬНОГО ПРОЦЕСУ ДЕННА'!AM60*$BY$4,0)&gt;0,ROUND('ПЛАН НАВЧАЛЬНОГО ПРОЦЕСУ ДЕННА'!AM60*$BY$4,0)*2,2),0)</f>
        <v>0</v>
      </c>
      <c r="AO59" s="374">
        <f>IF('ПЛАН НАВЧАЛЬНОГО ПРОЦЕСУ ДЕННА'!AN60&gt;0,IF(ROUND('ПЛАН НАВЧАЛЬНОГО ПРОЦЕСУ ДЕННА'!AN60*$BY$4,0)&gt;0,ROUND('ПЛАН НАВЧАЛЬНОГО ПРОЦЕСУ ДЕННА'!AN60*$BY$4,0)*2,2),0)</f>
        <v>0</v>
      </c>
      <c r="AP59" s="374">
        <f>IF('ПЛАН НАВЧАЛЬНОГО ПРОЦЕСУ ДЕННА'!AO60&gt;0,IF(ROUND('ПЛАН НАВЧАЛЬНОГО ПРОЦЕСУ ДЕННА'!AO60*$BY$4,0)&gt;0,ROUND('ПЛАН НАВЧАЛЬНОГО ПРОЦЕСУ ДЕННА'!AO60*$BY$4,0)*2,2),0)</f>
        <v>0</v>
      </c>
      <c r="AQ59" s="70">
        <f>'ПЛАН НАВЧАЛЬНОГО ПРОЦЕСУ ДЕННА'!AP60</f>
        <v>0</v>
      </c>
      <c r="AR59" s="374">
        <f>IF('ПЛАН НАВЧАЛЬНОГО ПРОЦЕСУ ДЕННА'!AQ60&gt;0,IF(ROUND('ПЛАН НАВЧАЛЬНОГО ПРОЦЕСУ ДЕННА'!AQ60*$BY$4,0)&gt;0,ROUND('ПЛАН НАВЧАЛЬНОГО ПРОЦЕСУ ДЕННА'!AQ60*$BY$4,0)*2,2),0)</f>
        <v>0</v>
      </c>
      <c r="AS59" s="374">
        <f>IF('ПЛАН НАВЧАЛЬНОГО ПРОЦЕСУ ДЕННА'!AR60&gt;0,IF(ROUND('ПЛАН НАВЧАЛЬНОГО ПРОЦЕСУ ДЕННА'!AR60*$BY$4,0)&gt;0,ROUND('ПЛАН НАВЧАЛЬНОГО ПРОЦЕСУ ДЕННА'!AR60*$BY$4,0)*2,2),0)</f>
        <v>0</v>
      </c>
      <c r="AT59" s="374">
        <f>IF('ПЛАН НАВЧАЛЬНОГО ПРОЦЕСУ ДЕННА'!AS60&gt;0,IF(ROUND('ПЛАН НАВЧАЛЬНОГО ПРОЦЕСУ ДЕННА'!AS60*$BY$4,0)&gt;0,ROUND('ПЛАН НАВЧАЛЬНОГО ПРОЦЕСУ ДЕННА'!AS60*$BY$4,0)*2,2),0)</f>
        <v>0</v>
      </c>
      <c r="AU59" s="70">
        <f>'ПЛАН НАВЧАЛЬНОГО ПРОЦЕСУ ДЕННА'!AT60</f>
        <v>0</v>
      </c>
      <c r="AV59" s="374">
        <f>IF('ПЛАН НАВЧАЛЬНОГО ПРОЦЕСУ ДЕННА'!AU60&gt;0,IF(ROUND('ПЛАН НАВЧАЛЬНОГО ПРОЦЕСУ ДЕННА'!AU60*$BY$4,0)&gt;0,ROUND('ПЛАН НАВЧАЛЬНОГО ПРОЦЕСУ ДЕННА'!AU60*$BY$4,0)*2,2),0)</f>
        <v>0</v>
      </c>
      <c r="AW59" s="374">
        <f>IF('ПЛАН НАВЧАЛЬНОГО ПРОЦЕСУ ДЕННА'!AV60&gt;0,IF(ROUND('ПЛАН НАВЧАЛЬНОГО ПРОЦЕСУ ДЕННА'!AV60*$BY$4,0)&gt;0,ROUND('ПЛАН НАВЧАЛЬНОГО ПРОЦЕСУ ДЕННА'!AV60*$BY$4,0)*2,2),0)</f>
        <v>0</v>
      </c>
      <c r="AX59" s="374">
        <f>IF('ПЛАН НАВЧАЛЬНОГО ПРОЦЕСУ ДЕННА'!AW60&gt;0,IF(ROUND('ПЛАН НАВЧАЛЬНОГО ПРОЦЕСУ ДЕННА'!AW60*$BY$4,0)&gt;0,ROUND('ПЛАН НАВЧАЛЬНОГО ПРОЦЕСУ ДЕННА'!AW60*$BY$4,0)*2,2),0)</f>
        <v>0</v>
      </c>
      <c r="AY59" s="70">
        <f>'ПЛАН НАВЧАЛЬНОГО ПРОЦЕСУ ДЕННА'!AX60</f>
        <v>0</v>
      </c>
      <c r="AZ59" s="374">
        <f>IF('ПЛАН НАВЧАЛЬНОГО ПРОЦЕСУ ДЕННА'!AY60&gt;0,IF(ROUND('ПЛАН НАВЧАЛЬНОГО ПРОЦЕСУ ДЕННА'!AY60*$BY$4,0)&gt;0,ROUND('ПЛАН НАВЧАЛЬНОГО ПРОЦЕСУ ДЕННА'!AY60*$BY$4,0)*2,2),0)</f>
        <v>0</v>
      </c>
      <c r="BA59" s="374">
        <f>IF('ПЛАН НАВЧАЛЬНОГО ПРОЦЕСУ ДЕННА'!AZ60&gt;0,IF(ROUND('ПЛАН НАВЧАЛЬНОГО ПРОЦЕСУ ДЕННА'!AZ60*$BY$4,0)&gt;0,ROUND('ПЛАН НАВЧАЛЬНОГО ПРОЦЕСУ ДЕННА'!AZ60*$BY$4,0)*2,2),0)</f>
        <v>0</v>
      </c>
      <c r="BB59" s="374">
        <f>IF('ПЛАН НАВЧАЛЬНОГО ПРОЦЕСУ ДЕННА'!BA60&gt;0,IF(ROUND('ПЛАН НАВЧАЛЬНОГО ПРОЦЕСУ ДЕННА'!BA60*$BY$4,0)&gt;0,ROUND('ПЛАН НАВЧАЛЬНОГО ПРОЦЕСУ ДЕННА'!BA60*$BY$4,0)*2,2),0)</f>
        <v>0</v>
      </c>
      <c r="BC59" s="70">
        <f>'ПЛАН НАВЧАЛЬНОГО ПРОЦЕСУ ДЕННА'!BB60</f>
        <v>0</v>
      </c>
      <c r="BD59" s="374">
        <f>IF('ПЛАН НАВЧАЛЬНОГО ПРОЦЕСУ ДЕННА'!BC60&gt;0,IF(ROUND('ПЛАН НАВЧАЛЬНОГО ПРОЦЕСУ ДЕННА'!BC60*$BY$4,0)&gt;0,ROUND('ПЛАН НАВЧАЛЬНОГО ПРОЦЕСУ ДЕННА'!BC60*$BY$4,0)*2,2),0)</f>
        <v>0</v>
      </c>
      <c r="BE59" s="374">
        <f>IF('ПЛАН НАВЧАЛЬНОГО ПРОЦЕСУ ДЕННА'!BD60&gt;0,IF(ROUND('ПЛАН НАВЧАЛЬНОГО ПРОЦЕСУ ДЕННА'!BD60*$BY$4,0)&gt;0,ROUND('ПЛАН НАВЧАЛЬНОГО ПРОЦЕСУ ДЕННА'!BD60*$BY$4,0)*2,2),0)</f>
        <v>0</v>
      </c>
      <c r="BF59" s="374">
        <f>IF('ПЛАН НАВЧАЛЬНОГО ПРОЦЕСУ ДЕННА'!BE60&gt;0,IF(ROUND('ПЛАН НАВЧАЛЬНОГО ПРОЦЕСУ ДЕННА'!BE60*$BY$4,0)&gt;0,ROUND('ПЛАН НАВЧАЛЬНОГО ПРОЦЕСУ ДЕННА'!BE60*$BY$4,0)*2,2),0)</f>
        <v>0</v>
      </c>
      <c r="BG59" s="70">
        <f>'ПЛАН НАВЧАЛЬНОГО ПРОЦЕСУ ДЕННА'!BF60</f>
        <v>0</v>
      </c>
      <c r="BH59" s="374">
        <f>IF('ПЛАН НАВЧАЛЬНОГО ПРОЦЕСУ ДЕННА'!BG60&gt;0,IF(ROUND('ПЛАН НАВЧАЛЬНОГО ПРОЦЕСУ ДЕННА'!BG60*$BY$4,0)&gt;0,ROUND('ПЛАН НАВЧАЛЬНОГО ПРОЦЕСУ ДЕННА'!BG60*$BY$4,0)*2,2),0)</f>
        <v>0</v>
      </c>
      <c r="BI59" s="374">
        <f>IF('ПЛАН НАВЧАЛЬНОГО ПРОЦЕСУ ДЕННА'!BH60&gt;0,IF(ROUND('ПЛАН НАВЧАЛЬНОГО ПРОЦЕСУ ДЕННА'!BH60*$BY$4,0)&gt;0,ROUND('ПЛАН НАВЧАЛЬНОГО ПРОЦЕСУ ДЕННА'!BH60*$BY$4,0)*2,2),0)</f>
        <v>0</v>
      </c>
      <c r="BJ59" s="374">
        <f>IF('ПЛАН НАВЧАЛЬНОГО ПРОЦЕСУ ДЕННА'!BI60&gt;0,IF(ROUND('ПЛАН НАВЧАЛЬНОГО ПРОЦЕСУ ДЕННА'!BI60*$BY$4,0)&gt;0,ROUND('ПЛАН НАВЧАЛЬНОГО ПРОЦЕСУ ДЕННА'!BI60*$BY$4,0)*2,2),0)</f>
        <v>0</v>
      </c>
      <c r="BK59" s="70">
        <f>'ПЛАН НАВЧАЛЬНОГО ПРОЦЕСУ ДЕННА'!BJ60</f>
        <v>0</v>
      </c>
      <c r="BL59" s="63">
        <f t="shared" si="1"/>
        <v>0</v>
      </c>
      <c r="BM59" s="127" t="str">
        <f t="shared" si="48"/>
        <v/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14">
        <f t="shared" si="28"/>
        <v>0</v>
      </c>
      <c r="BU59" s="14">
        <f t="shared" si="28"/>
        <v>0</v>
      </c>
      <c r="BV59" s="92">
        <f t="shared" si="43"/>
        <v>0</v>
      </c>
      <c r="BY59" s="14">
        <f t="shared" si="29"/>
        <v>0</v>
      </c>
      <c r="BZ59" s="14">
        <f t="shared" si="30"/>
        <v>0</v>
      </c>
      <c r="CA59" s="14">
        <f t="shared" si="31"/>
        <v>0</v>
      </c>
      <c r="CB59" s="14">
        <f t="shared" si="32"/>
        <v>0</v>
      </c>
      <c r="CC59" s="14">
        <f t="shared" si="33"/>
        <v>0</v>
      </c>
      <c r="CD59" s="14">
        <f t="shared" si="34"/>
        <v>0</v>
      </c>
      <c r="CE59" s="14">
        <f t="shared" si="35"/>
        <v>0</v>
      </c>
      <c r="CF59" s="14">
        <f t="shared" si="36"/>
        <v>0</v>
      </c>
      <c r="CG59" s="212">
        <f t="shared" si="44"/>
        <v>0</v>
      </c>
      <c r="CH59" s="312">
        <f t="shared" si="17"/>
        <v>0</v>
      </c>
      <c r="CJ59" s="313">
        <f t="shared" si="18"/>
        <v>0</v>
      </c>
      <c r="CK59" s="313">
        <f t="shared" si="19"/>
        <v>0</v>
      </c>
      <c r="CL59" s="313">
        <f t="shared" si="20"/>
        <v>0</v>
      </c>
      <c r="CM59" s="313">
        <f t="shared" si="21"/>
        <v>0</v>
      </c>
      <c r="CN59" s="313">
        <f t="shared" si="22"/>
        <v>0</v>
      </c>
      <c r="CO59" s="313">
        <f t="shared" si="23"/>
        <v>0</v>
      </c>
      <c r="CP59" s="313">
        <f t="shared" si="24"/>
        <v>0</v>
      </c>
      <c r="CQ59" s="313">
        <f t="shared" si="25"/>
        <v>0</v>
      </c>
      <c r="CR59" s="314">
        <f t="shared" si="45"/>
        <v>0</v>
      </c>
      <c r="CS59" s="313">
        <f t="shared" si="49"/>
        <v>0</v>
      </c>
      <c r="CT59" s="313">
        <f t="shared" si="50"/>
        <v>0</v>
      </c>
      <c r="CU59" s="315">
        <f t="shared" si="51"/>
        <v>0</v>
      </c>
      <c r="CV59" s="313">
        <f t="shared" si="52"/>
        <v>0</v>
      </c>
      <c r="CW59" s="313">
        <f t="shared" si="53"/>
        <v>0</v>
      </c>
      <c r="CX59" s="313">
        <f t="shared" si="54"/>
        <v>0</v>
      </c>
      <c r="CY59" s="313">
        <f t="shared" si="55"/>
        <v>0</v>
      </c>
      <c r="CZ59" s="313">
        <f t="shared" si="56"/>
        <v>0</v>
      </c>
      <c r="DA59" s="316">
        <f t="shared" si="46"/>
        <v>0</v>
      </c>
      <c r="DE59" s="317">
        <f>SUM($AF59:$AH59)+SUM($AJ59:$AL59)+SUM($AN59:AP59)+SUM($AR59:AT59)+SUM($AV59:AX59)+SUM($AZ59:BB59)+SUM($BD59:BF59)+SUM($BH59:BJ59)</f>
        <v>0</v>
      </c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Y59" s="317">
        <f t="shared" si="58"/>
        <v>0</v>
      </c>
      <c r="DZ59" s="317">
        <f t="shared" si="58"/>
        <v>0</v>
      </c>
      <c r="EA59" s="317">
        <f t="shared" si="58"/>
        <v>0</v>
      </c>
      <c r="EB59" s="317">
        <f t="shared" si="58"/>
        <v>0</v>
      </c>
      <c r="EC59" s="317">
        <f t="shared" si="58"/>
        <v>0</v>
      </c>
      <c r="ED59" s="317">
        <f t="shared" si="58"/>
        <v>0</v>
      </c>
      <c r="EE59" s="317">
        <f t="shared" si="58"/>
        <v>0</v>
      </c>
      <c r="EF59" s="317">
        <f t="shared" si="58"/>
        <v>0</v>
      </c>
    </row>
    <row r="60" spans="1:136" s="19" customFormat="1" ht="12.5" hidden="1">
      <c r="A60" s="22" t="str">
        <f>'ПЛАН НАВЧАЛЬНОГО ПРОЦЕСУ ДЕННА'!A61</f>
        <v xml:space="preserve"> 1.1.45</v>
      </c>
      <c r="B60" s="414">
        <f>'ПЛАН НАВЧАЛЬНОГО ПРОЦЕСУ ДЕННА'!B61</f>
        <v>0</v>
      </c>
      <c r="C60" s="415">
        <f>'ПЛАН НАВЧАЛЬНОГО ПРОЦЕСУ ДЕННА'!C61</f>
        <v>0</v>
      </c>
      <c r="D60" s="307">
        <f>'ПЛАН НАВЧАЛЬНОГО ПРОЦЕСУ ДЕННА'!D61</f>
        <v>0</v>
      </c>
      <c r="E60" s="308">
        <f>'ПЛАН НАВЧАЛЬНОГО ПРОЦЕСУ ДЕННА'!E61</f>
        <v>0</v>
      </c>
      <c r="F60" s="308">
        <f>'ПЛАН НАВЧАЛЬНОГО ПРОЦЕСУ ДЕННА'!F61</f>
        <v>0</v>
      </c>
      <c r="G60" s="309">
        <f>'ПЛАН НАВЧАЛЬНОГО ПРОЦЕСУ ДЕННА'!G61</f>
        <v>0</v>
      </c>
      <c r="H60" s="307">
        <f>'ПЛАН НАВЧАЛЬНОГО ПРОЦЕСУ ДЕННА'!H61</f>
        <v>0</v>
      </c>
      <c r="I60" s="308">
        <f>'ПЛАН НАВЧАЛЬНОГО ПРОЦЕСУ ДЕННА'!I61</f>
        <v>0</v>
      </c>
      <c r="J60" s="308">
        <f>'ПЛАН НАВЧАЛЬНОГО ПРОЦЕСУ ДЕННА'!J61</f>
        <v>0</v>
      </c>
      <c r="K60" s="308">
        <f>'ПЛАН НАВЧАЛЬНОГО ПРОЦЕСУ ДЕННА'!K61</f>
        <v>0</v>
      </c>
      <c r="L60" s="308">
        <f>'ПЛАН НАВЧАЛЬНОГО ПРОЦЕСУ ДЕННА'!L61</f>
        <v>0</v>
      </c>
      <c r="M60" s="308">
        <f>'ПЛАН НАВЧАЛЬНОГО ПРОЦЕСУ ДЕННА'!M61</f>
        <v>0</v>
      </c>
      <c r="N60" s="308">
        <f>'ПЛАН НАВЧАЛЬНОГО ПРОЦЕСУ ДЕННА'!N61</f>
        <v>0</v>
      </c>
      <c r="O60" s="308">
        <f>'ПЛАН НАВЧАЛЬНОГО ПРОЦЕСУ ДЕННА'!O61</f>
        <v>0</v>
      </c>
      <c r="P60" s="273">
        <f>'ПЛАН НАВЧАЛЬНОГО ПРОЦЕСУ ДЕННА'!P61</f>
        <v>0</v>
      </c>
      <c r="Q60" s="273">
        <f>'ПЛАН НАВЧАЛЬНОГО ПРОЦЕСУ ДЕННА'!Q61</f>
        <v>0</v>
      </c>
      <c r="R60" s="418"/>
      <c r="S60" s="487"/>
      <c r="T60" s="487"/>
      <c r="U60" s="487"/>
      <c r="V60" s="487"/>
      <c r="W60" s="487"/>
      <c r="X60" s="487"/>
      <c r="Y60" s="487"/>
      <c r="Z60" s="310">
        <f>'ПЛАН НАВЧАЛЬНОГО ПРОЦЕСУ ДЕННА'!Y61</f>
        <v>0</v>
      </c>
      <c r="AA60" s="147">
        <f t="shared" si="0"/>
        <v>0</v>
      </c>
      <c r="AB60" s="9">
        <f t="shared" si="57"/>
        <v>0</v>
      </c>
      <c r="AC60" s="9">
        <f t="shared" si="57"/>
        <v>0</v>
      </c>
      <c r="AD60" s="9">
        <f t="shared" si="57"/>
        <v>0</v>
      </c>
      <c r="AE60" s="9">
        <f t="shared" si="14"/>
        <v>0</v>
      </c>
      <c r="AF60" s="374">
        <f>IF('ПЛАН НАВЧАЛЬНОГО ПРОЦЕСУ ДЕННА'!AE61&gt;0,IF(ROUND('ПЛАН НАВЧАЛЬНОГО ПРОЦЕСУ ДЕННА'!AE61*$BY$4,0)&gt;0,ROUND('ПЛАН НАВЧАЛЬНОГО ПРОЦЕСУ ДЕННА'!AE61*$BY$4,0)*2,2),0)</f>
        <v>0</v>
      </c>
      <c r="AG60" s="374">
        <f>IF('ПЛАН НАВЧАЛЬНОГО ПРОЦЕСУ ДЕННА'!AF61&gt;0,IF(ROUND('ПЛАН НАВЧАЛЬНОГО ПРОЦЕСУ ДЕННА'!AF61*$BY$4,0)&gt;0,ROUND('ПЛАН НАВЧАЛЬНОГО ПРОЦЕСУ ДЕННА'!AF61*$BY$4,0)*2,2),0)</f>
        <v>0</v>
      </c>
      <c r="AH60" s="374">
        <f>IF('ПЛАН НАВЧАЛЬНОГО ПРОЦЕСУ ДЕННА'!AG61&gt;0,IF(ROUND('ПЛАН НАВЧАЛЬНОГО ПРОЦЕСУ ДЕННА'!AG61*$BY$4,0)&gt;0,ROUND('ПЛАН НАВЧАЛЬНОГО ПРОЦЕСУ ДЕННА'!AG61*$BY$4,0)*2,2),0)</f>
        <v>0</v>
      </c>
      <c r="AI60" s="70">
        <f>'ПЛАН НАВЧАЛЬНОГО ПРОЦЕСУ ДЕННА'!AH61</f>
        <v>0</v>
      </c>
      <c r="AJ60" s="374">
        <f>IF('ПЛАН НАВЧАЛЬНОГО ПРОЦЕСУ ДЕННА'!AI61&gt;0,IF(ROUND('ПЛАН НАВЧАЛЬНОГО ПРОЦЕСУ ДЕННА'!AI61*$BY$4,0)&gt;0,ROUND('ПЛАН НАВЧАЛЬНОГО ПРОЦЕСУ ДЕННА'!AI61*$BY$4,0)*2,2),0)</f>
        <v>0</v>
      </c>
      <c r="AK60" s="374">
        <f>IF('ПЛАН НАВЧАЛЬНОГО ПРОЦЕСУ ДЕННА'!AJ61&gt;0,IF(ROUND('ПЛАН НАВЧАЛЬНОГО ПРОЦЕСУ ДЕННА'!AJ61*$BY$4,0)&gt;0,ROUND('ПЛАН НАВЧАЛЬНОГО ПРОЦЕСУ ДЕННА'!AJ61*$BY$4,0)*2,2),0)</f>
        <v>0</v>
      </c>
      <c r="AL60" s="374">
        <f>IF('ПЛАН НАВЧАЛЬНОГО ПРОЦЕСУ ДЕННА'!AK61&gt;0,IF(ROUND('ПЛАН НАВЧАЛЬНОГО ПРОЦЕСУ ДЕННА'!AK61*$BY$4,0)&gt;0,ROUND('ПЛАН НАВЧАЛЬНОГО ПРОЦЕСУ ДЕННА'!AK61*$BY$4,0)*2,2),0)</f>
        <v>0</v>
      </c>
      <c r="AM60" s="70">
        <f>'ПЛАН НАВЧАЛЬНОГО ПРОЦЕСУ ДЕННА'!AL61</f>
        <v>0</v>
      </c>
      <c r="AN60" s="374">
        <f>IF('ПЛАН НАВЧАЛЬНОГО ПРОЦЕСУ ДЕННА'!AM61&gt;0,IF(ROUND('ПЛАН НАВЧАЛЬНОГО ПРОЦЕСУ ДЕННА'!AM61*$BY$4,0)&gt;0,ROUND('ПЛАН НАВЧАЛЬНОГО ПРОЦЕСУ ДЕННА'!AM61*$BY$4,0)*2,2),0)</f>
        <v>0</v>
      </c>
      <c r="AO60" s="374">
        <f>IF('ПЛАН НАВЧАЛЬНОГО ПРОЦЕСУ ДЕННА'!AN61&gt;0,IF(ROUND('ПЛАН НАВЧАЛЬНОГО ПРОЦЕСУ ДЕННА'!AN61*$BY$4,0)&gt;0,ROUND('ПЛАН НАВЧАЛЬНОГО ПРОЦЕСУ ДЕННА'!AN61*$BY$4,0)*2,2),0)</f>
        <v>0</v>
      </c>
      <c r="AP60" s="374">
        <f>IF('ПЛАН НАВЧАЛЬНОГО ПРОЦЕСУ ДЕННА'!AO61&gt;0,IF(ROUND('ПЛАН НАВЧАЛЬНОГО ПРОЦЕСУ ДЕННА'!AO61*$BY$4,0)&gt;0,ROUND('ПЛАН НАВЧАЛЬНОГО ПРОЦЕСУ ДЕННА'!AO61*$BY$4,0)*2,2),0)</f>
        <v>0</v>
      </c>
      <c r="AQ60" s="70">
        <f>'ПЛАН НАВЧАЛЬНОГО ПРОЦЕСУ ДЕННА'!AP61</f>
        <v>0</v>
      </c>
      <c r="AR60" s="374">
        <f>IF('ПЛАН НАВЧАЛЬНОГО ПРОЦЕСУ ДЕННА'!AQ61&gt;0,IF(ROUND('ПЛАН НАВЧАЛЬНОГО ПРОЦЕСУ ДЕННА'!AQ61*$BY$4,0)&gt;0,ROUND('ПЛАН НАВЧАЛЬНОГО ПРОЦЕСУ ДЕННА'!AQ61*$BY$4,0)*2,2),0)</f>
        <v>0</v>
      </c>
      <c r="AS60" s="374">
        <f>IF('ПЛАН НАВЧАЛЬНОГО ПРОЦЕСУ ДЕННА'!AR61&gt;0,IF(ROUND('ПЛАН НАВЧАЛЬНОГО ПРОЦЕСУ ДЕННА'!AR61*$BY$4,0)&gt;0,ROUND('ПЛАН НАВЧАЛЬНОГО ПРОЦЕСУ ДЕННА'!AR61*$BY$4,0)*2,2),0)</f>
        <v>0</v>
      </c>
      <c r="AT60" s="374">
        <f>IF('ПЛАН НАВЧАЛЬНОГО ПРОЦЕСУ ДЕННА'!AS61&gt;0,IF(ROUND('ПЛАН НАВЧАЛЬНОГО ПРОЦЕСУ ДЕННА'!AS61*$BY$4,0)&gt;0,ROUND('ПЛАН НАВЧАЛЬНОГО ПРОЦЕСУ ДЕННА'!AS61*$BY$4,0)*2,2),0)</f>
        <v>0</v>
      </c>
      <c r="AU60" s="70">
        <f>'ПЛАН НАВЧАЛЬНОГО ПРОЦЕСУ ДЕННА'!AT61</f>
        <v>0</v>
      </c>
      <c r="AV60" s="374">
        <f>IF('ПЛАН НАВЧАЛЬНОГО ПРОЦЕСУ ДЕННА'!AU61&gt;0,IF(ROUND('ПЛАН НАВЧАЛЬНОГО ПРОЦЕСУ ДЕННА'!AU61*$BY$4,0)&gt;0,ROUND('ПЛАН НАВЧАЛЬНОГО ПРОЦЕСУ ДЕННА'!AU61*$BY$4,0)*2,2),0)</f>
        <v>0</v>
      </c>
      <c r="AW60" s="374">
        <f>IF('ПЛАН НАВЧАЛЬНОГО ПРОЦЕСУ ДЕННА'!AV61&gt;0,IF(ROUND('ПЛАН НАВЧАЛЬНОГО ПРОЦЕСУ ДЕННА'!AV61*$BY$4,0)&gt;0,ROUND('ПЛАН НАВЧАЛЬНОГО ПРОЦЕСУ ДЕННА'!AV61*$BY$4,0)*2,2),0)</f>
        <v>0</v>
      </c>
      <c r="AX60" s="374">
        <f>IF('ПЛАН НАВЧАЛЬНОГО ПРОЦЕСУ ДЕННА'!AW61&gt;0,IF(ROUND('ПЛАН НАВЧАЛЬНОГО ПРОЦЕСУ ДЕННА'!AW61*$BY$4,0)&gt;0,ROUND('ПЛАН НАВЧАЛЬНОГО ПРОЦЕСУ ДЕННА'!AW61*$BY$4,0)*2,2),0)</f>
        <v>0</v>
      </c>
      <c r="AY60" s="70">
        <f>'ПЛАН НАВЧАЛЬНОГО ПРОЦЕСУ ДЕННА'!AX61</f>
        <v>0</v>
      </c>
      <c r="AZ60" s="374">
        <f>IF('ПЛАН НАВЧАЛЬНОГО ПРОЦЕСУ ДЕННА'!AY61&gt;0,IF(ROUND('ПЛАН НАВЧАЛЬНОГО ПРОЦЕСУ ДЕННА'!AY61*$BY$4,0)&gt;0,ROUND('ПЛАН НАВЧАЛЬНОГО ПРОЦЕСУ ДЕННА'!AY61*$BY$4,0)*2,2),0)</f>
        <v>0</v>
      </c>
      <c r="BA60" s="374">
        <f>IF('ПЛАН НАВЧАЛЬНОГО ПРОЦЕСУ ДЕННА'!AZ61&gt;0,IF(ROUND('ПЛАН НАВЧАЛЬНОГО ПРОЦЕСУ ДЕННА'!AZ61*$BY$4,0)&gt;0,ROUND('ПЛАН НАВЧАЛЬНОГО ПРОЦЕСУ ДЕННА'!AZ61*$BY$4,0)*2,2),0)</f>
        <v>0</v>
      </c>
      <c r="BB60" s="374">
        <f>IF('ПЛАН НАВЧАЛЬНОГО ПРОЦЕСУ ДЕННА'!BA61&gt;0,IF(ROUND('ПЛАН НАВЧАЛЬНОГО ПРОЦЕСУ ДЕННА'!BA61*$BY$4,0)&gt;0,ROUND('ПЛАН НАВЧАЛЬНОГО ПРОЦЕСУ ДЕННА'!BA61*$BY$4,0)*2,2),0)</f>
        <v>0</v>
      </c>
      <c r="BC60" s="70">
        <f>'ПЛАН НАВЧАЛЬНОГО ПРОЦЕСУ ДЕННА'!BB61</f>
        <v>0</v>
      </c>
      <c r="BD60" s="374">
        <f>IF('ПЛАН НАВЧАЛЬНОГО ПРОЦЕСУ ДЕННА'!BC61&gt;0,IF(ROUND('ПЛАН НАВЧАЛЬНОГО ПРОЦЕСУ ДЕННА'!BC61*$BY$4,0)&gt;0,ROUND('ПЛАН НАВЧАЛЬНОГО ПРОЦЕСУ ДЕННА'!BC61*$BY$4,0)*2,2),0)</f>
        <v>0</v>
      </c>
      <c r="BE60" s="374">
        <f>IF('ПЛАН НАВЧАЛЬНОГО ПРОЦЕСУ ДЕННА'!BD61&gt;0,IF(ROUND('ПЛАН НАВЧАЛЬНОГО ПРОЦЕСУ ДЕННА'!BD61*$BY$4,0)&gt;0,ROUND('ПЛАН НАВЧАЛЬНОГО ПРОЦЕСУ ДЕННА'!BD61*$BY$4,0)*2,2),0)</f>
        <v>0</v>
      </c>
      <c r="BF60" s="374">
        <f>IF('ПЛАН НАВЧАЛЬНОГО ПРОЦЕСУ ДЕННА'!BE61&gt;0,IF(ROUND('ПЛАН НАВЧАЛЬНОГО ПРОЦЕСУ ДЕННА'!BE61*$BY$4,0)&gt;0,ROUND('ПЛАН НАВЧАЛЬНОГО ПРОЦЕСУ ДЕННА'!BE61*$BY$4,0)*2,2),0)</f>
        <v>0</v>
      </c>
      <c r="BG60" s="70">
        <f>'ПЛАН НАВЧАЛЬНОГО ПРОЦЕСУ ДЕННА'!BF61</f>
        <v>0</v>
      </c>
      <c r="BH60" s="374">
        <f>IF('ПЛАН НАВЧАЛЬНОГО ПРОЦЕСУ ДЕННА'!BG61&gt;0,IF(ROUND('ПЛАН НАВЧАЛЬНОГО ПРОЦЕСУ ДЕННА'!BG61*$BY$4,0)&gt;0,ROUND('ПЛАН НАВЧАЛЬНОГО ПРОЦЕСУ ДЕННА'!BG61*$BY$4,0)*2,2),0)</f>
        <v>0</v>
      </c>
      <c r="BI60" s="374">
        <f>IF('ПЛАН НАВЧАЛЬНОГО ПРОЦЕСУ ДЕННА'!BH61&gt;0,IF(ROUND('ПЛАН НАВЧАЛЬНОГО ПРОЦЕСУ ДЕННА'!BH61*$BY$4,0)&gt;0,ROUND('ПЛАН НАВЧАЛЬНОГО ПРОЦЕСУ ДЕННА'!BH61*$BY$4,0)*2,2),0)</f>
        <v>0</v>
      </c>
      <c r="BJ60" s="374">
        <f>IF('ПЛАН НАВЧАЛЬНОГО ПРОЦЕСУ ДЕННА'!BI61&gt;0,IF(ROUND('ПЛАН НАВЧАЛЬНОГО ПРОЦЕСУ ДЕННА'!BI61*$BY$4,0)&gt;0,ROUND('ПЛАН НАВЧАЛЬНОГО ПРОЦЕСУ ДЕННА'!BI61*$BY$4,0)*2,2),0)</f>
        <v>0</v>
      </c>
      <c r="BK60" s="70">
        <f>'ПЛАН НАВЧАЛЬНОГО ПРОЦЕСУ ДЕННА'!BJ61</f>
        <v>0</v>
      </c>
      <c r="BL60" s="63">
        <f t="shared" si="1"/>
        <v>0</v>
      </c>
      <c r="BM60" s="127" t="str">
        <f t="shared" si="48"/>
        <v/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14">
        <f t="shared" si="28"/>
        <v>0</v>
      </c>
      <c r="BU60" s="14">
        <f t="shared" si="28"/>
        <v>0</v>
      </c>
      <c r="BV60" s="92">
        <f t="shared" si="43"/>
        <v>0</v>
      </c>
      <c r="BY60" s="14">
        <f t="shared" si="29"/>
        <v>0</v>
      </c>
      <c r="BZ60" s="14">
        <f t="shared" si="30"/>
        <v>0</v>
      </c>
      <c r="CA60" s="14">
        <f t="shared" si="31"/>
        <v>0</v>
      </c>
      <c r="CB60" s="14">
        <f t="shared" si="32"/>
        <v>0</v>
      </c>
      <c r="CC60" s="14">
        <f t="shared" si="33"/>
        <v>0</v>
      </c>
      <c r="CD60" s="14">
        <f t="shared" si="34"/>
        <v>0</v>
      </c>
      <c r="CE60" s="14">
        <f t="shared" si="35"/>
        <v>0</v>
      </c>
      <c r="CF60" s="14">
        <f t="shared" si="36"/>
        <v>0</v>
      </c>
      <c r="CG60" s="212">
        <f t="shared" si="44"/>
        <v>0</v>
      </c>
      <c r="CH60" s="312">
        <f t="shared" si="17"/>
        <v>0</v>
      </c>
      <c r="CJ60" s="313">
        <f t="shared" si="18"/>
        <v>0</v>
      </c>
      <c r="CK60" s="313">
        <f t="shared" si="19"/>
        <v>0</v>
      </c>
      <c r="CL60" s="313">
        <f t="shared" si="20"/>
        <v>0</v>
      </c>
      <c r="CM60" s="313">
        <f t="shared" si="21"/>
        <v>0</v>
      </c>
      <c r="CN60" s="313">
        <f t="shared" si="22"/>
        <v>0</v>
      </c>
      <c r="CO60" s="313">
        <f t="shared" si="23"/>
        <v>0</v>
      </c>
      <c r="CP60" s="313">
        <f t="shared" si="24"/>
        <v>0</v>
      </c>
      <c r="CQ60" s="313">
        <f t="shared" si="25"/>
        <v>0</v>
      </c>
      <c r="CR60" s="314">
        <f t="shared" si="45"/>
        <v>0</v>
      </c>
      <c r="CS60" s="313">
        <f t="shared" si="49"/>
        <v>0</v>
      </c>
      <c r="CT60" s="313">
        <f t="shared" si="50"/>
        <v>0</v>
      </c>
      <c r="CU60" s="315">
        <f t="shared" si="51"/>
        <v>0</v>
      </c>
      <c r="CV60" s="313">
        <f t="shared" si="52"/>
        <v>0</v>
      </c>
      <c r="CW60" s="313">
        <f t="shared" si="53"/>
        <v>0</v>
      </c>
      <c r="CX60" s="313">
        <f t="shared" si="54"/>
        <v>0</v>
      </c>
      <c r="CY60" s="313">
        <f t="shared" si="55"/>
        <v>0</v>
      </c>
      <c r="CZ60" s="313">
        <f t="shared" si="56"/>
        <v>0</v>
      </c>
      <c r="DA60" s="316">
        <f t="shared" si="46"/>
        <v>0</v>
      </c>
      <c r="DE60" s="317">
        <f>SUM($AF60:$AH60)+SUM($AJ60:$AL60)+SUM($AN60:AP60)+SUM($AR60:AT60)+SUM($AV60:AX60)+SUM($AZ60:BB60)+SUM($BD60:BF60)+SUM($BH60:BJ60)</f>
        <v>0</v>
      </c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Y60" s="317">
        <f t="shared" si="58"/>
        <v>0</v>
      </c>
      <c r="DZ60" s="317">
        <f t="shared" si="58"/>
        <v>0</v>
      </c>
      <c r="EA60" s="317">
        <f t="shared" si="58"/>
        <v>0</v>
      </c>
      <c r="EB60" s="317">
        <f t="shared" si="58"/>
        <v>0</v>
      </c>
      <c r="EC60" s="317">
        <f t="shared" si="58"/>
        <v>0</v>
      </c>
      <c r="ED60" s="317">
        <f t="shared" si="58"/>
        <v>0</v>
      </c>
      <c r="EE60" s="317">
        <f t="shared" si="58"/>
        <v>0</v>
      </c>
      <c r="EF60" s="317">
        <f t="shared" si="58"/>
        <v>0</v>
      </c>
    </row>
    <row r="61" spans="1:136" s="19" customFormat="1" ht="12.5" hidden="1">
      <c r="A61" s="22" t="str">
        <f>'ПЛАН НАВЧАЛЬНОГО ПРОЦЕСУ ДЕННА'!A62</f>
        <v xml:space="preserve"> 1.1.46</v>
      </c>
      <c r="B61" s="414">
        <f>'ПЛАН НАВЧАЛЬНОГО ПРОЦЕСУ ДЕННА'!B62</f>
        <v>0</v>
      </c>
      <c r="C61" s="415">
        <f>'ПЛАН НАВЧАЛЬНОГО ПРОЦЕСУ ДЕННА'!C62</f>
        <v>0</v>
      </c>
      <c r="D61" s="307">
        <f>'ПЛАН НАВЧАЛЬНОГО ПРОЦЕСУ ДЕННА'!D62</f>
        <v>0</v>
      </c>
      <c r="E61" s="308">
        <f>'ПЛАН НАВЧАЛЬНОГО ПРОЦЕСУ ДЕННА'!E62</f>
        <v>0</v>
      </c>
      <c r="F61" s="308">
        <f>'ПЛАН НАВЧАЛЬНОГО ПРОЦЕСУ ДЕННА'!F62</f>
        <v>0</v>
      </c>
      <c r="G61" s="309">
        <f>'ПЛАН НАВЧАЛЬНОГО ПРОЦЕСУ ДЕННА'!G62</f>
        <v>0</v>
      </c>
      <c r="H61" s="307">
        <f>'ПЛАН НАВЧАЛЬНОГО ПРОЦЕСУ ДЕННА'!H62</f>
        <v>0</v>
      </c>
      <c r="I61" s="308">
        <f>'ПЛАН НАВЧАЛЬНОГО ПРОЦЕСУ ДЕННА'!I62</f>
        <v>0</v>
      </c>
      <c r="J61" s="308">
        <f>'ПЛАН НАВЧАЛЬНОГО ПРОЦЕСУ ДЕННА'!J62</f>
        <v>0</v>
      </c>
      <c r="K61" s="308">
        <f>'ПЛАН НАВЧАЛЬНОГО ПРОЦЕСУ ДЕННА'!K62</f>
        <v>0</v>
      </c>
      <c r="L61" s="308">
        <f>'ПЛАН НАВЧАЛЬНОГО ПРОЦЕСУ ДЕННА'!L62</f>
        <v>0</v>
      </c>
      <c r="M61" s="308">
        <f>'ПЛАН НАВЧАЛЬНОГО ПРОЦЕСУ ДЕННА'!M62</f>
        <v>0</v>
      </c>
      <c r="N61" s="308">
        <f>'ПЛАН НАВЧАЛЬНОГО ПРОЦЕСУ ДЕННА'!N62</f>
        <v>0</v>
      </c>
      <c r="O61" s="308">
        <f>'ПЛАН НАВЧАЛЬНОГО ПРОЦЕСУ ДЕННА'!O62</f>
        <v>0</v>
      </c>
      <c r="P61" s="273">
        <f>'ПЛАН НАВЧАЛЬНОГО ПРОЦЕСУ ДЕННА'!P62</f>
        <v>0</v>
      </c>
      <c r="Q61" s="273">
        <f>'ПЛАН НАВЧАЛЬНОГО ПРОЦЕСУ ДЕННА'!Q62</f>
        <v>0</v>
      </c>
      <c r="R61" s="418"/>
      <c r="S61" s="487"/>
      <c r="T61" s="487"/>
      <c r="U61" s="487"/>
      <c r="V61" s="487"/>
      <c r="W61" s="487"/>
      <c r="X61" s="487"/>
      <c r="Y61" s="487"/>
      <c r="Z61" s="310">
        <f>'ПЛАН НАВЧАЛЬНОГО ПРОЦЕСУ ДЕННА'!Y62</f>
        <v>0</v>
      </c>
      <c r="AA61" s="147">
        <f t="shared" si="0"/>
        <v>0</v>
      </c>
      <c r="AB61" s="9">
        <f t="shared" si="57"/>
        <v>0</v>
      </c>
      <c r="AC61" s="9">
        <f t="shared" si="57"/>
        <v>0</v>
      </c>
      <c r="AD61" s="9">
        <f t="shared" si="57"/>
        <v>0</v>
      </c>
      <c r="AE61" s="9">
        <f t="shared" si="14"/>
        <v>0</v>
      </c>
      <c r="AF61" s="374">
        <f>IF('ПЛАН НАВЧАЛЬНОГО ПРОЦЕСУ ДЕННА'!AE62&gt;0,IF(ROUND('ПЛАН НАВЧАЛЬНОГО ПРОЦЕСУ ДЕННА'!AE62*$BY$4,0)&gt;0,ROUND('ПЛАН НАВЧАЛЬНОГО ПРОЦЕСУ ДЕННА'!AE62*$BY$4,0)*2,2),0)</f>
        <v>0</v>
      </c>
      <c r="AG61" s="374">
        <f>IF('ПЛАН НАВЧАЛЬНОГО ПРОЦЕСУ ДЕННА'!AF62&gt;0,IF(ROUND('ПЛАН НАВЧАЛЬНОГО ПРОЦЕСУ ДЕННА'!AF62*$BY$4,0)&gt;0,ROUND('ПЛАН НАВЧАЛЬНОГО ПРОЦЕСУ ДЕННА'!AF62*$BY$4,0)*2,2),0)</f>
        <v>0</v>
      </c>
      <c r="AH61" s="374">
        <f>IF('ПЛАН НАВЧАЛЬНОГО ПРОЦЕСУ ДЕННА'!AG62&gt;0,IF(ROUND('ПЛАН НАВЧАЛЬНОГО ПРОЦЕСУ ДЕННА'!AG62*$BY$4,0)&gt;0,ROUND('ПЛАН НАВЧАЛЬНОГО ПРОЦЕСУ ДЕННА'!AG62*$BY$4,0)*2,2),0)</f>
        <v>0</v>
      </c>
      <c r="AI61" s="70">
        <f>'ПЛАН НАВЧАЛЬНОГО ПРОЦЕСУ ДЕННА'!AH62</f>
        <v>0</v>
      </c>
      <c r="AJ61" s="374">
        <f>IF('ПЛАН НАВЧАЛЬНОГО ПРОЦЕСУ ДЕННА'!AI62&gt;0,IF(ROUND('ПЛАН НАВЧАЛЬНОГО ПРОЦЕСУ ДЕННА'!AI62*$BY$4,0)&gt;0,ROUND('ПЛАН НАВЧАЛЬНОГО ПРОЦЕСУ ДЕННА'!AI62*$BY$4,0)*2,2),0)</f>
        <v>0</v>
      </c>
      <c r="AK61" s="374">
        <f>IF('ПЛАН НАВЧАЛЬНОГО ПРОЦЕСУ ДЕННА'!AJ62&gt;0,IF(ROUND('ПЛАН НАВЧАЛЬНОГО ПРОЦЕСУ ДЕННА'!AJ62*$BY$4,0)&gt;0,ROUND('ПЛАН НАВЧАЛЬНОГО ПРОЦЕСУ ДЕННА'!AJ62*$BY$4,0)*2,2),0)</f>
        <v>0</v>
      </c>
      <c r="AL61" s="374">
        <f>IF('ПЛАН НАВЧАЛЬНОГО ПРОЦЕСУ ДЕННА'!AK62&gt;0,IF(ROUND('ПЛАН НАВЧАЛЬНОГО ПРОЦЕСУ ДЕННА'!AK62*$BY$4,0)&gt;0,ROUND('ПЛАН НАВЧАЛЬНОГО ПРОЦЕСУ ДЕННА'!AK62*$BY$4,0)*2,2),0)</f>
        <v>0</v>
      </c>
      <c r="AM61" s="70">
        <f>'ПЛАН НАВЧАЛЬНОГО ПРОЦЕСУ ДЕННА'!AL62</f>
        <v>0</v>
      </c>
      <c r="AN61" s="374">
        <f>IF('ПЛАН НАВЧАЛЬНОГО ПРОЦЕСУ ДЕННА'!AM62&gt;0,IF(ROUND('ПЛАН НАВЧАЛЬНОГО ПРОЦЕСУ ДЕННА'!AM62*$BY$4,0)&gt;0,ROUND('ПЛАН НАВЧАЛЬНОГО ПРОЦЕСУ ДЕННА'!AM62*$BY$4,0)*2,2),0)</f>
        <v>0</v>
      </c>
      <c r="AO61" s="374">
        <f>IF('ПЛАН НАВЧАЛЬНОГО ПРОЦЕСУ ДЕННА'!AN62&gt;0,IF(ROUND('ПЛАН НАВЧАЛЬНОГО ПРОЦЕСУ ДЕННА'!AN62*$BY$4,0)&gt;0,ROUND('ПЛАН НАВЧАЛЬНОГО ПРОЦЕСУ ДЕННА'!AN62*$BY$4,0)*2,2),0)</f>
        <v>0</v>
      </c>
      <c r="AP61" s="374">
        <f>IF('ПЛАН НАВЧАЛЬНОГО ПРОЦЕСУ ДЕННА'!AO62&gt;0,IF(ROUND('ПЛАН НАВЧАЛЬНОГО ПРОЦЕСУ ДЕННА'!AO62*$BY$4,0)&gt;0,ROUND('ПЛАН НАВЧАЛЬНОГО ПРОЦЕСУ ДЕННА'!AO62*$BY$4,0)*2,2),0)</f>
        <v>0</v>
      </c>
      <c r="AQ61" s="70">
        <f>'ПЛАН НАВЧАЛЬНОГО ПРОЦЕСУ ДЕННА'!AP62</f>
        <v>0</v>
      </c>
      <c r="AR61" s="374">
        <f>IF('ПЛАН НАВЧАЛЬНОГО ПРОЦЕСУ ДЕННА'!AQ62&gt;0,IF(ROUND('ПЛАН НАВЧАЛЬНОГО ПРОЦЕСУ ДЕННА'!AQ62*$BY$4,0)&gt;0,ROUND('ПЛАН НАВЧАЛЬНОГО ПРОЦЕСУ ДЕННА'!AQ62*$BY$4,0)*2,2),0)</f>
        <v>0</v>
      </c>
      <c r="AS61" s="374">
        <f>IF('ПЛАН НАВЧАЛЬНОГО ПРОЦЕСУ ДЕННА'!AR62&gt;0,IF(ROUND('ПЛАН НАВЧАЛЬНОГО ПРОЦЕСУ ДЕННА'!AR62*$BY$4,0)&gt;0,ROUND('ПЛАН НАВЧАЛЬНОГО ПРОЦЕСУ ДЕННА'!AR62*$BY$4,0)*2,2),0)</f>
        <v>0</v>
      </c>
      <c r="AT61" s="374">
        <f>IF('ПЛАН НАВЧАЛЬНОГО ПРОЦЕСУ ДЕННА'!AS62&gt;0,IF(ROUND('ПЛАН НАВЧАЛЬНОГО ПРОЦЕСУ ДЕННА'!AS62*$BY$4,0)&gt;0,ROUND('ПЛАН НАВЧАЛЬНОГО ПРОЦЕСУ ДЕННА'!AS62*$BY$4,0)*2,2),0)</f>
        <v>0</v>
      </c>
      <c r="AU61" s="70">
        <f>'ПЛАН НАВЧАЛЬНОГО ПРОЦЕСУ ДЕННА'!AT62</f>
        <v>0</v>
      </c>
      <c r="AV61" s="374">
        <f>IF('ПЛАН НАВЧАЛЬНОГО ПРОЦЕСУ ДЕННА'!AU62&gt;0,IF(ROUND('ПЛАН НАВЧАЛЬНОГО ПРОЦЕСУ ДЕННА'!AU62*$BY$4,0)&gt;0,ROUND('ПЛАН НАВЧАЛЬНОГО ПРОЦЕСУ ДЕННА'!AU62*$BY$4,0)*2,2),0)</f>
        <v>0</v>
      </c>
      <c r="AW61" s="374">
        <f>IF('ПЛАН НАВЧАЛЬНОГО ПРОЦЕСУ ДЕННА'!AV62&gt;0,IF(ROUND('ПЛАН НАВЧАЛЬНОГО ПРОЦЕСУ ДЕННА'!AV62*$BY$4,0)&gt;0,ROUND('ПЛАН НАВЧАЛЬНОГО ПРОЦЕСУ ДЕННА'!AV62*$BY$4,0)*2,2),0)</f>
        <v>0</v>
      </c>
      <c r="AX61" s="374">
        <f>IF('ПЛАН НАВЧАЛЬНОГО ПРОЦЕСУ ДЕННА'!AW62&gt;0,IF(ROUND('ПЛАН НАВЧАЛЬНОГО ПРОЦЕСУ ДЕННА'!AW62*$BY$4,0)&gt;0,ROUND('ПЛАН НАВЧАЛЬНОГО ПРОЦЕСУ ДЕННА'!AW62*$BY$4,0)*2,2),0)</f>
        <v>0</v>
      </c>
      <c r="AY61" s="70">
        <f>'ПЛАН НАВЧАЛЬНОГО ПРОЦЕСУ ДЕННА'!AX62</f>
        <v>0</v>
      </c>
      <c r="AZ61" s="374">
        <f>IF('ПЛАН НАВЧАЛЬНОГО ПРОЦЕСУ ДЕННА'!AY62&gt;0,IF(ROUND('ПЛАН НАВЧАЛЬНОГО ПРОЦЕСУ ДЕННА'!AY62*$BY$4,0)&gt;0,ROUND('ПЛАН НАВЧАЛЬНОГО ПРОЦЕСУ ДЕННА'!AY62*$BY$4,0)*2,2),0)</f>
        <v>0</v>
      </c>
      <c r="BA61" s="374">
        <f>IF('ПЛАН НАВЧАЛЬНОГО ПРОЦЕСУ ДЕННА'!AZ62&gt;0,IF(ROUND('ПЛАН НАВЧАЛЬНОГО ПРОЦЕСУ ДЕННА'!AZ62*$BY$4,0)&gt;0,ROUND('ПЛАН НАВЧАЛЬНОГО ПРОЦЕСУ ДЕННА'!AZ62*$BY$4,0)*2,2),0)</f>
        <v>0</v>
      </c>
      <c r="BB61" s="374">
        <f>IF('ПЛАН НАВЧАЛЬНОГО ПРОЦЕСУ ДЕННА'!BA62&gt;0,IF(ROUND('ПЛАН НАВЧАЛЬНОГО ПРОЦЕСУ ДЕННА'!BA62*$BY$4,0)&gt;0,ROUND('ПЛАН НАВЧАЛЬНОГО ПРОЦЕСУ ДЕННА'!BA62*$BY$4,0)*2,2),0)</f>
        <v>0</v>
      </c>
      <c r="BC61" s="70">
        <f>'ПЛАН НАВЧАЛЬНОГО ПРОЦЕСУ ДЕННА'!BB62</f>
        <v>0</v>
      </c>
      <c r="BD61" s="374">
        <f>IF('ПЛАН НАВЧАЛЬНОГО ПРОЦЕСУ ДЕННА'!BC62&gt;0,IF(ROUND('ПЛАН НАВЧАЛЬНОГО ПРОЦЕСУ ДЕННА'!BC62*$BY$4,0)&gt;0,ROUND('ПЛАН НАВЧАЛЬНОГО ПРОЦЕСУ ДЕННА'!BC62*$BY$4,0)*2,2),0)</f>
        <v>0</v>
      </c>
      <c r="BE61" s="374">
        <f>IF('ПЛАН НАВЧАЛЬНОГО ПРОЦЕСУ ДЕННА'!BD62&gt;0,IF(ROUND('ПЛАН НАВЧАЛЬНОГО ПРОЦЕСУ ДЕННА'!BD62*$BY$4,0)&gt;0,ROUND('ПЛАН НАВЧАЛЬНОГО ПРОЦЕСУ ДЕННА'!BD62*$BY$4,0)*2,2),0)</f>
        <v>0</v>
      </c>
      <c r="BF61" s="374">
        <f>IF('ПЛАН НАВЧАЛЬНОГО ПРОЦЕСУ ДЕННА'!BE62&gt;0,IF(ROUND('ПЛАН НАВЧАЛЬНОГО ПРОЦЕСУ ДЕННА'!BE62*$BY$4,0)&gt;0,ROUND('ПЛАН НАВЧАЛЬНОГО ПРОЦЕСУ ДЕННА'!BE62*$BY$4,0)*2,2),0)</f>
        <v>0</v>
      </c>
      <c r="BG61" s="70">
        <f>'ПЛАН НАВЧАЛЬНОГО ПРОЦЕСУ ДЕННА'!BF62</f>
        <v>0</v>
      </c>
      <c r="BH61" s="374">
        <f>IF('ПЛАН НАВЧАЛЬНОГО ПРОЦЕСУ ДЕННА'!BG62&gt;0,IF(ROUND('ПЛАН НАВЧАЛЬНОГО ПРОЦЕСУ ДЕННА'!BG62*$BY$4,0)&gt;0,ROUND('ПЛАН НАВЧАЛЬНОГО ПРОЦЕСУ ДЕННА'!BG62*$BY$4,0)*2,2),0)</f>
        <v>0</v>
      </c>
      <c r="BI61" s="374">
        <f>IF('ПЛАН НАВЧАЛЬНОГО ПРОЦЕСУ ДЕННА'!BH62&gt;0,IF(ROUND('ПЛАН НАВЧАЛЬНОГО ПРОЦЕСУ ДЕННА'!BH62*$BY$4,0)&gt;0,ROUND('ПЛАН НАВЧАЛЬНОГО ПРОЦЕСУ ДЕННА'!BH62*$BY$4,0)*2,2),0)</f>
        <v>0</v>
      </c>
      <c r="BJ61" s="374">
        <f>IF('ПЛАН НАВЧАЛЬНОГО ПРОЦЕСУ ДЕННА'!BI62&gt;0,IF(ROUND('ПЛАН НАВЧАЛЬНОГО ПРОЦЕСУ ДЕННА'!BI62*$BY$4,0)&gt;0,ROUND('ПЛАН НАВЧАЛЬНОГО ПРОЦЕСУ ДЕННА'!BI62*$BY$4,0)*2,2),0)</f>
        <v>0</v>
      </c>
      <c r="BK61" s="70">
        <f>'ПЛАН НАВЧАЛЬНОГО ПРОЦЕСУ ДЕННА'!BJ62</f>
        <v>0</v>
      </c>
      <c r="BL61" s="63">
        <f t="shared" si="1"/>
        <v>0</v>
      </c>
      <c r="BM61" s="127" t="str">
        <f t="shared" si="48"/>
        <v/>
      </c>
      <c r="BN61" s="14">
        <f t="shared" si="28"/>
        <v>0</v>
      </c>
      <c r="BO61" s="14">
        <f t="shared" si="28"/>
        <v>0</v>
      </c>
      <c r="BP61" s="14">
        <f t="shared" si="28"/>
        <v>0</v>
      </c>
      <c r="BQ61" s="14">
        <f t="shared" si="28"/>
        <v>0</v>
      </c>
      <c r="BR61" s="14">
        <f t="shared" si="28"/>
        <v>0</v>
      </c>
      <c r="BS61" s="14">
        <f t="shared" si="28"/>
        <v>0</v>
      </c>
      <c r="BT61" s="14">
        <f t="shared" si="28"/>
        <v>0</v>
      </c>
      <c r="BU61" s="14">
        <f t="shared" si="28"/>
        <v>0</v>
      </c>
      <c r="BV61" s="92">
        <f t="shared" si="43"/>
        <v>0</v>
      </c>
      <c r="BY61" s="14">
        <f t="shared" si="29"/>
        <v>0</v>
      </c>
      <c r="BZ61" s="14">
        <f t="shared" si="30"/>
        <v>0</v>
      </c>
      <c r="CA61" s="14">
        <f t="shared" si="31"/>
        <v>0</v>
      </c>
      <c r="CB61" s="14">
        <f t="shared" si="32"/>
        <v>0</v>
      </c>
      <c r="CC61" s="14">
        <f t="shared" si="33"/>
        <v>0</v>
      </c>
      <c r="CD61" s="14">
        <f t="shared" si="34"/>
        <v>0</v>
      </c>
      <c r="CE61" s="14">
        <f t="shared" si="35"/>
        <v>0</v>
      </c>
      <c r="CF61" s="14">
        <f t="shared" si="36"/>
        <v>0</v>
      </c>
      <c r="CG61" s="212">
        <f t="shared" si="44"/>
        <v>0</v>
      </c>
      <c r="CH61" s="312">
        <f t="shared" si="17"/>
        <v>0</v>
      </c>
      <c r="CJ61" s="313">
        <f t="shared" si="18"/>
        <v>0</v>
      </c>
      <c r="CK61" s="313">
        <f t="shared" si="19"/>
        <v>0</v>
      </c>
      <c r="CL61" s="313">
        <f t="shared" si="20"/>
        <v>0</v>
      </c>
      <c r="CM61" s="313">
        <f t="shared" si="21"/>
        <v>0</v>
      </c>
      <c r="CN61" s="313">
        <f t="shared" si="22"/>
        <v>0</v>
      </c>
      <c r="CO61" s="313">
        <f t="shared" si="23"/>
        <v>0</v>
      </c>
      <c r="CP61" s="313">
        <f t="shared" si="24"/>
        <v>0</v>
      </c>
      <c r="CQ61" s="313">
        <f t="shared" si="25"/>
        <v>0</v>
      </c>
      <c r="CR61" s="314">
        <f t="shared" si="45"/>
        <v>0</v>
      </c>
      <c r="CS61" s="313">
        <f t="shared" si="49"/>
        <v>0</v>
      </c>
      <c r="CT61" s="313">
        <f t="shared" si="50"/>
        <v>0</v>
      </c>
      <c r="CU61" s="315">
        <f t="shared" si="51"/>
        <v>0</v>
      </c>
      <c r="CV61" s="313">
        <f t="shared" si="52"/>
        <v>0</v>
      </c>
      <c r="CW61" s="313">
        <f t="shared" si="53"/>
        <v>0</v>
      </c>
      <c r="CX61" s="313">
        <f t="shared" si="54"/>
        <v>0</v>
      </c>
      <c r="CY61" s="313">
        <f t="shared" si="55"/>
        <v>0</v>
      </c>
      <c r="CZ61" s="313">
        <f t="shared" si="56"/>
        <v>0</v>
      </c>
      <c r="DA61" s="316">
        <f t="shared" si="46"/>
        <v>0</v>
      </c>
      <c r="DE61" s="317">
        <f>SUM($AF61:$AH61)+SUM($AJ61:$AL61)+SUM($AN61:AP61)+SUM($AR61:AT61)+SUM($AV61:AX61)+SUM($AZ61:BB61)+SUM($BD61:BF61)+SUM($BH61:BJ61)</f>
        <v>0</v>
      </c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Y61" s="317">
        <f t="shared" si="58"/>
        <v>0</v>
      </c>
      <c r="DZ61" s="317">
        <f t="shared" si="58"/>
        <v>0</v>
      </c>
      <c r="EA61" s="317">
        <f t="shared" si="58"/>
        <v>0</v>
      </c>
      <c r="EB61" s="317">
        <f t="shared" si="58"/>
        <v>0</v>
      </c>
      <c r="EC61" s="317">
        <f t="shared" si="58"/>
        <v>0</v>
      </c>
      <c r="ED61" s="317">
        <f t="shared" si="58"/>
        <v>0</v>
      </c>
      <c r="EE61" s="317">
        <f t="shared" si="58"/>
        <v>0</v>
      </c>
      <c r="EF61" s="317">
        <f t="shared" si="58"/>
        <v>0</v>
      </c>
    </row>
    <row r="62" spans="1:136" s="19" customFormat="1" ht="12.5" hidden="1">
      <c r="A62" s="22" t="str">
        <f>'ПЛАН НАВЧАЛЬНОГО ПРОЦЕСУ ДЕННА'!A63</f>
        <v xml:space="preserve"> 1.1.47</v>
      </c>
      <c r="B62" s="414">
        <f>'ПЛАН НАВЧАЛЬНОГО ПРОЦЕСУ ДЕННА'!B63</f>
        <v>0</v>
      </c>
      <c r="C62" s="415">
        <f>'ПЛАН НАВЧАЛЬНОГО ПРОЦЕСУ ДЕННА'!C63</f>
        <v>0</v>
      </c>
      <c r="D62" s="307">
        <f>'ПЛАН НАВЧАЛЬНОГО ПРОЦЕСУ ДЕННА'!D63</f>
        <v>0</v>
      </c>
      <c r="E62" s="308">
        <f>'ПЛАН НАВЧАЛЬНОГО ПРОЦЕСУ ДЕННА'!E63</f>
        <v>0</v>
      </c>
      <c r="F62" s="308">
        <f>'ПЛАН НАВЧАЛЬНОГО ПРОЦЕСУ ДЕННА'!F63</f>
        <v>0</v>
      </c>
      <c r="G62" s="309">
        <f>'ПЛАН НАВЧАЛЬНОГО ПРОЦЕСУ ДЕННА'!G63</f>
        <v>0</v>
      </c>
      <c r="H62" s="307">
        <f>'ПЛАН НАВЧАЛЬНОГО ПРОЦЕСУ ДЕННА'!H63</f>
        <v>0</v>
      </c>
      <c r="I62" s="308">
        <f>'ПЛАН НАВЧАЛЬНОГО ПРОЦЕСУ ДЕННА'!I63</f>
        <v>0</v>
      </c>
      <c r="J62" s="308">
        <f>'ПЛАН НАВЧАЛЬНОГО ПРОЦЕСУ ДЕННА'!J63</f>
        <v>0</v>
      </c>
      <c r="K62" s="308">
        <f>'ПЛАН НАВЧАЛЬНОГО ПРОЦЕСУ ДЕННА'!K63</f>
        <v>0</v>
      </c>
      <c r="L62" s="308">
        <f>'ПЛАН НАВЧАЛЬНОГО ПРОЦЕСУ ДЕННА'!L63</f>
        <v>0</v>
      </c>
      <c r="M62" s="308">
        <f>'ПЛАН НАВЧАЛЬНОГО ПРОЦЕСУ ДЕННА'!M63</f>
        <v>0</v>
      </c>
      <c r="N62" s="308">
        <f>'ПЛАН НАВЧАЛЬНОГО ПРОЦЕСУ ДЕННА'!N63</f>
        <v>0</v>
      </c>
      <c r="O62" s="308">
        <f>'ПЛАН НАВЧАЛЬНОГО ПРОЦЕСУ ДЕННА'!O63</f>
        <v>0</v>
      </c>
      <c r="P62" s="273">
        <f>'ПЛАН НАВЧАЛЬНОГО ПРОЦЕСУ ДЕННА'!P63</f>
        <v>0</v>
      </c>
      <c r="Q62" s="273">
        <f>'ПЛАН НАВЧАЛЬНОГО ПРОЦЕСУ ДЕННА'!Q63</f>
        <v>0</v>
      </c>
      <c r="R62" s="418"/>
      <c r="S62" s="487"/>
      <c r="T62" s="487"/>
      <c r="U62" s="487"/>
      <c r="V62" s="487"/>
      <c r="W62" s="487"/>
      <c r="X62" s="487"/>
      <c r="Y62" s="487"/>
      <c r="Z62" s="310">
        <f>'ПЛАН НАВЧАЛЬНОГО ПРОЦЕСУ ДЕННА'!Y63</f>
        <v>0</v>
      </c>
      <c r="AA62" s="147">
        <f t="shared" si="0"/>
        <v>0</v>
      </c>
      <c r="AB62" s="9">
        <f t="shared" si="57"/>
        <v>0</v>
      </c>
      <c r="AC62" s="9">
        <f t="shared" si="57"/>
        <v>0</v>
      </c>
      <c r="AD62" s="9">
        <f t="shared" si="57"/>
        <v>0</v>
      </c>
      <c r="AE62" s="9">
        <f t="shared" si="14"/>
        <v>0</v>
      </c>
      <c r="AF62" s="374">
        <f>IF('ПЛАН НАВЧАЛЬНОГО ПРОЦЕСУ ДЕННА'!AE63&gt;0,IF(ROUND('ПЛАН НАВЧАЛЬНОГО ПРОЦЕСУ ДЕННА'!AE63*$BY$4,0)&gt;0,ROUND('ПЛАН НАВЧАЛЬНОГО ПРОЦЕСУ ДЕННА'!AE63*$BY$4,0)*2,2),0)</f>
        <v>0</v>
      </c>
      <c r="AG62" s="374">
        <f>IF('ПЛАН НАВЧАЛЬНОГО ПРОЦЕСУ ДЕННА'!AF63&gt;0,IF(ROUND('ПЛАН НАВЧАЛЬНОГО ПРОЦЕСУ ДЕННА'!AF63*$BY$4,0)&gt;0,ROUND('ПЛАН НАВЧАЛЬНОГО ПРОЦЕСУ ДЕННА'!AF63*$BY$4,0)*2,2),0)</f>
        <v>0</v>
      </c>
      <c r="AH62" s="374">
        <f>IF('ПЛАН НАВЧАЛЬНОГО ПРОЦЕСУ ДЕННА'!AG63&gt;0,IF(ROUND('ПЛАН НАВЧАЛЬНОГО ПРОЦЕСУ ДЕННА'!AG63*$BY$4,0)&gt;0,ROUND('ПЛАН НАВЧАЛЬНОГО ПРОЦЕСУ ДЕННА'!AG63*$BY$4,0)*2,2),0)</f>
        <v>0</v>
      </c>
      <c r="AI62" s="70">
        <f>'ПЛАН НАВЧАЛЬНОГО ПРОЦЕСУ ДЕННА'!AH63</f>
        <v>0</v>
      </c>
      <c r="AJ62" s="374">
        <f>IF('ПЛАН НАВЧАЛЬНОГО ПРОЦЕСУ ДЕННА'!AI63&gt;0,IF(ROUND('ПЛАН НАВЧАЛЬНОГО ПРОЦЕСУ ДЕННА'!AI63*$BY$4,0)&gt;0,ROUND('ПЛАН НАВЧАЛЬНОГО ПРОЦЕСУ ДЕННА'!AI63*$BY$4,0)*2,2),0)</f>
        <v>0</v>
      </c>
      <c r="AK62" s="374">
        <f>IF('ПЛАН НАВЧАЛЬНОГО ПРОЦЕСУ ДЕННА'!AJ63&gt;0,IF(ROUND('ПЛАН НАВЧАЛЬНОГО ПРОЦЕСУ ДЕННА'!AJ63*$BY$4,0)&gt;0,ROUND('ПЛАН НАВЧАЛЬНОГО ПРОЦЕСУ ДЕННА'!AJ63*$BY$4,0)*2,2),0)</f>
        <v>0</v>
      </c>
      <c r="AL62" s="374">
        <f>IF('ПЛАН НАВЧАЛЬНОГО ПРОЦЕСУ ДЕННА'!AK63&gt;0,IF(ROUND('ПЛАН НАВЧАЛЬНОГО ПРОЦЕСУ ДЕННА'!AK63*$BY$4,0)&gt;0,ROUND('ПЛАН НАВЧАЛЬНОГО ПРОЦЕСУ ДЕННА'!AK63*$BY$4,0)*2,2),0)</f>
        <v>0</v>
      </c>
      <c r="AM62" s="70">
        <f>'ПЛАН НАВЧАЛЬНОГО ПРОЦЕСУ ДЕННА'!AL63</f>
        <v>0</v>
      </c>
      <c r="AN62" s="374">
        <f>IF('ПЛАН НАВЧАЛЬНОГО ПРОЦЕСУ ДЕННА'!AM63&gt;0,IF(ROUND('ПЛАН НАВЧАЛЬНОГО ПРОЦЕСУ ДЕННА'!AM63*$BY$4,0)&gt;0,ROUND('ПЛАН НАВЧАЛЬНОГО ПРОЦЕСУ ДЕННА'!AM63*$BY$4,0)*2,2),0)</f>
        <v>0</v>
      </c>
      <c r="AO62" s="374">
        <f>IF('ПЛАН НАВЧАЛЬНОГО ПРОЦЕСУ ДЕННА'!AN63&gt;0,IF(ROUND('ПЛАН НАВЧАЛЬНОГО ПРОЦЕСУ ДЕННА'!AN63*$BY$4,0)&gt;0,ROUND('ПЛАН НАВЧАЛЬНОГО ПРОЦЕСУ ДЕННА'!AN63*$BY$4,0)*2,2),0)</f>
        <v>0</v>
      </c>
      <c r="AP62" s="374">
        <f>IF('ПЛАН НАВЧАЛЬНОГО ПРОЦЕСУ ДЕННА'!AO63&gt;0,IF(ROUND('ПЛАН НАВЧАЛЬНОГО ПРОЦЕСУ ДЕННА'!AO63*$BY$4,0)&gt;0,ROUND('ПЛАН НАВЧАЛЬНОГО ПРОЦЕСУ ДЕННА'!AO63*$BY$4,0)*2,2),0)</f>
        <v>0</v>
      </c>
      <c r="AQ62" s="70">
        <f>'ПЛАН НАВЧАЛЬНОГО ПРОЦЕСУ ДЕННА'!AP63</f>
        <v>0</v>
      </c>
      <c r="AR62" s="374">
        <f>IF('ПЛАН НАВЧАЛЬНОГО ПРОЦЕСУ ДЕННА'!AQ63&gt;0,IF(ROUND('ПЛАН НАВЧАЛЬНОГО ПРОЦЕСУ ДЕННА'!AQ63*$BY$4,0)&gt;0,ROUND('ПЛАН НАВЧАЛЬНОГО ПРОЦЕСУ ДЕННА'!AQ63*$BY$4,0)*2,2),0)</f>
        <v>0</v>
      </c>
      <c r="AS62" s="374">
        <f>IF('ПЛАН НАВЧАЛЬНОГО ПРОЦЕСУ ДЕННА'!AR63&gt;0,IF(ROUND('ПЛАН НАВЧАЛЬНОГО ПРОЦЕСУ ДЕННА'!AR63*$BY$4,0)&gt;0,ROUND('ПЛАН НАВЧАЛЬНОГО ПРОЦЕСУ ДЕННА'!AR63*$BY$4,0)*2,2),0)</f>
        <v>0</v>
      </c>
      <c r="AT62" s="374">
        <f>IF('ПЛАН НАВЧАЛЬНОГО ПРОЦЕСУ ДЕННА'!AS63&gt;0,IF(ROUND('ПЛАН НАВЧАЛЬНОГО ПРОЦЕСУ ДЕННА'!AS63*$BY$4,0)&gt;0,ROUND('ПЛАН НАВЧАЛЬНОГО ПРОЦЕСУ ДЕННА'!AS63*$BY$4,0)*2,2),0)</f>
        <v>0</v>
      </c>
      <c r="AU62" s="70">
        <f>'ПЛАН НАВЧАЛЬНОГО ПРОЦЕСУ ДЕННА'!AT63</f>
        <v>0</v>
      </c>
      <c r="AV62" s="374">
        <f>IF('ПЛАН НАВЧАЛЬНОГО ПРОЦЕСУ ДЕННА'!AU63&gt;0,IF(ROUND('ПЛАН НАВЧАЛЬНОГО ПРОЦЕСУ ДЕННА'!AU63*$BY$4,0)&gt;0,ROUND('ПЛАН НАВЧАЛЬНОГО ПРОЦЕСУ ДЕННА'!AU63*$BY$4,0)*2,2),0)</f>
        <v>0</v>
      </c>
      <c r="AW62" s="374">
        <f>IF('ПЛАН НАВЧАЛЬНОГО ПРОЦЕСУ ДЕННА'!AV63&gt;0,IF(ROUND('ПЛАН НАВЧАЛЬНОГО ПРОЦЕСУ ДЕННА'!AV63*$BY$4,0)&gt;0,ROUND('ПЛАН НАВЧАЛЬНОГО ПРОЦЕСУ ДЕННА'!AV63*$BY$4,0)*2,2),0)</f>
        <v>0</v>
      </c>
      <c r="AX62" s="374">
        <f>IF('ПЛАН НАВЧАЛЬНОГО ПРОЦЕСУ ДЕННА'!AW63&gt;0,IF(ROUND('ПЛАН НАВЧАЛЬНОГО ПРОЦЕСУ ДЕННА'!AW63*$BY$4,0)&gt;0,ROUND('ПЛАН НАВЧАЛЬНОГО ПРОЦЕСУ ДЕННА'!AW63*$BY$4,0)*2,2),0)</f>
        <v>0</v>
      </c>
      <c r="AY62" s="70">
        <f>'ПЛАН НАВЧАЛЬНОГО ПРОЦЕСУ ДЕННА'!AX63</f>
        <v>0</v>
      </c>
      <c r="AZ62" s="374">
        <f>IF('ПЛАН НАВЧАЛЬНОГО ПРОЦЕСУ ДЕННА'!AY63&gt;0,IF(ROUND('ПЛАН НАВЧАЛЬНОГО ПРОЦЕСУ ДЕННА'!AY63*$BY$4,0)&gt;0,ROUND('ПЛАН НАВЧАЛЬНОГО ПРОЦЕСУ ДЕННА'!AY63*$BY$4,0)*2,2),0)</f>
        <v>0</v>
      </c>
      <c r="BA62" s="374">
        <f>IF('ПЛАН НАВЧАЛЬНОГО ПРОЦЕСУ ДЕННА'!AZ63&gt;0,IF(ROUND('ПЛАН НАВЧАЛЬНОГО ПРОЦЕСУ ДЕННА'!AZ63*$BY$4,0)&gt;0,ROUND('ПЛАН НАВЧАЛЬНОГО ПРОЦЕСУ ДЕННА'!AZ63*$BY$4,0)*2,2),0)</f>
        <v>0</v>
      </c>
      <c r="BB62" s="374">
        <f>IF('ПЛАН НАВЧАЛЬНОГО ПРОЦЕСУ ДЕННА'!BA63&gt;0,IF(ROUND('ПЛАН НАВЧАЛЬНОГО ПРОЦЕСУ ДЕННА'!BA63*$BY$4,0)&gt;0,ROUND('ПЛАН НАВЧАЛЬНОГО ПРОЦЕСУ ДЕННА'!BA63*$BY$4,0)*2,2),0)</f>
        <v>0</v>
      </c>
      <c r="BC62" s="70">
        <f>'ПЛАН НАВЧАЛЬНОГО ПРОЦЕСУ ДЕННА'!BB63</f>
        <v>0</v>
      </c>
      <c r="BD62" s="374">
        <f>IF('ПЛАН НАВЧАЛЬНОГО ПРОЦЕСУ ДЕННА'!BC63&gt;0,IF(ROUND('ПЛАН НАВЧАЛЬНОГО ПРОЦЕСУ ДЕННА'!BC63*$BY$4,0)&gt;0,ROUND('ПЛАН НАВЧАЛЬНОГО ПРОЦЕСУ ДЕННА'!BC63*$BY$4,0)*2,2),0)</f>
        <v>0</v>
      </c>
      <c r="BE62" s="374">
        <f>IF('ПЛАН НАВЧАЛЬНОГО ПРОЦЕСУ ДЕННА'!BD63&gt;0,IF(ROUND('ПЛАН НАВЧАЛЬНОГО ПРОЦЕСУ ДЕННА'!BD63*$BY$4,0)&gt;0,ROUND('ПЛАН НАВЧАЛЬНОГО ПРОЦЕСУ ДЕННА'!BD63*$BY$4,0)*2,2),0)</f>
        <v>0</v>
      </c>
      <c r="BF62" s="374">
        <f>IF('ПЛАН НАВЧАЛЬНОГО ПРОЦЕСУ ДЕННА'!BE63&gt;0,IF(ROUND('ПЛАН НАВЧАЛЬНОГО ПРОЦЕСУ ДЕННА'!BE63*$BY$4,0)&gt;0,ROUND('ПЛАН НАВЧАЛЬНОГО ПРОЦЕСУ ДЕННА'!BE63*$BY$4,0)*2,2),0)</f>
        <v>0</v>
      </c>
      <c r="BG62" s="70">
        <f>'ПЛАН НАВЧАЛЬНОГО ПРОЦЕСУ ДЕННА'!BF63</f>
        <v>0</v>
      </c>
      <c r="BH62" s="374">
        <f>IF('ПЛАН НАВЧАЛЬНОГО ПРОЦЕСУ ДЕННА'!BG63&gt;0,IF(ROUND('ПЛАН НАВЧАЛЬНОГО ПРОЦЕСУ ДЕННА'!BG63*$BY$4,0)&gt;0,ROUND('ПЛАН НАВЧАЛЬНОГО ПРОЦЕСУ ДЕННА'!BG63*$BY$4,0)*2,2),0)</f>
        <v>0</v>
      </c>
      <c r="BI62" s="374">
        <f>IF('ПЛАН НАВЧАЛЬНОГО ПРОЦЕСУ ДЕННА'!BH63&gt;0,IF(ROUND('ПЛАН НАВЧАЛЬНОГО ПРОЦЕСУ ДЕННА'!BH63*$BY$4,0)&gt;0,ROUND('ПЛАН НАВЧАЛЬНОГО ПРОЦЕСУ ДЕННА'!BH63*$BY$4,0)*2,2),0)</f>
        <v>0</v>
      </c>
      <c r="BJ62" s="374">
        <f>IF('ПЛАН НАВЧАЛЬНОГО ПРОЦЕСУ ДЕННА'!BI63&gt;0,IF(ROUND('ПЛАН НАВЧАЛЬНОГО ПРОЦЕСУ ДЕННА'!BI63*$BY$4,0)&gt;0,ROUND('ПЛАН НАВЧАЛЬНОГО ПРОЦЕСУ ДЕННА'!BI63*$BY$4,0)*2,2),0)</f>
        <v>0</v>
      </c>
      <c r="BK62" s="70">
        <f>'ПЛАН НАВЧАЛЬНОГО ПРОЦЕСУ ДЕННА'!BJ63</f>
        <v>0</v>
      </c>
      <c r="BL62" s="63">
        <f t="shared" si="1"/>
        <v>0</v>
      </c>
      <c r="BM62" s="127" t="str">
        <f t="shared" si="48"/>
        <v/>
      </c>
      <c r="BN62" s="14">
        <f t="shared" si="28"/>
        <v>0</v>
      </c>
      <c r="BO62" s="14">
        <f t="shared" ref="BO62:BU65" si="59">IF(AND(BN62&lt;$CH62,$CG62&lt;&gt;$AA62,BZ62=$CH62),BZ62+$AA62-$CG62,BZ62)</f>
        <v>0</v>
      </c>
      <c r="BP62" s="14">
        <f t="shared" si="59"/>
        <v>0</v>
      </c>
      <c r="BQ62" s="14">
        <f t="shared" si="59"/>
        <v>0</v>
      </c>
      <c r="BR62" s="14">
        <f t="shared" si="59"/>
        <v>0</v>
      </c>
      <c r="BS62" s="14">
        <f t="shared" si="59"/>
        <v>0</v>
      </c>
      <c r="BT62" s="14">
        <f t="shared" si="59"/>
        <v>0</v>
      </c>
      <c r="BU62" s="14">
        <f t="shared" si="59"/>
        <v>0</v>
      </c>
      <c r="BV62" s="92">
        <f t="shared" si="43"/>
        <v>0</v>
      </c>
      <c r="BY62" s="14">
        <f t="shared" si="29"/>
        <v>0</v>
      </c>
      <c r="BZ62" s="14">
        <f t="shared" si="30"/>
        <v>0</v>
      </c>
      <c r="CA62" s="14">
        <f t="shared" si="31"/>
        <v>0</v>
      </c>
      <c r="CB62" s="14">
        <f t="shared" si="32"/>
        <v>0</v>
      </c>
      <c r="CC62" s="14">
        <f t="shared" si="33"/>
        <v>0</v>
      </c>
      <c r="CD62" s="14">
        <f t="shared" si="34"/>
        <v>0</v>
      </c>
      <c r="CE62" s="14">
        <f t="shared" si="35"/>
        <v>0</v>
      </c>
      <c r="CF62" s="14">
        <f t="shared" si="36"/>
        <v>0</v>
      </c>
      <c r="CG62" s="212">
        <f t="shared" si="44"/>
        <v>0</v>
      </c>
      <c r="CH62" s="312">
        <f t="shared" si="17"/>
        <v>0</v>
      </c>
      <c r="CJ62" s="313">
        <f t="shared" si="18"/>
        <v>0</v>
      </c>
      <c r="CK62" s="313">
        <f t="shared" si="19"/>
        <v>0</v>
      </c>
      <c r="CL62" s="313">
        <f t="shared" si="20"/>
        <v>0</v>
      </c>
      <c r="CM62" s="313">
        <f t="shared" si="21"/>
        <v>0</v>
      </c>
      <c r="CN62" s="313">
        <f t="shared" si="22"/>
        <v>0</v>
      </c>
      <c r="CO62" s="313">
        <f t="shared" si="23"/>
        <v>0</v>
      </c>
      <c r="CP62" s="313">
        <f t="shared" si="24"/>
        <v>0</v>
      </c>
      <c r="CQ62" s="313">
        <f t="shared" si="25"/>
        <v>0</v>
      </c>
      <c r="CR62" s="314">
        <f t="shared" si="45"/>
        <v>0</v>
      </c>
      <c r="CS62" s="313">
        <f t="shared" si="49"/>
        <v>0</v>
      </c>
      <c r="CT62" s="313">
        <f t="shared" si="50"/>
        <v>0</v>
      </c>
      <c r="CU62" s="315">
        <f t="shared" si="51"/>
        <v>0</v>
      </c>
      <c r="CV62" s="313">
        <f t="shared" si="52"/>
        <v>0</v>
      </c>
      <c r="CW62" s="313">
        <f t="shared" si="53"/>
        <v>0</v>
      </c>
      <c r="CX62" s="313">
        <f t="shared" si="54"/>
        <v>0</v>
      </c>
      <c r="CY62" s="313">
        <f t="shared" si="55"/>
        <v>0</v>
      </c>
      <c r="CZ62" s="313">
        <f t="shared" si="56"/>
        <v>0</v>
      </c>
      <c r="DA62" s="316">
        <f t="shared" si="46"/>
        <v>0</v>
      </c>
      <c r="DE62" s="317">
        <f>SUM($AF62:$AH62)+SUM($AJ62:$AL62)+SUM($AN62:AP62)+SUM($AR62:AT62)+SUM($AV62:AX62)+SUM($AZ62:BB62)+SUM($BD62:BF62)+SUM($BH62:BJ62)</f>
        <v>0</v>
      </c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Y62" s="317">
        <f t="shared" si="58"/>
        <v>0</v>
      </c>
      <c r="DZ62" s="317">
        <f t="shared" si="58"/>
        <v>0</v>
      </c>
      <c r="EA62" s="317">
        <f t="shared" si="58"/>
        <v>0</v>
      </c>
      <c r="EB62" s="317">
        <f t="shared" si="58"/>
        <v>0</v>
      </c>
      <c r="EC62" s="317">
        <f t="shared" si="58"/>
        <v>0</v>
      </c>
      <c r="ED62" s="317">
        <f t="shared" si="58"/>
        <v>0</v>
      </c>
      <c r="EE62" s="317">
        <f t="shared" si="58"/>
        <v>0</v>
      </c>
      <c r="EF62" s="317">
        <f t="shared" si="58"/>
        <v>0</v>
      </c>
    </row>
    <row r="63" spans="1:136" s="19" customFormat="1" ht="12.5" hidden="1">
      <c r="A63" s="22" t="str">
        <f>'ПЛАН НАВЧАЛЬНОГО ПРОЦЕСУ ДЕННА'!A64</f>
        <v xml:space="preserve"> 1.1.48</v>
      </c>
      <c r="B63" s="414">
        <f>'ПЛАН НАВЧАЛЬНОГО ПРОЦЕСУ ДЕННА'!B64</f>
        <v>0</v>
      </c>
      <c r="C63" s="415">
        <f>'ПЛАН НАВЧАЛЬНОГО ПРОЦЕСУ ДЕННА'!C64</f>
        <v>0</v>
      </c>
      <c r="D63" s="307">
        <f>'ПЛАН НАВЧАЛЬНОГО ПРОЦЕСУ ДЕННА'!D64</f>
        <v>0</v>
      </c>
      <c r="E63" s="308">
        <f>'ПЛАН НАВЧАЛЬНОГО ПРОЦЕСУ ДЕННА'!E64</f>
        <v>0</v>
      </c>
      <c r="F63" s="308">
        <f>'ПЛАН НАВЧАЛЬНОГО ПРОЦЕСУ ДЕННА'!F64</f>
        <v>0</v>
      </c>
      <c r="G63" s="309">
        <f>'ПЛАН НАВЧАЛЬНОГО ПРОЦЕСУ ДЕННА'!G64</f>
        <v>0</v>
      </c>
      <c r="H63" s="307">
        <f>'ПЛАН НАВЧАЛЬНОГО ПРОЦЕСУ ДЕННА'!H64</f>
        <v>0</v>
      </c>
      <c r="I63" s="308">
        <f>'ПЛАН НАВЧАЛЬНОГО ПРОЦЕСУ ДЕННА'!I64</f>
        <v>0</v>
      </c>
      <c r="J63" s="308">
        <f>'ПЛАН НАВЧАЛЬНОГО ПРОЦЕСУ ДЕННА'!J64</f>
        <v>0</v>
      </c>
      <c r="K63" s="308">
        <f>'ПЛАН НАВЧАЛЬНОГО ПРОЦЕСУ ДЕННА'!K64</f>
        <v>0</v>
      </c>
      <c r="L63" s="308">
        <f>'ПЛАН НАВЧАЛЬНОГО ПРОЦЕСУ ДЕННА'!L64</f>
        <v>0</v>
      </c>
      <c r="M63" s="308">
        <f>'ПЛАН НАВЧАЛЬНОГО ПРОЦЕСУ ДЕННА'!M64</f>
        <v>0</v>
      </c>
      <c r="N63" s="308">
        <f>'ПЛАН НАВЧАЛЬНОГО ПРОЦЕСУ ДЕННА'!N64</f>
        <v>0</v>
      </c>
      <c r="O63" s="308">
        <f>'ПЛАН НАВЧАЛЬНОГО ПРОЦЕСУ ДЕННА'!O64</f>
        <v>0</v>
      </c>
      <c r="P63" s="273">
        <f>'ПЛАН НАВЧАЛЬНОГО ПРОЦЕСУ ДЕННА'!P64</f>
        <v>0</v>
      </c>
      <c r="Q63" s="273">
        <f>'ПЛАН НАВЧАЛЬНОГО ПРОЦЕСУ ДЕННА'!Q64</f>
        <v>0</v>
      </c>
      <c r="R63" s="418"/>
      <c r="S63" s="487"/>
      <c r="T63" s="487"/>
      <c r="U63" s="487"/>
      <c r="V63" s="487"/>
      <c r="W63" s="487"/>
      <c r="X63" s="487"/>
      <c r="Y63" s="487"/>
      <c r="Z63" s="310">
        <f>'ПЛАН НАВЧАЛЬНОГО ПРОЦЕСУ ДЕННА'!Y64</f>
        <v>0</v>
      </c>
      <c r="AA63" s="147">
        <f t="shared" si="0"/>
        <v>0</v>
      </c>
      <c r="AB63" s="9">
        <f t="shared" si="57"/>
        <v>0</v>
      </c>
      <c r="AC63" s="9">
        <f t="shared" si="57"/>
        <v>0</v>
      </c>
      <c r="AD63" s="9">
        <f t="shared" si="57"/>
        <v>0</v>
      </c>
      <c r="AE63" s="9">
        <f t="shared" si="14"/>
        <v>0</v>
      </c>
      <c r="AF63" s="374">
        <f>IF('ПЛАН НАВЧАЛЬНОГО ПРОЦЕСУ ДЕННА'!AE64&gt;0,IF(ROUND('ПЛАН НАВЧАЛЬНОГО ПРОЦЕСУ ДЕННА'!AE64*$BY$4,0)&gt;0,ROUND('ПЛАН НАВЧАЛЬНОГО ПРОЦЕСУ ДЕННА'!AE64*$BY$4,0)*2,2),0)</f>
        <v>0</v>
      </c>
      <c r="AG63" s="374">
        <f>IF('ПЛАН НАВЧАЛЬНОГО ПРОЦЕСУ ДЕННА'!AF64&gt;0,IF(ROUND('ПЛАН НАВЧАЛЬНОГО ПРОЦЕСУ ДЕННА'!AF64*$BY$4,0)&gt;0,ROUND('ПЛАН НАВЧАЛЬНОГО ПРОЦЕСУ ДЕННА'!AF64*$BY$4,0)*2,2),0)</f>
        <v>0</v>
      </c>
      <c r="AH63" s="374">
        <f>IF('ПЛАН НАВЧАЛЬНОГО ПРОЦЕСУ ДЕННА'!AG64&gt;0,IF(ROUND('ПЛАН НАВЧАЛЬНОГО ПРОЦЕСУ ДЕННА'!AG64*$BY$4,0)&gt;0,ROUND('ПЛАН НАВЧАЛЬНОГО ПРОЦЕСУ ДЕННА'!AG64*$BY$4,0)*2,2),0)</f>
        <v>0</v>
      </c>
      <c r="AI63" s="70">
        <f>'ПЛАН НАВЧАЛЬНОГО ПРОЦЕСУ ДЕННА'!AH64</f>
        <v>0</v>
      </c>
      <c r="AJ63" s="374">
        <f>IF('ПЛАН НАВЧАЛЬНОГО ПРОЦЕСУ ДЕННА'!AI64&gt;0,IF(ROUND('ПЛАН НАВЧАЛЬНОГО ПРОЦЕСУ ДЕННА'!AI64*$BY$4,0)&gt;0,ROUND('ПЛАН НАВЧАЛЬНОГО ПРОЦЕСУ ДЕННА'!AI64*$BY$4,0)*2,2),0)</f>
        <v>0</v>
      </c>
      <c r="AK63" s="374">
        <f>IF('ПЛАН НАВЧАЛЬНОГО ПРОЦЕСУ ДЕННА'!AJ64&gt;0,IF(ROUND('ПЛАН НАВЧАЛЬНОГО ПРОЦЕСУ ДЕННА'!AJ64*$BY$4,0)&gt;0,ROUND('ПЛАН НАВЧАЛЬНОГО ПРОЦЕСУ ДЕННА'!AJ64*$BY$4,0)*2,2),0)</f>
        <v>0</v>
      </c>
      <c r="AL63" s="374">
        <f>IF('ПЛАН НАВЧАЛЬНОГО ПРОЦЕСУ ДЕННА'!AK64&gt;0,IF(ROUND('ПЛАН НАВЧАЛЬНОГО ПРОЦЕСУ ДЕННА'!AK64*$BY$4,0)&gt;0,ROUND('ПЛАН НАВЧАЛЬНОГО ПРОЦЕСУ ДЕННА'!AK64*$BY$4,0)*2,2),0)</f>
        <v>0</v>
      </c>
      <c r="AM63" s="70">
        <f>'ПЛАН НАВЧАЛЬНОГО ПРОЦЕСУ ДЕННА'!AL64</f>
        <v>0</v>
      </c>
      <c r="AN63" s="374">
        <f>IF('ПЛАН НАВЧАЛЬНОГО ПРОЦЕСУ ДЕННА'!AM64&gt;0,IF(ROUND('ПЛАН НАВЧАЛЬНОГО ПРОЦЕСУ ДЕННА'!AM64*$BY$4,0)&gt;0,ROUND('ПЛАН НАВЧАЛЬНОГО ПРОЦЕСУ ДЕННА'!AM64*$BY$4,0)*2,2),0)</f>
        <v>0</v>
      </c>
      <c r="AO63" s="374">
        <f>IF('ПЛАН НАВЧАЛЬНОГО ПРОЦЕСУ ДЕННА'!AN64&gt;0,IF(ROUND('ПЛАН НАВЧАЛЬНОГО ПРОЦЕСУ ДЕННА'!AN64*$BY$4,0)&gt;0,ROUND('ПЛАН НАВЧАЛЬНОГО ПРОЦЕСУ ДЕННА'!AN64*$BY$4,0)*2,2),0)</f>
        <v>0</v>
      </c>
      <c r="AP63" s="374">
        <f>IF('ПЛАН НАВЧАЛЬНОГО ПРОЦЕСУ ДЕННА'!AO64&gt;0,IF(ROUND('ПЛАН НАВЧАЛЬНОГО ПРОЦЕСУ ДЕННА'!AO64*$BY$4,0)&gt;0,ROUND('ПЛАН НАВЧАЛЬНОГО ПРОЦЕСУ ДЕННА'!AO64*$BY$4,0)*2,2),0)</f>
        <v>0</v>
      </c>
      <c r="AQ63" s="70">
        <f>'ПЛАН НАВЧАЛЬНОГО ПРОЦЕСУ ДЕННА'!AP64</f>
        <v>0</v>
      </c>
      <c r="AR63" s="374">
        <f>IF('ПЛАН НАВЧАЛЬНОГО ПРОЦЕСУ ДЕННА'!AQ64&gt;0,IF(ROUND('ПЛАН НАВЧАЛЬНОГО ПРОЦЕСУ ДЕННА'!AQ64*$BY$4,0)&gt;0,ROUND('ПЛАН НАВЧАЛЬНОГО ПРОЦЕСУ ДЕННА'!AQ64*$BY$4,0)*2,2),0)</f>
        <v>0</v>
      </c>
      <c r="AS63" s="374">
        <f>IF('ПЛАН НАВЧАЛЬНОГО ПРОЦЕСУ ДЕННА'!AR64&gt;0,IF(ROUND('ПЛАН НАВЧАЛЬНОГО ПРОЦЕСУ ДЕННА'!AR64*$BY$4,0)&gt;0,ROUND('ПЛАН НАВЧАЛЬНОГО ПРОЦЕСУ ДЕННА'!AR64*$BY$4,0)*2,2),0)</f>
        <v>0</v>
      </c>
      <c r="AT63" s="374">
        <f>IF('ПЛАН НАВЧАЛЬНОГО ПРОЦЕСУ ДЕННА'!AS64&gt;0,IF(ROUND('ПЛАН НАВЧАЛЬНОГО ПРОЦЕСУ ДЕННА'!AS64*$BY$4,0)&gt;0,ROUND('ПЛАН НАВЧАЛЬНОГО ПРОЦЕСУ ДЕННА'!AS64*$BY$4,0)*2,2),0)</f>
        <v>0</v>
      </c>
      <c r="AU63" s="70">
        <f>'ПЛАН НАВЧАЛЬНОГО ПРОЦЕСУ ДЕННА'!AT64</f>
        <v>0</v>
      </c>
      <c r="AV63" s="374">
        <f>IF('ПЛАН НАВЧАЛЬНОГО ПРОЦЕСУ ДЕННА'!AU64&gt;0,IF(ROUND('ПЛАН НАВЧАЛЬНОГО ПРОЦЕСУ ДЕННА'!AU64*$BY$4,0)&gt;0,ROUND('ПЛАН НАВЧАЛЬНОГО ПРОЦЕСУ ДЕННА'!AU64*$BY$4,0)*2,2),0)</f>
        <v>0</v>
      </c>
      <c r="AW63" s="374">
        <f>IF('ПЛАН НАВЧАЛЬНОГО ПРОЦЕСУ ДЕННА'!AV64&gt;0,IF(ROUND('ПЛАН НАВЧАЛЬНОГО ПРОЦЕСУ ДЕННА'!AV64*$BY$4,0)&gt;0,ROUND('ПЛАН НАВЧАЛЬНОГО ПРОЦЕСУ ДЕННА'!AV64*$BY$4,0)*2,2),0)</f>
        <v>0</v>
      </c>
      <c r="AX63" s="374">
        <f>IF('ПЛАН НАВЧАЛЬНОГО ПРОЦЕСУ ДЕННА'!AW64&gt;0,IF(ROUND('ПЛАН НАВЧАЛЬНОГО ПРОЦЕСУ ДЕННА'!AW64*$BY$4,0)&gt;0,ROUND('ПЛАН НАВЧАЛЬНОГО ПРОЦЕСУ ДЕННА'!AW64*$BY$4,0)*2,2),0)</f>
        <v>0</v>
      </c>
      <c r="AY63" s="70">
        <f>'ПЛАН НАВЧАЛЬНОГО ПРОЦЕСУ ДЕННА'!AX64</f>
        <v>0</v>
      </c>
      <c r="AZ63" s="374">
        <f>IF('ПЛАН НАВЧАЛЬНОГО ПРОЦЕСУ ДЕННА'!AY64&gt;0,IF(ROUND('ПЛАН НАВЧАЛЬНОГО ПРОЦЕСУ ДЕННА'!AY64*$BY$4,0)&gt;0,ROUND('ПЛАН НАВЧАЛЬНОГО ПРОЦЕСУ ДЕННА'!AY64*$BY$4,0)*2,2),0)</f>
        <v>0</v>
      </c>
      <c r="BA63" s="374">
        <f>IF('ПЛАН НАВЧАЛЬНОГО ПРОЦЕСУ ДЕННА'!AZ64&gt;0,IF(ROUND('ПЛАН НАВЧАЛЬНОГО ПРОЦЕСУ ДЕННА'!AZ64*$BY$4,0)&gt;0,ROUND('ПЛАН НАВЧАЛЬНОГО ПРОЦЕСУ ДЕННА'!AZ64*$BY$4,0)*2,2),0)</f>
        <v>0</v>
      </c>
      <c r="BB63" s="374">
        <f>IF('ПЛАН НАВЧАЛЬНОГО ПРОЦЕСУ ДЕННА'!BA64&gt;0,IF(ROUND('ПЛАН НАВЧАЛЬНОГО ПРОЦЕСУ ДЕННА'!BA64*$BY$4,0)&gt;0,ROUND('ПЛАН НАВЧАЛЬНОГО ПРОЦЕСУ ДЕННА'!BA64*$BY$4,0)*2,2),0)</f>
        <v>0</v>
      </c>
      <c r="BC63" s="70">
        <f>'ПЛАН НАВЧАЛЬНОГО ПРОЦЕСУ ДЕННА'!BB64</f>
        <v>0</v>
      </c>
      <c r="BD63" s="374">
        <f>IF('ПЛАН НАВЧАЛЬНОГО ПРОЦЕСУ ДЕННА'!BC64&gt;0,IF(ROUND('ПЛАН НАВЧАЛЬНОГО ПРОЦЕСУ ДЕННА'!BC64*$BY$4,0)&gt;0,ROUND('ПЛАН НАВЧАЛЬНОГО ПРОЦЕСУ ДЕННА'!BC64*$BY$4,0)*2,2),0)</f>
        <v>0</v>
      </c>
      <c r="BE63" s="374">
        <f>IF('ПЛАН НАВЧАЛЬНОГО ПРОЦЕСУ ДЕННА'!BD64&gt;0,IF(ROUND('ПЛАН НАВЧАЛЬНОГО ПРОЦЕСУ ДЕННА'!BD64*$BY$4,0)&gt;0,ROUND('ПЛАН НАВЧАЛЬНОГО ПРОЦЕСУ ДЕННА'!BD64*$BY$4,0)*2,2),0)</f>
        <v>0</v>
      </c>
      <c r="BF63" s="374">
        <f>IF('ПЛАН НАВЧАЛЬНОГО ПРОЦЕСУ ДЕННА'!BE64&gt;0,IF(ROUND('ПЛАН НАВЧАЛЬНОГО ПРОЦЕСУ ДЕННА'!BE64*$BY$4,0)&gt;0,ROUND('ПЛАН НАВЧАЛЬНОГО ПРОЦЕСУ ДЕННА'!BE64*$BY$4,0)*2,2),0)</f>
        <v>0</v>
      </c>
      <c r="BG63" s="70">
        <f>'ПЛАН НАВЧАЛЬНОГО ПРОЦЕСУ ДЕННА'!BF64</f>
        <v>0</v>
      </c>
      <c r="BH63" s="374">
        <f>IF('ПЛАН НАВЧАЛЬНОГО ПРОЦЕСУ ДЕННА'!BG64&gt;0,IF(ROUND('ПЛАН НАВЧАЛЬНОГО ПРОЦЕСУ ДЕННА'!BG64*$BY$4,0)&gt;0,ROUND('ПЛАН НАВЧАЛЬНОГО ПРОЦЕСУ ДЕННА'!BG64*$BY$4,0)*2,2),0)</f>
        <v>0</v>
      </c>
      <c r="BI63" s="374">
        <f>IF('ПЛАН НАВЧАЛЬНОГО ПРОЦЕСУ ДЕННА'!BH64&gt;0,IF(ROUND('ПЛАН НАВЧАЛЬНОГО ПРОЦЕСУ ДЕННА'!BH64*$BY$4,0)&gt;0,ROUND('ПЛАН НАВЧАЛЬНОГО ПРОЦЕСУ ДЕННА'!BH64*$BY$4,0)*2,2),0)</f>
        <v>0</v>
      </c>
      <c r="BJ63" s="374">
        <f>IF('ПЛАН НАВЧАЛЬНОГО ПРОЦЕСУ ДЕННА'!BI64&gt;0,IF(ROUND('ПЛАН НАВЧАЛЬНОГО ПРОЦЕСУ ДЕННА'!BI64*$BY$4,0)&gt;0,ROUND('ПЛАН НАВЧАЛЬНОГО ПРОЦЕСУ ДЕННА'!BI64*$BY$4,0)*2,2),0)</f>
        <v>0</v>
      </c>
      <c r="BK63" s="70">
        <f>'ПЛАН НАВЧАЛЬНОГО ПРОЦЕСУ ДЕННА'!BJ64</f>
        <v>0</v>
      </c>
      <c r="BL63" s="63">
        <f t="shared" si="1"/>
        <v>0</v>
      </c>
      <c r="BM63" s="127" t="str">
        <f t="shared" si="48"/>
        <v/>
      </c>
      <c r="BN63" s="14">
        <f t="shared" ref="BN63:BN65" si="60">IF(AND(BM63&lt;$CH63,$CG63&lt;&gt;$AA63,BY63=$CH63),BY63+$AA63-$CG63,BY63)</f>
        <v>0</v>
      </c>
      <c r="BO63" s="14">
        <f t="shared" si="59"/>
        <v>0</v>
      </c>
      <c r="BP63" s="14">
        <f t="shared" si="59"/>
        <v>0</v>
      </c>
      <c r="BQ63" s="14">
        <f t="shared" si="59"/>
        <v>0</v>
      </c>
      <c r="BR63" s="14">
        <f t="shared" si="59"/>
        <v>0</v>
      </c>
      <c r="BS63" s="14">
        <f t="shared" si="59"/>
        <v>0</v>
      </c>
      <c r="BT63" s="14">
        <f t="shared" si="59"/>
        <v>0</v>
      </c>
      <c r="BU63" s="14">
        <f t="shared" si="59"/>
        <v>0</v>
      </c>
      <c r="BV63" s="92">
        <f t="shared" si="43"/>
        <v>0</v>
      </c>
      <c r="BY63" s="14">
        <f t="shared" si="29"/>
        <v>0</v>
      </c>
      <c r="BZ63" s="14">
        <f t="shared" si="30"/>
        <v>0</v>
      </c>
      <c r="CA63" s="14">
        <f t="shared" si="31"/>
        <v>0</v>
      </c>
      <c r="CB63" s="14">
        <f t="shared" si="32"/>
        <v>0</v>
      </c>
      <c r="CC63" s="14">
        <f t="shared" si="33"/>
        <v>0</v>
      </c>
      <c r="CD63" s="14">
        <f t="shared" si="34"/>
        <v>0</v>
      </c>
      <c r="CE63" s="14">
        <f t="shared" si="35"/>
        <v>0</v>
      </c>
      <c r="CF63" s="14">
        <f t="shared" si="36"/>
        <v>0</v>
      </c>
      <c r="CG63" s="212">
        <f t="shared" si="44"/>
        <v>0</v>
      </c>
      <c r="CH63" s="312">
        <f t="shared" si="17"/>
        <v>0</v>
      </c>
      <c r="CJ63" s="313">
        <f t="shared" si="18"/>
        <v>0</v>
      </c>
      <c r="CK63" s="313">
        <f t="shared" si="19"/>
        <v>0</v>
      </c>
      <c r="CL63" s="313">
        <f t="shared" si="20"/>
        <v>0</v>
      </c>
      <c r="CM63" s="313">
        <f t="shared" si="21"/>
        <v>0</v>
      </c>
      <c r="CN63" s="313">
        <f t="shared" si="22"/>
        <v>0</v>
      </c>
      <c r="CO63" s="313">
        <f t="shared" si="23"/>
        <v>0</v>
      </c>
      <c r="CP63" s="313">
        <f t="shared" si="24"/>
        <v>0</v>
      </c>
      <c r="CQ63" s="313">
        <f t="shared" si="25"/>
        <v>0</v>
      </c>
      <c r="CR63" s="314">
        <f t="shared" si="45"/>
        <v>0</v>
      </c>
      <c r="CS63" s="313">
        <f t="shared" si="49"/>
        <v>0</v>
      </c>
      <c r="CT63" s="313">
        <f t="shared" si="50"/>
        <v>0</v>
      </c>
      <c r="CU63" s="315">
        <f t="shared" si="51"/>
        <v>0</v>
      </c>
      <c r="CV63" s="313">
        <f t="shared" si="52"/>
        <v>0</v>
      </c>
      <c r="CW63" s="313">
        <f t="shared" si="53"/>
        <v>0</v>
      </c>
      <c r="CX63" s="313">
        <f t="shared" si="54"/>
        <v>0</v>
      </c>
      <c r="CY63" s="313">
        <f t="shared" si="55"/>
        <v>0</v>
      </c>
      <c r="CZ63" s="313">
        <f t="shared" si="56"/>
        <v>0</v>
      </c>
      <c r="DA63" s="316">
        <f t="shared" si="46"/>
        <v>0</v>
      </c>
      <c r="DE63" s="317">
        <f>SUM($AF63:$AH63)+SUM($AJ63:$AL63)+SUM($AN63:AP63)+SUM($AR63:AT63)+SUM($AV63:AX63)+SUM($AZ63:BB63)+SUM($BD63:BF63)+SUM($BH63:BJ63)</f>
        <v>0</v>
      </c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Y63" s="317">
        <f t="shared" si="58"/>
        <v>0</v>
      </c>
      <c r="DZ63" s="317">
        <f t="shared" si="58"/>
        <v>0</v>
      </c>
      <c r="EA63" s="317">
        <f t="shared" si="58"/>
        <v>0</v>
      </c>
      <c r="EB63" s="317">
        <f t="shared" si="58"/>
        <v>0</v>
      </c>
      <c r="EC63" s="317">
        <f t="shared" si="58"/>
        <v>0</v>
      </c>
      <c r="ED63" s="317">
        <f t="shared" si="58"/>
        <v>0</v>
      </c>
      <c r="EE63" s="317">
        <f t="shared" si="58"/>
        <v>0</v>
      </c>
      <c r="EF63" s="317">
        <f t="shared" si="58"/>
        <v>0</v>
      </c>
    </row>
    <row r="64" spans="1:136" s="19" customFormat="1" ht="12.5" hidden="1">
      <c r="A64" s="22" t="str">
        <f>'ПЛАН НАВЧАЛЬНОГО ПРОЦЕСУ ДЕННА'!A65</f>
        <v xml:space="preserve"> 1.1.49</v>
      </c>
      <c r="B64" s="414">
        <f>'ПЛАН НАВЧАЛЬНОГО ПРОЦЕСУ ДЕННА'!B65</f>
        <v>0</v>
      </c>
      <c r="C64" s="415">
        <f>'ПЛАН НАВЧАЛЬНОГО ПРОЦЕСУ ДЕННА'!C65</f>
        <v>0</v>
      </c>
      <c r="D64" s="307">
        <f>'ПЛАН НАВЧАЛЬНОГО ПРОЦЕСУ ДЕННА'!D65</f>
        <v>0</v>
      </c>
      <c r="E64" s="308">
        <f>'ПЛАН НАВЧАЛЬНОГО ПРОЦЕСУ ДЕННА'!E65</f>
        <v>0</v>
      </c>
      <c r="F64" s="308">
        <f>'ПЛАН НАВЧАЛЬНОГО ПРОЦЕСУ ДЕННА'!F65</f>
        <v>0</v>
      </c>
      <c r="G64" s="309">
        <f>'ПЛАН НАВЧАЛЬНОГО ПРОЦЕСУ ДЕННА'!G65</f>
        <v>0</v>
      </c>
      <c r="H64" s="307">
        <f>'ПЛАН НАВЧАЛЬНОГО ПРОЦЕСУ ДЕННА'!H65</f>
        <v>0</v>
      </c>
      <c r="I64" s="308">
        <f>'ПЛАН НАВЧАЛЬНОГО ПРОЦЕСУ ДЕННА'!I65</f>
        <v>0</v>
      </c>
      <c r="J64" s="308">
        <f>'ПЛАН НАВЧАЛЬНОГО ПРОЦЕСУ ДЕННА'!J65</f>
        <v>0</v>
      </c>
      <c r="K64" s="308">
        <f>'ПЛАН НАВЧАЛЬНОГО ПРОЦЕСУ ДЕННА'!K65</f>
        <v>0</v>
      </c>
      <c r="L64" s="308">
        <f>'ПЛАН НАВЧАЛЬНОГО ПРОЦЕСУ ДЕННА'!L65</f>
        <v>0</v>
      </c>
      <c r="M64" s="308">
        <f>'ПЛАН НАВЧАЛЬНОГО ПРОЦЕСУ ДЕННА'!M65</f>
        <v>0</v>
      </c>
      <c r="N64" s="308">
        <f>'ПЛАН НАВЧАЛЬНОГО ПРОЦЕСУ ДЕННА'!N65</f>
        <v>0</v>
      </c>
      <c r="O64" s="308">
        <f>'ПЛАН НАВЧАЛЬНОГО ПРОЦЕСУ ДЕННА'!O65</f>
        <v>0</v>
      </c>
      <c r="P64" s="273">
        <f>'ПЛАН НАВЧАЛЬНОГО ПРОЦЕСУ ДЕННА'!P65</f>
        <v>0</v>
      </c>
      <c r="Q64" s="273">
        <f>'ПЛАН НАВЧАЛЬНОГО ПРОЦЕСУ ДЕННА'!Q65</f>
        <v>0</v>
      </c>
      <c r="R64" s="418"/>
      <c r="S64" s="487"/>
      <c r="T64" s="487"/>
      <c r="U64" s="487"/>
      <c r="V64" s="487"/>
      <c r="W64" s="487"/>
      <c r="X64" s="487"/>
      <c r="Y64" s="487"/>
      <c r="Z64" s="310">
        <f>'ПЛАН НАВЧАЛЬНОГО ПРОЦЕСУ ДЕННА'!Y65</f>
        <v>0</v>
      </c>
      <c r="AA64" s="147">
        <f t="shared" si="0"/>
        <v>0</v>
      </c>
      <c r="AB64" s="9">
        <f t="shared" si="57"/>
        <v>0</v>
      </c>
      <c r="AC64" s="9">
        <f t="shared" si="57"/>
        <v>0</v>
      </c>
      <c r="AD64" s="9">
        <f t="shared" si="57"/>
        <v>0</v>
      </c>
      <c r="AE64" s="9">
        <f t="shared" si="14"/>
        <v>0</v>
      </c>
      <c r="AF64" s="374">
        <f>IF('ПЛАН НАВЧАЛЬНОГО ПРОЦЕСУ ДЕННА'!AE65&gt;0,IF(ROUND('ПЛАН НАВЧАЛЬНОГО ПРОЦЕСУ ДЕННА'!AE65*$BY$4,0)&gt;0,ROUND('ПЛАН НАВЧАЛЬНОГО ПРОЦЕСУ ДЕННА'!AE65*$BY$4,0)*2,2),0)</f>
        <v>0</v>
      </c>
      <c r="AG64" s="374">
        <f>IF('ПЛАН НАВЧАЛЬНОГО ПРОЦЕСУ ДЕННА'!AF65&gt;0,IF(ROUND('ПЛАН НАВЧАЛЬНОГО ПРОЦЕСУ ДЕННА'!AF65*$BY$4,0)&gt;0,ROUND('ПЛАН НАВЧАЛЬНОГО ПРОЦЕСУ ДЕННА'!AF65*$BY$4,0)*2,2),0)</f>
        <v>0</v>
      </c>
      <c r="AH64" s="374">
        <f>IF('ПЛАН НАВЧАЛЬНОГО ПРОЦЕСУ ДЕННА'!AG65&gt;0,IF(ROUND('ПЛАН НАВЧАЛЬНОГО ПРОЦЕСУ ДЕННА'!AG65*$BY$4,0)&gt;0,ROUND('ПЛАН НАВЧАЛЬНОГО ПРОЦЕСУ ДЕННА'!AG65*$BY$4,0)*2,2),0)</f>
        <v>0</v>
      </c>
      <c r="AI64" s="70">
        <f>'ПЛАН НАВЧАЛЬНОГО ПРОЦЕСУ ДЕННА'!AH65</f>
        <v>0</v>
      </c>
      <c r="AJ64" s="374">
        <f>IF('ПЛАН НАВЧАЛЬНОГО ПРОЦЕСУ ДЕННА'!AI65&gt;0,IF(ROUND('ПЛАН НАВЧАЛЬНОГО ПРОЦЕСУ ДЕННА'!AI65*$BY$4,0)&gt;0,ROUND('ПЛАН НАВЧАЛЬНОГО ПРОЦЕСУ ДЕННА'!AI65*$BY$4,0)*2,2),0)</f>
        <v>0</v>
      </c>
      <c r="AK64" s="374">
        <f>IF('ПЛАН НАВЧАЛЬНОГО ПРОЦЕСУ ДЕННА'!AJ65&gt;0,IF(ROUND('ПЛАН НАВЧАЛЬНОГО ПРОЦЕСУ ДЕННА'!AJ65*$BY$4,0)&gt;0,ROUND('ПЛАН НАВЧАЛЬНОГО ПРОЦЕСУ ДЕННА'!AJ65*$BY$4,0)*2,2),0)</f>
        <v>0</v>
      </c>
      <c r="AL64" s="374">
        <f>IF('ПЛАН НАВЧАЛЬНОГО ПРОЦЕСУ ДЕННА'!AK65&gt;0,IF(ROUND('ПЛАН НАВЧАЛЬНОГО ПРОЦЕСУ ДЕННА'!AK65*$BY$4,0)&gt;0,ROUND('ПЛАН НАВЧАЛЬНОГО ПРОЦЕСУ ДЕННА'!AK65*$BY$4,0)*2,2),0)</f>
        <v>0</v>
      </c>
      <c r="AM64" s="70">
        <f>'ПЛАН НАВЧАЛЬНОГО ПРОЦЕСУ ДЕННА'!AL65</f>
        <v>0</v>
      </c>
      <c r="AN64" s="374">
        <f>IF('ПЛАН НАВЧАЛЬНОГО ПРОЦЕСУ ДЕННА'!AM65&gt;0,IF(ROUND('ПЛАН НАВЧАЛЬНОГО ПРОЦЕСУ ДЕННА'!AM65*$BY$4,0)&gt;0,ROUND('ПЛАН НАВЧАЛЬНОГО ПРОЦЕСУ ДЕННА'!AM65*$BY$4,0)*2,2),0)</f>
        <v>0</v>
      </c>
      <c r="AO64" s="374">
        <f>IF('ПЛАН НАВЧАЛЬНОГО ПРОЦЕСУ ДЕННА'!AN65&gt;0,IF(ROUND('ПЛАН НАВЧАЛЬНОГО ПРОЦЕСУ ДЕННА'!AN65*$BY$4,0)&gt;0,ROUND('ПЛАН НАВЧАЛЬНОГО ПРОЦЕСУ ДЕННА'!AN65*$BY$4,0)*2,2),0)</f>
        <v>0</v>
      </c>
      <c r="AP64" s="374">
        <f>IF('ПЛАН НАВЧАЛЬНОГО ПРОЦЕСУ ДЕННА'!AO65&gt;0,IF(ROUND('ПЛАН НАВЧАЛЬНОГО ПРОЦЕСУ ДЕННА'!AO65*$BY$4,0)&gt;0,ROUND('ПЛАН НАВЧАЛЬНОГО ПРОЦЕСУ ДЕННА'!AO65*$BY$4,0)*2,2),0)</f>
        <v>0</v>
      </c>
      <c r="AQ64" s="70">
        <f>'ПЛАН НАВЧАЛЬНОГО ПРОЦЕСУ ДЕННА'!AP65</f>
        <v>0</v>
      </c>
      <c r="AR64" s="374">
        <f>IF('ПЛАН НАВЧАЛЬНОГО ПРОЦЕСУ ДЕННА'!AQ65&gt;0,IF(ROUND('ПЛАН НАВЧАЛЬНОГО ПРОЦЕСУ ДЕННА'!AQ65*$BY$4,0)&gt;0,ROUND('ПЛАН НАВЧАЛЬНОГО ПРОЦЕСУ ДЕННА'!AQ65*$BY$4,0)*2,2),0)</f>
        <v>0</v>
      </c>
      <c r="AS64" s="374">
        <f>IF('ПЛАН НАВЧАЛЬНОГО ПРОЦЕСУ ДЕННА'!AR65&gt;0,IF(ROUND('ПЛАН НАВЧАЛЬНОГО ПРОЦЕСУ ДЕННА'!AR65*$BY$4,0)&gt;0,ROUND('ПЛАН НАВЧАЛЬНОГО ПРОЦЕСУ ДЕННА'!AR65*$BY$4,0)*2,2),0)</f>
        <v>0</v>
      </c>
      <c r="AT64" s="374">
        <f>IF('ПЛАН НАВЧАЛЬНОГО ПРОЦЕСУ ДЕННА'!AS65&gt;0,IF(ROUND('ПЛАН НАВЧАЛЬНОГО ПРОЦЕСУ ДЕННА'!AS65*$BY$4,0)&gt;0,ROUND('ПЛАН НАВЧАЛЬНОГО ПРОЦЕСУ ДЕННА'!AS65*$BY$4,0)*2,2),0)</f>
        <v>0</v>
      </c>
      <c r="AU64" s="70">
        <f>'ПЛАН НАВЧАЛЬНОГО ПРОЦЕСУ ДЕННА'!AT65</f>
        <v>0</v>
      </c>
      <c r="AV64" s="374">
        <f>IF('ПЛАН НАВЧАЛЬНОГО ПРОЦЕСУ ДЕННА'!AU65&gt;0,IF(ROUND('ПЛАН НАВЧАЛЬНОГО ПРОЦЕСУ ДЕННА'!AU65*$BY$4,0)&gt;0,ROUND('ПЛАН НАВЧАЛЬНОГО ПРОЦЕСУ ДЕННА'!AU65*$BY$4,0)*2,2),0)</f>
        <v>0</v>
      </c>
      <c r="AW64" s="374">
        <f>IF('ПЛАН НАВЧАЛЬНОГО ПРОЦЕСУ ДЕННА'!AV65&gt;0,IF(ROUND('ПЛАН НАВЧАЛЬНОГО ПРОЦЕСУ ДЕННА'!AV65*$BY$4,0)&gt;0,ROUND('ПЛАН НАВЧАЛЬНОГО ПРОЦЕСУ ДЕННА'!AV65*$BY$4,0)*2,2),0)</f>
        <v>0</v>
      </c>
      <c r="AX64" s="374">
        <f>IF('ПЛАН НАВЧАЛЬНОГО ПРОЦЕСУ ДЕННА'!AW65&gt;0,IF(ROUND('ПЛАН НАВЧАЛЬНОГО ПРОЦЕСУ ДЕННА'!AW65*$BY$4,0)&gt;0,ROUND('ПЛАН НАВЧАЛЬНОГО ПРОЦЕСУ ДЕННА'!AW65*$BY$4,0)*2,2),0)</f>
        <v>0</v>
      </c>
      <c r="AY64" s="70">
        <f>'ПЛАН НАВЧАЛЬНОГО ПРОЦЕСУ ДЕННА'!AX65</f>
        <v>0</v>
      </c>
      <c r="AZ64" s="374">
        <f>IF('ПЛАН НАВЧАЛЬНОГО ПРОЦЕСУ ДЕННА'!AY65&gt;0,IF(ROUND('ПЛАН НАВЧАЛЬНОГО ПРОЦЕСУ ДЕННА'!AY65*$BY$4,0)&gt;0,ROUND('ПЛАН НАВЧАЛЬНОГО ПРОЦЕСУ ДЕННА'!AY65*$BY$4,0)*2,2),0)</f>
        <v>0</v>
      </c>
      <c r="BA64" s="374">
        <f>IF('ПЛАН НАВЧАЛЬНОГО ПРОЦЕСУ ДЕННА'!AZ65&gt;0,IF(ROUND('ПЛАН НАВЧАЛЬНОГО ПРОЦЕСУ ДЕННА'!AZ65*$BY$4,0)&gt;0,ROUND('ПЛАН НАВЧАЛЬНОГО ПРОЦЕСУ ДЕННА'!AZ65*$BY$4,0)*2,2),0)</f>
        <v>0</v>
      </c>
      <c r="BB64" s="374">
        <f>IF('ПЛАН НАВЧАЛЬНОГО ПРОЦЕСУ ДЕННА'!BA65&gt;0,IF(ROUND('ПЛАН НАВЧАЛЬНОГО ПРОЦЕСУ ДЕННА'!BA65*$BY$4,0)&gt;0,ROUND('ПЛАН НАВЧАЛЬНОГО ПРОЦЕСУ ДЕННА'!BA65*$BY$4,0)*2,2),0)</f>
        <v>0</v>
      </c>
      <c r="BC64" s="70">
        <f>'ПЛАН НАВЧАЛЬНОГО ПРОЦЕСУ ДЕННА'!BB65</f>
        <v>0</v>
      </c>
      <c r="BD64" s="374">
        <f>IF('ПЛАН НАВЧАЛЬНОГО ПРОЦЕСУ ДЕННА'!BC65&gt;0,IF(ROUND('ПЛАН НАВЧАЛЬНОГО ПРОЦЕСУ ДЕННА'!BC65*$BY$4,0)&gt;0,ROUND('ПЛАН НАВЧАЛЬНОГО ПРОЦЕСУ ДЕННА'!BC65*$BY$4,0)*2,2),0)</f>
        <v>0</v>
      </c>
      <c r="BE64" s="374">
        <f>IF('ПЛАН НАВЧАЛЬНОГО ПРОЦЕСУ ДЕННА'!BD65&gt;0,IF(ROUND('ПЛАН НАВЧАЛЬНОГО ПРОЦЕСУ ДЕННА'!BD65*$BY$4,0)&gt;0,ROUND('ПЛАН НАВЧАЛЬНОГО ПРОЦЕСУ ДЕННА'!BD65*$BY$4,0)*2,2),0)</f>
        <v>0</v>
      </c>
      <c r="BF64" s="374">
        <f>IF('ПЛАН НАВЧАЛЬНОГО ПРОЦЕСУ ДЕННА'!BE65&gt;0,IF(ROUND('ПЛАН НАВЧАЛЬНОГО ПРОЦЕСУ ДЕННА'!BE65*$BY$4,0)&gt;0,ROUND('ПЛАН НАВЧАЛЬНОГО ПРОЦЕСУ ДЕННА'!BE65*$BY$4,0)*2,2),0)</f>
        <v>0</v>
      </c>
      <c r="BG64" s="70">
        <f>'ПЛАН НАВЧАЛЬНОГО ПРОЦЕСУ ДЕННА'!BF65</f>
        <v>0</v>
      </c>
      <c r="BH64" s="374">
        <f>IF('ПЛАН НАВЧАЛЬНОГО ПРОЦЕСУ ДЕННА'!BG65&gt;0,IF(ROUND('ПЛАН НАВЧАЛЬНОГО ПРОЦЕСУ ДЕННА'!BG65*$BY$4,0)&gt;0,ROUND('ПЛАН НАВЧАЛЬНОГО ПРОЦЕСУ ДЕННА'!BG65*$BY$4,0)*2,2),0)</f>
        <v>0</v>
      </c>
      <c r="BI64" s="374">
        <f>IF('ПЛАН НАВЧАЛЬНОГО ПРОЦЕСУ ДЕННА'!BH65&gt;0,IF(ROUND('ПЛАН НАВЧАЛЬНОГО ПРОЦЕСУ ДЕННА'!BH65*$BY$4,0)&gt;0,ROUND('ПЛАН НАВЧАЛЬНОГО ПРОЦЕСУ ДЕННА'!BH65*$BY$4,0)*2,2),0)</f>
        <v>0</v>
      </c>
      <c r="BJ64" s="374">
        <f>IF('ПЛАН НАВЧАЛЬНОГО ПРОЦЕСУ ДЕННА'!BI65&gt;0,IF(ROUND('ПЛАН НАВЧАЛЬНОГО ПРОЦЕСУ ДЕННА'!BI65*$BY$4,0)&gt;0,ROUND('ПЛАН НАВЧАЛЬНОГО ПРОЦЕСУ ДЕННА'!BI65*$BY$4,0)*2,2),0)</f>
        <v>0</v>
      </c>
      <c r="BK64" s="70">
        <f>'ПЛАН НАВЧАЛЬНОГО ПРОЦЕСУ ДЕННА'!BJ65</f>
        <v>0</v>
      </c>
      <c r="BL64" s="63">
        <f t="shared" si="1"/>
        <v>0</v>
      </c>
      <c r="BM64" s="127" t="str">
        <f t="shared" si="48"/>
        <v/>
      </c>
      <c r="BN64" s="14">
        <f t="shared" si="60"/>
        <v>0</v>
      </c>
      <c r="BO64" s="14">
        <f t="shared" si="59"/>
        <v>0</v>
      </c>
      <c r="BP64" s="14">
        <f t="shared" si="59"/>
        <v>0</v>
      </c>
      <c r="BQ64" s="14">
        <f t="shared" si="59"/>
        <v>0</v>
      </c>
      <c r="BR64" s="14">
        <f t="shared" si="59"/>
        <v>0</v>
      </c>
      <c r="BS64" s="14">
        <f t="shared" si="59"/>
        <v>0</v>
      </c>
      <c r="BT64" s="14">
        <f t="shared" si="59"/>
        <v>0</v>
      </c>
      <c r="BU64" s="14">
        <f t="shared" si="59"/>
        <v>0</v>
      </c>
      <c r="BV64" s="92">
        <f t="shared" si="43"/>
        <v>0</v>
      </c>
      <c r="BY64" s="14">
        <f t="shared" si="29"/>
        <v>0</v>
      </c>
      <c r="BZ64" s="14">
        <f t="shared" si="30"/>
        <v>0</v>
      </c>
      <c r="CA64" s="14">
        <f t="shared" si="31"/>
        <v>0</v>
      </c>
      <c r="CB64" s="14">
        <f t="shared" si="32"/>
        <v>0</v>
      </c>
      <c r="CC64" s="14">
        <f t="shared" si="33"/>
        <v>0</v>
      </c>
      <c r="CD64" s="14">
        <f t="shared" si="34"/>
        <v>0</v>
      </c>
      <c r="CE64" s="14">
        <f t="shared" si="35"/>
        <v>0</v>
      </c>
      <c r="CF64" s="14">
        <f t="shared" si="36"/>
        <v>0</v>
      </c>
      <c r="CG64" s="212">
        <f t="shared" si="44"/>
        <v>0</v>
      </c>
      <c r="CH64" s="312">
        <f t="shared" si="17"/>
        <v>0</v>
      </c>
      <c r="CJ64" s="313">
        <f t="shared" si="18"/>
        <v>0</v>
      </c>
      <c r="CK64" s="313">
        <f t="shared" si="19"/>
        <v>0</v>
      </c>
      <c r="CL64" s="313">
        <f t="shared" si="20"/>
        <v>0</v>
      </c>
      <c r="CM64" s="313">
        <f t="shared" si="21"/>
        <v>0</v>
      </c>
      <c r="CN64" s="313">
        <f t="shared" si="22"/>
        <v>0</v>
      </c>
      <c r="CO64" s="313">
        <f t="shared" si="23"/>
        <v>0</v>
      </c>
      <c r="CP64" s="313">
        <f t="shared" si="24"/>
        <v>0</v>
      </c>
      <c r="CQ64" s="313">
        <f t="shared" si="25"/>
        <v>0</v>
      </c>
      <c r="CR64" s="314">
        <f t="shared" si="45"/>
        <v>0</v>
      </c>
      <c r="CS64" s="313">
        <f t="shared" si="49"/>
        <v>0</v>
      </c>
      <c r="CT64" s="313">
        <f t="shared" si="50"/>
        <v>0</v>
      </c>
      <c r="CU64" s="315">
        <f t="shared" si="51"/>
        <v>0</v>
      </c>
      <c r="CV64" s="313">
        <f t="shared" si="52"/>
        <v>0</v>
      </c>
      <c r="CW64" s="313">
        <f t="shared" si="53"/>
        <v>0</v>
      </c>
      <c r="CX64" s="313">
        <f t="shared" si="54"/>
        <v>0</v>
      </c>
      <c r="CY64" s="313">
        <f t="shared" si="55"/>
        <v>0</v>
      </c>
      <c r="CZ64" s="313">
        <f t="shared" si="56"/>
        <v>0</v>
      </c>
      <c r="DA64" s="316">
        <f t="shared" si="46"/>
        <v>0</v>
      </c>
      <c r="DE64" s="317">
        <f>SUM($AF64:$AH64)+SUM($AJ64:$AL64)+SUM($AN64:AP64)+SUM($AR64:AT64)+SUM($AV64:AX64)+SUM($AZ64:BB64)+SUM($BD64:BF64)+SUM($BH64:BJ64)</f>
        <v>0</v>
      </c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Y64" s="317">
        <f t="shared" si="58"/>
        <v>0</v>
      </c>
      <c r="DZ64" s="317">
        <f t="shared" si="58"/>
        <v>0</v>
      </c>
      <c r="EA64" s="317">
        <f t="shared" si="58"/>
        <v>0</v>
      </c>
      <c r="EB64" s="317">
        <f t="shared" si="58"/>
        <v>0</v>
      </c>
      <c r="EC64" s="317">
        <f t="shared" si="58"/>
        <v>0</v>
      </c>
      <c r="ED64" s="317">
        <f t="shared" si="58"/>
        <v>0</v>
      </c>
      <c r="EE64" s="317">
        <f t="shared" si="58"/>
        <v>0</v>
      </c>
      <c r="EF64" s="317">
        <f t="shared" si="58"/>
        <v>0</v>
      </c>
    </row>
    <row r="65" spans="1:136" s="19" customFormat="1" ht="12.5">
      <c r="A65" s="22" t="str">
        <f>'ПЛАН НАВЧАЛЬНОГО ПРОЦЕСУ ДЕННА'!A66</f>
        <v xml:space="preserve"> 1.1.32 </v>
      </c>
      <c r="B65" s="414" t="str">
        <f>'ПЛАН НАВЧАЛЬНОГО ПРОЦЕСУ ДЕННА'!B66</f>
        <v>Фізичне виховання</v>
      </c>
      <c r="C65" s="415" t="str">
        <f>'ПЛАН НАВЧАЛЬНОГО ПРОЦЕСУ ДЕННА'!C66</f>
        <v>ЗЛФВ</v>
      </c>
      <c r="D65" s="307">
        <f>'ПЛАН НАВЧАЛЬНОГО ПРОЦЕСУ ДЕННА'!D66</f>
        <v>0</v>
      </c>
      <c r="E65" s="308">
        <f>'ПЛАН НАВЧАЛЬНОГО ПРОЦЕСУ ДЕННА'!E66</f>
        <v>0</v>
      </c>
      <c r="F65" s="308">
        <f>'ПЛАН НАВЧАЛЬНОГО ПРОЦЕСУ ДЕННА'!F66</f>
        <v>0</v>
      </c>
      <c r="G65" s="309">
        <f>'ПЛАН НАВЧАЛЬНОГО ПРОЦЕСУ ДЕННА'!G66</f>
        <v>0</v>
      </c>
      <c r="H65" s="307">
        <f>'ПЛАН НАВЧАЛЬНОГО ПРОЦЕСУ ДЕННА'!H66</f>
        <v>2</v>
      </c>
      <c r="I65" s="308">
        <f>'ПЛАН НАВЧАЛЬНОГО ПРОЦЕСУ ДЕННА'!I66</f>
        <v>4</v>
      </c>
      <c r="J65" s="308">
        <f>'ПЛАН НАВЧАЛЬНОГО ПРОЦЕСУ ДЕННА'!J66</f>
        <v>0</v>
      </c>
      <c r="K65" s="308">
        <f>'ПЛАН НАВЧАЛЬНОГО ПРОЦЕСУ ДЕННА'!K66</f>
        <v>0</v>
      </c>
      <c r="L65" s="308">
        <f>'ПЛАН НАВЧАЛЬНОГО ПРОЦЕСУ ДЕННА'!L66</f>
        <v>0</v>
      </c>
      <c r="M65" s="308">
        <f>'ПЛАН НАВЧАЛЬНОГО ПРОЦЕСУ ДЕННА'!M66</f>
        <v>0</v>
      </c>
      <c r="N65" s="308">
        <f>'ПЛАН НАВЧАЛЬНОГО ПРОЦЕСУ ДЕННА'!N66</f>
        <v>0</v>
      </c>
      <c r="O65" s="308">
        <f>'ПЛАН НАВЧАЛЬНОГО ПРОЦЕСУ ДЕННА'!O66</f>
        <v>0</v>
      </c>
      <c r="P65" s="273">
        <f>'ПЛАН НАВЧАЛЬНОГО ПРОЦЕСУ ДЕННА'!P66</f>
        <v>0</v>
      </c>
      <c r="Q65" s="273">
        <f>'ПЛАН НАВЧАЛЬНОГО ПРОЦЕСУ ДЕННА'!Q66</f>
        <v>0</v>
      </c>
      <c r="R65" s="418"/>
      <c r="S65" s="487"/>
      <c r="T65" s="487"/>
      <c r="U65" s="487"/>
      <c r="V65" s="487"/>
      <c r="W65" s="487"/>
      <c r="X65" s="487"/>
      <c r="Y65" s="487"/>
      <c r="Z65" s="310">
        <f>'ПЛАН НАВЧАЛЬНОГО ПРОЦЕСУ ДЕННА'!Y66</f>
        <v>120</v>
      </c>
      <c r="AA65" s="147">
        <f t="shared" si="0"/>
        <v>4</v>
      </c>
      <c r="AB65" s="9">
        <f t="shared" si="57"/>
        <v>0</v>
      </c>
      <c r="AC65" s="9">
        <f t="shared" si="57"/>
        <v>0</v>
      </c>
      <c r="AD65" s="9">
        <f t="shared" si="57"/>
        <v>16</v>
      </c>
      <c r="AE65" s="9">
        <f t="shared" si="14"/>
        <v>104</v>
      </c>
      <c r="AF65" s="374"/>
      <c r="AG65" s="374">
        <f>IF('ПЛАН НАВЧАЛЬНОГО ПРОЦЕСУ ДЕННА'!AF66&gt;0,IF(ROUND('ПЛАН НАВЧАЛЬНОГО ПРОЦЕСУ ДЕННА'!AF66*$BY$4,0)&gt;0,ROUND('ПЛАН НАВЧАЛЬНОГО ПРОЦЕСУ ДЕННА'!AF66*$BY$4,0)*2,2),0)</f>
        <v>0</v>
      </c>
      <c r="AH65" s="374">
        <f>IF('ПЛАН НАВЧАЛЬНОГО ПРОЦЕСУ ДЕННА'!AG66&gt;0,IF(ROUND('ПЛАН НАВЧАЛЬНОГО ПРОЦЕСУ ДЕННА'!AG66*$BY$4,0)&gt;0,ROUND('ПЛАН НАВЧАЛЬНОГО ПРОЦЕСУ ДЕННА'!AG66*$BY$4,0)*2,2),0)</f>
        <v>4</v>
      </c>
      <c r="AI65" s="70">
        <f>'ПЛАН НАВЧАЛЬНОГО ПРОЦЕСУ ДЕННА'!AH66</f>
        <v>1</v>
      </c>
      <c r="AJ65" s="374">
        <f>IF('ПЛАН НАВЧАЛЬНОГО ПРОЦЕСУ ДЕННА'!AI66&gt;0,IF(ROUND('ПЛАН НАВЧАЛЬНОГО ПРОЦЕСУ ДЕННА'!AI66*$BY$4,0)&gt;0,ROUND('ПЛАН НАВЧАЛЬНОГО ПРОЦЕСУ ДЕННА'!AI66*$BY$4,0)*2,2),0)</f>
        <v>0</v>
      </c>
      <c r="AK65" s="374">
        <f>IF('ПЛАН НАВЧАЛЬНОГО ПРОЦЕСУ ДЕННА'!AJ66&gt;0,IF(ROUND('ПЛАН НАВЧАЛЬНОГО ПРОЦЕСУ ДЕННА'!AJ66*$BY$4,0)&gt;0,ROUND('ПЛАН НАВЧАЛЬНОГО ПРОЦЕСУ ДЕННА'!AJ66*$BY$4,0)*2,2),0)</f>
        <v>0</v>
      </c>
      <c r="AL65" s="374">
        <f>IF('ПЛАН НАВЧАЛЬНОГО ПРОЦЕСУ ДЕННА'!AK66&gt;0,IF(ROUND('ПЛАН НАВЧАЛЬНОГО ПРОЦЕСУ ДЕННА'!AK66*$BY$4,0)&gt;0,ROUND('ПЛАН НАВЧАЛЬНОГО ПРОЦЕСУ ДЕННА'!AK66*$BY$4,0)*2,2),0)</f>
        <v>4</v>
      </c>
      <c r="AM65" s="70">
        <f>'ПЛАН НАВЧАЛЬНОГО ПРОЦЕСУ ДЕННА'!AL66</f>
        <v>1</v>
      </c>
      <c r="AN65" s="374">
        <f>IF('ПЛАН НАВЧАЛЬНОГО ПРОЦЕСУ ДЕННА'!AM66&gt;0,IF(ROUND('ПЛАН НАВЧАЛЬНОГО ПРОЦЕСУ ДЕННА'!AM66*$BY$4,0)&gt;0,ROUND('ПЛАН НАВЧАЛЬНОГО ПРОЦЕСУ ДЕННА'!AM66*$BY$4,0)*2,2),0)</f>
        <v>0</v>
      </c>
      <c r="AO65" s="374">
        <f>IF('ПЛАН НАВЧАЛЬНОГО ПРОЦЕСУ ДЕННА'!AN66&gt;0,IF(ROUND('ПЛАН НАВЧАЛЬНОГО ПРОЦЕСУ ДЕННА'!AN66*$BY$4,0)&gt;0,ROUND('ПЛАН НАВЧАЛЬНОГО ПРОЦЕСУ ДЕННА'!AN66*$BY$4,0)*2,2),0)</f>
        <v>0</v>
      </c>
      <c r="AP65" s="374">
        <f>IF('ПЛАН НАВЧАЛЬНОГО ПРОЦЕСУ ДЕННА'!AO66&gt;0,IF(ROUND('ПЛАН НАВЧАЛЬНОГО ПРОЦЕСУ ДЕННА'!AO66*$BY$4,0)&gt;0,ROUND('ПЛАН НАВЧАЛЬНОГО ПРОЦЕСУ ДЕННА'!AO66*$BY$4,0)*2,2),0)</f>
        <v>4</v>
      </c>
      <c r="AQ65" s="70">
        <f>'ПЛАН НАВЧАЛЬНОГО ПРОЦЕСУ ДЕННА'!AP66</f>
        <v>1</v>
      </c>
      <c r="AR65" s="374">
        <f>IF('ПЛАН НАВЧАЛЬНОГО ПРОЦЕСУ ДЕННА'!AQ66&gt;0,IF(ROUND('ПЛАН НАВЧАЛЬНОГО ПРОЦЕСУ ДЕННА'!AQ66*$BY$4,0)&gt;0,ROUND('ПЛАН НАВЧАЛЬНОГО ПРОЦЕСУ ДЕННА'!AQ66*$BY$4,0)*2,2),0)</f>
        <v>0</v>
      </c>
      <c r="AS65" s="374">
        <f>IF('ПЛАН НАВЧАЛЬНОГО ПРОЦЕСУ ДЕННА'!AR66&gt;0,IF(ROUND('ПЛАН НАВЧАЛЬНОГО ПРОЦЕСУ ДЕННА'!AR66*$BY$4,0)&gt;0,ROUND('ПЛАН НАВЧАЛЬНОГО ПРОЦЕСУ ДЕННА'!AR66*$BY$4,0)*2,2),0)</f>
        <v>0</v>
      </c>
      <c r="AT65" s="374">
        <f>IF('ПЛАН НАВЧАЛЬНОГО ПРОЦЕСУ ДЕННА'!AS66&gt;0,IF(ROUND('ПЛАН НАВЧАЛЬНОГО ПРОЦЕСУ ДЕННА'!AS66*$BY$4,0)&gt;0,ROUND('ПЛАН НАВЧАЛЬНОГО ПРОЦЕСУ ДЕННА'!AS66*$BY$4,0)*2,2),0)</f>
        <v>4</v>
      </c>
      <c r="AU65" s="70">
        <f>'ПЛАН НАВЧАЛЬНОГО ПРОЦЕСУ ДЕННА'!AT66</f>
        <v>1</v>
      </c>
      <c r="AV65" s="374">
        <f>IF('ПЛАН НАВЧАЛЬНОГО ПРОЦЕСУ ДЕННА'!AU66&gt;0,IF(ROUND('ПЛАН НАВЧАЛЬНОГО ПРОЦЕСУ ДЕННА'!AU66*$BY$4,0)&gt;0,ROUND('ПЛАН НАВЧАЛЬНОГО ПРОЦЕСУ ДЕННА'!AU66*$BY$4,0)*2,2),0)</f>
        <v>0</v>
      </c>
      <c r="AW65" s="374">
        <f>IF('ПЛАН НАВЧАЛЬНОГО ПРОЦЕСУ ДЕННА'!AV66&gt;0,IF(ROUND('ПЛАН НАВЧАЛЬНОГО ПРОЦЕСУ ДЕННА'!AV66*$BY$4,0)&gt;0,ROUND('ПЛАН НАВЧАЛЬНОГО ПРОЦЕСУ ДЕННА'!AV66*$BY$4,0)*2,2),0)</f>
        <v>0</v>
      </c>
      <c r="AX65" s="374">
        <f>IF('ПЛАН НАВЧАЛЬНОГО ПРОЦЕСУ ДЕННА'!AW66&gt;0,IF(ROUND('ПЛАН НАВЧАЛЬНОГО ПРОЦЕСУ ДЕННА'!AW66*$BY$4,0)&gt;0,ROUND('ПЛАН НАВЧАЛЬНОГО ПРОЦЕСУ ДЕННА'!AW66*$BY$4,0)*2,2),0)</f>
        <v>0</v>
      </c>
      <c r="AY65" s="70">
        <f>'ПЛАН НАВЧАЛЬНОГО ПРОЦЕСУ ДЕННА'!AX66</f>
        <v>0</v>
      </c>
      <c r="AZ65" s="374">
        <f>IF('ПЛАН НАВЧАЛЬНОГО ПРОЦЕСУ ДЕННА'!AY66&gt;0,IF(ROUND('ПЛАН НАВЧАЛЬНОГО ПРОЦЕСУ ДЕННА'!AY66*$BY$4,0)&gt;0,ROUND('ПЛАН НАВЧАЛЬНОГО ПРОЦЕСУ ДЕННА'!AY66*$BY$4,0)*2,2),0)</f>
        <v>0</v>
      </c>
      <c r="BA65" s="374">
        <f>IF('ПЛАН НАВЧАЛЬНОГО ПРОЦЕСУ ДЕННА'!AZ66&gt;0,IF(ROUND('ПЛАН НАВЧАЛЬНОГО ПРОЦЕСУ ДЕННА'!AZ66*$BY$4,0)&gt;0,ROUND('ПЛАН НАВЧАЛЬНОГО ПРОЦЕСУ ДЕННА'!AZ66*$BY$4,0)*2,2),0)</f>
        <v>0</v>
      </c>
      <c r="BB65" s="374">
        <f>IF('ПЛАН НАВЧАЛЬНОГО ПРОЦЕСУ ДЕННА'!BA66&gt;0,IF(ROUND('ПЛАН НАВЧАЛЬНОГО ПРОЦЕСУ ДЕННА'!BA66*$BY$4,0)&gt;0,ROUND('ПЛАН НАВЧАЛЬНОГО ПРОЦЕСУ ДЕННА'!BA66*$BY$4,0)*2,2),0)</f>
        <v>0</v>
      </c>
      <c r="BC65" s="70">
        <f>'ПЛАН НАВЧАЛЬНОГО ПРОЦЕСУ ДЕННА'!BB66</f>
        <v>0</v>
      </c>
      <c r="BD65" s="374">
        <f>IF('ПЛАН НАВЧАЛЬНОГО ПРОЦЕСУ ДЕННА'!BC66&gt;0,IF(ROUND('ПЛАН НАВЧАЛЬНОГО ПРОЦЕСУ ДЕННА'!BC66*$BY$4,0)&gt;0,ROUND('ПЛАН НАВЧАЛЬНОГО ПРОЦЕСУ ДЕННА'!BC66*$BY$4,0)*2,2),0)</f>
        <v>0</v>
      </c>
      <c r="BE65" s="374">
        <f>IF('ПЛАН НАВЧАЛЬНОГО ПРОЦЕСУ ДЕННА'!BD66&gt;0,IF(ROUND('ПЛАН НАВЧАЛЬНОГО ПРОЦЕСУ ДЕННА'!BD66*$BY$4,0)&gt;0,ROUND('ПЛАН НАВЧАЛЬНОГО ПРОЦЕСУ ДЕННА'!BD66*$BY$4,0)*2,2),0)</f>
        <v>0</v>
      </c>
      <c r="BF65" s="374">
        <f>IF('ПЛАН НАВЧАЛЬНОГО ПРОЦЕСУ ДЕННА'!BE66&gt;0,IF(ROUND('ПЛАН НАВЧАЛЬНОГО ПРОЦЕСУ ДЕННА'!BE66*$BY$4,0)&gt;0,ROUND('ПЛАН НАВЧАЛЬНОГО ПРОЦЕСУ ДЕННА'!BE66*$BY$4,0)*2,2),0)</f>
        <v>0</v>
      </c>
      <c r="BG65" s="70">
        <f>'ПЛАН НАВЧАЛЬНОГО ПРОЦЕСУ ДЕННА'!BF66</f>
        <v>0</v>
      </c>
      <c r="BH65" s="374">
        <f>IF('ПЛАН НАВЧАЛЬНОГО ПРОЦЕСУ ДЕННА'!BG66&gt;0,IF(ROUND('ПЛАН НАВЧАЛЬНОГО ПРОЦЕСУ ДЕННА'!BG66*$BY$4,0)&gt;0,ROUND('ПЛАН НАВЧАЛЬНОГО ПРОЦЕСУ ДЕННА'!BG66*$BY$4,0)*2,2),0)</f>
        <v>0</v>
      </c>
      <c r="BI65" s="374">
        <f>IF('ПЛАН НАВЧАЛЬНОГО ПРОЦЕСУ ДЕННА'!BH66&gt;0,IF(ROUND('ПЛАН НАВЧАЛЬНОГО ПРОЦЕСУ ДЕННА'!BH66*$BY$4,0)&gt;0,ROUND('ПЛАН НАВЧАЛЬНОГО ПРОЦЕСУ ДЕННА'!BH66*$BY$4,0)*2,2),0)</f>
        <v>0</v>
      </c>
      <c r="BJ65" s="374">
        <f>IF('ПЛАН НАВЧАЛЬНОГО ПРОЦЕСУ ДЕННА'!BI66&gt;0,IF(ROUND('ПЛАН НАВЧАЛЬНОГО ПРОЦЕСУ ДЕННА'!BI66*$BY$4,0)&gt;0,ROUND('ПЛАН НАВЧАЛЬНОГО ПРОЦЕСУ ДЕННА'!BI66*$BY$4,0)*2,2),0)</f>
        <v>0</v>
      </c>
      <c r="BK65" s="70">
        <f>'ПЛАН НАВЧАЛЬНОГО ПРОЦЕСУ ДЕННА'!BJ66</f>
        <v>0</v>
      </c>
      <c r="BL65" s="63">
        <f t="shared" si="1"/>
        <v>0.8666666666666667</v>
      </c>
      <c r="BM65" s="127" t="str">
        <f t="shared" si="48"/>
        <v/>
      </c>
      <c r="BN65" s="14">
        <f t="shared" si="60"/>
        <v>1</v>
      </c>
      <c r="BO65" s="14">
        <f t="shared" si="59"/>
        <v>1</v>
      </c>
      <c r="BP65" s="14">
        <f t="shared" si="59"/>
        <v>1</v>
      </c>
      <c r="BQ65" s="14">
        <f t="shared" si="59"/>
        <v>1</v>
      </c>
      <c r="BR65" s="14">
        <f t="shared" si="59"/>
        <v>0</v>
      </c>
      <c r="BS65" s="14">
        <f t="shared" si="59"/>
        <v>0</v>
      </c>
      <c r="BT65" s="14">
        <f t="shared" si="59"/>
        <v>0</v>
      </c>
      <c r="BU65" s="14">
        <f t="shared" si="59"/>
        <v>0</v>
      </c>
      <c r="BV65" s="92">
        <f t="shared" si="43"/>
        <v>4</v>
      </c>
      <c r="BY65" s="14">
        <f t="shared" si="29"/>
        <v>1</v>
      </c>
      <c r="BZ65" s="14">
        <f t="shared" si="30"/>
        <v>1</v>
      </c>
      <c r="CA65" s="14">
        <f t="shared" si="31"/>
        <v>1</v>
      </c>
      <c r="CB65" s="14">
        <f t="shared" si="32"/>
        <v>1</v>
      </c>
      <c r="CC65" s="14">
        <f t="shared" si="33"/>
        <v>0</v>
      </c>
      <c r="CD65" s="14">
        <f t="shared" si="34"/>
        <v>0</v>
      </c>
      <c r="CE65" s="14">
        <f t="shared" si="35"/>
        <v>0</v>
      </c>
      <c r="CF65" s="14">
        <f t="shared" si="36"/>
        <v>0</v>
      </c>
      <c r="CG65" s="212">
        <f t="shared" si="44"/>
        <v>4</v>
      </c>
      <c r="CH65" s="312">
        <f t="shared" si="17"/>
        <v>1</v>
      </c>
      <c r="CJ65" s="313">
        <f t="shared" si="18"/>
        <v>0</v>
      </c>
      <c r="CK65" s="313">
        <f t="shared" si="19"/>
        <v>0</v>
      </c>
      <c r="CL65" s="313">
        <f t="shared" si="20"/>
        <v>0</v>
      </c>
      <c r="CM65" s="313">
        <f t="shared" si="21"/>
        <v>0</v>
      </c>
      <c r="CN65" s="313">
        <f t="shared" si="22"/>
        <v>0</v>
      </c>
      <c r="CO65" s="313">
        <f t="shared" si="23"/>
        <v>0</v>
      </c>
      <c r="CP65" s="313">
        <f t="shared" si="24"/>
        <v>0</v>
      </c>
      <c r="CQ65" s="313">
        <f t="shared" si="25"/>
        <v>0</v>
      </c>
      <c r="CR65" s="314">
        <f t="shared" si="45"/>
        <v>0</v>
      </c>
      <c r="CS65" s="313">
        <f t="shared" si="49"/>
        <v>0</v>
      </c>
      <c r="CT65" s="313">
        <f t="shared" si="50"/>
        <v>1</v>
      </c>
      <c r="CU65" s="315">
        <f t="shared" si="51"/>
        <v>0</v>
      </c>
      <c r="CV65" s="313">
        <f t="shared" si="52"/>
        <v>1</v>
      </c>
      <c r="CW65" s="313">
        <f t="shared" si="53"/>
        <v>0</v>
      </c>
      <c r="CX65" s="313">
        <f t="shared" si="54"/>
        <v>0</v>
      </c>
      <c r="CY65" s="313">
        <f t="shared" si="55"/>
        <v>0</v>
      </c>
      <c r="CZ65" s="313">
        <f t="shared" si="56"/>
        <v>0</v>
      </c>
      <c r="DA65" s="316">
        <f t="shared" si="46"/>
        <v>2</v>
      </c>
      <c r="DE65" s="317">
        <f>SUM($AF65:$AH65)+SUM($AJ65:$AL65)+SUM($AN65:AP65)+SUM($AR65:AT65)+SUM($AV65:AX65)+SUM($AZ65:BB65)+SUM($BD65:BF65)+SUM($BH65:BJ65)</f>
        <v>16</v>
      </c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Y65" s="317">
        <f t="shared" si="58"/>
        <v>0</v>
      </c>
      <c r="DZ65" s="317">
        <f t="shared" si="58"/>
        <v>0</v>
      </c>
      <c r="EA65" s="317">
        <f t="shared" si="58"/>
        <v>0</v>
      </c>
      <c r="EB65" s="317">
        <f t="shared" si="58"/>
        <v>0</v>
      </c>
      <c r="EC65" s="317">
        <f t="shared" si="58"/>
        <v>0</v>
      </c>
      <c r="ED65" s="317">
        <f t="shared" si="58"/>
        <v>0</v>
      </c>
      <c r="EE65" s="317">
        <f t="shared" si="58"/>
        <v>0</v>
      </c>
      <c r="EF65" s="317">
        <f t="shared" si="58"/>
        <v>0</v>
      </c>
    </row>
    <row r="66" spans="1:136" s="19" customFormat="1" ht="12.5" hidden="1">
      <c r="A66" s="318" t="s">
        <v>24</v>
      </c>
      <c r="B66" s="305"/>
      <c r="C66" s="306"/>
      <c r="D66" s="319"/>
      <c r="E66" s="170"/>
      <c r="F66" s="170"/>
      <c r="G66" s="320"/>
      <c r="H66" s="319"/>
      <c r="I66" s="170"/>
      <c r="J66" s="170"/>
      <c r="K66" s="170"/>
      <c r="L66" s="308">
        <f>'ПЛАН НАВЧАЛЬНОГО ПРОЦЕСУ ДЕННА'!L67</f>
        <v>0</v>
      </c>
      <c r="M66" s="170"/>
      <c r="N66" s="170"/>
      <c r="O66" s="320"/>
      <c r="P66" s="147"/>
      <c r="Q66" s="147"/>
      <c r="R66" s="132"/>
      <c r="S66" s="133"/>
      <c r="T66" s="133"/>
      <c r="U66" s="133"/>
      <c r="V66" s="133"/>
      <c r="W66" s="133"/>
      <c r="X66" s="133"/>
      <c r="Y66" s="11"/>
      <c r="Z66" s="321"/>
      <c r="AA66" s="321"/>
      <c r="AB66" s="321"/>
      <c r="AC66" s="321"/>
      <c r="AD66" s="321"/>
      <c r="AE66" s="321"/>
      <c r="AF66" s="322"/>
      <c r="AG66" s="322"/>
      <c r="AH66" s="322"/>
      <c r="AI66" s="322"/>
      <c r="AJ66" s="322"/>
      <c r="AK66" s="322"/>
      <c r="AL66" s="322"/>
      <c r="AM66" s="323"/>
      <c r="AN66" s="322"/>
      <c r="AO66" s="322"/>
      <c r="AP66" s="322"/>
      <c r="AQ66" s="323"/>
      <c r="AR66" s="322"/>
      <c r="AS66" s="322"/>
      <c r="AT66" s="322"/>
      <c r="AU66" s="323"/>
      <c r="AV66" s="322"/>
      <c r="AW66" s="322"/>
      <c r="AX66" s="322"/>
      <c r="AY66" s="323"/>
      <c r="AZ66" s="322"/>
      <c r="BA66" s="322"/>
      <c r="BB66" s="322"/>
      <c r="BC66" s="323"/>
      <c r="BD66" s="322"/>
      <c r="BE66" s="322"/>
      <c r="BF66" s="322"/>
      <c r="BG66" s="323"/>
      <c r="BH66" s="322"/>
      <c r="BI66" s="322"/>
      <c r="BJ66" s="322"/>
      <c r="BK66" s="323"/>
      <c r="BL66" s="63">
        <f t="shared" si="1"/>
        <v>0</v>
      </c>
      <c r="BM66" s="127" t="str">
        <f t="shared" si="48"/>
        <v/>
      </c>
      <c r="BN66" s="49"/>
      <c r="BO66" s="49"/>
      <c r="BP66" s="49"/>
      <c r="BQ66" s="49"/>
      <c r="BR66" s="49"/>
      <c r="BS66" s="49"/>
      <c r="BT66" s="49"/>
      <c r="BU66" s="49"/>
      <c r="BV66" s="98"/>
      <c r="BY66" s="49"/>
      <c r="BZ66" s="49"/>
      <c r="CA66" s="49"/>
      <c r="CB66" s="49"/>
      <c r="CC66" s="49"/>
      <c r="CD66" s="49"/>
      <c r="CE66" s="49"/>
      <c r="CF66" s="49"/>
      <c r="CG66" s="212"/>
      <c r="CH66" s="312">
        <f>MAX(BY66:CF66)</f>
        <v>0</v>
      </c>
      <c r="CJ66" s="313"/>
      <c r="CK66" s="313"/>
      <c r="CL66" s="313"/>
      <c r="CM66" s="313"/>
      <c r="CN66" s="313"/>
      <c r="CO66" s="313"/>
      <c r="CP66" s="313"/>
      <c r="CQ66" s="313"/>
      <c r="CS66" s="313"/>
      <c r="CT66" s="313"/>
      <c r="CU66" s="315"/>
      <c r="CV66" s="313"/>
      <c r="CW66" s="313"/>
      <c r="CX66" s="313"/>
      <c r="CY66" s="313"/>
      <c r="CZ66" s="313"/>
      <c r="DE66" s="317">
        <f>SUM($AF66:$AH66)+SUM($AJ66:$AL66)+SUM($AN66:AP66)+SUM($AR66:AT66)+SUM($AV66:AX66)+SUM($AZ66:BB66)+SUM($BD66:BF66)+SUM($BH66:BJ66)</f>
        <v>0</v>
      </c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Y66" s="317">
        <f t="shared" si="58"/>
        <v>0</v>
      </c>
      <c r="DZ66" s="317">
        <f t="shared" si="58"/>
        <v>0</v>
      </c>
      <c r="EA66" s="317">
        <f t="shared" si="58"/>
        <v>0</v>
      </c>
      <c r="EB66" s="317">
        <f t="shared" si="58"/>
        <v>0</v>
      </c>
      <c r="EC66" s="317">
        <f t="shared" si="58"/>
        <v>0</v>
      </c>
      <c r="ED66" s="317">
        <f t="shared" si="58"/>
        <v>0</v>
      </c>
      <c r="EE66" s="317">
        <f t="shared" si="58"/>
        <v>0</v>
      </c>
      <c r="EF66" s="317">
        <f t="shared" si="58"/>
        <v>0</v>
      </c>
    </row>
    <row r="67" spans="1:136" s="19" customFormat="1" ht="12.5" hidden="1">
      <c r="A67" s="318" t="s">
        <v>24</v>
      </c>
      <c r="B67" s="305"/>
      <c r="C67" s="306"/>
      <c r="D67" s="319"/>
      <c r="E67" s="170"/>
      <c r="F67" s="170"/>
      <c r="G67" s="320"/>
      <c r="H67" s="319"/>
      <c r="I67" s="170"/>
      <c r="J67" s="170"/>
      <c r="K67" s="170"/>
      <c r="L67" s="308">
        <f>'ПЛАН НАВЧАЛЬНОГО ПРОЦЕСУ ДЕННА'!L68</f>
        <v>0</v>
      </c>
      <c r="M67" s="170"/>
      <c r="N67" s="170"/>
      <c r="O67" s="320"/>
      <c r="P67" s="147"/>
      <c r="Q67" s="147"/>
      <c r="R67" s="132"/>
      <c r="S67" s="133"/>
      <c r="T67" s="133"/>
      <c r="U67" s="133"/>
      <c r="V67" s="133"/>
      <c r="W67" s="133"/>
      <c r="X67" s="133"/>
      <c r="Y67" s="11"/>
      <c r="Z67" s="321"/>
      <c r="AA67" s="321"/>
      <c r="AB67" s="321"/>
      <c r="AC67" s="321"/>
      <c r="AD67" s="321"/>
      <c r="AE67" s="321"/>
      <c r="AF67" s="322"/>
      <c r="AG67" s="322"/>
      <c r="AH67" s="322"/>
      <c r="AI67" s="322"/>
      <c r="AJ67" s="322"/>
      <c r="AK67" s="322"/>
      <c r="AL67" s="322"/>
      <c r="AM67" s="323"/>
      <c r="AN67" s="322"/>
      <c r="AO67" s="322"/>
      <c r="AP67" s="322"/>
      <c r="AQ67" s="323"/>
      <c r="AR67" s="322"/>
      <c r="AS67" s="322"/>
      <c r="AT67" s="322"/>
      <c r="AU67" s="323"/>
      <c r="AV67" s="322"/>
      <c r="AW67" s="322"/>
      <c r="AX67" s="322"/>
      <c r="AY67" s="323"/>
      <c r="AZ67" s="322"/>
      <c r="BA67" s="322"/>
      <c r="BB67" s="322"/>
      <c r="BC67" s="323"/>
      <c r="BD67" s="322"/>
      <c r="BE67" s="322"/>
      <c r="BF67" s="322"/>
      <c r="BG67" s="323"/>
      <c r="BH67" s="322"/>
      <c r="BI67" s="322"/>
      <c r="BJ67" s="322"/>
      <c r="BK67" s="323"/>
      <c r="BL67" s="63">
        <f t="shared" si="1"/>
        <v>0</v>
      </c>
      <c r="BM67" s="127" t="str">
        <f t="shared" si="48"/>
        <v/>
      </c>
      <c r="BN67" s="49"/>
      <c r="BO67" s="49"/>
      <c r="BP67" s="49"/>
      <c r="BQ67" s="49"/>
      <c r="BR67" s="49"/>
      <c r="BS67" s="49"/>
      <c r="BT67" s="49"/>
      <c r="BU67" s="49"/>
      <c r="BV67" s="98"/>
      <c r="BY67" s="49"/>
      <c r="BZ67" s="49"/>
      <c r="CA67" s="49"/>
      <c r="CB67" s="49"/>
      <c r="CC67" s="49"/>
      <c r="CD67" s="49"/>
      <c r="CE67" s="49"/>
      <c r="CF67" s="49"/>
      <c r="CG67" s="212"/>
      <c r="CH67" s="312">
        <f>MAX(BY67:CF67)</f>
        <v>0</v>
      </c>
      <c r="CJ67" s="313"/>
      <c r="CK67" s="313"/>
      <c r="CL67" s="313"/>
      <c r="CM67" s="313"/>
      <c r="CN67" s="313"/>
      <c r="CO67" s="313"/>
      <c r="CP67" s="313"/>
      <c r="CQ67" s="313"/>
      <c r="CS67" s="313"/>
      <c r="CT67" s="313"/>
      <c r="CU67" s="315"/>
      <c r="CV67" s="313"/>
      <c r="CW67" s="313"/>
      <c r="CX67" s="313"/>
      <c r="CY67" s="313"/>
      <c r="CZ67" s="313"/>
      <c r="DE67" s="317">
        <f>SUM($AF67:$AH67)+SUM($AJ67:$AL67)+SUM($AN67:AP67)+SUM($AR67:AT67)+SUM($AV67:AX67)+SUM($AZ67:BB67)+SUM($BD67:BF67)+SUM($BH67:BJ67)</f>
        <v>0</v>
      </c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Y67" s="317">
        <f t="shared" si="58"/>
        <v>0</v>
      </c>
      <c r="DZ67" s="317">
        <f t="shared" si="58"/>
        <v>0</v>
      </c>
      <c r="EA67" s="317">
        <f t="shared" si="58"/>
        <v>0</v>
      </c>
      <c r="EB67" s="317">
        <f t="shared" si="58"/>
        <v>0</v>
      </c>
      <c r="EC67" s="317">
        <f t="shared" si="58"/>
        <v>0</v>
      </c>
      <c r="ED67" s="317">
        <f t="shared" si="58"/>
        <v>0</v>
      </c>
      <c r="EE67" s="317">
        <f t="shared" si="58"/>
        <v>0</v>
      </c>
      <c r="EF67" s="317">
        <f t="shared" si="58"/>
        <v>0</v>
      </c>
    </row>
    <row r="68" spans="1:136" s="19" customFormat="1" ht="10.5" hidden="1">
      <c r="A68" s="318" t="s">
        <v>24</v>
      </c>
      <c r="B68" s="305"/>
      <c r="C68" s="306"/>
      <c r="D68" s="319"/>
      <c r="E68" s="170"/>
      <c r="F68" s="170"/>
      <c r="G68" s="320"/>
      <c r="H68" s="319"/>
      <c r="I68" s="170"/>
      <c r="J68" s="170"/>
      <c r="K68" s="170"/>
      <c r="L68" s="308">
        <f>'ПЛАН НАВЧАЛЬНОГО ПРОЦЕСУ ДЕННА'!L69</f>
        <v>0</v>
      </c>
      <c r="M68" s="170"/>
      <c r="N68" s="170"/>
      <c r="O68" s="320"/>
      <c r="P68" s="147"/>
      <c r="Q68" s="147"/>
      <c r="R68" s="132"/>
      <c r="S68" s="133"/>
      <c r="T68" s="133"/>
      <c r="U68" s="133"/>
      <c r="V68" s="133"/>
      <c r="W68" s="133"/>
      <c r="X68" s="133"/>
      <c r="Y68" s="11"/>
      <c r="Z68" s="321"/>
      <c r="AA68" s="321"/>
      <c r="AB68" s="321"/>
      <c r="AC68" s="321"/>
      <c r="AD68" s="321"/>
      <c r="AE68" s="321"/>
      <c r="AF68" s="322"/>
      <c r="AG68" s="322"/>
      <c r="AH68" s="322"/>
      <c r="AI68" s="322"/>
      <c r="AJ68" s="322"/>
      <c r="AK68" s="322"/>
      <c r="AL68" s="322"/>
      <c r="AM68" s="323"/>
      <c r="AN68" s="322"/>
      <c r="AO68" s="322"/>
      <c r="AP68" s="322"/>
      <c r="AQ68" s="323"/>
      <c r="AR68" s="322"/>
      <c r="AS68" s="322"/>
      <c r="AT68" s="322"/>
      <c r="AU68" s="323"/>
      <c r="AV68" s="322"/>
      <c r="AW68" s="322"/>
      <c r="AX68" s="322"/>
      <c r="AY68" s="323"/>
      <c r="AZ68" s="322"/>
      <c r="BA68" s="322"/>
      <c r="BB68" s="322"/>
      <c r="BC68" s="323"/>
      <c r="BD68" s="322"/>
      <c r="BE68" s="322"/>
      <c r="BF68" s="322"/>
      <c r="BG68" s="323"/>
      <c r="BH68" s="322"/>
      <c r="BI68" s="322"/>
      <c r="BJ68" s="322"/>
      <c r="BK68" s="323"/>
      <c r="BL68" s="63">
        <f t="shared" si="1"/>
        <v>0</v>
      </c>
      <c r="BM68" s="127" t="str">
        <f t="shared" si="48"/>
        <v/>
      </c>
      <c r="BN68" s="49"/>
      <c r="BO68" s="49"/>
      <c r="BP68" s="49"/>
      <c r="BQ68" s="49"/>
      <c r="BR68" s="49"/>
      <c r="BS68" s="49"/>
      <c r="BT68" s="49"/>
      <c r="BU68" s="49"/>
      <c r="BV68" s="98"/>
      <c r="BY68" s="49"/>
      <c r="BZ68" s="49"/>
      <c r="CA68" s="49"/>
      <c r="CB68" s="49"/>
      <c r="CC68" s="49"/>
      <c r="CD68" s="49"/>
      <c r="CE68" s="49"/>
      <c r="CF68" s="49"/>
      <c r="CG68" s="212"/>
      <c r="CH68" s="312">
        <f t="shared" si="17"/>
        <v>0</v>
      </c>
      <c r="CJ68" s="313"/>
      <c r="CK68" s="313"/>
      <c r="CL68" s="313"/>
      <c r="CM68" s="313"/>
      <c r="CN68" s="313"/>
      <c r="CO68" s="313"/>
      <c r="CP68" s="313"/>
      <c r="CQ68" s="313"/>
      <c r="CS68" s="313"/>
      <c r="CT68" s="313"/>
      <c r="CU68" s="315"/>
      <c r="CV68" s="313"/>
      <c r="CW68" s="313"/>
      <c r="CX68" s="313"/>
      <c r="CY68" s="313"/>
      <c r="CZ68" s="313"/>
      <c r="DE68" s="317">
        <f t="shared" ref="DE68:DE69" si="61">SUM($AF68:$AF68)+SUM($AJ68:$AJ68)+SUM($AN68:$AN68)+SUM($AR68:$AR68)+SUM($AV68:$AV68)+SUM($AZ68:$AZ68)+SUM($BD68:$BD68)+SUM($BH68:$BH68)</f>
        <v>0</v>
      </c>
      <c r="DF68" s="324"/>
      <c r="DG68" s="324"/>
      <c r="DH68" s="324"/>
      <c r="DI68" s="324"/>
      <c r="DJ68" s="324"/>
      <c r="DK68" s="324"/>
      <c r="DL68" s="324"/>
      <c r="DM68" s="324"/>
      <c r="DN68" s="325"/>
      <c r="DY68" s="317">
        <f t="shared" si="58"/>
        <v>0</v>
      </c>
      <c r="DZ68" s="317">
        <f t="shared" si="58"/>
        <v>0</v>
      </c>
      <c r="EA68" s="317">
        <f t="shared" si="58"/>
        <v>0</v>
      </c>
      <c r="EB68" s="317">
        <f t="shared" si="58"/>
        <v>0</v>
      </c>
      <c r="EC68" s="317">
        <f t="shared" si="58"/>
        <v>0</v>
      </c>
      <c r="ED68" s="317">
        <f t="shared" si="58"/>
        <v>0</v>
      </c>
      <c r="EE68" s="317">
        <f t="shared" si="58"/>
        <v>0</v>
      </c>
      <c r="EF68" s="317">
        <f t="shared" si="58"/>
        <v>0</v>
      </c>
    </row>
    <row r="69" spans="1:136" s="19" customFormat="1" ht="10.5" hidden="1">
      <c r="A69" s="318" t="s">
        <v>24</v>
      </c>
      <c r="B69" s="305"/>
      <c r="C69" s="306"/>
      <c r="D69" s="319"/>
      <c r="E69" s="170"/>
      <c r="F69" s="170"/>
      <c r="G69" s="320"/>
      <c r="H69" s="319"/>
      <c r="I69" s="170"/>
      <c r="J69" s="170"/>
      <c r="K69" s="170"/>
      <c r="L69" s="170"/>
      <c r="M69" s="170"/>
      <c r="N69" s="170"/>
      <c r="O69" s="320"/>
      <c r="P69" s="147"/>
      <c r="Q69" s="147"/>
      <c r="R69" s="132"/>
      <c r="S69" s="133"/>
      <c r="T69" s="133"/>
      <c r="U69" s="133"/>
      <c r="V69" s="133"/>
      <c r="W69" s="133"/>
      <c r="X69" s="133"/>
      <c r="Y69" s="11"/>
      <c r="Z69" s="321"/>
      <c r="AA69" s="321"/>
      <c r="AB69" s="321"/>
      <c r="AC69" s="321"/>
      <c r="AD69" s="321"/>
      <c r="AE69" s="321"/>
      <c r="AF69" s="322"/>
      <c r="AG69" s="322"/>
      <c r="AH69" s="322"/>
      <c r="AI69" s="322"/>
      <c r="AJ69" s="322"/>
      <c r="AK69" s="322"/>
      <c r="AL69" s="322"/>
      <c r="AM69" s="323"/>
      <c r="AN69" s="322"/>
      <c r="AO69" s="322"/>
      <c r="AP69" s="322"/>
      <c r="AQ69" s="323"/>
      <c r="AR69" s="322"/>
      <c r="AS69" s="322"/>
      <c r="AT69" s="322"/>
      <c r="AU69" s="323"/>
      <c r="AV69" s="322"/>
      <c r="AW69" s="322"/>
      <c r="AX69" s="322"/>
      <c r="AY69" s="323"/>
      <c r="AZ69" s="322"/>
      <c r="BA69" s="322"/>
      <c r="BB69" s="322"/>
      <c r="BC69" s="323"/>
      <c r="BD69" s="322"/>
      <c r="BE69" s="322"/>
      <c r="BF69" s="322"/>
      <c r="BG69" s="323"/>
      <c r="BH69" s="322"/>
      <c r="BI69" s="322"/>
      <c r="BJ69" s="322"/>
      <c r="BK69" s="323"/>
      <c r="BL69" s="63">
        <f t="shared" si="1"/>
        <v>0</v>
      </c>
      <c r="BM69" s="127" t="str">
        <f t="shared" si="48"/>
        <v/>
      </c>
      <c r="BN69" s="49"/>
      <c r="BO69" s="49"/>
      <c r="BP69" s="49"/>
      <c r="BQ69" s="49"/>
      <c r="BR69" s="49"/>
      <c r="BS69" s="49"/>
      <c r="BT69" s="49"/>
      <c r="BU69" s="49"/>
      <c r="BV69" s="98"/>
      <c r="BY69" s="49"/>
      <c r="BZ69" s="49"/>
      <c r="CA69" s="49"/>
      <c r="CB69" s="49"/>
      <c r="CC69" s="49"/>
      <c r="CD69" s="49"/>
      <c r="CE69" s="49"/>
      <c r="CF69" s="49"/>
      <c r="CG69" s="212"/>
      <c r="CH69" s="312">
        <f t="shared" si="17"/>
        <v>0</v>
      </c>
      <c r="CJ69" s="313"/>
      <c r="CK69" s="313"/>
      <c r="CL69" s="313"/>
      <c r="CM69" s="313"/>
      <c r="CN69" s="313"/>
      <c r="CO69" s="313"/>
      <c r="CP69" s="313"/>
      <c r="CQ69" s="313"/>
      <c r="CS69" s="313"/>
      <c r="CT69" s="313"/>
      <c r="CU69" s="315"/>
      <c r="CV69" s="313"/>
      <c r="CW69" s="313"/>
      <c r="CX69" s="313"/>
      <c r="CY69" s="313"/>
      <c r="CZ69" s="313"/>
      <c r="DE69" s="317">
        <f t="shared" si="61"/>
        <v>0</v>
      </c>
      <c r="DF69" s="324"/>
      <c r="DG69" s="324"/>
      <c r="DH69" s="324"/>
      <c r="DI69" s="324"/>
      <c r="DJ69" s="324"/>
      <c r="DK69" s="324"/>
      <c r="DL69" s="324"/>
      <c r="DM69" s="324"/>
      <c r="DN69" s="325"/>
      <c r="DY69" s="317">
        <f t="shared" si="58"/>
        <v>0</v>
      </c>
      <c r="DZ69" s="317">
        <f t="shared" si="58"/>
        <v>0</v>
      </c>
      <c r="EA69" s="317">
        <f t="shared" si="58"/>
        <v>0</v>
      </c>
      <c r="EB69" s="317">
        <f t="shared" si="58"/>
        <v>0</v>
      </c>
      <c r="EC69" s="317">
        <f t="shared" si="58"/>
        <v>0</v>
      </c>
      <c r="ED69" s="317">
        <f t="shared" si="58"/>
        <v>0</v>
      </c>
      <c r="EE69" s="317">
        <f t="shared" si="58"/>
        <v>0</v>
      </c>
      <c r="EF69" s="317">
        <f t="shared" si="58"/>
        <v>0</v>
      </c>
    </row>
    <row r="70" spans="1:136" s="20" customFormat="1" ht="15.5">
      <c r="A70" s="318" t="s">
        <v>24</v>
      </c>
      <c r="B70" s="326" t="s">
        <v>38</v>
      </c>
      <c r="C70" s="327"/>
      <c r="D70" s="184"/>
      <c r="E70" s="184"/>
      <c r="F70" s="184"/>
      <c r="G70" s="184"/>
      <c r="H70" s="184"/>
      <c r="I70" s="328"/>
      <c r="J70" s="328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328"/>
      <c r="V70" s="328"/>
      <c r="W70" s="328"/>
      <c r="X70" s="328"/>
      <c r="Y70" s="185"/>
      <c r="Z70" s="34">
        <f>SUMIF($A15:$A65,"&gt;'#'",Z15:Z65)</f>
        <v>2730</v>
      </c>
      <c r="AA70" s="34">
        <f>SUMIF($A15:$A65,"&gt;'#'",AA15:AA65)</f>
        <v>91</v>
      </c>
      <c r="AB70" s="35">
        <f t="shared" ref="AB70:AE70" si="62">SUMIF($A15:$A65,"&gt;'#'",AB15:AB65)</f>
        <v>50</v>
      </c>
      <c r="AC70" s="35">
        <f t="shared" si="62"/>
        <v>0</v>
      </c>
      <c r="AD70" s="35">
        <f t="shared" si="62"/>
        <v>86</v>
      </c>
      <c r="AE70" s="35">
        <f t="shared" si="62"/>
        <v>2594</v>
      </c>
      <c r="AF70" s="233">
        <f>SUM(AF15:AF65)</f>
        <v>20</v>
      </c>
      <c r="AG70" s="233">
        <f>SUM(AG15:AG65)</f>
        <v>0</v>
      </c>
      <c r="AH70" s="233">
        <f>SUM(AH15:AH65)</f>
        <v>28</v>
      </c>
      <c r="AI70" s="231">
        <f t="shared" ref="AI70:BK70" si="63">SUM(AI15:AI65)</f>
        <v>30</v>
      </c>
      <c r="AJ70" s="233">
        <f t="shared" si="63"/>
        <v>14</v>
      </c>
      <c r="AK70" s="233">
        <f t="shared" si="63"/>
        <v>0</v>
      </c>
      <c r="AL70" s="233">
        <f t="shared" si="63"/>
        <v>22</v>
      </c>
      <c r="AM70" s="231">
        <f t="shared" si="63"/>
        <v>24</v>
      </c>
      <c r="AN70" s="233">
        <f t="shared" si="63"/>
        <v>10</v>
      </c>
      <c r="AO70" s="233">
        <f t="shared" si="63"/>
        <v>0</v>
      </c>
      <c r="AP70" s="233">
        <f t="shared" si="63"/>
        <v>18</v>
      </c>
      <c r="AQ70" s="231">
        <f t="shared" si="63"/>
        <v>19</v>
      </c>
      <c r="AR70" s="233">
        <f t="shared" si="63"/>
        <v>8</v>
      </c>
      <c r="AS70" s="233">
        <f t="shared" si="63"/>
        <v>0</v>
      </c>
      <c r="AT70" s="233">
        <f t="shared" si="63"/>
        <v>18</v>
      </c>
      <c r="AU70" s="231">
        <f t="shared" si="63"/>
        <v>14</v>
      </c>
      <c r="AV70" s="233">
        <f t="shared" si="63"/>
        <v>8</v>
      </c>
      <c r="AW70" s="233">
        <f t="shared" si="63"/>
        <v>0</v>
      </c>
      <c r="AX70" s="233">
        <f t="shared" si="63"/>
        <v>14</v>
      </c>
      <c r="AY70" s="231">
        <f t="shared" si="63"/>
        <v>19</v>
      </c>
      <c r="AZ70" s="233">
        <f t="shared" si="63"/>
        <v>12</v>
      </c>
      <c r="BA70" s="233">
        <f t="shared" si="63"/>
        <v>0</v>
      </c>
      <c r="BB70" s="233">
        <f t="shared" si="63"/>
        <v>16</v>
      </c>
      <c r="BC70" s="231">
        <f t="shared" si="63"/>
        <v>14</v>
      </c>
      <c r="BD70" s="233">
        <f t="shared" si="63"/>
        <v>8</v>
      </c>
      <c r="BE70" s="233">
        <f t="shared" si="63"/>
        <v>0</v>
      </c>
      <c r="BF70" s="233">
        <f t="shared" si="63"/>
        <v>12</v>
      </c>
      <c r="BG70" s="231">
        <f t="shared" si="63"/>
        <v>19</v>
      </c>
      <c r="BH70" s="233">
        <f t="shared" si="63"/>
        <v>4</v>
      </c>
      <c r="BI70" s="233">
        <f t="shared" si="63"/>
        <v>0</v>
      </c>
      <c r="BJ70" s="233">
        <f t="shared" si="63"/>
        <v>8</v>
      </c>
      <c r="BK70" s="231">
        <f t="shared" si="63"/>
        <v>8</v>
      </c>
      <c r="BL70" s="64">
        <f t="shared" si="1"/>
        <v>0.95018315018315014</v>
      </c>
      <c r="BM70" s="54"/>
      <c r="BN70" s="84">
        <f>SUM(BN15:BN69)</f>
        <v>30</v>
      </c>
      <c r="BO70" s="84">
        <f t="shared" ref="BO70:BV70" si="64">SUM(BO15:BO69)</f>
        <v>21</v>
      </c>
      <c r="BP70" s="84">
        <f t="shared" si="64"/>
        <v>19</v>
      </c>
      <c r="BQ70" s="84">
        <f t="shared" si="64"/>
        <v>14</v>
      </c>
      <c r="BR70" s="84">
        <f t="shared" si="64"/>
        <v>19</v>
      </c>
      <c r="BS70" s="84">
        <f t="shared" si="64"/>
        <v>14</v>
      </c>
      <c r="BT70" s="84">
        <f t="shared" si="64"/>
        <v>19</v>
      </c>
      <c r="BU70" s="84">
        <f t="shared" si="64"/>
        <v>8</v>
      </c>
      <c r="BV70" s="92">
        <f t="shared" si="64"/>
        <v>144</v>
      </c>
      <c r="BY70" s="37">
        <f>SUM(BY15:BY69)</f>
        <v>30</v>
      </c>
      <c r="BZ70" s="37">
        <f t="shared" ref="BZ70:CG70" si="65">SUM(BZ15:BZ69)</f>
        <v>21</v>
      </c>
      <c r="CA70" s="37">
        <f t="shared" si="65"/>
        <v>19</v>
      </c>
      <c r="CB70" s="37">
        <f t="shared" si="65"/>
        <v>14</v>
      </c>
      <c r="CC70" s="37">
        <f t="shared" si="65"/>
        <v>19</v>
      </c>
      <c r="CD70" s="37">
        <f t="shared" si="65"/>
        <v>14</v>
      </c>
      <c r="CE70" s="37">
        <f t="shared" si="65"/>
        <v>19</v>
      </c>
      <c r="CF70" s="37">
        <f t="shared" si="65"/>
        <v>8</v>
      </c>
      <c r="CG70" s="213">
        <f t="shared" si="65"/>
        <v>144</v>
      </c>
      <c r="CH70" s="227"/>
      <c r="CI70" s="23" t="s">
        <v>35</v>
      </c>
      <c r="CJ70" s="78">
        <f>SUM(CJ15:CJ69)</f>
        <v>5</v>
      </c>
      <c r="CK70" s="78">
        <f t="shared" ref="CK70:CQ70" si="66">SUM(CK15:CK69)</f>
        <v>3</v>
      </c>
      <c r="CL70" s="78">
        <f t="shared" si="66"/>
        <v>4</v>
      </c>
      <c r="CM70" s="78">
        <f t="shared" si="66"/>
        <v>3</v>
      </c>
      <c r="CN70" s="78">
        <f t="shared" si="66"/>
        <v>4</v>
      </c>
      <c r="CO70" s="78">
        <f t="shared" si="66"/>
        <v>3</v>
      </c>
      <c r="CP70" s="78">
        <f t="shared" si="66"/>
        <v>3</v>
      </c>
      <c r="CQ70" s="78">
        <f t="shared" si="66"/>
        <v>1</v>
      </c>
      <c r="CR70" s="89">
        <f>SUM(CR15:CR38)</f>
        <v>19</v>
      </c>
      <c r="CS70" s="78">
        <f>SUM(CS15:CS69)</f>
        <v>4</v>
      </c>
      <c r="CT70" s="78">
        <f t="shared" ref="CT70:CZ70" si="67">SUM(CT15:CT69)</f>
        <v>4</v>
      </c>
      <c r="CU70" s="78">
        <f t="shared" si="67"/>
        <v>2</v>
      </c>
      <c r="CV70" s="78">
        <f t="shared" si="67"/>
        <v>3</v>
      </c>
      <c r="CW70" s="78">
        <f t="shared" si="67"/>
        <v>1</v>
      </c>
      <c r="CX70" s="78">
        <f t="shared" si="67"/>
        <v>2</v>
      </c>
      <c r="CY70" s="78">
        <f t="shared" si="67"/>
        <v>1</v>
      </c>
      <c r="CZ70" s="78">
        <f t="shared" si="67"/>
        <v>1</v>
      </c>
      <c r="DA70" s="91">
        <f>SUM(DA15:DA38)</f>
        <v>16</v>
      </c>
      <c r="DF70" s="20">
        <f>COUNTIF(DF15:DF38,"&gt;0")</f>
        <v>0</v>
      </c>
      <c r="DG70" s="20">
        <f t="shared" ref="DG70:DM70" si="68">COUNTIF(DG15:DG38,"&gt;0")</f>
        <v>0</v>
      </c>
      <c r="DH70" s="20">
        <f t="shared" si="68"/>
        <v>0</v>
      </c>
      <c r="DI70" s="20">
        <f t="shared" si="68"/>
        <v>0</v>
      </c>
      <c r="DJ70" s="20">
        <f t="shared" si="68"/>
        <v>0</v>
      </c>
      <c r="DK70" s="20">
        <f t="shared" si="68"/>
        <v>0</v>
      </c>
      <c r="DL70" s="20">
        <f t="shared" si="68"/>
        <v>0</v>
      </c>
      <c r="DM70" s="20">
        <f t="shared" si="68"/>
        <v>0</v>
      </c>
      <c r="DN70" s="139">
        <f>COUNTIF(DN15:DN38,"&gt;0")</f>
        <v>0</v>
      </c>
      <c r="DO70" s="20">
        <f t="shared" ref="DO70:DW70" si="69">COUNTIF(DO15:DO38,"&gt;0")</f>
        <v>0</v>
      </c>
      <c r="DP70" s="20">
        <f t="shared" si="69"/>
        <v>0</v>
      </c>
      <c r="DQ70" s="20">
        <f t="shared" si="69"/>
        <v>0</v>
      </c>
      <c r="DR70" s="20">
        <f t="shared" si="69"/>
        <v>0</v>
      </c>
      <c r="DS70" s="20">
        <f t="shared" si="69"/>
        <v>0</v>
      </c>
      <c r="DT70" s="20">
        <f t="shared" si="69"/>
        <v>0</v>
      </c>
      <c r="DU70" s="20">
        <f t="shared" si="69"/>
        <v>0</v>
      </c>
      <c r="DV70" s="20">
        <f t="shared" si="69"/>
        <v>0</v>
      </c>
      <c r="DW70" s="139">
        <f t="shared" si="69"/>
        <v>0</v>
      </c>
      <c r="DY70" s="20">
        <f t="shared" ref="DY70:EF70" si="70">SUM(DY15:DY69)</f>
        <v>9</v>
      </c>
      <c r="DZ70" s="20">
        <f t="shared" si="70"/>
        <v>7</v>
      </c>
      <c r="EA70" s="20">
        <f t="shared" si="70"/>
        <v>5</v>
      </c>
      <c r="EB70" s="20">
        <f t="shared" si="70"/>
        <v>5</v>
      </c>
      <c r="EC70" s="20">
        <f t="shared" si="70"/>
        <v>5</v>
      </c>
      <c r="ED70" s="20">
        <f t="shared" si="70"/>
        <v>5</v>
      </c>
      <c r="EE70" s="20">
        <f t="shared" si="70"/>
        <v>2</v>
      </c>
      <c r="EF70" s="20">
        <f t="shared" si="70"/>
        <v>2</v>
      </c>
    </row>
    <row r="71" spans="1:136" s="19" customFormat="1">
      <c r="A71" s="329"/>
      <c r="B71" s="330" t="s">
        <v>25</v>
      </c>
      <c r="C71" s="331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332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153"/>
      <c r="AF71" s="236"/>
      <c r="AG71" s="236"/>
      <c r="AH71" s="236"/>
      <c r="AI71" s="153"/>
      <c r="AJ71" s="236"/>
      <c r="AK71" s="236"/>
      <c r="AL71" s="236"/>
      <c r="AM71" s="153"/>
      <c r="AN71" s="236"/>
      <c r="AO71" s="236"/>
      <c r="AP71" s="236"/>
      <c r="AQ71" s="153"/>
      <c r="AR71" s="236"/>
      <c r="AS71" s="236"/>
      <c r="AT71" s="236"/>
      <c r="AU71" s="153"/>
      <c r="AV71" s="236"/>
      <c r="AW71" s="236"/>
      <c r="AX71" s="236"/>
      <c r="AY71" s="153"/>
      <c r="AZ71" s="236"/>
      <c r="BA71" s="236"/>
      <c r="BB71" s="236"/>
      <c r="BC71" s="153"/>
      <c r="BD71" s="236"/>
      <c r="BE71" s="236"/>
      <c r="BF71" s="236"/>
      <c r="BG71" s="153"/>
      <c r="BH71" s="236"/>
      <c r="BI71" s="236"/>
      <c r="BJ71" s="236"/>
      <c r="BK71" s="18"/>
      <c r="BL71" s="71"/>
      <c r="BM71" s="24"/>
      <c r="BN71" s="53"/>
      <c r="BO71" s="53"/>
      <c r="BP71" s="53"/>
      <c r="BQ71" s="53"/>
      <c r="BR71" s="53"/>
      <c r="BS71" s="53"/>
      <c r="BT71" s="53"/>
      <c r="BU71" s="53"/>
      <c r="BV71" s="53"/>
      <c r="CG71" s="214"/>
      <c r="CH71" s="228"/>
      <c r="DF71" s="623" t="s">
        <v>148</v>
      </c>
      <c r="DG71" s="624"/>
      <c r="DH71" s="624"/>
      <c r="DI71" s="624"/>
      <c r="DJ71" s="624"/>
      <c r="DK71" s="624"/>
      <c r="DL71" s="624"/>
      <c r="DM71" s="625"/>
      <c r="DN71" s="136" t="s">
        <v>35</v>
      </c>
      <c r="DO71" s="623" t="s">
        <v>149</v>
      </c>
      <c r="DP71" s="624"/>
      <c r="DQ71" s="624"/>
      <c r="DR71" s="624"/>
      <c r="DS71" s="624"/>
      <c r="DT71" s="624"/>
      <c r="DU71" s="624"/>
      <c r="DV71" s="625"/>
      <c r="DW71" s="136" t="s">
        <v>35</v>
      </c>
    </row>
    <row r="72" spans="1:136" s="19" customFormat="1">
      <c r="A72" s="299" t="s">
        <v>200</v>
      </c>
      <c r="B72" s="333" t="s">
        <v>147</v>
      </c>
      <c r="C72" s="334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236"/>
      <c r="AG72" s="236"/>
      <c r="AH72" s="236"/>
      <c r="AI72" s="153"/>
      <c r="AJ72" s="236"/>
      <c r="AK72" s="236"/>
      <c r="AL72" s="236"/>
      <c r="AM72" s="153"/>
      <c r="AN72" s="236"/>
      <c r="AO72" s="236"/>
      <c r="AP72" s="236"/>
      <c r="AQ72" s="153"/>
      <c r="AR72" s="236"/>
      <c r="AS72" s="236"/>
      <c r="AT72" s="236"/>
      <c r="AU72" s="153"/>
      <c r="AV72" s="236"/>
      <c r="AW72" s="236"/>
      <c r="AX72" s="236"/>
      <c r="AY72" s="153"/>
      <c r="AZ72" s="236"/>
      <c r="BA72" s="236"/>
      <c r="BB72" s="236"/>
      <c r="BC72" s="153"/>
      <c r="BD72" s="236"/>
      <c r="BE72" s="236"/>
      <c r="BF72" s="236"/>
      <c r="BG72" s="153"/>
      <c r="BH72" s="236"/>
      <c r="BI72" s="236"/>
      <c r="BJ72" s="236"/>
      <c r="BK72" s="152"/>
      <c r="BL72" s="71"/>
      <c r="BM72" s="24"/>
      <c r="BN72" s="53"/>
      <c r="BO72" s="53"/>
      <c r="BP72" s="53"/>
      <c r="BQ72" s="53"/>
      <c r="BR72" s="53"/>
      <c r="BS72" s="53"/>
      <c r="BT72" s="53"/>
      <c r="BU72" s="53"/>
      <c r="BV72" s="53"/>
      <c r="CG72" s="214"/>
      <c r="CH72" s="228"/>
      <c r="DF72" s="31">
        <v>1</v>
      </c>
      <c r="DG72" s="31">
        <v>2</v>
      </c>
      <c r="DH72" s="31">
        <v>3</v>
      </c>
      <c r="DI72" s="31">
        <v>4</v>
      </c>
      <c r="DJ72" s="31">
        <v>5</v>
      </c>
      <c r="DK72" s="31">
        <v>6</v>
      </c>
      <c r="DL72" s="31">
        <v>7</v>
      </c>
      <c r="DM72" s="31">
        <v>8</v>
      </c>
      <c r="DN72" s="137" t="s">
        <v>107</v>
      </c>
      <c r="DO72" s="31">
        <v>1</v>
      </c>
      <c r="DP72" s="31">
        <v>2</v>
      </c>
      <c r="DQ72" s="31">
        <v>3</v>
      </c>
      <c r="DR72" s="31">
        <v>4</v>
      </c>
      <c r="DS72" s="31">
        <v>5</v>
      </c>
      <c r="DT72" s="31">
        <v>6</v>
      </c>
      <c r="DU72" s="31">
        <v>7</v>
      </c>
      <c r="DV72" s="31">
        <v>8</v>
      </c>
      <c r="DW72" s="137" t="s">
        <v>77</v>
      </c>
    </row>
    <row r="73" spans="1:136" s="19" customFormat="1" ht="12.5">
      <c r="A73" s="22" t="str">
        <f>'ПЛАН НАВЧАЛЬНОГО ПРОЦЕСУ ДЕННА'!A74</f>
        <v>1.2.01</v>
      </c>
      <c r="B73" s="414" t="str">
        <f>'ПЛАН НАВЧАЛЬНОГО ПРОЦЕСУ ДЕННА'!B74</f>
        <v>Географія туризму</v>
      </c>
      <c r="C73" s="415" t="str">
        <f>'ПЛАН НАВЧАЛЬНОГО ПРОЦЕСУ ДЕННА'!C74</f>
        <v>МЕіТ</v>
      </c>
      <c r="D73" s="273">
        <f>'ПЛАН НАВЧАЛЬНОГО ПРОЦЕСУ ДЕННА'!D74</f>
        <v>0</v>
      </c>
      <c r="E73" s="273">
        <f>'ПЛАН НАВЧАЛЬНОГО ПРОЦЕСУ ДЕННА'!E74</f>
        <v>0</v>
      </c>
      <c r="F73" s="273">
        <f>'ПЛАН НАВЧАЛЬНОГО ПРОЦЕСУ ДЕННА'!F74</f>
        <v>0</v>
      </c>
      <c r="G73" s="273">
        <f>'ПЛАН НАВЧАЛЬНОГО ПРОЦЕСУ ДЕННА'!G74</f>
        <v>0</v>
      </c>
      <c r="H73" s="273">
        <f>'ПЛАН НАВЧАЛЬНОГО ПРОЦЕСУ ДЕННА'!H74</f>
        <v>0</v>
      </c>
      <c r="I73" s="273">
        <f>'ПЛАН НАВЧАЛЬНОГО ПРОЦЕСУ ДЕННА'!I74</f>
        <v>0</v>
      </c>
      <c r="J73" s="273">
        <f>'ПЛАН НАВЧАЛЬНОГО ПРОЦЕСУ ДЕННА'!J74</f>
        <v>0</v>
      </c>
      <c r="K73" s="273">
        <f>'ПЛАН НАВЧАЛЬНОГО ПРОЦЕСУ ДЕННА'!K74</f>
        <v>0</v>
      </c>
      <c r="L73" s="273">
        <f>'ПЛАН НАВЧАЛЬНОГО ПРОЦЕСУ ДЕННА'!L74</f>
        <v>0</v>
      </c>
      <c r="M73" s="273">
        <f>'ПЛАН НАВЧАЛЬНОГО ПРОЦЕСУ ДЕННА'!M74</f>
        <v>0</v>
      </c>
      <c r="N73" s="273">
        <f>'ПЛАН НАВЧАЛЬНОГО ПРОЦЕСУ ДЕННА'!N74</f>
        <v>0</v>
      </c>
      <c r="O73" s="273">
        <f>'ПЛАН НАВЧАЛЬНОГО ПРОЦЕСУ ДЕННА'!O74</f>
        <v>0</v>
      </c>
      <c r="P73" s="310">
        <f>'ПЛАН НАВЧАЛЬНОГО ПРОЦЕСУ ДЕННА'!P74</f>
        <v>0</v>
      </c>
      <c r="Q73" s="310">
        <f>'ПЛАН НАВЧАЛЬНОГО ПРОЦЕСУ ДЕННА'!Q74</f>
        <v>3</v>
      </c>
      <c r="R73" s="273">
        <f>'ПЛАН НАВЧАЛЬНОГО ПРОЦЕСУ ДЕННА'!R74</f>
        <v>0</v>
      </c>
      <c r="S73" s="273">
        <f>'ПЛАН НАВЧАЛЬНОГО ПРОЦЕСУ ДЕННА'!S74</f>
        <v>0</v>
      </c>
      <c r="T73" s="273">
        <f>'ПЛАН НАВЧАЛЬНОГО ПРОЦЕСУ ДЕННА'!T74</f>
        <v>0</v>
      </c>
      <c r="U73" s="273">
        <f>'ПЛАН НАВЧАЛЬНОГО ПРОЦЕСУ ДЕННА'!U74</f>
        <v>0</v>
      </c>
      <c r="V73" s="273">
        <f>'ПЛАН НАВЧАЛЬНОГО ПРОЦЕСУ ДЕННА'!V74</f>
        <v>0</v>
      </c>
      <c r="W73" s="273">
        <f>'ПЛАН НАВЧАЛЬНОГО ПРОЦЕСУ ДЕННА'!W74</f>
        <v>0</v>
      </c>
      <c r="X73" s="273"/>
      <c r="Y73" s="273">
        <f>'ПЛАН НАВЧАЛЬНОГО ПРОЦЕСУ ДЕННА'!X74</f>
        <v>0</v>
      </c>
      <c r="Z73" s="147">
        <f t="shared" ref="Z73:Z80" si="71">AA73*$BT$7</f>
        <v>30</v>
      </c>
      <c r="AA73" s="147">
        <f t="shared" ref="AA73:AA80" si="72">AI73+AM73+AQ73+AU73+AY73+BC73+BG73+BK73</f>
        <v>1</v>
      </c>
      <c r="AB73" s="9">
        <f t="shared" ref="AB73:AD80" si="73">AF73*$BN$5+AJ73*$BO$5+AN73*$BP$5+AR73*$BQ$5+AV73*$BR$5+AZ73*$BS$5+BD73*$BT$5+BH73*$BU$5</f>
        <v>0</v>
      </c>
      <c r="AC73" s="9">
        <f t="shared" si="73"/>
        <v>0</v>
      </c>
      <c r="AD73" s="9">
        <f t="shared" si="73"/>
        <v>0</v>
      </c>
      <c r="AE73" s="9">
        <f t="shared" ref="AE73:AE80" si="74">Z73-AB73</f>
        <v>30</v>
      </c>
      <c r="AF73" s="311">
        <f>IF('ПЛАН НАВЧАЛЬНОГО ПРОЦЕСУ ДЕННА'!AE74&gt;0,IF(ROUND('ПЛАН НАВЧАЛЬНОГО ПРОЦЕСУ ДЕННА'!AE74*$BY$4,0)&gt;0,ROUND('ПЛАН НАВЧАЛЬНОГО ПРОЦЕСУ ДЕННА'!AE74*$BY$4,0)*2,2),0)</f>
        <v>0</v>
      </c>
      <c r="AG73" s="311">
        <f>IF('ПЛАН НАВЧАЛЬНОГО ПРОЦЕСУ ДЕННА'!AF74&gt;0,IF(ROUND('ПЛАН НАВЧАЛЬНОГО ПРОЦЕСУ ДЕННА'!AF74*$BY$4,0)&gt;0,ROUND('ПЛАН НАВЧАЛЬНОГО ПРОЦЕСУ ДЕННА'!AF74*$BY$4,0)*2,2),0)</f>
        <v>0</v>
      </c>
      <c r="AH73" s="311">
        <f>IF('ПЛАН НАВЧАЛЬНОГО ПРОЦЕСУ ДЕННА'!AG74&gt;0,IF(ROUND('ПЛАН НАВЧАЛЬНОГО ПРОЦЕСУ ДЕННА'!AG74*$BY$4,0)&gt;0,ROUND('ПЛАН НАВЧАЛЬНОГО ПРОЦЕСУ ДЕННА'!AG74*$BY$4,0)*2,2),0)</f>
        <v>0</v>
      </c>
      <c r="AI73" s="70">
        <f>'ПЛАН НАВЧАЛЬНОГО ПРОЦЕСУ ДЕННА'!AH74</f>
        <v>0</v>
      </c>
      <c r="AJ73" s="311">
        <f>IF('ПЛАН НАВЧАЛЬНОГО ПРОЦЕСУ ДЕННА'!AI74&gt;0,IF(ROUND('ПЛАН НАВЧАЛЬНОГО ПРОЦЕСУ ДЕННА'!AI74*$BY$4,0)&gt;0,ROUND('ПЛАН НАВЧАЛЬНОГО ПРОЦЕСУ ДЕННА'!AI74*$BY$4,0)*2,2),0)</f>
        <v>0</v>
      </c>
      <c r="AK73" s="311">
        <f>IF('ПЛАН НАВЧАЛЬНОГО ПРОЦЕСУ ДЕННА'!AJ74&gt;0,IF(ROUND('ПЛАН НАВЧАЛЬНОГО ПРОЦЕСУ ДЕННА'!AJ74*$BY$4,0)&gt;0,ROUND('ПЛАН НАВЧАЛЬНОГО ПРОЦЕСУ ДЕННА'!AJ74*$BY$4,0)*2,2),0)</f>
        <v>0</v>
      </c>
      <c r="AL73" s="311">
        <f>IF('ПЛАН НАВЧАЛЬНОГО ПРОЦЕСУ ДЕННА'!AK74&gt;0,IF(ROUND('ПЛАН НАВЧАЛЬНОГО ПРОЦЕСУ ДЕННА'!AK74*$BY$4,0)&gt;0,ROUND('ПЛАН НАВЧАЛЬНОГО ПРОЦЕСУ ДЕННА'!AK74*$BY$4,0)*2,2),0)</f>
        <v>0</v>
      </c>
      <c r="AM73" s="70">
        <f>'ПЛАН НАВЧАЛЬНОГО ПРОЦЕСУ ДЕННА'!AL74</f>
        <v>0</v>
      </c>
      <c r="AN73" s="311">
        <f>IF('ПЛАН НАВЧАЛЬНОГО ПРОЦЕСУ ДЕННА'!AM74&gt;0,IF(ROUND('ПЛАН НАВЧАЛЬНОГО ПРОЦЕСУ ДЕННА'!AM74*$BY$4,0)&gt;0,ROUND('ПЛАН НАВЧАЛЬНОГО ПРОЦЕСУ ДЕННА'!AM74*$BY$4,0)*2,2),0)</f>
        <v>0</v>
      </c>
      <c r="AO73" s="311">
        <f>IF('ПЛАН НАВЧАЛЬНОГО ПРОЦЕСУ ДЕННА'!AN74&gt;0,IF(ROUND('ПЛАН НАВЧАЛЬНОГО ПРОЦЕСУ ДЕННА'!AN74*$BY$4,0)&gt;0,ROUND('ПЛАН НАВЧАЛЬНОГО ПРОЦЕСУ ДЕННА'!AN74*$BY$4,0)*2,2),0)</f>
        <v>0</v>
      </c>
      <c r="AP73" s="311">
        <f>IF('ПЛАН НАВЧАЛЬНОГО ПРОЦЕСУ ДЕННА'!AO74&gt;0,IF(ROUND('ПЛАН НАВЧАЛЬНОГО ПРОЦЕСУ ДЕННА'!AO74*$BY$4,0)&gt;0,ROUND('ПЛАН НАВЧАЛЬНОГО ПРОЦЕСУ ДЕННА'!AO74*$BY$4,0)*2,2),0)</f>
        <v>0</v>
      </c>
      <c r="AQ73" s="70">
        <f>'ПЛАН НАВЧАЛЬНОГО ПРОЦЕСУ ДЕННА'!AP74</f>
        <v>1</v>
      </c>
      <c r="AR73" s="311">
        <f>IF('ПЛАН НАВЧАЛЬНОГО ПРОЦЕСУ ДЕННА'!AQ74&gt;0,IF(ROUND('ПЛАН НАВЧАЛЬНОГО ПРОЦЕСУ ДЕННА'!AQ74*$BY$4,0)&gt;0,ROUND('ПЛАН НАВЧАЛЬНОГО ПРОЦЕСУ ДЕННА'!AQ74*$BY$4,0)*2,2),0)</f>
        <v>0</v>
      </c>
      <c r="AS73" s="311">
        <f>IF('ПЛАН НАВЧАЛЬНОГО ПРОЦЕСУ ДЕННА'!AR74&gt;0,IF(ROUND('ПЛАН НАВЧАЛЬНОГО ПРОЦЕСУ ДЕННА'!AR74*$BY$4,0)&gt;0,ROUND('ПЛАН НАВЧАЛЬНОГО ПРОЦЕСУ ДЕННА'!AR74*$BY$4,0)*2,2),0)</f>
        <v>0</v>
      </c>
      <c r="AT73" s="311">
        <f>IF('ПЛАН НАВЧАЛЬНОГО ПРОЦЕСУ ДЕННА'!AS74&gt;0,IF(ROUND('ПЛАН НАВЧАЛЬНОГО ПРОЦЕСУ ДЕННА'!AS74*$BY$4,0)&gt;0,ROUND('ПЛАН НАВЧАЛЬНОГО ПРОЦЕСУ ДЕННА'!AS74*$BY$4,0)*2,2),0)</f>
        <v>0</v>
      </c>
      <c r="AU73" s="70">
        <f>'ПЛАН НАВЧАЛЬНОГО ПРОЦЕСУ ДЕННА'!AT74</f>
        <v>0</v>
      </c>
      <c r="AV73" s="311">
        <f>IF('ПЛАН НАВЧАЛЬНОГО ПРОЦЕСУ ДЕННА'!AU74&gt;0,IF(ROUND('ПЛАН НАВЧАЛЬНОГО ПРОЦЕСУ ДЕННА'!AU74*$BY$4,0)&gt;0,ROUND('ПЛАН НАВЧАЛЬНОГО ПРОЦЕСУ ДЕННА'!AU74*$BY$4,0)*2,2),0)</f>
        <v>0</v>
      </c>
      <c r="AW73" s="311">
        <f>IF('ПЛАН НАВЧАЛЬНОГО ПРОЦЕСУ ДЕННА'!AV74&gt;0,IF(ROUND('ПЛАН НАВЧАЛЬНОГО ПРОЦЕСУ ДЕННА'!AV74*$BY$4,0)&gt;0,ROUND('ПЛАН НАВЧАЛЬНОГО ПРОЦЕСУ ДЕННА'!AV74*$BY$4,0)*2,2),0)</f>
        <v>0</v>
      </c>
      <c r="AX73" s="311">
        <f>IF('ПЛАН НАВЧАЛЬНОГО ПРОЦЕСУ ДЕННА'!AW74&gt;0,IF(ROUND('ПЛАН НАВЧАЛЬНОГО ПРОЦЕСУ ДЕННА'!AW74*$BY$4,0)&gt;0,ROUND('ПЛАН НАВЧАЛЬНОГО ПРОЦЕСУ ДЕННА'!AW74*$BY$4,0)*2,2),0)</f>
        <v>0</v>
      </c>
      <c r="AY73" s="70">
        <f>'ПЛАН НАВЧАЛЬНОГО ПРОЦЕСУ ДЕННА'!AX74</f>
        <v>0</v>
      </c>
      <c r="AZ73" s="311">
        <f>IF('ПЛАН НАВЧАЛЬНОГО ПРОЦЕСУ ДЕННА'!AY74&gt;0,IF(ROUND('ПЛАН НАВЧАЛЬНОГО ПРОЦЕСУ ДЕННА'!AY74*$BY$4,0)&gt;0,ROUND('ПЛАН НАВЧАЛЬНОГО ПРОЦЕСУ ДЕННА'!AY74*$BY$4,0)*2,2),0)</f>
        <v>0</v>
      </c>
      <c r="BA73" s="311">
        <f>IF('ПЛАН НАВЧАЛЬНОГО ПРОЦЕСУ ДЕННА'!AZ74&gt;0,IF(ROUND('ПЛАН НАВЧАЛЬНОГО ПРОЦЕСУ ДЕННА'!AZ74*$BY$4,0)&gt;0,ROUND('ПЛАН НАВЧАЛЬНОГО ПРОЦЕСУ ДЕННА'!AZ74*$BY$4,0)*2,2),0)</f>
        <v>0</v>
      </c>
      <c r="BB73" s="311">
        <f>IF('ПЛАН НАВЧАЛЬНОГО ПРОЦЕСУ ДЕННА'!BA74&gt;0,IF(ROUND('ПЛАН НАВЧАЛЬНОГО ПРОЦЕСУ ДЕННА'!BA74*$BY$4,0)&gt;0,ROUND('ПЛАН НАВЧАЛЬНОГО ПРОЦЕСУ ДЕННА'!BA74*$BY$4,0)*2,2),0)</f>
        <v>0</v>
      </c>
      <c r="BC73" s="70">
        <f>'ПЛАН НАВЧАЛЬНОГО ПРОЦЕСУ ДЕННА'!BB74</f>
        <v>0</v>
      </c>
      <c r="BD73" s="311">
        <f>IF('ПЛАН НАВЧАЛЬНОГО ПРОЦЕСУ ДЕННА'!BC74&gt;0,IF(ROUND('ПЛАН НАВЧАЛЬНОГО ПРОЦЕСУ ДЕННА'!BC74*$BY$4,0)&gt;0,ROUND('ПЛАН НАВЧАЛЬНОГО ПРОЦЕСУ ДЕННА'!BC74*$BY$4,0)*2,2),0)</f>
        <v>0</v>
      </c>
      <c r="BE73" s="311">
        <f>IF('ПЛАН НАВЧАЛЬНОГО ПРОЦЕСУ ДЕННА'!BD74&gt;0,IF(ROUND('ПЛАН НАВЧАЛЬНОГО ПРОЦЕСУ ДЕННА'!BD74*$BY$4,0)&gt;0,ROUND('ПЛАН НАВЧАЛЬНОГО ПРОЦЕСУ ДЕННА'!BD74*$BY$4,0)*2,2),0)</f>
        <v>0</v>
      </c>
      <c r="BF73" s="311">
        <f>IF('ПЛАН НАВЧАЛЬНОГО ПРОЦЕСУ ДЕННА'!BE74&gt;0,IF(ROUND('ПЛАН НАВЧАЛЬНОГО ПРОЦЕСУ ДЕННА'!BE74*$BY$4,0)&gt;0,ROUND('ПЛАН НАВЧАЛЬНОГО ПРОЦЕСУ ДЕННА'!BE74*$BY$4,0)*2,2),0)</f>
        <v>0</v>
      </c>
      <c r="BG73" s="70">
        <f>'ПЛАН НАВЧАЛЬНОГО ПРОЦЕСУ ДЕННА'!BF74</f>
        <v>0</v>
      </c>
      <c r="BH73" s="311">
        <f>IF('ПЛАН НАВЧАЛЬНОГО ПРОЦЕСУ ДЕННА'!BG74&gt;0,IF(ROUND('ПЛАН НАВЧАЛЬНОГО ПРОЦЕСУ ДЕННА'!BG74*$BY$4,0)&gt;0,ROUND('ПЛАН НАВЧАЛЬНОГО ПРОЦЕСУ ДЕННА'!BG74*$BY$4,0)*2,2),0)</f>
        <v>0</v>
      </c>
      <c r="BI73" s="311">
        <f>IF('ПЛАН НАВЧАЛЬНОГО ПРОЦЕСУ ДЕННА'!BH74&gt;0,IF(ROUND('ПЛАН НАВЧАЛЬНОГО ПРОЦЕСУ ДЕННА'!BH74*$BY$4,0)&gt;0,ROUND('ПЛАН НАВЧАЛЬНОГО ПРОЦЕСУ ДЕННА'!BH74*$BY$4,0)*2,2),0)</f>
        <v>0</v>
      </c>
      <c r="BJ73" s="311">
        <f>IF('ПЛАН НАВЧАЛЬНОГО ПРОЦЕСУ ДЕННА'!BI74&gt;0,IF(ROUND('ПЛАН НАВЧАЛЬНОГО ПРОЦЕСУ ДЕННА'!BI74*$BY$4,0)&gt;0,ROUND('ПЛАН НАВЧАЛЬНОГО ПРОЦЕСУ ДЕННА'!BI74*$BY$4,0)*2,2),0)</f>
        <v>0</v>
      </c>
      <c r="BK73" s="70">
        <f>'ПЛАН НАВЧАЛЬНОГО ПРОЦЕСУ ДЕННА'!BJ74</f>
        <v>0</v>
      </c>
      <c r="BL73" s="63">
        <f t="shared" ref="BL73:BL80" si="75">IF(ISERROR(AE73/Z73),0,AE73/Z73)</f>
        <v>1</v>
      </c>
      <c r="BM73" s="127" t="str">
        <f t="shared" ref="BM73:BM80" si="76">IF(ISERROR(SEARCH("в",A73)),"",1)</f>
        <v/>
      </c>
      <c r="BN73" s="14">
        <f t="shared" ref="BN73:BN80" si="77">IF(OR(MID($D73,1,1)="1",MID($E73,1,1)="1",MID($F73,1,1)="1",MID($G73,1,1)="1",MID($H73,1,1)="1",MID($I73,1,1)="1",MID($J73,1,1)="1",MID($K73,1,1)="1",MID($M73,1,1)="1",MID($N73,1,1)="1",MID($O73,1,1)=1),$AA73/$DB73,0)</f>
        <v>0</v>
      </c>
      <c r="BO73" s="14">
        <f t="shared" ref="BO73:BO80" si="78">IF(OR(MID($D73,1,1)="2",MID($E73,1,1)="2",MID($F73,1,1)="2",MID($G73,1,1)="2",MID($H73,1,1)="2",MID($I73,1,1)="2",MID($J73,1,1)="2",MID($K73,1,1)="2",MID($M73,1,1)="2",MID($N73,1,1)="2",MID($O73,1,1)=1),$AA73/$DB73,0)</f>
        <v>0</v>
      </c>
      <c r="BP73" s="14">
        <f t="shared" ref="BP73:BP80" si="79">IF(OR(MID($D73,1,1)="3",MID($E73,1,1)="3",MID($F73,1,1)="3",MID($G73,1,1)="3",MID($H73,1,1)="3",MID($I73,1,1)="3",MID($J73,1,1)="3",MID($K73,1,1)="3",MID($M73,1,1)="3",MID($N73,1,1)="3",MID($O73,1,1)=1),$AA73/$DB73,0)</f>
        <v>0</v>
      </c>
      <c r="BQ73" s="14">
        <f t="shared" ref="BQ73:BQ80" si="80">IF(OR(MID($D73,1,1)="4",MID($E73,1,1)="4",MID($F73,1,1)="4",MID($G73,1,1)="4",MID($H73,1,1)="4",MID($I73,1,1)="4",MID($J73,1,1)="4",MID($K73,1,1)="4",MID($M73,1,1)="4",MID($N73,1,1)="4",MID($O73,1,1)=1),$AA73/$DB73,0)</f>
        <v>0</v>
      </c>
      <c r="BR73" s="14">
        <f t="shared" ref="BR73:BR80" si="81">IF(OR(MID($D73,1,1)="5",MID($E73,1,1)="5",MID($F73,1,1)="5",MID($G73,1,1)="5",MID($H73,1,1)="5",MID($I73,1,1)="5",MID($J73,1,1)="5",MID($K73,1,1)="5",MID($M73,1,1)="5",MID($N73,1,1)="5",MID($O73,1,1)=1),$AA73/$DB73,0)</f>
        <v>0</v>
      </c>
      <c r="BS73" s="14">
        <f t="shared" ref="BS73:BS80" si="82">IF(OR(MID($D73,1,1)="6",MID($E73,1,1)="6",MID($F73,1,1)="6",MID($G73,1,1)="6",MID($H73,1,1)="6",MID($I73,1,1)="6",MID($J73,1,1)="6",MID($K73,1,1)="6",MID($M73,1,1)="6",MID($N73,1,1)="6",MID($O73,1,1)=1),$AA73/$DB73,0)</f>
        <v>0</v>
      </c>
      <c r="BT73" s="14">
        <f t="shared" ref="BT73:BT80" si="83">IF(OR(MID($D73,1,1)="7",MID($E73,1,1)="7",MID($F73,1,1)="7",MID($G73,1,1)="7",MID($H73,1,1)="7",MID($I73,1,1)="7",MID($J73,1,1)="7",MID($K73,1,1)="7",MID($M73,1,1)="7",MID($N73,1,1)="7",MID($O73,1,1)=1),$AA73/$DB73,0)</f>
        <v>0</v>
      </c>
      <c r="BU73" s="14">
        <f t="shared" ref="BU73:BU80" si="84">IF(OR(MID($D73,1,1)="8",MID($E73,1,1)="8",MID($F73,1,1)="8",MID($G73,1,1)="8",MID($H73,1,1)="8",MID($I73,1,1)="8",MID($J73,1,1)="8",MID($K73,1,1)="8",MID($M73,1,1)="8",MID($N73,1,1)="8",MID($O73,1,1)=1),$AA73/$DB73,0)</f>
        <v>0</v>
      </c>
      <c r="BV73" s="92">
        <f t="shared" ref="BV73:BV80" si="85">SUM(BN73:BU73)</f>
        <v>0</v>
      </c>
      <c r="BY73"/>
      <c r="BZ73"/>
      <c r="CA73"/>
      <c r="CB73"/>
      <c r="CC73"/>
      <c r="CD73"/>
      <c r="CE73"/>
      <c r="CF73"/>
      <c r="CG73" s="216"/>
      <c r="CH73" s="229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E73" s="317">
        <f t="shared" ref="DE73:DE80" si="86">SUM($AF73:$AF73)+SUM($AJ73:$AJ73)+SUM($AN73:$AN73)+SUM($AR73:$AR73)+SUM($AV73:$AV73)+SUM($AZ73:$AZ73)+SUM($BD73:$BD73)+SUM($BH73:$BH73)</f>
        <v>0</v>
      </c>
      <c r="DF73" s="324">
        <f t="shared" ref="DF73:DF80" si="87">IF(VALUE($P73)=1,BR$6,0)</f>
        <v>0</v>
      </c>
      <c r="DG73" s="324">
        <f t="shared" ref="DG73:DG80" si="88">IF(VALUE($P73)=2,BR$6,0)</f>
        <v>0</v>
      </c>
      <c r="DH73" s="324">
        <f t="shared" ref="DH73:DH80" si="89">IF(VALUE($P73)=3,BR$6,0)</f>
        <v>0</v>
      </c>
      <c r="DI73" s="324">
        <f t="shared" ref="DI73:DI80" si="90">IF(VALUE($P73)=4,BR$6,0)</f>
        <v>0</v>
      </c>
      <c r="DJ73" s="324">
        <f t="shared" ref="DJ73:DJ80" si="91">IF(VALUE($P73)=5,BR$6,0)</f>
        <v>0</v>
      </c>
      <c r="DK73" s="324">
        <f t="shared" ref="DK73:DK80" si="92">IF(VALUE($P73)=6,BR$6,0)</f>
        <v>0</v>
      </c>
      <c r="DL73" s="324">
        <f t="shared" ref="DL73:DL80" si="93">IF(VALUE($P73)=7,BR$6,0)</f>
        <v>0</v>
      </c>
      <c r="DM73" s="324">
        <f t="shared" ref="DM73:DM80" si="94">IF(VALUE($P73)=8,BR$6,0)</f>
        <v>0</v>
      </c>
      <c r="DN73" s="325">
        <f t="shared" ref="DN73:DN80" si="95">SUM(DF73:DM73)+DW73</f>
        <v>1</v>
      </c>
      <c r="DO73" s="324">
        <f t="shared" ref="DO73:DO80" si="96">IF(VALUE($Q73)=1,$BN$6,0)</f>
        <v>0</v>
      </c>
      <c r="DP73" s="324">
        <f t="shared" ref="DP73:DP80" si="97">IF(VALUE($Q73)=2,$BN$6,0)</f>
        <v>0</v>
      </c>
      <c r="DQ73" s="324">
        <f t="shared" ref="DQ73:DQ80" si="98">IF(VALUE($Q73)=3,$BN$6,0)</f>
        <v>1</v>
      </c>
      <c r="DR73" s="324">
        <f t="shared" ref="DR73:DR80" si="99">IF(VALUE($Q73)=4,$BN$6,0)</f>
        <v>0</v>
      </c>
      <c r="DS73" s="324">
        <f t="shared" ref="DS73:DS80" si="100">IF(VALUE($Q73)=5,$BN$6,0)</f>
        <v>0</v>
      </c>
      <c r="DT73" s="324">
        <f t="shared" ref="DT73:DT80" si="101">IF(VALUE($Q73)=6,$BN$6,0)</f>
        <v>0</v>
      </c>
      <c r="DU73" s="324">
        <f t="shared" ref="DU73:DU80" si="102">IF(VALUE($Q73)=7,$BN$6,0)</f>
        <v>0</v>
      </c>
      <c r="DV73" s="324">
        <f t="shared" ref="DV73:DV80" si="103">IF(VALUE($Q73)=8,$BN$6,0)</f>
        <v>0</v>
      </c>
      <c r="DW73" s="325">
        <f t="shared" ref="DW73:DW80" si="104">SUM(DO73:DV73)</f>
        <v>1</v>
      </c>
    </row>
    <row r="74" spans="1:136" s="19" customFormat="1" ht="12.5">
      <c r="A74" s="22" t="str">
        <f>'ПЛАН НАВЧАЛЬНОГО ПРОЦЕСУ ДЕННА'!A75</f>
        <v>1.2.02</v>
      </c>
      <c r="B74" s="414" t="s">
        <v>336</v>
      </c>
      <c r="C74" s="415" t="str">
        <f>'ПЛАН НАВЧАЛЬНОГО ПРОЦЕСУ ДЕННА'!C75</f>
        <v>МЕіТ</v>
      </c>
      <c r="D74" s="273">
        <f>'ПЛАН НАВЧАЛЬНОГО ПРОЦЕСУ ДЕННА'!D75</f>
        <v>0</v>
      </c>
      <c r="E74" s="273">
        <f>'ПЛАН НАВЧАЛЬНОГО ПРОЦЕСУ ДЕННА'!E75</f>
        <v>0</v>
      </c>
      <c r="F74" s="273">
        <f>'ПЛАН НАВЧАЛЬНОГО ПРОЦЕСУ ДЕННА'!F75</f>
        <v>0</v>
      </c>
      <c r="G74" s="273">
        <f>'ПЛАН НАВЧАЛЬНОГО ПРОЦЕСУ ДЕННА'!G75</f>
        <v>0</v>
      </c>
      <c r="H74" s="273">
        <f>'ПЛАН НАВЧАЛЬНОГО ПРОЦЕСУ ДЕННА'!H75</f>
        <v>0</v>
      </c>
      <c r="I74" s="273">
        <f>'ПЛАН НАВЧАЛЬНОГО ПРОЦЕСУ ДЕННА'!I75</f>
        <v>0</v>
      </c>
      <c r="J74" s="273">
        <f>'ПЛАН НАВЧАЛЬНОГО ПРОЦЕСУ ДЕННА'!J75</f>
        <v>0</v>
      </c>
      <c r="K74" s="273">
        <f>'ПЛАН НАВЧАЛЬНОГО ПРОЦЕСУ ДЕННА'!K75</f>
        <v>0</v>
      </c>
      <c r="L74" s="273">
        <f>'ПЛАН НАВЧАЛЬНОГО ПРОЦЕСУ ДЕННА'!L75</f>
        <v>0</v>
      </c>
      <c r="M74" s="273">
        <f>'ПЛАН НАВЧАЛЬНОГО ПРОЦЕСУ ДЕННА'!M75</f>
        <v>0</v>
      </c>
      <c r="N74" s="273">
        <f>'ПЛАН НАВЧАЛЬНОГО ПРОЦЕСУ ДЕННА'!N75</f>
        <v>0</v>
      </c>
      <c r="O74" s="273">
        <f>'ПЛАН НАВЧАЛЬНОГО ПРОЦЕСУ ДЕННА'!O75</f>
        <v>0</v>
      </c>
      <c r="P74" s="310">
        <f>'ПЛАН НАВЧАЛЬНОГО ПРОЦЕСУ ДЕННА'!P75</f>
        <v>0</v>
      </c>
      <c r="Q74" s="310">
        <v>5</v>
      </c>
      <c r="R74" s="273">
        <f>'ПЛАН НАВЧАЛЬНОГО ПРОЦЕСУ ДЕННА'!R75</f>
        <v>0</v>
      </c>
      <c r="S74" s="273">
        <f>'ПЛАН НАВЧАЛЬНОГО ПРОЦЕСУ ДЕННА'!S75</f>
        <v>0</v>
      </c>
      <c r="T74" s="273">
        <f>'ПЛАН НАВЧАЛЬНОГО ПРОЦЕСУ ДЕННА'!T75</f>
        <v>0</v>
      </c>
      <c r="U74" s="273">
        <f>'ПЛАН НАВЧАЛЬНОГО ПРОЦЕСУ ДЕННА'!U75</f>
        <v>0</v>
      </c>
      <c r="V74" s="273">
        <f>'ПЛАН НАВЧАЛЬНОГО ПРОЦЕСУ ДЕННА'!V75</f>
        <v>0</v>
      </c>
      <c r="W74" s="273">
        <f>'ПЛАН НАВЧАЛЬНОГО ПРОЦЕСУ ДЕННА'!W75</f>
        <v>0</v>
      </c>
      <c r="X74" s="273"/>
      <c r="Y74" s="273">
        <f>'ПЛАН НАВЧАЛЬНОГО ПРОЦЕСУ ДЕННА'!X75</f>
        <v>0</v>
      </c>
      <c r="Z74" s="147">
        <f t="shared" si="71"/>
        <v>30</v>
      </c>
      <c r="AA74" s="147">
        <f t="shared" si="72"/>
        <v>1</v>
      </c>
      <c r="AB74" s="9">
        <f t="shared" si="73"/>
        <v>0</v>
      </c>
      <c r="AC74" s="9">
        <f t="shared" si="73"/>
        <v>0</v>
      </c>
      <c r="AD74" s="9">
        <f t="shared" si="73"/>
        <v>0</v>
      </c>
      <c r="AE74" s="9">
        <f t="shared" si="74"/>
        <v>30</v>
      </c>
      <c r="AF74" s="311">
        <f>IF('ПЛАН НАВЧАЛЬНОГО ПРОЦЕСУ ДЕННА'!AE75&gt;0,IF(ROUND('ПЛАН НАВЧАЛЬНОГО ПРОЦЕСУ ДЕННА'!AE75*$BY$4,0)&gt;0,ROUND('ПЛАН НАВЧАЛЬНОГО ПРОЦЕСУ ДЕННА'!AE75*$BY$4,0)*2,2),0)</f>
        <v>0</v>
      </c>
      <c r="AG74" s="311">
        <f>IF('ПЛАН НАВЧАЛЬНОГО ПРОЦЕСУ ДЕННА'!AF75&gt;0,IF(ROUND('ПЛАН НАВЧАЛЬНОГО ПРОЦЕСУ ДЕННА'!AF75*$BY$4,0)&gt;0,ROUND('ПЛАН НАВЧАЛЬНОГО ПРОЦЕСУ ДЕННА'!AF75*$BY$4,0)*2,2),0)</f>
        <v>0</v>
      </c>
      <c r="AH74" s="311">
        <f>IF('ПЛАН НАВЧАЛЬНОГО ПРОЦЕСУ ДЕННА'!AG75&gt;0,IF(ROUND('ПЛАН НАВЧАЛЬНОГО ПРОЦЕСУ ДЕННА'!AG75*$BY$4,0)&gt;0,ROUND('ПЛАН НАВЧАЛЬНОГО ПРОЦЕСУ ДЕННА'!AG75*$BY$4,0)*2,2),0)</f>
        <v>0</v>
      </c>
      <c r="AI74" s="70">
        <f>'ПЛАН НАВЧАЛЬНОГО ПРОЦЕСУ ДЕННА'!AH75</f>
        <v>0</v>
      </c>
      <c r="AJ74" s="311">
        <f>IF('ПЛАН НАВЧАЛЬНОГО ПРОЦЕСУ ДЕННА'!AI75&gt;0,IF(ROUND('ПЛАН НАВЧАЛЬНОГО ПРОЦЕСУ ДЕННА'!AI75*$BY$4,0)&gt;0,ROUND('ПЛАН НАВЧАЛЬНОГО ПРОЦЕСУ ДЕННА'!AI75*$BY$4,0)*2,2),0)</f>
        <v>0</v>
      </c>
      <c r="AK74" s="311">
        <f>IF('ПЛАН НАВЧАЛЬНОГО ПРОЦЕСУ ДЕННА'!AJ75&gt;0,IF(ROUND('ПЛАН НАВЧАЛЬНОГО ПРОЦЕСУ ДЕННА'!AJ75*$BY$4,0)&gt;0,ROUND('ПЛАН НАВЧАЛЬНОГО ПРОЦЕСУ ДЕННА'!AJ75*$BY$4,0)*2,2),0)</f>
        <v>0</v>
      </c>
      <c r="AL74" s="311">
        <f>IF('ПЛАН НАВЧАЛЬНОГО ПРОЦЕСУ ДЕННА'!AK75&gt;0,IF(ROUND('ПЛАН НАВЧАЛЬНОГО ПРОЦЕСУ ДЕННА'!AK75*$BY$4,0)&gt;0,ROUND('ПЛАН НАВЧАЛЬНОГО ПРОЦЕСУ ДЕННА'!AK75*$BY$4,0)*2,2),0)</f>
        <v>0</v>
      </c>
      <c r="AM74" s="70">
        <f>'ПЛАН НАВЧАЛЬНОГО ПРОЦЕСУ ДЕННА'!AL75</f>
        <v>0</v>
      </c>
      <c r="AN74" s="311">
        <f>IF('ПЛАН НАВЧАЛЬНОГО ПРОЦЕСУ ДЕННА'!AM75&gt;0,IF(ROUND('ПЛАН НАВЧАЛЬНОГО ПРОЦЕСУ ДЕННА'!AM75*$BY$4,0)&gt;0,ROUND('ПЛАН НАВЧАЛЬНОГО ПРОЦЕСУ ДЕННА'!AM75*$BY$4,0)*2,2),0)</f>
        <v>0</v>
      </c>
      <c r="AO74" s="311">
        <f>IF('ПЛАН НАВЧАЛЬНОГО ПРОЦЕСУ ДЕННА'!AN75&gt;0,IF(ROUND('ПЛАН НАВЧАЛЬНОГО ПРОЦЕСУ ДЕННА'!AN75*$BY$4,0)&gt;0,ROUND('ПЛАН НАВЧАЛЬНОГО ПРОЦЕСУ ДЕННА'!AN75*$BY$4,0)*2,2),0)</f>
        <v>0</v>
      </c>
      <c r="AP74" s="311">
        <f>IF('ПЛАН НАВЧАЛЬНОГО ПРОЦЕСУ ДЕННА'!AO75&gt;0,IF(ROUND('ПЛАН НАВЧАЛЬНОГО ПРОЦЕСУ ДЕННА'!AO75*$BY$4,0)&gt;0,ROUND('ПЛАН НАВЧАЛЬНОГО ПРОЦЕСУ ДЕННА'!AO75*$BY$4,0)*2,2),0)</f>
        <v>0</v>
      </c>
      <c r="AQ74" s="70">
        <f>'ПЛАН НАВЧАЛЬНОГО ПРОЦЕСУ ДЕННА'!AP75</f>
        <v>0</v>
      </c>
      <c r="AR74" s="311">
        <f>IF('ПЛАН НАВЧАЛЬНОГО ПРОЦЕСУ ДЕННА'!AQ75&gt;0,IF(ROUND('ПЛАН НАВЧАЛЬНОГО ПРОЦЕСУ ДЕННА'!AQ75*$BY$4,0)&gt;0,ROUND('ПЛАН НАВЧАЛЬНОГО ПРОЦЕСУ ДЕННА'!AQ75*$BY$4,0)*2,2),0)</f>
        <v>0</v>
      </c>
      <c r="AS74" s="311">
        <f>IF('ПЛАН НАВЧАЛЬНОГО ПРОЦЕСУ ДЕННА'!AR75&gt;0,IF(ROUND('ПЛАН НАВЧАЛЬНОГО ПРОЦЕСУ ДЕННА'!AR75*$BY$4,0)&gt;0,ROUND('ПЛАН НАВЧАЛЬНОГО ПРОЦЕСУ ДЕННА'!AR75*$BY$4,0)*2,2),0)</f>
        <v>0</v>
      </c>
      <c r="AT74" s="311">
        <f>IF('ПЛАН НАВЧАЛЬНОГО ПРОЦЕСУ ДЕННА'!AS75&gt;0,IF(ROUND('ПЛАН НАВЧАЛЬНОГО ПРОЦЕСУ ДЕННА'!AS75*$BY$4,0)&gt;0,ROUND('ПЛАН НАВЧАЛЬНОГО ПРОЦЕСУ ДЕННА'!AS75*$BY$4,0)*2,2),0)</f>
        <v>0</v>
      </c>
      <c r="AU74" s="70">
        <f>'ПЛАН НАВЧАЛЬНОГО ПРОЦЕСУ ДЕННА'!AT75</f>
        <v>0</v>
      </c>
      <c r="AV74" s="311">
        <f>IF('ПЛАН НАВЧАЛЬНОГО ПРОЦЕСУ ДЕННА'!AU75&gt;0,IF(ROUND('ПЛАН НАВЧАЛЬНОГО ПРОЦЕСУ ДЕННА'!AU75*$BY$4,0)&gt;0,ROUND('ПЛАН НАВЧАЛЬНОГО ПРОЦЕСУ ДЕННА'!AU75*$BY$4,0)*2,2),0)</f>
        <v>0</v>
      </c>
      <c r="AW74" s="311">
        <f>IF('ПЛАН НАВЧАЛЬНОГО ПРОЦЕСУ ДЕННА'!AV75&gt;0,IF(ROUND('ПЛАН НАВЧАЛЬНОГО ПРОЦЕСУ ДЕННА'!AV75*$BY$4,0)&gt;0,ROUND('ПЛАН НАВЧАЛЬНОГО ПРОЦЕСУ ДЕННА'!AV75*$BY$4,0)*2,2),0)</f>
        <v>0</v>
      </c>
      <c r="AX74" s="311">
        <f>IF('ПЛАН НАВЧАЛЬНОГО ПРОЦЕСУ ДЕННА'!AW75&gt;0,IF(ROUND('ПЛАН НАВЧАЛЬНОГО ПРОЦЕСУ ДЕННА'!AW75*$BY$4,0)&gt;0,ROUND('ПЛАН НАВЧАЛЬНОГО ПРОЦЕСУ ДЕННА'!AW75*$BY$4,0)*2,2),0)</f>
        <v>0</v>
      </c>
      <c r="AY74" s="70">
        <f>'ПЛАН НАВЧАЛЬНОГО ПРОЦЕСУ ДЕННА'!AX75</f>
        <v>1</v>
      </c>
      <c r="AZ74" s="311">
        <f>IF('ПЛАН НАВЧАЛЬНОГО ПРОЦЕСУ ДЕННА'!AY75&gt;0,IF(ROUND('ПЛАН НАВЧАЛЬНОГО ПРОЦЕСУ ДЕННА'!AY75*$BY$4,0)&gt;0,ROUND('ПЛАН НАВЧАЛЬНОГО ПРОЦЕСУ ДЕННА'!AY75*$BY$4,0)*2,2),0)</f>
        <v>0</v>
      </c>
      <c r="BA74" s="311">
        <f>IF('ПЛАН НАВЧАЛЬНОГО ПРОЦЕСУ ДЕННА'!AZ75&gt;0,IF(ROUND('ПЛАН НАВЧАЛЬНОГО ПРОЦЕСУ ДЕННА'!AZ75*$BY$4,0)&gt;0,ROUND('ПЛАН НАВЧАЛЬНОГО ПРОЦЕСУ ДЕННА'!AZ75*$BY$4,0)*2,2),0)</f>
        <v>0</v>
      </c>
      <c r="BB74" s="311">
        <f>IF('ПЛАН НАВЧАЛЬНОГО ПРОЦЕСУ ДЕННА'!BA75&gt;0,IF(ROUND('ПЛАН НАВЧАЛЬНОГО ПРОЦЕСУ ДЕННА'!BA75*$BY$4,0)&gt;0,ROUND('ПЛАН НАВЧАЛЬНОГО ПРОЦЕСУ ДЕННА'!BA75*$BY$4,0)*2,2),0)</f>
        <v>0</v>
      </c>
      <c r="BC74" s="70">
        <f>'ПЛАН НАВЧАЛЬНОГО ПРОЦЕСУ ДЕННА'!BB75</f>
        <v>0</v>
      </c>
      <c r="BD74" s="311">
        <f>IF('ПЛАН НАВЧАЛЬНОГО ПРОЦЕСУ ДЕННА'!BC75&gt;0,IF(ROUND('ПЛАН НАВЧАЛЬНОГО ПРОЦЕСУ ДЕННА'!BC75*$BY$4,0)&gt;0,ROUND('ПЛАН НАВЧАЛЬНОГО ПРОЦЕСУ ДЕННА'!BC75*$BY$4,0)*2,2),0)</f>
        <v>0</v>
      </c>
      <c r="BE74" s="311">
        <f>IF('ПЛАН НАВЧАЛЬНОГО ПРОЦЕСУ ДЕННА'!BD75&gt;0,IF(ROUND('ПЛАН НАВЧАЛЬНОГО ПРОЦЕСУ ДЕННА'!BD75*$BY$4,0)&gt;0,ROUND('ПЛАН НАВЧАЛЬНОГО ПРОЦЕСУ ДЕННА'!BD75*$BY$4,0)*2,2),0)</f>
        <v>0</v>
      </c>
      <c r="BF74" s="311">
        <f>IF('ПЛАН НАВЧАЛЬНОГО ПРОЦЕСУ ДЕННА'!BE75&gt;0,IF(ROUND('ПЛАН НАВЧАЛЬНОГО ПРОЦЕСУ ДЕННА'!BE75*$BY$4,0)&gt;0,ROUND('ПЛАН НАВЧАЛЬНОГО ПРОЦЕСУ ДЕННА'!BE75*$BY$4,0)*2,2),0)</f>
        <v>0</v>
      </c>
      <c r="BG74" s="70">
        <f>'ПЛАН НАВЧАЛЬНОГО ПРОЦЕСУ ДЕННА'!BF75</f>
        <v>0</v>
      </c>
      <c r="BH74" s="311">
        <f>IF('ПЛАН НАВЧАЛЬНОГО ПРОЦЕСУ ДЕННА'!BG75&gt;0,IF(ROUND('ПЛАН НАВЧАЛЬНОГО ПРОЦЕСУ ДЕННА'!BG75*$BY$4,0)&gt;0,ROUND('ПЛАН НАВЧАЛЬНОГО ПРОЦЕСУ ДЕННА'!BG75*$BY$4,0)*2,2),0)</f>
        <v>0</v>
      </c>
      <c r="BI74" s="311">
        <f>IF('ПЛАН НАВЧАЛЬНОГО ПРОЦЕСУ ДЕННА'!BH75&gt;0,IF(ROUND('ПЛАН НАВЧАЛЬНОГО ПРОЦЕСУ ДЕННА'!BH75*$BY$4,0)&gt;0,ROUND('ПЛАН НАВЧАЛЬНОГО ПРОЦЕСУ ДЕННА'!BH75*$BY$4,0)*2,2),0)</f>
        <v>0</v>
      </c>
      <c r="BJ74" s="311">
        <f>IF('ПЛАН НАВЧАЛЬНОГО ПРОЦЕСУ ДЕННА'!BI75&gt;0,IF(ROUND('ПЛАН НАВЧАЛЬНОГО ПРОЦЕСУ ДЕННА'!BI75*$BY$4,0)&gt;0,ROUND('ПЛАН НАВЧАЛЬНОГО ПРОЦЕСУ ДЕННА'!BI75*$BY$4,0)*2,2),0)</f>
        <v>0</v>
      </c>
      <c r="BK74" s="70">
        <f>'ПЛАН НАВЧАЛЬНОГО ПРОЦЕСУ ДЕННА'!BJ75</f>
        <v>0</v>
      </c>
      <c r="BL74" s="63">
        <f t="shared" si="75"/>
        <v>1</v>
      </c>
      <c r="BM74" s="127" t="str">
        <f t="shared" si="76"/>
        <v/>
      </c>
      <c r="BN74" s="14">
        <f t="shared" si="77"/>
        <v>0</v>
      </c>
      <c r="BO74" s="14">
        <f t="shared" si="78"/>
        <v>0</v>
      </c>
      <c r="BP74" s="14">
        <f t="shared" si="79"/>
        <v>0</v>
      </c>
      <c r="BQ74" s="14">
        <f t="shared" si="80"/>
        <v>0</v>
      </c>
      <c r="BR74" s="14">
        <f t="shared" si="81"/>
        <v>0</v>
      </c>
      <c r="BS74" s="14">
        <f t="shared" si="82"/>
        <v>0</v>
      </c>
      <c r="BT74" s="14">
        <f t="shared" si="83"/>
        <v>0</v>
      </c>
      <c r="BU74" s="14">
        <f t="shared" si="84"/>
        <v>0</v>
      </c>
      <c r="BV74" s="92">
        <f t="shared" si="85"/>
        <v>0</v>
      </c>
      <c r="BY74"/>
      <c r="BZ74"/>
      <c r="CA74"/>
      <c r="CB74"/>
      <c r="CC74"/>
      <c r="CD74"/>
      <c r="CE74"/>
      <c r="CF74"/>
      <c r="CG74" s="216"/>
      <c r="CH74" s="229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E74" s="317">
        <f t="shared" si="86"/>
        <v>0</v>
      </c>
      <c r="DF74" s="324">
        <f t="shared" si="87"/>
        <v>0</v>
      </c>
      <c r="DG74" s="324">
        <f t="shared" si="88"/>
        <v>0</v>
      </c>
      <c r="DH74" s="324">
        <f t="shared" si="89"/>
        <v>0</v>
      </c>
      <c r="DI74" s="324">
        <f t="shared" si="90"/>
        <v>0</v>
      </c>
      <c r="DJ74" s="324">
        <f t="shared" si="91"/>
        <v>0</v>
      </c>
      <c r="DK74" s="324">
        <f t="shared" si="92"/>
        <v>0</v>
      </c>
      <c r="DL74" s="324">
        <f t="shared" si="93"/>
        <v>0</v>
      </c>
      <c r="DM74" s="324">
        <f t="shared" si="94"/>
        <v>0</v>
      </c>
      <c r="DN74" s="325">
        <f t="shared" si="95"/>
        <v>1</v>
      </c>
      <c r="DO74" s="324">
        <f t="shared" si="96"/>
        <v>0</v>
      </c>
      <c r="DP74" s="324">
        <f t="shared" si="97"/>
        <v>0</v>
      </c>
      <c r="DQ74" s="324">
        <f t="shared" si="98"/>
        <v>0</v>
      </c>
      <c r="DR74" s="324">
        <f t="shared" si="99"/>
        <v>0</v>
      </c>
      <c r="DS74" s="324">
        <f t="shared" si="100"/>
        <v>1</v>
      </c>
      <c r="DT74" s="324">
        <f t="shared" si="101"/>
        <v>0</v>
      </c>
      <c r="DU74" s="324">
        <f t="shared" si="102"/>
        <v>0</v>
      </c>
      <c r="DV74" s="324">
        <f t="shared" si="103"/>
        <v>0</v>
      </c>
      <c r="DW74" s="325">
        <f t="shared" si="104"/>
        <v>1</v>
      </c>
    </row>
    <row r="75" spans="1:136" s="19" customFormat="1" ht="12.5">
      <c r="A75" s="22" t="str">
        <f>'ПЛАН НАВЧАЛЬНОГО ПРОЦЕСУ ДЕННА'!A76</f>
        <v>1.2.03</v>
      </c>
      <c r="B75" s="414" t="str">
        <f>'ПЛАН НАВЧАЛЬНОГО ПРОЦЕСУ ДЕННА'!B76</f>
        <v>Туроперейтинг</v>
      </c>
      <c r="C75" s="415" t="str">
        <f>'ПЛАН НАВЧАЛЬНОГО ПРОЦЕСУ ДЕННА'!C76</f>
        <v>МЕіТ</v>
      </c>
      <c r="D75" s="273">
        <f>'ПЛАН НАВЧАЛЬНОГО ПРОЦЕСУ ДЕННА'!D76</f>
        <v>0</v>
      </c>
      <c r="E75" s="273">
        <f>'ПЛАН НАВЧАЛЬНОГО ПРОЦЕСУ ДЕННА'!E76</f>
        <v>0</v>
      </c>
      <c r="F75" s="273">
        <f>'ПЛАН НАВЧАЛЬНОГО ПРОЦЕСУ ДЕННА'!F76</f>
        <v>0</v>
      </c>
      <c r="G75" s="273">
        <f>'ПЛАН НАВЧАЛЬНОГО ПРОЦЕСУ ДЕННА'!G76</f>
        <v>0</v>
      </c>
      <c r="H75" s="273">
        <f>'ПЛАН НАВЧАЛЬНОГО ПРОЦЕСУ ДЕННА'!H76</f>
        <v>0</v>
      </c>
      <c r="I75" s="273">
        <f>'ПЛАН НАВЧАЛЬНОГО ПРОЦЕСУ ДЕННА'!I76</f>
        <v>0</v>
      </c>
      <c r="J75" s="273">
        <f>'ПЛАН НАВЧАЛЬНОГО ПРОЦЕСУ ДЕННА'!J76</f>
        <v>0</v>
      </c>
      <c r="K75" s="273">
        <f>'ПЛАН НАВЧАЛЬНОГО ПРОЦЕСУ ДЕННА'!K76</f>
        <v>0</v>
      </c>
      <c r="L75" s="273">
        <f>'ПЛАН НАВЧАЛЬНОГО ПРОЦЕСУ ДЕННА'!L76</f>
        <v>0</v>
      </c>
      <c r="M75" s="273">
        <f>'ПЛАН НАВЧАЛЬНОГО ПРОЦЕСУ ДЕННА'!M76</f>
        <v>0</v>
      </c>
      <c r="N75" s="273">
        <f>'ПЛАН НАВЧАЛЬНОГО ПРОЦЕСУ ДЕННА'!N76</f>
        <v>0</v>
      </c>
      <c r="O75" s="273">
        <f>'ПЛАН НАВЧАЛЬНОГО ПРОЦЕСУ ДЕННА'!O76</f>
        <v>0</v>
      </c>
      <c r="P75" s="310">
        <f>'ПЛАН НАВЧАЛЬНОГО ПРОЦЕСУ ДЕННА'!P76</f>
        <v>0</v>
      </c>
      <c r="Q75" s="310">
        <f>'ПЛАН НАВЧАЛЬНОГО ПРОЦЕСУ ДЕННА'!Q76</f>
        <v>7</v>
      </c>
      <c r="R75" s="273">
        <f>'ПЛАН НАВЧАЛЬНОГО ПРОЦЕСУ ДЕННА'!R76</f>
        <v>0</v>
      </c>
      <c r="S75" s="273">
        <f>'ПЛАН НАВЧАЛЬНОГО ПРОЦЕСУ ДЕННА'!S76</f>
        <v>0</v>
      </c>
      <c r="T75" s="273">
        <f>'ПЛАН НАВЧАЛЬНОГО ПРОЦЕСУ ДЕННА'!T76</f>
        <v>0</v>
      </c>
      <c r="U75" s="273">
        <f>'ПЛАН НАВЧАЛЬНОГО ПРОЦЕСУ ДЕННА'!U76</f>
        <v>0</v>
      </c>
      <c r="V75" s="273">
        <f>'ПЛАН НАВЧАЛЬНОГО ПРОЦЕСУ ДЕННА'!V76</f>
        <v>0</v>
      </c>
      <c r="W75" s="273">
        <f>'ПЛАН НАВЧАЛЬНОГО ПРОЦЕСУ ДЕННА'!W76</f>
        <v>0</v>
      </c>
      <c r="X75" s="273"/>
      <c r="Y75" s="273">
        <f>'ПЛАН НАВЧАЛЬНОГО ПРОЦЕСУ ДЕННА'!X76</f>
        <v>0</v>
      </c>
      <c r="Z75" s="147">
        <f t="shared" si="71"/>
        <v>30</v>
      </c>
      <c r="AA75" s="147">
        <f t="shared" si="72"/>
        <v>1</v>
      </c>
      <c r="AB75" s="9">
        <f t="shared" si="73"/>
        <v>0</v>
      </c>
      <c r="AC75" s="9">
        <f t="shared" si="73"/>
        <v>0</v>
      </c>
      <c r="AD75" s="9">
        <f t="shared" si="73"/>
        <v>0</v>
      </c>
      <c r="AE75" s="9">
        <f t="shared" si="74"/>
        <v>30</v>
      </c>
      <c r="AF75" s="311">
        <f>IF('ПЛАН НАВЧАЛЬНОГО ПРОЦЕСУ ДЕННА'!AE76&gt;0,IF(ROUND('ПЛАН НАВЧАЛЬНОГО ПРОЦЕСУ ДЕННА'!AE76*$BY$4,0)&gt;0,ROUND('ПЛАН НАВЧАЛЬНОГО ПРОЦЕСУ ДЕННА'!AE76*$BY$4,0)*2,2),0)</f>
        <v>0</v>
      </c>
      <c r="AG75" s="311">
        <f>IF('ПЛАН НАВЧАЛЬНОГО ПРОЦЕСУ ДЕННА'!AF76&gt;0,IF(ROUND('ПЛАН НАВЧАЛЬНОГО ПРОЦЕСУ ДЕННА'!AF76*$BY$4,0)&gt;0,ROUND('ПЛАН НАВЧАЛЬНОГО ПРОЦЕСУ ДЕННА'!AF76*$BY$4,0)*2,2),0)</f>
        <v>0</v>
      </c>
      <c r="AH75" s="311">
        <f>IF('ПЛАН НАВЧАЛЬНОГО ПРОЦЕСУ ДЕННА'!AG76&gt;0,IF(ROUND('ПЛАН НАВЧАЛЬНОГО ПРОЦЕСУ ДЕННА'!AG76*$BY$4,0)&gt;0,ROUND('ПЛАН НАВЧАЛЬНОГО ПРОЦЕСУ ДЕННА'!AG76*$BY$4,0)*2,2),0)</f>
        <v>0</v>
      </c>
      <c r="AI75" s="70">
        <f>'ПЛАН НАВЧАЛЬНОГО ПРОЦЕСУ ДЕННА'!AH76</f>
        <v>0</v>
      </c>
      <c r="AJ75" s="311">
        <f>IF('ПЛАН НАВЧАЛЬНОГО ПРОЦЕСУ ДЕННА'!AI76&gt;0,IF(ROUND('ПЛАН НАВЧАЛЬНОГО ПРОЦЕСУ ДЕННА'!AI76*$BY$4,0)&gt;0,ROUND('ПЛАН НАВЧАЛЬНОГО ПРОЦЕСУ ДЕННА'!AI76*$BY$4,0)*2,2),0)</f>
        <v>0</v>
      </c>
      <c r="AK75" s="311">
        <f>IF('ПЛАН НАВЧАЛЬНОГО ПРОЦЕСУ ДЕННА'!AJ76&gt;0,IF(ROUND('ПЛАН НАВЧАЛЬНОГО ПРОЦЕСУ ДЕННА'!AJ76*$BY$4,0)&gt;0,ROUND('ПЛАН НАВЧАЛЬНОГО ПРОЦЕСУ ДЕННА'!AJ76*$BY$4,0)*2,2),0)</f>
        <v>0</v>
      </c>
      <c r="AL75" s="311">
        <f>IF('ПЛАН НАВЧАЛЬНОГО ПРОЦЕСУ ДЕННА'!AK76&gt;0,IF(ROUND('ПЛАН НАВЧАЛЬНОГО ПРОЦЕСУ ДЕННА'!AK76*$BY$4,0)&gt;0,ROUND('ПЛАН НАВЧАЛЬНОГО ПРОЦЕСУ ДЕННА'!AK76*$BY$4,0)*2,2),0)</f>
        <v>0</v>
      </c>
      <c r="AM75" s="70">
        <f>'ПЛАН НАВЧАЛЬНОГО ПРОЦЕСУ ДЕННА'!AL76</f>
        <v>0</v>
      </c>
      <c r="AN75" s="311">
        <f>IF('ПЛАН НАВЧАЛЬНОГО ПРОЦЕСУ ДЕННА'!AM76&gt;0,IF(ROUND('ПЛАН НАВЧАЛЬНОГО ПРОЦЕСУ ДЕННА'!AM76*$BY$4,0)&gt;0,ROUND('ПЛАН НАВЧАЛЬНОГО ПРОЦЕСУ ДЕННА'!AM76*$BY$4,0)*2,2),0)</f>
        <v>0</v>
      </c>
      <c r="AO75" s="311">
        <f>IF('ПЛАН НАВЧАЛЬНОГО ПРОЦЕСУ ДЕННА'!AN76&gt;0,IF(ROUND('ПЛАН НАВЧАЛЬНОГО ПРОЦЕСУ ДЕННА'!AN76*$BY$4,0)&gt;0,ROUND('ПЛАН НАВЧАЛЬНОГО ПРОЦЕСУ ДЕННА'!AN76*$BY$4,0)*2,2),0)</f>
        <v>0</v>
      </c>
      <c r="AP75" s="311">
        <f>IF('ПЛАН НАВЧАЛЬНОГО ПРОЦЕСУ ДЕННА'!AO76&gt;0,IF(ROUND('ПЛАН НАВЧАЛЬНОГО ПРОЦЕСУ ДЕННА'!AO76*$BY$4,0)&gt;0,ROUND('ПЛАН НАВЧАЛЬНОГО ПРОЦЕСУ ДЕННА'!AO76*$BY$4,0)*2,2),0)</f>
        <v>0</v>
      </c>
      <c r="AQ75" s="70">
        <f>'ПЛАН НАВЧАЛЬНОГО ПРОЦЕСУ ДЕННА'!AP76</f>
        <v>0</v>
      </c>
      <c r="AR75" s="311">
        <f>IF('ПЛАН НАВЧАЛЬНОГО ПРОЦЕСУ ДЕННА'!AQ76&gt;0,IF(ROUND('ПЛАН НАВЧАЛЬНОГО ПРОЦЕСУ ДЕННА'!AQ76*$BY$4,0)&gt;0,ROUND('ПЛАН НАВЧАЛЬНОГО ПРОЦЕСУ ДЕННА'!AQ76*$BY$4,0)*2,2),0)</f>
        <v>0</v>
      </c>
      <c r="AS75" s="311">
        <f>IF('ПЛАН НАВЧАЛЬНОГО ПРОЦЕСУ ДЕННА'!AR76&gt;0,IF(ROUND('ПЛАН НАВЧАЛЬНОГО ПРОЦЕСУ ДЕННА'!AR76*$BY$4,0)&gt;0,ROUND('ПЛАН НАВЧАЛЬНОГО ПРОЦЕСУ ДЕННА'!AR76*$BY$4,0)*2,2),0)</f>
        <v>0</v>
      </c>
      <c r="AT75" s="311">
        <f>IF('ПЛАН НАВЧАЛЬНОГО ПРОЦЕСУ ДЕННА'!AS76&gt;0,IF(ROUND('ПЛАН НАВЧАЛЬНОГО ПРОЦЕСУ ДЕННА'!AS76*$BY$4,0)&gt;0,ROUND('ПЛАН НАВЧАЛЬНОГО ПРОЦЕСУ ДЕННА'!AS76*$BY$4,0)*2,2),0)</f>
        <v>0</v>
      </c>
      <c r="AU75" s="70">
        <f>'ПЛАН НАВЧАЛЬНОГО ПРОЦЕСУ ДЕННА'!AT76</f>
        <v>0</v>
      </c>
      <c r="AV75" s="311">
        <f>IF('ПЛАН НАВЧАЛЬНОГО ПРОЦЕСУ ДЕННА'!AU76&gt;0,IF(ROUND('ПЛАН НАВЧАЛЬНОГО ПРОЦЕСУ ДЕННА'!AU76*$BY$4,0)&gt;0,ROUND('ПЛАН НАВЧАЛЬНОГО ПРОЦЕСУ ДЕННА'!AU76*$BY$4,0)*2,2),0)</f>
        <v>0</v>
      </c>
      <c r="AW75" s="311">
        <f>IF('ПЛАН НАВЧАЛЬНОГО ПРОЦЕСУ ДЕННА'!AV76&gt;0,IF(ROUND('ПЛАН НАВЧАЛЬНОГО ПРОЦЕСУ ДЕННА'!AV76*$BY$4,0)&gt;0,ROUND('ПЛАН НАВЧАЛЬНОГО ПРОЦЕСУ ДЕННА'!AV76*$BY$4,0)*2,2),0)</f>
        <v>0</v>
      </c>
      <c r="AX75" s="311">
        <f>IF('ПЛАН НАВЧАЛЬНОГО ПРОЦЕСУ ДЕННА'!AW76&gt;0,IF(ROUND('ПЛАН НАВЧАЛЬНОГО ПРОЦЕСУ ДЕННА'!AW76*$BY$4,0)&gt;0,ROUND('ПЛАН НАВЧАЛЬНОГО ПРОЦЕСУ ДЕННА'!AW76*$BY$4,0)*2,2),0)</f>
        <v>0</v>
      </c>
      <c r="AY75" s="70">
        <f>'ПЛАН НАВЧАЛЬНОГО ПРОЦЕСУ ДЕННА'!AX76</f>
        <v>0</v>
      </c>
      <c r="AZ75" s="311">
        <f>IF('ПЛАН НАВЧАЛЬНОГО ПРОЦЕСУ ДЕННА'!AY76&gt;0,IF(ROUND('ПЛАН НАВЧАЛЬНОГО ПРОЦЕСУ ДЕННА'!AY76*$BY$4,0)&gt;0,ROUND('ПЛАН НАВЧАЛЬНОГО ПРОЦЕСУ ДЕННА'!AY76*$BY$4,0)*2,2),0)</f>
        <v>0</v>
      </c>
      <c r="BA75" s="311">
        <f>IF('ПЛАН НАВЧАЛЬНОГО ПРОЦЕСУ ДЕННА'!AZ76&gt;0,IF(ROUND('ПЛАН НАВЧАЛЬНОГО ПРОЦЕСУ ДЕННА'!AZ76*$BY$4,0)&gt;0,ROUND('ПЛАН НАВЧАЛЬНОГО ПРОЦЕСУ ДЕННА'!AZ76*$BY$4,0)*2,2),0)</f>
        <v>0</v>
      </c>
      <c r="BB75" s="311">
        <f>IF('ПЛАН НАВЧАЛЬНОГО ПРОЦЕСУ ДЕННА'!BA76&gt;0,IF(ROUND('ПЛАН НАВЧАЛЬНОГО ПРОЦЕСУ ДЕННА'!BA76*$BY$4,0)&gt;0,ROUND('ПЛАН НАВЧАЛЬНОГО ПРОЦЕСУ ДЕННА'!BA76*$BY$4,0)*2,2),0)</f>
        <v>0</v>
      </c>
      <c r="BC75" s="70">
        <f>'ПЛАН НАВЧАЛЬНОГО ПРОЦЕСУ ДЕННА'!BB76</f>
        <v>0</v>
      </c>
      <c r="BD75" s="311">
        <f>IF('ПЛАН НАВЧАЛЬНОГО ПРОЦЕСУ ДЕННА'!BC76&gt;0,IF(ROUND('ПЛАН НАВЧАЛЬНОГО ПРОЦЕСУ ДЕННА'!BC76*$BY$4,0)&gt;0,ROUND('ПЛАН НАВЧАЛЬНОГО ПРОЦЕСУ ДЕННА'!BC76*$BY$4,0)*2,2),0)</f>
        <v>0</v>
      </c>
      <c r="BE75" s="311">
        <f>IF('ПЛАН НАВЧАЛЬНОГО ПРОЦЕСУ ДЕННА'!BD76&gt;0,IF(ROUND('ПЛАН НАВЧАЛЬНОГО ПРОЦЕСУ ДЕННА'!BD76*$BY$4,0)&gt;0,ROUND('ПЛАН НАВЧАЛЬНОГО ПРОЦЕСУ ДЕННА'!BD76*$BY$4,0)*2,2),0)</f>
        <v>0</v>
      </c>
      <c r="BF75" s="311">
        <f>IF('ПЛАН НАВЧАЛЬНОГО ПРОЦЕСУ ДЕННА'!BE76&gt;0,IF(ROUND('ПЛАН НАВЧАЛЬНОГО ПРОЦЕСУ ДЕННА'!BE76*$BY$4,0)&gt;0,ROUND('ПЛАН НАВЧАЛЬНОГО ПРОЦЕСУ ДЕННА'!BE76*$BY$4,0)*2,2),0)</f>
        <v>0</v>
      </c>
      <c r="BG75" s="70">
        <f>'ПЛАН НАВЧАЛЬНОГО ПРОЦЕСУ ДЕННА'!BF76</f>
        <v>1</v>
      </c>
      <c r="BH75" s="311">
        <f>IF('ПЛАН НАВЧАЛЬНОГО ПРОЦЕСУ ДЕННА'!BG76&gt;0,IF(ROUND('ПЛАН НАВЧАЛЬНОГО ПРОЦЕСУ ДЕННА'!BG76*$BY$4,0)&gt;0,ROUND('ПЛАН НАВЧАЛЬНОГО ПРОЦЕСУ ДЕННА'!BG76*$BY$4,0)*2,2),0)</f>
        <v>0</v>
      </c>
      <c r="BI75" s="311">
        <f>IF('ПЛАН НАВЧАЛЬНОГО ПРОЦЕСУ ДЕННА'!BH76&gt;0,IF(ROUND('ПЛАН НАВЧАЛЬНОГО ПРОЦЕСУ ДЕННА'!BH76*$BY$4,0)&gt;0,ROUND('ПЛАН НАВЧАЛЬНОГО ПРОЦЕСУ ДЕННА'!BH76*$BY$4,0)*2,2),0)</f>
        <v>0</v>
      </c>
      <c r="BJ75" s="311">
        <f>IF('ПЛАН НАВЧАЛЬНОГО ПРОЦЕСУ ДЕННА'!BI76&gt;0,IF(ROUND('ПЛАН НАВЧАЛЬНОГО ПРОЦЕСУ ДЕННА'!BI76*$BY$4,0)&gt;0,ROUND('ПЛАН НАВЧАЛЬНОГО ПРОЦЕСУ ДЕННА'!BI76*$BY$4,0)*2,2),0)</f>
        <v>0</v>
      </c>
      <c r="BK75" s="70">
        <f>'ПЛАН НАВЧАЛЬНОГО ПРОЦЕСУ ДЕННА'!BJ76</f>
        <v>0</v>
      </c>
      <c r="BL75" s="63">
        <f t="shared" si="75"/>
        <v>1</v>
      </c>
      <c r="BM75" s="127" t="str">
        <f t="shared" si="76"/>
        <v/>
      </c>
      <c r="BN75" s="14">
        <f t="shared" si="77"/>
        <v>0</v>
      </c>
      <c r="BO75" s="14">
        <f t="shared" si="78"/>
        <v>0</v>
      </c>
      <c r="BP75" s="14">
        <f t="shared" si="79"/>
        <v>0</v>
      </c>
      <c r="BQ75" s="14">
        <f t="shared" si="80"/>
        <v>0</v>
      </c>
      <c r="BR75" s="14">
        <f t="shared" si="81"/>
        <v>0</v>
      </c>
      <c r="BS75" s="14">
        <f t="shared" si="82"/>
        <v>0</v>
      </c>
      <c r="BT75" s="14">
        <f t="shared" si="83"/>
        <v>0</v>
      </c>
      <c r="BU75" s="14">
        <f t="shared" si="84"/>
        <v>0</v>
      </c>
      <c r="BV75" s="92">
        <f t="shared" si="85"/>
        <v>0</v>
      </c>
      <c r="BY75"/>
      <c r="BZ75"/>
      <c r="CA75"/>
      <c r="CB75"/>
      <c r="CC75"/>
      <c r="CD75"/>
      <c r="CE75"/>
      <c r="CF75"/>
      <c r="CG75" s="216"/>
      <c r="CH75" s="229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E75" s="317">
        <f t="shared" si="86"/>
        <v>0</v>
      </c>
      <c r="DF75" s="324">
        <f t="shared" si="87"/>
        <v>0</v>
      </c>
      <c r="DG75" s="324">
        <f t="shared" si="88"/>
        <v>0</v>
      </c>
      <c r="DH75" s="324">
        <f t="shared" si="89"/>
        <v>0</v>
      </c>
      <c r="DI75" s="324">
        <f t="shared" si="90"/>
        <v>0</v>
      </c>
      <c r="DJ75" s="324">
        <f t="shared" si="91"/>
        <v>0</v>
      </c>
      <c r="DK75" s="324">
        <f t="shared" si="92"/>
        <v>0</v>
      </c>
      <c r="DL75" s="324">
        <f t="shared" si="93"/>
        <v>0</v>
      </c>
      <c r="DM75" s="324">
        <f t="shared" si="94"/>
        <v>0</v>
      </c>
      <c r="DN75" s="325">
        <f t="shared" si="95"/>
        <v>1</v>
      </c>
      <c r="DO75" s="324">
        <f t="shared" si="96"/>
        <v>0</v>
      </c>
      <c r="DP75" s="324">
        <f t="shared" si="97"/>
        <v>0</v>
      </c>
      <c r="DQ75" s="324">
        <f t="shared" si="98"/>
        <v>0</v>
      </c>
      <c r="DR75" s="324">
        <f t="shared" si="99"/>
        <v>0</v>
      </c>
      <c r="DS75" s="324">
        <f t="shared" si="100"/>
        <v>0</v>
      </c>
      <c r="DT75" s="324">
        <f t="shared" si="101"/>
        <v>0</v>
      </c>
      <c r="DU75" s="324">
        <f t="shared" si="102"/>
        <v>1</v>
      </c>
      <c r="DV75" s="324">
        <f t="shared" si="103"/>
        <v>0</v>
      </c>
      <c r="DW75" s="325">
        <f t="shared" si="104"/>
        <v>1</v>
      </c>
    </row>
    <row r="76" spans="1:136" s="19" customFormat="1" ht="12.5" hidden="1">
      <c r="A76" s="22" t="str">
        <f>'ПЛАН НАВЧАЛЬНОГО ПРОЦЕСУ ДЕННА'!A77</f>
        <v>1.2.04</v>
      </c>
      <c r="B76" s="414">
        <f>'ПЛАН НАВЧАЛЬНОГО ПРОЦЕСУ ДЕННА'!B77</f>
        <v>0</v>
      </c>
      <c r="C76" s="415" t="str">
        <f>'ПЛАН НАВЧАЛЬНОГО ПРОЦЕСУ ДЕННА'!C77</f>
        <v>МЕіТ</v>
      </c>
      <c r="D76" s="273">
        <f>'ПЛАН НАВЧАЛЬНОГО ПРОЦЕСУ ДЕННА'!D77</f>
        <v>0</v>
      </c>
      <c r="E76" s="273">
        <f>'ПЛАН НАВЧАЛЬНОГО ПРОЦЕСУ ДЕННА'!E77</f>
        <v>0</v>
      </c>
      <c r="F76" s="273">
        <f>'ПЛАН НАВЧАЛЬНОГО ПРОЦЕСУ ДЕННА'!F77</f>
        <v>0</v>
      </c>
      <c r="G76" s="273">
        <f>'ПЛАН НАВЧАЛЬНОГО ПРОЦЕСУ ДЕННА'!G77</f>
        <v>0</v>
      </c>
      <c r="H76" s="273">
        <f>'ПЛАН НАВЧАЛЬНОГО ПРОЦЕСУ ДЕННА'!H77</f>
        <v>0</v>
      </c>
      <c r="I76" s="273">
        <f>'ПЛАН НАВЧАЛЬНОГО ПРОЦЕСУ ДЕННА'!I77</f>
        <v>0</v>
      </c>
      <c r="J76" s="273">
        <f>'ПЛАН НАВЧАЛЬНОГО ПРОЦЕСУ ДЕННА'!J77</f>
        <v>0</v>
      </c>
      <c r="K76" s="273">
        <f>'ПЛАН НАВЧАЛЬНОГО ПРОЦЕСУ ДЕННА'!K77</f>
        <v>0</v>
      </c>
      <c r="L76" s="273">
        <f>'ПЛАН НАВЧАЛЬНОГО ПРОЦЕСУ ДЕННА'!L77</f>
        <v>0</v>
      </c>
      <c r="M76" s="273">
        <f>'ПЛАН НАВЧАЛЬНОГО ПРОЦЕСУ ДЕННА'!M77</f>
        <v>0</v>
      </c>
      <c r="N76" s="273">
        <f>'ПЛАН НАВЧАЛЬНОГО ПРОЦЕСУ ДЕННА'!N77</f>
        <v>0</v>
      </c>
      <c r="O76" s="273">
        <f>'ПЛАН НАВЧАЛЬНОГО ПРОЦЕСУ ДЕННА'!O77</f>
        <v>0</v>
      </c>
      <c r="P76" s="310">
        <f>'ПЛАН НАВЧАЛЬНОГО ПРОЦЕСУ ДЕННА'!P77</f>
        <v>0</v>
      </c>
      <c r="Q76" s="310">
        <f>'ПЛАН НАВЧАЛЬНОГО ПРОЦЕСУ ДЕННА'!Q77</f>
        <v>0</v>
      </c>
      <c r="R76" s="273">
        <f>'ПЛАН НАВЧАЛЬНОГО ПРОЦЕСУ ДЕННА'!R77</f>
        <v>0</v>
      </c>
      <c r="S76" s="273">
        <f>'ПЛАН НАВЧАЛЬНОГО ПРОЦЕСУ ДЕННА'!S77</f>
        <v>0</v>
      </c>
      <c r="T76" s="273">
        <f>'ПЛАН НАВЧАЛЬНОГО ПРОЦЕСУ ДЕННА'!T77</f>
        <v>0</v>
      </c>
      <c r="U76" s="273">
        <f>'ПЛАН НАВЧАЛЬНОГО ПРОЦЕСУ ДЕННА'!U77</f>
        <v>0</v>
      </c>
      <c r="V76" s="273">
        <f>'ПЛАН НАВЧАЛЬНОГО ПРОЦЕСУ ДЕННА'!V77</f>
        <v>0</v>
      </c>
      <c r="W76" s="273">
        <f>'ПЛАН НАВЧАЛЬНОГО ПРОЦЕСУ ДЕННА'!W77</f>
        <v>0</v>
      </c>
      <c r="X76" s="273"/>
      <c r="Y76" s="273">
        <f>'ПЛАН НАВЧАЛЬНОГО ПРОЦЕСУ ДЕННА'!X77</f>
        <v>0</v>
      </c>
      <c r="Z76" s="147">
        <f t="shared" si="71"/>
        <v>0</v>
      </c>
      <c r="AA76" s="147">
        <f t="shared" si="72"/>
        <v>0</v>
      </c>
      <c r="AB76" s="9">
        <f t="shared" si="73"/>
        <v>0</v>
      </c>
      <c r="AC76" s="9">
        <f t="shared" si="73"/>
        <v>0</v>
      </c>
      <c r="AD76" s="9">
        <f t="shared" si="73"/>
        <v>0</v>
      </c>
      <c r="AE76" s="9">
        <f t="shared" si="74"/>
        <v>0</v>
      </c>
      <c r="AF76" s="311">
        <f>IF('ПЛАН НАВЧАЛЬНОГО ПРОЦЕСУ ДЕННА'!AE77&gt;0,IF(ROUND('ПЛАН НАВЧАЛЬНОГО ПРОЦЕСУ ДЕННА'!AE77*$BY$4,0)&gt;0,ROUND('ПЛАН НАВЧАЛЬНОГО ПРОЦЕСУ ДЕННА'!AE77*$BY$4,0)*2,2),0)</f>
        <v>0</v>
      </c>
      <c r="AG76" s="311">
        <f>IF('ПЛАН НАВЧАЛЬНОГО ПРОЦЕСУ ДЕННА'!AF77&gt;0,IF(ROUND('ПЛАН НАВЧАЛЬНОГО ПРОЦЕСУ ДЕННА'!AF77*$BY$4,0)&gt;0,ROUND('ПЛАН НАВЧАЛЬНОГО ПРОЦЕСУ ДЕННА'!AF77*$BY$4,0)*2,2),0)</f>
        <v>0</v>
      </c>
      <c r="AH76" s="311">
        <f>IF('ПЛАН НАВЧАЛЬНОГО ПРОЦЕСУ ДЕННА'!AG77&gt;0,IF(ROUND('ПЛАН НАВЧАЛЬНОГО ПРОЦЕСУ ДЕННА'!AG77*$BY$4,0)&gt;0,ROUND('ПЛАН НАВЧАЛЬНОГО ПРОЦЕСУ ДЕННА'!AG77*$BY$4,0)*2,2),0)</f>
        <v>0</v>
      </c>
      <c r="AI76" s="70">
        <f>'ПЛАН НАВЧАЛЬНОГО ПРОЦЕСУ ДЕННА'!AH77</f>
        <v>0</v>
      </c>
      <c r="AJ76" s="311">
        <f>IF('ПЛАН НАВЧАЛЬНОГО ПРОЦЕСУ ДЕННА'!AI77&gt;0,IF(ROUND('ПЛАН НАВЧАЛЬНОГО ПРОЦЕСУ ДЕННА'!AI77*$BY$4,0)&gt;0,ROUND('ПЛАН НАВЧАЛЬНОГО ПРОЦЕСУ ДЕННА'!AI77*$BY$4,0)*2,2),0)</f>
        <v>0</v>
      </c>
      <c r="AK76" s="311">
        <f>IF('ПЛАН НАВЧАЛЬНОГО ПРОЦЕСУ ДЕННА'!AJ77&gt;0,IF(ROUND('ПЛАН НАВЧАЛЬНОГО ПРОЦЕСУ ДЕННА'!AJ77*$BY$4,0)&gt;0,ROUND('ПЛАН НАВЧАЛЬНОГО ПРОЦЕСУ ДЕННА'!AJ77*$BY$4,0)*2,2),0)</f>
        <v>0</v>
      </c>
      <c r="AL76" s="311">
        <f>IF('ПЛАН НАВЧАЛЬНОГО ПРОЦЕСУ ДЕННА'!AK77&gt;0,IF(ROUND('ПЛАН НАВЧАЛЬНОГО ПРОЦЕСУ ДЕННА'!AK77*$BY$4,0)&gt;0,ROUND('ПЛАН НАВЧАЛЬНОГО ПРОЦЕСУ ДЕННА'!AK77*$BY$4,0)*2,2),0)</f>
        <v>0</v>
      </c>
      <c r="AM76" s="70">
        <f>'ПЛАН НАВЧАЛЬНОГО ПРОЦЕСУ ДЕННА'!AL77</f>
        <v>0</v>
      </c>
      <c r="AN76" s="311">
        <f>IF('ПЛАН НАВЧАЛЬНОГО ПРОЦЕСУ ДЕННА'!AM77&gt;0,IF(ROUND('ПЛАН НАВЧАЛЬНОГО ПРОЦЕСУ ДЕННА'!AM77*$BY$4,0)&gt;0,ROUND('ПЛАН НАВЧАЛЬНОГО ПРОЦЕСУ ДЕННА'!AM77*$BY$4,0)*2,2),0)</f>
        <v>0</v>
      </c>
      <c r="AO76" s="311">
        <f>IF('ПЛАН НАВЧАЛЬНОГО ПРОЦЕСУ ДЕННА'!AN77&gt;0,IF(ROUND('ПЛАН НАВЧАЛЬНОГО ПРОЦЕСУ ДЕННА'!AN77*$BY$4,0)&gt;0,ROUND('ПЛАН НАВЧАЛЬНОГО ПРОЦЕСУ ДЕННА'!AN77*$BY$4,0)*2,2),0)</f>
        <v>0</v>
      </c>
      <c r="AP76" s="311">
        <f>IF('ПЛАН НАВЧАЛЬНОГО ПРОЦЕСУ ДЕННА'!AO77&gt;0,IF(ROUND('ПЛАН НАВЧАЛЬНОГО ПРОЦЕСУ ДЕННА'!AO77*$BY$4,0)&gt;0,ROUND('ПЛАН НАВЧАЛЬНОГО ПРОЦЕСУ ДЕННА'!AO77*$BY$4,0)*2,2),0)</f>
        <v>0</v>
      </c>
      <c r="AQ76" s="70">
        <f>'ПЛАН НАВЧАЛЬНОГО ПРОЦЕСУ ДЕННА'!AP77</f>
        <v>0</v>
      </c>
      <c r="AR76" s="311">
        <f>IF('ПЛАН НАВЧАЛЬНОГО ПРОЦЕСУ ДЕННА'!AQ77&gt;0,IF(ROUND('ПЛАН НАВЧАЛЬНОГО ПРОЦЕСУ ДЕННА'!AQ77*$BY$4,0)&gt;0,ROUND('ПЛАН НАВЧАЛЬНОГО ПРОЦЕСУ ДЕННА'!AQ77*$BY$4,0)*2,2),0)</f>
        <v>0</v>
      </c>
      <c r="AS76" s="311">
        <f>IF('ПЛАН НАВЧАЛЬНОГО ПРОЦЕСУ ДЕННА'!AR77&gt;0,IF(ROUND('ПЛАН НАВЧАЛЬНОГО ПРОЦЕСУ ДЕННА'!AR77*$BY$4,0)&gt;0,ROUND('ПЛАН НАВЧАЛЬНОГО ПРОЦЕСУ ДЕННА'!AR77*$BY$4,0)*2,2),0)</f>
        <v>0</v>
      </c>
      <c r="AT76" s="311">
        <f>IF('ПЛАН НАВЧАЛЬНОГО ПРОЦЕСУ ДЕННА'!AS77&gt;0,IF(ROUND('ПЛАН НАВЧАЛЬНОГО ПРОЦЕСУ ДЕННА'!AS77*$BY$4,0)&gt;0,ROUND('ПЛАН НАВЧАЛЬНОГО ПРОЦЕСУ ДЕННА'!AS77*$BY$4,0)*2,2),0)</f>
        <v>0</v>
      </c>
      <c r="AU76" s="70">
        <f>'ПЛАН НАВЧАЛЬНОГО ПРОЦЕСУ ДЕННА'!AT77</f>
        <v>0</v>
      </c>
      <c r="AV76" s="311">
        <f>IF('ПЛАН НАВЧАЛЬНОГО ПРОЦЕСУ ДЕННА'!AU77&gt;0,IF(ROUND('ПЛАН НАВЧАЛЬНОГО ПРОЦЕСУ ДЕННА'!AU77*$BY$4,0)&gt;0,ROUND('ПЛАН НАВЧАЛЬНОГО ПРОЦЕСУ ДЕННА'!AU77*$BY$4,0)*2,2),0)</f>
        <v>0</v>
      </c>
      <c r="AW76" s="311">
        <f>IF('ПЛАН НАВЧАЛЬНОГО ПРОЦЕСУ ДЕННА'!AV77&gt;0,IF(ROUND('ПЛАН НАВЧАЛЬНОГО ПРОЦЕСУ ДЕННА'!AV77*$BY$4,0)&gt;0,ROUND('ПЛАН НАВЧАЛЬНОГО ПРОЦЕСУ ДЕННА'!AV77*$BY$4,0)*2,2),0)</f>
        <v>0</v>
      </c>
      <c r="AX76" s="311">
        <f>IF('ПЛАН НАВЧАЛЬНОГО ПРОЦЕСУ ДЕННА'!AW77&gt;0,IF(ROUND('ПЛАН НАВЧАЛЬНОГО ПРОЦЕСУ ДЕННА'!AW77*$BY$4,0)&gt;0,ROUND('ПЛАН НАВЧАЛЬНОГО ПРОЦЕСУ ДЕННА'!AW77*$BY$4,0)*2,2),0)</f>
        <v>0</v>
      </c>
      <c r="AY76" s="70">
        <f>'ПЛАН НАВЧАЛЬНОГО ПРОЦЕСУ ДЕННА'!AX77</f>
        <v>0</v>
      </c>
      <c r="AZ76" s="311">
        <f>IF('ПЛАН НАВЧАЛЬНОГО ПРОЦЕСУ ДЕННА'!AY77&gt;0,IF(ROUND('ПЛАН НАВЧАЛЬНОГО ПРОЦЕСУ ДЕННА'!AY77*$BY$4,0)&gt;0,ROUND('ПЛАН НАВЧАЛЬНОГО ПРОЦЕСУ ДЕННА'!AY77*$BY$4,0)*2,2),0)</f>
        <v>0</v>
      </c>
      <c r="BA76" s="311">
        <f>IF('ПЛАН НАВЧАЛЬНОГО ПРОЦЕСУ ДЕННА'!AZ77&gt;0,IF(ROUND('ПЛАН НАВЧАЛЬНОГО ПРОЦЕСУ ДЕННА'!AZ77*$BY$4,0)&gt;0,ROUND('ПЛАН НАВЧАЛЬНОГО ПРОЦЕСУ ДЕННА'!AZ77*$BY$4,0)*2,2),0)</f>
        <v>0</v>
      </c>
      <c r="BB76" s="311">
        <f>IF('ПЛАН НАВЧАЛЬНОГО ПРОЦЕСУ ДЕННА'!BA77&gt;0,IF(ROUND('ПЛАН НАВЧАЛЬНОГО ПРОЦЕСУ ДЕННА'!BA77*$BY$4,0)&gt;0,ROUND('ПЛАН НАВЧАЛЬНОГО ПРОЦЕСУ ДЕННА'!BA77*$BY$4,0)*2,2),0)</f>
        <v>0</v>
      </c>
      <c r="BC76" s="70">
        <f>'ПЛАН НАВЧАЛЬНОГО ПРОЦЕСУ ДЕННА'!BB77</f>
        <v>0</v>
      </c>
      <c r="BD76" s="311">
        <f>IF('ПЛАН НАВЧАЛЬНОГО ПРОЦЕСУ ДЕННА'!BC77&gt;0,IF(ROUND('ПЛАН НАВЧАЛЬНОГО ПРОЦЕСУ ДЕННА'!BC77*$BY$4,0)&gt;0,ROUND('ПЛАН НАВЧАЛЬНОГО ПРОЦЕСУ ДЕННА'!BC77*$BY$4,0)*2,2),0)</f>
        <v>0</v>
      </c>
      <c r="BE76" s="311">
        <f>IF('ПЛАН НАВЧАЛЬНОГО ПРОЦЕСУ ДЕННА'!BD77&gt;0,IF(ROUND('ПЛАН НАВЧАЛЬНОГО ПРОЦЕСУ ДЕННА'!BD77*$BY$4,0)&gt;0,ROUND('ПЛАН НАВЧАЛЬНОГО ПРОЦЕСУ ДЕННА'!BD77*$BY$4,0)*2,2),0)</f>
        <v>0</v>
      </c>
      <c r="BF76" s="311">
        <f>IF('ПЛАН НАВЧАЛЬНОГО ПРОЦЕСУ ДЕННА'!BE77&gt;0,IF(ROUND('ПЛАН НАВЧАЛЬНОГО ПРОЦЕСУ ДЕННА'!BE77*$BY$4,0)&gt;0,ROUND('ПЛАН НАВЧАЛЬНОГО ПРОЦЕСУ ДЕННА'!BE77*$BY$4,0)*2,2),0)</f>
        <v>0</v>
      </c>
      <c r="BG76" s="70">
        <f>'ПЛАН НАВЧАЛЬНОГО ПРОЦЕСУ ДЕННА'!BF77</f>
        <v>0</v>
      </c>
      <c r="BH76" s="311">
        <f>IF('ПЛАН НАВЧАЛЬНОГО ПРОЦЕСУ ДЕННА'!BG77&gt;0,IF(ROUND('ПЛАН НАВЧАЛЬНОГО ПРОЦЕСУ ДЕННА'!BG77*$BY$4,0)&gt;0,ROUND('ПЛАН НАВЧАЛЬНОГО ПРОЦЕСУ ДЕННА'!BG77*$BY$4,0)*2,2),0)</f>
        <v>0</v>
      </c>
      <c r="BI76" s="311">
        <f>IF('ПЛАН НАВЧАЛЬНОГО ПРОЦЕСУ ДЕННА'!BH77&gt;0,IF(ROUND('ПЛАН НАВЧАЛЬНОГО ПРОЦЕСУ ДЕННА'!BH77*$BY$4,0)&gt;0,ROUND('ПЛАН НАВЧАЛЬНОГО ПРОЦЕСУ ДЕННА'!BH77*$BY$4,0)*2,2),0)</f>
        <v>0</v>
      </c>
      <c r="BJ76" s="311">
        <f>IF('ПЛАН НАВЧАЛЬНОГО ПРОЦЕСУ ДЕННА'!BI77&gt;0,IF(ROUND('ПЛАН НАВЧАЛЬНОГО ПРОЦЕСУ ДЕННА'!BI77*$BY$4,0)&gt;0,ROUND('ПЛАН НАВЧАЛЬНОГО ПРОЦЕСУ ДЕННА'!BI77*$BY$4,0)*2,2),0)</f>
        <v>0</v>
      </c>
      <c r="BK76" s="70">
        <f>'ПЛАН НАВЧАЛЬНОГО ПРОЦЕСУ ДЕННА'!BJ77</f>
        <v>0</v>
      </c>
      <c r="BL76" s="63">
        <f t="shared" si="75"/>
        <v>0</v>
      </c>
      <c r="BM76" s="127" t="str">
        <f t="shared" si="76"/>
        <v/>
      </c>
      <c r="BN76" s="14">
        <f t="shared" si="77"/>
        <v>0</v>
      </c>
      <c r="BO76" s="14">
        <f t="shared" si="78"/>
        <v>0</v>
      </c>
      <c r="BP76" s="14">
        <f t="shared" si="79"/>
        <v>0</v>
      </c>
      <c r="BQ76" s="14">
        <f t="shared" si="80"/>
        <v>0</v>
      </c>
      <c r="BR76" s="14">
        <f t="shared" si="81"/>
        <v>0</v>
      </c>
      <c r="BS76" s="14">
        <f t="shared" si="82"/>
        <v>0</v>
      </c>
      <c r="BT76" s="14">
        <f t="shared" si="83"/>
        <v>0</v>
      </c>
      <c r="BU76" s="14">
        <f t="shared" si="84"/>
        <v>0</v>
      </c>
      <c r="BV76" s="92">
        <f t="shared" si="85"/>
        <v>0</v>
      </c>
      <c r="BY76"/>
      <c r="BZ76"/>
      <c r="CA76"/>
      <c r="CB76"/>
      <c r="CC76"/>
      <c r="CD76"/>
      <c r="CE76"/>
      <c r="CF76"/>
      <c r="CG76" s="216"/>
      <c r="CH76" s="229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E76" s="317">
        <f t="shared" si="86"/>
        <v>0</v>
      </c>
      <c r="DF76" s="324">
        <f t="shared" si="87"/>
        <v>0</v>
      </c>
      <c r="DG76" s="324">
        <f t="shared" si="88"/>
        <v>0</v>
      </c>
      <c r="DH76" s="324">
        <f t="shared" si="89"/>
        <v>0</v>
      </c>
      <c r="DI76" s="324">
        <f t="shared" si="90"/>
        <v>0</v>
      </c>
      <c r="DJ76" s="324">
        <f t="shared" si="91"/>
        <v>0</v>
      </c>
      <c r="DK76" s="324">
        <f t="shared" si="92"/>
        <v>0</v>
      </c>
      <c r="DL76" s="324">
        <f t="shared" si="93"/>
        <v>0</v>
      </c>
      <c r="DM76" s="324">
        <f t="shared" si="94"/>
        <v>0</v>
      </c>
      <c r="DN76" s="325">
        <f t="shared" si="95"/>
        <v>0</v>
      </c>
      <c r="DO76" s="324">
        <f t="shared" si="96"/>
        <v>0</v>
      </c>
      <c r="DP76" s="324">
        <f t="shared" si="97"/>
        <v>0</v>
      </c>
      <c r="DQ76" s="324">
        <f t="shared" si="98"/>
        <v>0</v>
      </c>
      <c r="DR76" s="324">
        <f t="shared" si="99"/>
        <v>0</v>
      </c>
      <c r="DS76" s="324">
        <f t="shared" si="100"/>
        <v>0</v>
      </c>
      <c r="DT76" s="324">
        <f t="shared" si="101"/>
        <v>0</v>
      </c>
      <c r="DU76" s="324">
        <f t="shared" si="102"/>
        <v>0</v>
      </c>
      <c r="DV76" s="324">
        <f t="shared" si="103"/>
        <v>0</v>
      </c>
      <c r="DW76" s="325">
        <f t="shared" si="104"/>
        <v>0</v>
      </c>
    </row>
    <row r="77" spans="1:136" s="19" customFormat="1" ht="12.5" hidden="1">
      <c r="A77" s="22" t="str">
        <f>'ПЛАН НАВЧАЛЬНОГО ПРОЦЕСУ ДЕННА'!A78</f>
        <v>1.2.05</v>
      </c>
      <c r="B77" s="414">
        <f>'ПЛАН НАВЧАЛЬНОГО ПРОЦЕСУ ДЕННА'!B78</f>
        <v>0</v>
      </c>
      <c r="C77" s="415" t="str">
        <f>'ПЛАН НАВЧАЛЬНОГО ПРОЦЕСУ ДЕННА'!C78</f>
        <v>МЕіТ</v>
      </c>
      <c r="D77" s="273">
        <f>'ПЛАН НАВЧАЛЬНОГО ПРОЦЕСУ ДЕННА'!D78</f>
        <v>0</v>
      </c>
      <c r="E77" s="273">
        <f>'ПЛАН НАВЧАЛЬНОГО ПРОЦЕСУ ДЕННА'!E78</f>
        <v>0</v>
      </c>
      <c r="F77" s="273">
        <f>'ПЛАН НАВЧАЛЬНОГО ПРОЦЕСУ ДЕННА'!F78</f>
        <v>0</v>
      </c>
      <c r="G77" s="273">
        <f>'ПЛАН НАВЧАЛЬНОГО ПРОЦЕСУ ДЕННА'!G78</f>
        <v>0</v>
      </c>
      <c r="H77" s="273">
        <f>'ПЛАН НАВЧАЛЬНОГО ПРОЦЕСУ ДЕННА'!H78</f>
        <v>0</v>
      </c>
      <c r="I77" s="273">
        <f>'ПЛАН НАВЧАЛЬНОГО ПРОЦЕСУ ДЕННА'!I78</f>
        <v>0</v>
      </c>
      <c r="J77" s="273">
        <f>'ПЛАН НАВЧАЛЬНОГО ПРОЦЕСУ ДЕННА'!J78</f>
        <v>0</v>
      </c>
      <c r="K77" s="273">
        <f>'ПЛАН НАВЧАЛЬНОГО ПРОЦЕСУ ДЕННА'!K78</f>
        <v>0</v>
      </c>
      <c r="L77" s="273">
        <f>'ПЛАН НАВЧАЛЬНОГО ПРОЦЕСУ ДЕННА'!L78</f>
        <v>0</v>
      </c>
      <c r="M77" s="273">
        <f>'ПЛАН НАВЧАЛЬНОГО ПРОЦЕСУ ДЕННА'!M78</f>
        <v>0</v>
      </c>
      <c r="N77" s="273">
        <f>'ПЛАН НАВЧАЛЬНОГО ПРОЦЕСУ ДЕННА'!N78</f>
        <v>0</v>
      </c>
      <c r="O77" s="273">
        <f>'ПЛАН НАВЧАЛЬНОГО ПРОЦЕСУ ДЕННА'!O78</f>
        <v>0</v>
      </c>
      <c r="P77" s="310">
        <f>'ПЛАН НАВЧАЛЬНОГО ПРОЦЕСУ ДЕННА'!P78</f>
        <v>0</v>
      </c>
      <c r="Q77" s="310">
        <f>'ПЛАН НАВЧАЛЬНОГО ПРОЦЕСУ ДЕННА'!Q78</f>
        <v>0</v>
      </c>
      <c r="R77" s="273">
        <f>'ПЛАН НАВЧАЛЬНОГО ПРОЦЕСУ ДЕННА'!R78</f>
        <v>0</v>
      </c>
      <c r="S77" s="273">
        <f>'ПЛАН НАВЧАЛЬНОГО ПРОЦЕСУ ДЕННА'!S78</f>
        <v>0</v>
      </c>
      <c r="T77" s="273">
        <f>'ПЛАН НАВЧАЛЬНОГО ПРОЦЕСУ ДЕННА'!T78</f>
        <v>0</v>
      </c>
      <c r="U77" s="273">
        <f>'ПЛАН НАВЧАЛЬНОГО ПРОЦЕСУ ДЕННА'!U78</f>
        <v>0</v>
      </c>
      <c r="V77" s="273">
        <f>'ПЛАН НАВЧАЛЬНОГО ПРОЦЕСУ ДЕННА'!V78</f>
        <v>0</v>
      </c>
      <c r="W77" s="273">
        <f>'ПЛАН НАВЧАЛЬНОГО ПРОЦЕСУ ДЕННА'!W78</f>
        <v>0</v>
      </c>
      <c r="X77" s="273"/>
      <c r="Y77" s="273">
        <f>'ПЛАН НАВЧАЛЬНОГО ПРОЦЕСУ ДЕННА'!X78</f>
        <v>0</v>
      </c>
      <c r="Z77" s="147">
        <f t="shared" si="71"/>
        <v>0</v>
      </c>
      <c r="AA77" s="147">
        <f t="shared" si="72"/>
        <v>0</v>
      </c>
      <c r="AB77" s="9">
        <f t="shared" si="73"/>
        <v>0</v>
      </c>
      <c r="AC77" s="9">
        <f t="shared" si="73"/>
        <v>0</v>
      </c>
      <c r="AD77" s="9">
        <f t="shared" si="73"/>
        <v>0</v>
      </c>
      <c r="AE77" s="9">
        <f t="shared" si="74"/>
        <v>0</v>
      </c>
      <c r="AF77" s="311">
        <f>IF('ПЛАН НАВЧАЛЬНОГО ПРОЦЕСУ ДЕННА'!AE78&gt;0,IF(ROUND('ПЛАН НАВЧАЛЬНОГО ПРОЦЕСУ ДЕННА'!AE78*$BY$4,0)&gt;0,ROUND('ПЛАН НАВЧАЛЬНОГО ПРОЦЕСУ ДЕННА'!AE78*$BY$4,0)*2,2),0)</f>
        <v>0</v>
      </c>
      <c r="AG77" s="311">
        <f>IF('ПЛАН НАВЧАЛЬНОГО ПРОЦЕСУ ДЕННА'!AF78&gt;0,IF(ROUND('ПЛАН НАВЧАЛЬНОГО ПРОЦЕСУ ДЕННА'!AF78*$BY$4,0)&gt;0,ROUND('ПЛАН НАВЧАЛЬНОГО ПРОЦЕСУ ДЕННА'!AF78*$BY$4,0)*2,2),0)</f>
        <v>0</v>
      </c>
      <c r="AH77" s="311">
        <f>IF('ПЛАН НАВЧАЛЬНОГО ПРОЦЕСУ ДЕННА'!AG78&gt;0,IF(ROUND('ПЛАН НАВЧАЛЬНОГО ПРОЦЕСУ ДЕННА'!AG78*$BY$4,0)&gt;0,ROUND('ПЛАН НАВЧАЛЬНОГО ПРОЦЕСУ ДЕННА'!AG78*$BY$4,0)*2,2),0)</f>
        <v>0</v>
      </c>
      <c r="AI77" s="70">
        <f>'ПЛАН НАВЧАЛЬНОГО ПРОЦЕСУ ДЕННА'!AH78</f>
        <v>0</v>
      </c>
      <c r="AJ77" s="311">
        <f>IF('ПЛАН НАВЧАЛЬНОГО ПРОЦЕСУ ДЕННА'!AI78&gt;0,IF(ROUND('ПЛАН НАВЧАЛЬНОГО ПРОЦЕСУ ДЕННА'!AI78*$BY$4,0)&gt;0,ROUND('ПЛАН НАВЧАЛЬНОГО ПРОЦЕСУ ДЕННА'!AI78*$BY$4,0)*2,2),0)</f>
        <v>0</v>
      </c>
      <c r="AK77" s="311">
        <f>IF('ПЛАН НАВЧАЛЬНОГО ПРОЦЕСУ ДЕННА'!AJ78&gt;0,IF(ROUND('ПЛАН НАВЧАЛЬНОГО ПРОЦЕСУ ДЕННА'!AJ78*$BY$4,0)&gt;0,ROUND('ПЛАН НАВЧАЛЬНОГО ПРОЦЕСУ ДЕННА'!AJ78*$BY$4,0)*2,2),0)</f>
        <v>0</v>
      </c>
      <c r="AL77" s="311">
        <f>IF('ПЛАН НАВЧАЛЬНОГО ПРОЦЕСУ ДЕННА'!AK78&gt;0,IF(ROUND('ПЛАН НАВЧАЛЬНОГО ПРОЦЕСУ ДЕННА'!AK78*$BY$4,0)&gt;0,ROUND('ПЛАН НАВЧАЛЬНОГО ПРОЦЕСУ ДЕННА'!AK78*$BY$4,0)*2,2),0)</f>
        <v>0</v>
      </c>
      <c r="AM77" s="70">
        <f>'ПЛАН НАВЧАЛЬНОГО ПРОЦЕСУ ДЕННА'!AL78</f>
        <v>0</v>
      </c>
      <c r="AN77" s="311">
        <f>IF('ПЛАН НАВЧАЛЬНОГО ПРОЦЕСУ ДЕННА'!AM78&gt;0,IF(ROUND('ПЛАН НАВЧАЛЬНОГО ПРОЦЕСУ ДЕННА'!AM78*$BY$4,0)&gt;0,ROUND('ПЛАН НАВЧАЛЬНОГО ПРОЦЕСУ ДЕННА'!AM78*$BY$4,0)*2,2),0)</f>
        <v>0</v>
      </c>
      <c r="AO77" s="311">
        <f>IF('ПЛАН НАВЧАЛЬНОГО ПРОЦЕСУ ДЕННА'!AN78&gt;0,IF(ROUND('ПЛАН НАВЧАЛЬНОГО ПРОЦЕСУ ДЕННА'!AN78*$BY$4,0)&gt;0,ROUND('ПЛАН НАВЧАЛЬНОГО ПРОЦЕСУ ДЕННА'!AN78*$BY$4,0)*2,2),0)</f>
        <v>0</v>
      </c>
      <c r="AP77" s="311">
        <f>IF('ПЛАН НАВЧАЛЬНОГО ПРОЦЕСУ ДЕННА'!AO78&gt;0,IF(ROUND('ПЛАН НАВЧАЛЬНОГО ПРОЦЕСУ ДЕННА'!AO78*$BY$4,0)&gt;0,ROUND('ПЛАН НАВЧАЛЬНОГО ПРОЦЕСУ ДЕННА'!AO78*$BY$4,0)*2,2),0)</f>
        <v>0</v>
      </c>
      <c r="AQ77" s="70">
        <f>'ПЛАН НАВЧАЛЬНОГО ПРОЦЕСУ ДЕННА'!AP78</f>
        <v>0</v>
      </c>
      <c r="AR77" s="311">
        <f>IF('ПЛАН НАВЧАЛЬНОГО ПРОЦЕСУ ДЕННА'!AQ78&gt;0,IF(ROUND('ПЛАН НАВЧАЛЬНОГО ПРОЦЕСУ ДЕННА'!AQ78*$BY$4,0)&gt;0,ROUND('ПЛАН НАВЧАЛЬНОГО ПРОЦЕСУ ДЕННА'!AQ78*$BY$4,0)*2,2),0)</f>
        <v>0</v>
      </c>
      <c r="AS77" s="311">
        <f>IF('ПЛАН НАВЧАЛЬНОГО ПРОЦЕСУ ДЕННА'!AR78&gt;0,IF(ROUND('ПЛАН НАВЧАЛЬНОГО ПРОЦЕСУ ДЕННА'!AR78*$BY$4,0)&gt;0,ROUND('ПЛАН НАВЧАЛЬНОГО ПРОЦЕСУ ДЕННА'!AR78*$BY$4,0)*2,2),0)</f>
        <v>0</v>
      </c>
      <c r="AT77" s="311">
        <f>IF('ПЛАН НАВЧАЛЬНОГО ПРОЦЕСУ ДЕННА'!AS78&gt;0,IF(ROUND('ПЛАН НАВЧАЛЬНОГО ПРОЦЕСУ ДЕННА'!AS78*$BY$4,0)&gt;0,ROUND('ПЛАН НАВЧАЛЬНОГО ПРОЦЕСУ ДЕННА'!AS78*$BY$4,0)*2,2),0)</f>
        <v>0</v>
      </c>
      <c r="AU77" s="70">
        <f>'ПЛАН НАВЧАЛЬНОГО ПРОЦЕСУ ДЕННА'!AT78</f>
        <v>0</v>
      </c>
      <c r="AV77" s="311">
        <f>IF('ПЛАН НАВЧАЛЬНОГО ПРОЦЕСУ ДЕННА'!AU78&gt;0,IF(ROUND('ПЛАН НАВЧАЛЬНОГО ПРОЦЕСУ ДЕННА'!AU78*$BY$4,0)&gt;0,ROUND('ПЛАН НАВЧАЛЬНОГО ПРОЦЕСУ ДЕННА'!AU78*$BY$4,0)*2,2),0)</f>
        <v>0</v>
      </c>
      <c r="AW77" s="311">
        <f>IF('ПЛАН НАВЧАЛЬНОГО ПРОЦЕСУ ДЕННА'!AV78&gt;0,IF(ROUND('ПЛАН НАВЧАЛЬНОГО ПРОЦЕСУ ДЕННА'!AV78*$BY$4,0)&gt;0,ROUND('ПЛАН НАВЧАЛЬНОГО ПРОЦЕСУ ДЕННА'!AV78*$BY$4,0)*2,2),0)</f>
        <v>0</v>
      </c>
      <c r="AX77" s="311">
        <f>IF('ПЛАН НАВЧАЛЬНОГО ПРОЦЕСУ ДЕННА'!AW78&gt;0,IF(ROUND('ПЛАН НАВЧАЛЬНОГО ПРОЦЕСУ ДЕННА'!AW78*$BY$4,0)&gt;0,ROUND('ПЛАН НАВЧАЛЬНОГО ПРОЦЕСУ ДЕННА'!AW78*$BY$4,0)*2,2),0)</f>
        <v>0</v>
      </c>
      <c r="AY77" s="70">
        <f>'ПЛАН НАВЧАЛЬНОГО ПРОЦЕСУ ДЕННА'!AX78</f>
        <v>0</v>
      </c>
      <c r="AZ77" s="311">
        <f>IF('ПЛАН НАВЧАЛЬНОГО ПРОЦЕСУ ДЕННА'!AY78&gt;0,IF(ROUND('ПЛАН НАВЧАЛЬНОГО ПРОЦЕСУ ДЕННА'!AY78*$BY$4,0)&gt;0,ROUND('ПЛАН НАВЧАЛЬНОГО ПРОЦЕСУ ДЕННА'!AY78*$BY$4,0)*2,2),0)</f>
        <v>0</v>
      </c>
      <c r="BA77" s="311">
        <f>IF('ПЛАН НАВЧАЛЬНОГО ПРОЦЕСУ ДЕННА'!AZ78&gt;0,IF(ROUND('ПЛАН НАВЧАЛЬНОГО ПРОЦЕСУ ДЕННА'!AZ78*$BY$4,0)&gt;0,ROUND('ПЛАН НАВЧАЛЬНОГО ПРОЦЕСУ ДЕННА'!AZ78*$BY$4,0)*2,2),0)</f>
        <v>0</v>
      </c>
      <c r="BB77" s="311">
        <f>IF('ПЛАН НАВЧАЛЬНОГО ПРОЦЕСУ ДЕННА'!BA78&gt;0,IF(ROUND('ПЛАН НАВЧАЛЬНОГО ПРОЦЕСУ ДЕННА'!BA78*$BY$4,0)&gt;0,ROUND('ПЛАН НАВЧАЛЬНОГО ПРОЦЕСУ ДЕННА'!BA78*$BY$4,0)*2,2),0)</f>
        <v>0</v>
      </c>
      <c r="BC77" s="70">
        <f>'ПЛАН НАВЧАЛЬНОГО ПРОЦЕСУ ДЕННА'!BB78</f>
        <v>0</v>
      </c>
      <c r="BD77" s="311">
        <f>IF('ПЛАН НАВЧАЛЬНОГО ПРОЦЕСУ ДЕННА'!BC78&gt;0,IF(ROUND('ПЛАН НАВЧАЛЬНОГО ПРОЦЕСУ ДЕННА'!BC78*$BY$4,0)&gt;0,ROUND('ПЛАН НАВЧАЛЬНОГО ПРОЦЕСУ ДЕННА'!BC78*$BY$4,0)*2,2),0)</f>
        <v>0</v>
      </c>
      <c r="BE77" s="311">
        <f>IF('ПЛАН НАВЧАЛЬНОГО ПРОЦЕСУ ДЕННА'!BD78&gt;0,IF(ROUND('ПЛАН НАВЧАЛЬНОГО ПРОЦЕСУ ДЕННА'!BD78*$BY$4,0)&gt;0,ROUND('ПЛАН НАВЧАЛЬНОГО ПРОЦЕСУ ДЕННА'!BD78*$BY$4,0)*2,2),0)</f>
        <v>0</v>
      </c>
      <c r="BF77" s="311">
        <f>IF('ПЛАН НАВЧАЛЬНОГО ПРОЦЕСУ ДЕННА'!BE78&gt;0,IF(ROUND('ПЛАН НАВЧАЛЬНОГО ПРОЦЕСУ ДЕННА'!BE78*$BY$4,0)&gt;0,ROUND('ПЛАН НАВЧАЛЬНОГО ПРОЦЕСУ ДЕННА'!BE78*$BY$4,0)*2,2),0)</f>
        <v>0</v>
      </c>
      <c r="BG77" s="70">
        <f>'ПЛАН НАВЧАЛЬНОГО ПРОЦЕСУ ДЕННА'!BF78</f>
        <v>0</v>
      </c>
      <c r="BH77" s="311">
        <f>IF('ПЛАН НАВЧАЛЬНОГО ПРОЦЕСУ ДЕННА'!BG78&gt;0,IF(ROUND('ПЛАН НАВЧАЛЬНОГО ПРОЦЕСУ ДЕННА'!BG78*$BY$4,0)&gt;0,ROUND('ПЛАН НАВЧАЛЬНОГО ПРОЦЕСУ ДЕННА'!BG78*$BY$4,0)*2,2),0)</f>
        <v>0</v>
      </c>
      <c r="BI77" s="311">
        <f>IF('ПЛАН НАВЧАЛЬНОГО ПРОЦЕСУ ДЕННА'!BH78&gt;0,IF(ROUND('ПЛАН НАВЧАЛЬНОГО ПРОЦЕСУ ДЕННА'!BH78*$BY$4,0)&gt;0,ROUND('ПЛАН НАВЧАЛЬНОГО ПРОЦЕСУ ДЕННА'!BH78*$BY$4,0)*2,2),0)</f>
        <v>0</v>
      </c>
      <c r="BJ77" s="311">
        <f>IF('ПЛАН НАВЧАЛЬНОГО ПРОЦЕСУ ДЕННА'!BI78&gt;0,IF(ROUND('ПЛАН НАВЧАЛЬНОГО ПРОЦЕСУ ДЕННА'!BI78*$BY$4,0)&gt;0,ROUND('ПЛАН НАВЧАЛЬНОГО ПРОЦЕСУ ДЕННА'!BI78*$BY$4,0)*2,2),0)</f>
        <v>0</v>
      </c>
      <c r="BK77" s="70">
        <f>'ПЛАН НАВЧАЛЬНОГО ПРОЦЕСУ ДЕННА'!BJ78</f>
        <v>0</v>
      </c>
      <c r="BL77" s="63">
        <f t="shared" si="75"/>
        <v>0</v>
      </c>
      <c r="BM77" s="127" t="str">
        <f t="shared" si="76"/>
        <v/>
      </c>
      <c r="BN77" s="14">
        <f t="shared" si="77"/>
        <v>0</v>
      </c>
      <c r="BO77" s="14">
        <f t="shared" si="78"/>
        <v>0</v>
      </c>
      <c r="BP77" s="14">
        <f t="shared" si="79"/>
        <v>0</v>
      </c>
      <c r="BQ77" s="14">
        <f t="shared" si="80"/>
        <v>0</v>
      </c>
      <c r="BR77" s="14">
        <f t="shared" si="81"/>
        <v>0</v>
      </c>
      <c r="BS77" s="14">
        <f t="shared" si="82"/>
        <v>0</v>
      </c>
      <c r="BT77" s="14">
        <f t="shared" si="83"/>
        <v>0</v>
      </c>
      <c r="BU77" s="14">
        <f t="shared" si="84"/>
        <v>0</v>
      </c>
      <c r="BV77" s="92">
        <f t="shared" si="85"/>
        <v>0</v>
      </c>
      <c r="BY77"/>
      <c r="BZ77"/>
      <c r="CA77"/>
      <c r="CB77"/>
      <c r="CC77"/>
      <c r="CD77"/>
      <c r="CE77"/>
      <c r="CF77"/>
      <c r="CG77" s="216"/>
      <c r="CH77" s="229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E77" s="317">
        <f t="shared" si="86"/>
        <v>0</v>
      </c>
      <c r="DF77" s="324">
        <f t="shared" si="87"/>
        <v>0</v>
      </c>
      <c r="DG77" s="324">
        <f t="shared" si="88"/>
        <v>0</v>
      </c>
      <c r="DH77" s="324">
        <f t="shared" si="89"/>
        <v>0</v>
      </c>
      <c r="DI77" s="324">
        <f t="shared" si="90"/>
        <v>0</v>
      </c>
      <c r="DJ77" s="324">
        <f t="shared" si="91"/>
        <v>0</v>
      </c>
      <c r="DK77" s="324">
        <f t="shared" si="92"/>
        <v>0</v>
      </c>
      <c r="DL77" s="324">
        <f t="shared" si="93"/>
        <v>0</v>
      </c>
      <c r="DM77" s="324">
        <f t="shared" si="94"/>
        <v>0</v>
      </c>
      <c r="DN77" s="325">
        <f t="shared" si="95"/>
        <v>0</v>
      </c>
      <c r="DO77" s="324">
        <f t="shared" si="96"/>
        <v>0</v>
      </c>
      <c r="DP77" s="324">
        <f t="shared" si="97"/>
        <v>0</v>
      </c>
      <c r="DQ77" s="324">
        <f t="shared" si="98"/>
        <v>0</v>
      </c>
      <c r="DR77" s="324">
        <f t="shared" si="99"/>
        <v>0</v>
      </c>
      <c r="DS77" s="324">
        <f t="shared" si="100"/>
        <v>0</v>
      </c>
      <c r="DT77" s="324">
        <f t="shared" si="101"/>
        <v>0</v>
      </c>
      <c r="DU77" s="324">
        <f t="shared" si="102"/>
        <v>0</v>
      </c>
      <c r="DV77" s="324">
        <f t="shared" si="103"/>
        <v>0</v>
      </c>
      <c r="DW77" s="325">
        <f t="shared" si="104"/>
        <v>0</v>
      </c>
    </row>
    <row r="78" spans="1:136" s="19" customFormat="1" ht="12.5" hidden="1">
      <c r="A78" s="22" t="str">
        <f>'ПЛАН НАВЧАЛЬНОГО ПРОЦЕСУ ДЕННА'!A79</f>
        <v>1.2.06</v>
      </c>
      <c r="B78" s="414">
        <f>'ПЛАН НАВЧАЛЬНОГО ПРОЦЕСУ ДЕННА'!B79</f>
        <v>0</v>
      </c>
      <c r="C78" s="415" t="str">
        <f>'ПЛАН НАВЧАЛЬНОГО ПРОЦЕСУ ДЕННА'!C79</f>
        <v>МЕіТ</v>
      </c>
      <c r="D78" s="273">
        <f>'ПЛАН НАВЧАЛЬНОГО ПРОЦЕСУ ДЕННА'!D79</f>
        <v>0</v>
      </c>
      <c r="E78" s="273">
        <f>'ПЛАН НАВЧАЛЬНОГО ПРОЦЕСУ ДЕННА'!E79</f>
        <v>0</v>
      </c>
      <c r="F78" s="273">
        <f>'ПЛАН НАВЧАЛЬНОГО ПРОЦЕСУ ДЕННА'!F79</f>
        <v>0</v>
      </c>
      <c r="G78" s="273">
        <f>'ПЛАН НАВЧАЛЬНОГО ПРОЦЕСУ ДЕННА'!G79</f>
        <v>0</v>
      </c>
      <c r="H78" s="273">
        <f>'ПЛАН НАВЧАЛЬНОГО ПРОЦЕСУ ДЕННА'!H79</f>
        <v>0</v>
      </c>
      <c r="I78" s="273">
        <f>'ПЛАН НАВЧАЛЬНОГО ПРОЦЕСУ ДЕННА'!I79</f>
        <v>0</v>
      </c>
      <c r="J78" s="273">
        <f>'ПЛАН НАВЧАЛЬНОГО ПРОЦЕСУ ДЕННА'!J79</f>
        <v>0</v>
      </c>
      <c r="K78" s="273">
        <f>'ПЛАН НАВЧАЛЬНОГО ПРОЦЕСУ ДЕННА'!K79</f>
        <v>0</v>
      </c>
      <c r="L78" s="273">
        <f>'ПЛАН НАВЧАЛЬНОГО ПРОЦЕСУ ДЕННА'!L79</f>
        <v>0</v>
      </c>
      <c r="M78" s="273">
        <f>'ПЛАН НАВЧАЛЬНОГО ПРОЦЕСУ ДЕННА'!M79</f>
        <v>0</v>
      </c>
      <c r="N78" s="273">
        <f>'ПЛАН НАВЧАЛЬНОГО ПРОЦЕСУ ДЕННА'!N79</f>
        <v>0</v>
      </c>
      <c r="O78" s="273">
        <f>'ПЛАН НАВЧАЛЬНОГО ПРОЦЕСУ ДЕННА'!O79</f>
        <v>0</v>
      </c>
      <c r="P78" s="310">
        <f>'ПЛАН НАВЧАЛЬНОГО ПРОЦЕСУ ДЕННА'!P79</f>
        <v>0</v>
      </c>
      <c r="Q78" s="310">
        <f>'ПЛАН НАВЧАЛЬНОГО ПРОЦЕСУ ДЕННА'!Q79</f>
        <v>0</v>
      </c>
      <c r="R78" s="273">
        <f>'ПЛАН НАВЧАЛЬНОГО ПРОЦЕСУ ДЕННА'!R79</f>
        <v>0</v>
      </c>
      <c r="S78" s="273">
        <f>'ПЛАН НАВЧАЛЬНОГО ПРОЦЕСУ ДЕННА'!S79</f>
        <v>0</v>
      </c>
      <c r="T78" s="273">
        <f>'ПЛАН НАВЧАЛЬНОГО ПРОЦЕСУ ДЕННА'!T79</f>
        <v>0</v>
      </c>
      <c r="U78" s="273">
        <f>'ПЛАН НАВЧАЛЬНОГО ПРОЦЕСУ ДЕННА'!U79</f>
        <v>0</v>
      </c>
      <c r="V78" s="273">
        <f>'ПЛАН НАВЧАЛЬНОГО ПРОЦЕСУ ДЕННА'!V79</f>
        <v>0</v>
      </c>
      <c r="W78" s="273">
        <f>'ПЛАН НАВЧАЛЬНОГО ПРОЦЕСУ ДЕННА'!W79</f>
        <v>0</v>
      </c>
      <c r="X78" s="273"/>
      <c r="Y78" s="273">
        <f>'ПЛАН НАВЧАЛЬНОГО ПРОЦЕСУ ДЕННА'!X79</f>
        <v>0</v>
      </c>
      <c r="Z78" s="147">
        <f t="shared" si="71"/>
        <v>0</v>
      </c>
      <c r="AA78" s="147">
        <f t="shared" si="72"/>
        <v>0</v>
      </c>
      <c r="AB78" s="9">
        <f t="shared" si="73"/>
        <v>0</v>
      </c>
      <c r="AC78" s="9">
        <f t="shared" si="73"/>
        <v>0</v>
      </c>
      <c r="AD78" s="9">
        <f t="shared" si="73"/>
        <v>0</v>
      </c>
      <c r="AE78" s="9">
        <f t="shared" si="74"/>
        <v>0</v>
      </c>
      <c r="AF78" s="311">
        <f>IF('ПЛАН НАВЧАЛЬНОГО ПРОЦЕСУ ДЕННА'!AE79&gt;0,IF(ROUND('ПЛАН НАВЧАЛЬНОГО ПРОЦЕСУ ДЕННА'!AE79*$BY$4,0)&gt;0,ROUND('ПЛАН НАВЧАЛЬНОГО ПРОЦЕСУ ДЕННА'!AE79*$BY$4,0)*2,2),0)</f>
        <v>0</v>
      </c>
      <c r="AG78" s="311">
        <f>IF('ПЛАН НАВЧАЛЬНОГО ПРОЦЕСУ ДЕННА'!AF79&gt;0,IF(ROUND('ПЛАН НАВЧАЛЬНОГО ПРОЦЕСУ ДЕННА'!AF79*$BY$4,0)&gt;0,ROUND('ПЛАН НАВЧАЛЬНОГО ПРОЦЕСУ ДЕННА'!AF79*$BY$4,0)*2,2),0)</f>
        <v>0</v>
      </c>
      <c r="AH78" s="311">
        <f>IF('ПЛАН НАВЧАЛЬНОГО ПРОЦЕСУ ДЕННА'!AG79&gt;0,IF(ROUND('ПЛАН НАВЧАЛЬНОГО ПРОЦЕСУ ДЕННА'!AG79*$BY$4,0)&gt;0,ROUND('ПЛАН НАВЧАЛЬНОГО ПРОЦЕСУ ДЕННА'!AG79*$BY$4,0)*2,2),0)</f>
        <v>0</v>
      </c>
      <c r="AI78" s="70">
        <f>'ПЛАН НАВЧАЛЬНОГО ПРОЦЕСУ ДЕННА'!AH79</f>
        <v>0</v>
      </c>
      <c r="AJ78" s="311">
        <f>IF('ПЛАН НАВЧАЛЬНОГО ПРОЦЕСУ ДЕННА'!AI79&gt;0,IF(ROUND('ПЛАН НАВЧАЛЬНОГО ПРОЦЕСУ ДЕННА'!AI79*$BY$4,0)&gt;0,ROUND('ПЛАН НАВЧАЛЬНОГО ПРОЦЕСУ ДЕННА'!AI79*$BY$4,0)*2,2),0)</f>
        <v>0</v>
      </c>
      <c r="AK78" s="311">
        <f>IF('ПЛАН НАВЧАЛЬНОГО ПРОЦЕСУ ДЕННА'!AJ79&gt;0,IF(ROUND('ПЛАН НАВЧАЛЬНОГО ПРОЦЕСУ ДЕННА'!AJ79*$BY$4,0)&gt;0,ROUND('ПЛАН НАВЧАЛЬНОГО ПРОЦЕСУ ДЕННА'!AJ79*$BY$4,0)*2,2),0)</f>
        <v>0</v>
      </c>
      <c r="AL78" s="311">
        <f>IF('ПЛАН НАВЧАЛЬНОГО ПРОЦЕСУ ДЕННА'!AK79&gt;0,IF(ROUND('ПЛАН НАВЧАЛЬНОГО ПРОЦЕСУ ДЕННА'!AK79*$BY$4,0)&gt;0,ROUND('ПЛАН НАВЧАЛЬНОГО ПРОЦЕСУ ДЕННА'!AK79*$BY$4,0)*2,2),0)</f>
        <v>0</v>
      </c>
      <c r="AM78" s="70">
        <f>'ПЛАН НАВЧАЛЬНОГО ПРОЦЕСУ ДЕННА'!AL79</f>
        <v>0</v>
      </c>
      <c r="AN78" s="311">
        <f>IF('ПЛАН НАВЧАЛЬНОГО ПРОЦЕСУ ДЕННА'!AM79&gt;0,IF(ROUND('ПЛАН НАВЧАЛЬНОГО ПРОЦЕСУ ДЕННА'!AM79*$BY$4,0)&gt;0,ROUND('ПЛАН НАВЧАЛЬНОГО ПРОЦЕСУ ДЕННА'!AM79*$BY$4,0)*2,2),0)</f>
        <v>0</v>
      </c>
      <c r="AO78" s="311">
        <f>IF('ПЛАН НАВЧАЛЬНОГО ПРОЦЕСУ ДЕННА'!AN79&gt;0,IF(ROUND('ПЛАН НАВЧАЛЬНОГО ПРОЦЕСУ ДЕННА'!AN79*$BY$4,0)&gt;0,ROUND('ПЛАН НАВЧАЛЬНОГО ПРОЦЕСУ ДЕННА'!AN79*$BY$4,0)*2,2),0)</f>
        <v>0</v>
      </c>
      <c r="AP78" s="311">
        <f>IF('ПЛАН НАВЧАЛЬНОГО ПРОЦЕСУ ДЕННА'!AO79&gt;0,IF(ROUND('ПЛАН НАВЧАЛЬНОГО ПРОЦЕСУ ДЕННА'!AO79*$BY$4,0)&gt;0,ROUND('ПЛАН НАВЧАЛЬНОГО ПРОЦЕСУ ДЕННА'!AO79*$BY$4,0)*2,2),0)</f>
        <v>0</v>
      </c>
      <c r="AQ78" s="70">
        <f>'ПЛАН НАВЧАЛЬНОГО ПРОЦЕСУ ДЕННА'!AP79</f>
        <v>0</v>
      </c>
      <c r="AR78" s="311">
        <f>IF('ПЛАН НАВЧАЛЬНОГО ПРОЦЕСУ ДЕННА'!AQ79&gt;0,IF(ROUND('ПЛАН НАВЧАЛЬНОГО ПРОЦЕСУ ДЕННА'!AQ79*$BY$4,0)&gt;0,ROUND('ПЛАН НАВЧАЛЬНОГО ПРОЦЕСУ ДЕННА'!AQ79*$BY$4,0)*2,2),0)</f>
        <v>0</v>
      </c>
      <c r="AS78" s="311">
        <f>IF('ПЛАН НАВЧАЛЬНОГО ПРОЦЕСУ ДЕННА'!AR79&gt;0,IF(ROUND('ПЛАН НАВЧАЛЬНОГО ПРОЦЕСУ ДЕННА'!AR79*$BY$4,0)&gt;0,ROUND('ПЛАН НАВЧАЛЬНОГО ПРОЦЕСУ ДЕННА'!AR79*$BY$4,0)*2,2),0)</f>
        <v>0</v>
      </c>
      <c r="AT78" s="311">
        <f>IF('ПЛАН НАВЧАЛЬНОГО ПРОЦЕСУ ДЕННА'!AS79&gt;0,IF(ROUND('ПЛАН НАВЧАЛЬНОГО ПРОЦЕСУ ДЕННА'!AS79*$BY$4,0)&gt;0,ROUND('ПЛАН НАВЧАЛЬНОГО ПРОЦЕСУ ДЕННА'!AS79*$BY$4,0)*2,2),0)</f>
        <v>0</v>
      </c>
      <c r="AU78" s="70">
        <f>'ПЛАН НАВЧАЛЬНОГО ПРОЦЕСУ ДЕННА'!AT79</f>
        <v>0</v>
      </c>
      <c r="AV78" s="311">
        <f>IF('ПЛАН НАВЧАЛЬНОГО ПРОЦЕСУ ДЕННА'!AU79&gt;0,IF(ROUND('ПЛАН НАВЧАЛЬНОГО ПРОЦЕСУ ДЕННА'!AU79*$BY$4,0)&gt;0,ROUND('ПЛАН НАВЧАЛЬНОГО ПРОЦЕСУ ДЕННА'!AU79*$BY$4,0)*2,2),0)</f>
        <v>0</v>
      </c>
      <c r="AW78" s="311">
        <f>IF('ПЛАН НАВЧАЛЬНОГО ПРОЦЕСУ ДЕННА'!AV79&gt;0,IF(ROUND('ПЛАН НАВЧАЛЬНОГО ПРОЦЕСУ ДЕННА'!AV79*$BY$4,0)&gt;0,ROUND('ПЛАН НАВЧАЛЬНОГО ПРОЦЕСУ ДЕННА'!AV79*$BY$4,0)*2,2),0)</f>
        <v>0</v>
      </c>
      <c r="AX78" s="311">
        <f>IF('ПЛАН НАВЧАЛЬНОГО ПРОЦЕСУ ДЕННА'!AW79&gt;0,IF(ROUND('ПЛАН НАВЧАЛЬНОГО ПРОЦЕСУ ДЕННА'!AW79*$BY$4,0)&gt;0,ROUND('ПЛАН НАВЧАЛЬНОГО ПРОЦЕСУ ДЕННА'!AW79*$BY$4,0)*2,2),0)</f>
        <v>0</v>
      </c>
      <c r="AY78" s="70">
        <f>'ПЛАН НАВЧАЛЬНОГО ПРОЦЕСУ ДЕННА'!AX79</f>
        <v>0</v>
      </c>
      <c r="AZ78" s="311">
        <f>IF('ПЛАН НАВЧАЛЬНОГО ПРОЦЕСУ ДЕННА'!AY79&gt;0,IF(ROUND('ПЛАН НАВЧАЛЬНОГО ПРОЦЕСУ ДЕННА'!AY79*$BY$4,0)&gt;0,ROUND('ПЛАН НАВЧАЛЬНОГО ПРОЦЕСУ ДЕННА'!AY79*$BY$4,0)*2,2),0)</f>
        <v>0</v>
      </c>
      <c r="BA78" s="311">
        <f>IF('ПЛАН НАВЧАЛЬНОГО ПРОЦЕСУ ДЕННА'!AZ79&gt;0,IF(ROUND('ПЛАН НАВЧАЛЬНОГО ПРОЦЕСУ ДЕННА'!AZ79*$BY$4,0)&gt;0,ROUND('ПЛАН НАВЧАЛЬНОГО ПРОЦЕСУ ДЕННА'!AZ79*$BY$4,0)*2,2),0)</f>
        <v>0</v>
      </c>
      <c r="BB78" s="311">
        <f>IF('ПЛАН НАВЧАЛЬНОГО ПРОЦЕСУ ДЕННА'!BA79&gt;0,IF(ROUND('ПЛАН НАВЧАЛЬНОГО ПРОЦЕСУ ДЕННА'!BA79*$BY$4,0)&gt;0,ROUND('ПЛАН НАВЧАЛЬНОГО ПРОЦЕСУ ДЕННА'!BA79*$BY$4,0)*2,2),0)</f>
        <v>0</v>
      </c>
      <c r="BC78" s="70">
        <f>'ПЛАН НАВЧАЛЬНОГО ПРОЦЕСУ ДЕННА'!BB79</f>
        <v>0</v>
      </c>
      <c r="BD78" s="311">
        <f>IF('ПЛАН НАВЧАЛЬНОГО ПРОЦЕСУ ДЕННА'!BC79&gt;0,IF(ROUND('ПЛАН НАВЧАЛЬНОГО ПРОЦЕСУ ДЕННА'!BC79*$BY$4,0)&gt;0,ROUND('ПЛАН НАВЧАЛЬНОГО ПРОЦЕСУ ДЕННА'!BC79*$BY$4,0)*2,2),0)</f>
        <v>0</v>
      </c>
      <c r="BE78" s="311">
        <f>IF('ПЛАН НАВЧАЛЬНОГО ПРОЦЕСУ ДЕННА'!BD79&gt;0,IF(ROUND('ПЛАН НАВЧАЛЬНОГО ПРОЦЕСУ ДЕННА'!BD79*$BY$4,0)&gt;0,ROUND('ПЛАН НАВЧАЛЬНОГО ПРОЦЕСУ ДЕННА'!BD79*$BY$4,0)*2,2),0)</f>
        <v>0</v>
      </c>
      <c r="BF78" s="311">
        <f>IF('ПЛАН НАВЧАЛЬНОГО ПРОЦЕСУ ДЕННА'!BE79&gt;0,IF(ROUND('ПЛАН НАВЧАЛЬНОГО ПРОЦЕСУ ДЕННА'!BE79*$BY$4,0)&gt;0,ROUND('ПЛАН НАВЧАЛЬНОГО ПРОЦЕСУ ДЕННА'!BE79*$BY$4,0)*2,2),0)</f>
        <v>0</v>
      </c>
      <c r="BG78" s="70">
        <f>'ПЛАН НАВЧАЛЬНОГО ПРОЦЕСУ ДЕННА'!BF79</f>
        <v>0</v>
      </c>
      <c r="BH78" s="311">
        <f>IF('ПЛАН НАВЧАЛЬНОГО ПРОЦЕСУ ДЕННА'!BG79&gt;0,IF(ROUND('ПЛАН НАВЧАЛЬНОГО ПРОЦЕСУ ДЕННА'!BG79*$BY$4,0)&gt;0,ROUND('ПЛАН НАВЧАЛЬНОГО ПРОЦЕСУ ДЕННА'!BG79*$BY$4,0)*2,2),0)</f>
        <v>0</v>
      </c>
      <c r="BI78" s="311">
        <f>IF('ПЛАН НАВЧАЛЬНОГО ПРОЦЕСУ ДЕННА'!BH79&gt;0,IF(ROUND('ПЛАН НАВЧАЛЬНОГО ПРОЦЕСУ ДЕННА'!BH79*$BY$4,0)&gt;0,ROUND('ПЛАН НАВЧАЛЬНОГО ПРОЦЕСУ ДЕННА'!BH79*$BY$4,0)*2,2),0)</f>
        <v>0</v>
      </c>
      <c r="BJ78" s="311">
        <f>IF('ПЛАН НАВЧАЛЬНОГО ПРОЦЕСУ ДЕННА'!BI79&gt;0,IF(ROUND('ПЛАН НАВЧАЛЬНОГО ПРОЦЕСУ ДЕННА'!BI79*$BY$4,0)&gt;0,ROUND('ПЛАН НАВЧАЛЬНОГО ПРОЦЕСУ ДЕННА'!BI79*$BY$4,0)*2,2),0)</f>
        <v>0</v>
      </c>
      <c r="BK78" s="70">
        <f>'ПЛАН НАВЧАЛЬНОГО ПРОЦЕСУ ДЕННА'!BJ79</f>
        <v>0</v>
      </c>
      <c r="BL78" s="63">
        <f t="shared" si="75"/>
        <v>0</v>
      </c>
      <c r="BM78" s="127" t="str">
        <f t="shared" si="76"/>
        <v/>
      </c>
      <c r="BN78" s="14">
        <f t="shared" si="77"/>
        <v>0</v>
      </c>
      <c r="BO78" s="14">
        <f t="shared" si="78"/>
        <v>0</v>
      </c>
      <c r="BP78" s="14">
        <f t="shared" si="79"/>
        <v>0</v>
      </c>
      <c r="BQ78" s="14">
        <f t="shared" si="80"/>
        <v>0</v>
      </c>
      <c r="BR78" s="14">
        <f t="shared" si="81"/>
        <v>0</v>
      </c>
      <c r="BS78" s="14">
        <f t="shared" si="82"/>
        <v>0</v>
      </c>
      <c r="BT78" s="14">
        <f t="shared" si="83"/>
        <v>0</v>
      </c>
      <c r="BU78" s="14">
        <f t="shared" si="84"/>
        <v>0</v>
      </c>
      <c r="BV78" s="92">
        <f t="shared" si="85"/>
        <v>0</v>
      </c>
      <c r="BY78"/>
      <c r="BZ78"/>
      <c r="CA78"/>
      <c r="CB78"/>
      <c r="CC78"/>
      <c r="CD78"/>
      <c r="CE78"/>
      <c r="CF78"/>
      <c r="CG78" s="216"/>
      <c r="CH78" s="229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E78" s="317">
        <f t="shared" si="86"/>
        <v>0</v>
      </c>
      <c r="DF78" s="324">
        <f t="shared" si="87"/>
        <v>0</v>
      </c>
      <c r="DG78" s="324">
        <f t="shared" si="88"/>
        <v>0</v>
      </c>
      <c r="DH78" s="324">
        <f t="shared" si="89"/>
        <v>0</v>
      </c>
      <c r="DI78" s="324">
        <f t="shared" si="90"/>
        <v>0</v>
      </c>
      <c r="DJ78" s="324">
        <f t="shared" si="91"/>
        <v>0</v>
      </c>
      <c r="DK78" s="324">
        <f t="shared" si="92"/>
        <v>0</v>
      </c>
      <c r="DL78" s="324">
        <f t="shared" si="93"/>
        <v>0</v>
      </c>
      <c r="DM78" s="324">
        <f t="shared" si="94"/>
        <v>0</v>
      </c>
      <c r="DN78" s="325">
        <f t="shared" si="95"/>
        <v>0</v>
      </c>
      <c r="DO78" s="324">
        <f t="shared" si="96"/>
        <v>0</v>
      </c>
      <c r="DP78" s="324">
        <f t="shared" si="97"/>
        <v>0</v>
      </c>
      <c r="DQ78" s="324">
        <f t="shared" si="98"/>
        <v>0</v>
      </c>
      <c r="DR78" s="324">
        <f t="shared" si="99"/>
        <v>0</v>
      </c>
      <c r="DS78" s="324">
        <f t="shared" si="100"/>
        <v>0</v>
      </c>
      <c r="DT78" s="324">
        <f t="shared" si="101"/>
        <v>0</v>
      </c>
      <c r="DU78" s="324">
        <f t="shared" si="102"/>
        <v>0</v>
      </c>
      <c r="DV78" s="324">
        <f t="shared" si="103"/>
        <v>0</v>
      </c>
      <c r="DW78" s="325">
        <f t="shared" si="104"/>
        <v>0</v>
      </c>
    </row>
    <row r="79" spans="1:136" s="19" customFormat="1" ht="12.5" hidden="1">
      <c r="A79" s="22" t="str">
        <f>'ПЛАН НАВЧАЛЬНОГО ПРОЦЕСУ ДЕННА'!A80</f>
        <v>1.2.07</v>
      </c>
      <c r="B79" s="414">
        <f>'ПЛАН НАВЧАЛЬНОГО ПРОЦЕСУ ДЕННА'!B80</f>
        <v>0</v>
      </c>
      <c r="C79" s="415" t="str">
        <f>'ПЛАН НАВЧАЛЬНОГО ПРОЦЕСУ ДЕННА'!C80</f>
        <v>МЕіТ</v>
      </c>
      <c r="D79" s="273">
        <f>'ПЛАН НАВЧАЛЬНОГО ПРОЦЕСУ ДЕННА'!D80</f>
        <v>0</v>
      </c>
      <c r="E79" s="273">
        <f>'ПЛАН НАВЧАЛЬНОГО ПРОЦЕСУ ДЕННА'!E80</f>
        <v>0</v>
      </c>
      <c r="F79" s="273">
        <f>'ПЛАН НАВЧАЛЬНОГО ПРОЦЕСУ ДЕННА'!F80</f>
        <v>0</v>
      </c>
      <c r="G79" s="273">
        <f>'ПЛАН НАВЧАЛЬНОГО ПРОЦЕСУ ДЕННА'!G80</f>
        <v>0</v>
      </c>
      <c r="H79" s="273">
        <f>'ПЛАН НАВЧАЛЬНОГО ПРОЦЕСУ ДЕННА'!H80</f>
        <v>0</v>
      </c>
      <c r="I79" s="273">
        <f>'ПЛАН НАВЧАЛЬНОГО ПРОЦЕСУ ДЕННА'!I80</f>
        <v>0</v>
      </c>
      <c r="J79" s="273">
        <f>'ПЛАН НАВЧАЛЬНОГО ПРОЦЕСУ ДЕННА'!J80</f>
        <v>0</v>
      </c>
      <c r="K79" s="273">
        <f>'ПЛАН НАВЧАЛЬНОГО ПРОЦЕСУ ДЕННА'!K80</f>
        <v>0</v>
      </c>
      <c r="L79" s="273">
        <f>'ПЛАН НАВЧАЛЬНОГО ПРОЦЕСУ ДЕННА'!L80</f>
        <v>0</v>
      </c>
      <c r="M79" s="273">
        <f>'ПЛАН НАВЧАЛЬНОГО ПРОЦЕСУ ДЕННА'!M80</f>
        <v>0</v>
      </c>
      <c r="N79" s="273">
        <f>'ПЛАН НАВЧАЛЬНОГО ПРОЦЕСУ ДЕННА'!N80</f>
        <v>0</v>
      </c>
      <c r="O79" s="273">
        <f>'ПЛАН НАВЧАЛЬНОГО ПРОЦЕСУ ДЕННА'!O80</f>
        <v>0</v>
      </c>
      <c r="P79" s="310">
        <f>'ПЛАН НАВЧАЛЬНОГО ПРОЦЕСУ ДЕННА'!P80</f>
        <v>0</v>
      </c>
      <c r="Q79" s="310">
        <f>'ПЛАН НАВЧАЛЬНОГО ПРОЦЕСУ ДЕННА'!Q80</f>
        <v>0</v>
      </c>
      <c r="R79" s="273">
        <f>'ПЛАН НАВЧАЛЬНОГО ПРОЦЕСУ ДЕННА'!R80</f>
        <v>0</v>
      </c>
      <c r="S79" s="273">
        <f>'ПЛАН НАВЧАЛЬНОГО ПРОЦЕСУ ДЕННА'!S80</f>
        <v>0</v>
      </c>
      <c r="T79" s="273">
        <f>'ПЛАН НАВЧАЛЬНОГО ПРОЦЕСУ ДЕННА'!T80</f>
        <v>0</v>
      </c>
      <c r="U79" s="273">
        <f>'ПЛАН НАВЧАЛЬНОГО ПРОЦЕСУ ДЕННА'!U80</f>
        <v>0</v>
      </c>
      <c r="V79" s="273">
        <f>'ПЛАН НАВЧАЛЬНОГО ПРОЦЕСУ ДЕННА'!V80</f>
        <v>0</v>
      </c>
      <c r="W79" s="273">
        <f>'ПЛАН НАВЧАЛЬНОГО ПРОЦЕСУ ДЕННА'!W80</f>
        <v>0</v>
      </c>
      <c r="X79" s="273"/>
      <c r="Y79" s="273">
        <f>'ПЛАН НАВЧАЛЬНОГО ПРОЦЕСУ ДЕННА'!X80</f>
        <v>0</v>
      </c>
      <c r="Z79" s="147">
        <f t="shared" si="71"/>
        <v>0</v>
      </c>
      <c r="AA79" s="147">
        <f t="shared" si="72"/>
        <v>0</v>
      </c>
      <c r="AB79" s="9">
        <f t="shared" si="73"/>
        <v>0</v>
      </c>
      <c r="AC79" s="9">
        <f t="shared" si="73"/>
        <v>0</v>
      </c>
      <c r="AD79" s="9">
        <f t="shared" si="73"/>
        <v>0</v>
      </c>
      <c r="AE79" s="9">
        <f t="shared" si="74"/>
        <v>0</v>
      </c>
      <c r="AF79" s="311">
        <f>IF('ПЛАН НАВЧАЛЬНОГО ПРОЦЕСУ ДЕННА'!AE80&gt;0,IF(ROUND('ПЛАН НАВЧАЛЬНОГО ПРОЦЕСУ ДЕННА'!AE80*$BY$4,0)&gt;0,ROUND('ПЛАН НАВЧАЛЬНОГО ПРОЦЕСУ ДЕННА'!AE80*$BY$4,0)*2,2),0)</f>
        <v>0</v>
      </c>
      <c r="AG79" s="311">
        <f>IF('ПЛАН НАВЧАЛЬНОГО ПРОЦЕСУ ДЕННА'!AF80&gt;0,IF(ROUND('ПЛАН НАВЧАЛЬНОГО ПРОЦЕСУ ДЕННА'!AF80*$BY$4,0)&gt;0,ROUND('ПЛАН НАВЧАЛЬНОГО ПРОЦЕСУ ДЕННА'!AF80*$BY$4,0)*2,2),0)</f>
        <v>0</v>
      </c>
      <c r="AH79" s="311">
        <f>IF('ПЛАН НАВЧАЛЬНОГО ПРОЦЕСУ ДЕННА'!AG80&gt;0,IF(ROUND('ПЛАН НАВЧАЛЬНОГО ПРОЦЕСУ ДЕННА'!AG80*$BY$4,0)&gt;0,ROUND('ПЛАН НАВЧАЛЬНОГО ПРОЦЕСУ ДЕННА'!AG80*$BY$4,0)*2,2),0)</f>
        <v>0</v>
      </c>
      <c r="AI79" s="70">
        <f>'ПЛАН НАВЧАЛЬНОГО ПРОЦЕСУ ДЕННА'!AH80</f>
        <v>0</v>
      </c>
      <c r="AJ79" s="311">
        <f>IF('ПЛАН НАВЧАЛЬНОГО ПРОЦЕСУ ДЕННА'!AI80&gt;0,IF(ROUND('ПЛАН НАВЧАЛЬНОГО ПРОЦЕСУ ДЕННА'!AI80*$BY$4,0)&gt;0,ROUND('ПЛАН НАВЧАЛЬНОГО ПРОЦЕСУ ДЕННА'!AI80*$BY$4,0)*2,2),0)</f>
        <v>0</v>
      </c>
      <c r="AK79" s="311">
        <f>IF('ПЛАН НАВЧАЛЬНОГО ПРОЦЕСУ ДЕННА'!AJ80&gt;0,IF(ROUND('ПЛАН НАВЧАЛЬНОГО ПРОЦЕСУ ДЕННА'!AJ80*$BY$4,0)&gt;0,ROUND('ПЛАН НАВЧАЛЬНОГО ПРОЦЕСУ ДЕННА'!AJ80*$BY$4,0)*2,2),0)</f>
        <v>0</v>
      </c>
      <c r="AL79" s="311">
        <f>IF('ПЛАН НАВЧАЛЬНОГО ПРОЦЕСУ ДЕННА'!AK80&gt;0,IF(ROUND('ПЛАН НАВЧАЛЬНОГО ПРОЦЕСУ ДЕННА'!AK80*$BY$4,0)&gt;0,ROUND('ПЛАН НАВЧАЛЬНОГО ПРОЦЕСУ ДЕННА'!AK80*$BY$4,0)*2,2),0)</f>
        <v>0</v>
      </c>
      <c r="AM79" s="70">
        <f>'ПЛАН НАВЧАЛЬНОГО ПРОЦЕСУ ДЕННА'!AL80</f>
        <v>0</v>
      </c>
      <c r="AN79" s="311">
        <f>IF('ПЛАН НАВЧАЛЬНОГО ПРОЦЕСУ ДЕННА'!AM80&gt;0,IF(ROUND('ПЛАН НАВЧАЛЬНОГО ПРОЦЕСУ ДЕННА'!AM80*$BY$4,0)&gt;0,ROUND('ПЛАН НАВЧАЛЬНОГО ПРОЦЕСУ ДЕННА'!AM80*$BY$4,0)*2,2),0)</f>
        <v>0</v>
      </c>
      <c r="AO79" s="311">
        <f>IF('ПЛАН НАВЧАЛЬНОГО ПРОЦЕСУ ДЕННА'!AN80&gt;0,IF(ROUND('ПЛАН НАВЧАЛЬНОГО ПРОЦЕСУ ДЕННА'!AN80*$BY$4,0)&gt;0,ROUND('ПЛАН НАВЧАЛЬНОГО ПРОЦЕСУ ДЕННА'!AN80*$BY$4,0)*2,2),0)</f>
        <v>0</v>
      </c>
      <c r="AP79" s="311">
        <f>IF('ПЛАН НАВЧАЛЬНОГО ПРОЦЕСУ ДЕННА'!AO80&gt;0,IF(ROUND('ПЛАН НАВЧАЛЬНОГО ПРОЦЕСУ ДЕННА'!AO80*$BY$4,0)&gt;0,ROUND('ПЛАН НАВЧАЛЬНОГО ПРОЦЕСУ ДЕННА'!AO80*$BY$4,0)*2,2),0)</f>
        <v>0</v>
      </c>
      <c r="AQ79" s="70">
        <f>'ПЛАН НАВЧАЛЬНОГО ПРОЦЕСУ ДЕННА'!AP80</f>
        <v>0</v>
      </c>
      <c r="AR79" s="311">
        <f>IF('ПЛАН НАВЧАЛЬНОГО ПРОЦЕСУ ДЕННА'!AQ80&gt;0,IF(ROUND('ПЛАН НАВЧАЛЬНОГО ПРОЦЕСУ ДЕННА'!AQ80*$BY$4,0)&gt;0,ROUND('ПЛАН НАВЧАЛЬНОГО ПРОЦЕСУ ДЕННА'!AQ80*$BY$4,0)*2,2),0)</f>
        <v>0</v>
      </c>
      <c r="AS79" s="311">
        <f>IF('ПЛАН НАВЧАЛЬНОГО ПРОЦЕСУ ДЕННА'!AR80&gt;0,IF(ROUND('ПЛАН НАВЧАЛЬНОГО ПРОЦЕСУ ДЕННА'!AR80*$BY$4,0)&gt;0,ROUND('ПЛАН НАВЧАЛЬНОГО ПРОЦЕСУ ДЕННА'!AR80*$BY$4,0)*2,2),0)</f>
        <v>0</v>
      </c>
      <c r="AT79" s="311">
        <f>IF('ПЛАН НАВЧАЛЬНОГО ПРОЦЕСУ ДЕННА'!AS80&gt;0,IF(ROUND('ПЛАН НАВЧАЛЬНОГО ПРОЦЕСУ ДЕННА'!AS80*$BY$4,0)&gt;0,ROUND('ПЛАН НАВЧАЛЬНОГО ПРОЦЕСУ ДЕННА'!AS80*$BY$4,0)*2,2),0)</f>
        <v>0</v>
      </c>
      <c r="AU79" s="70">
        <f>'ПЛАН НАВЧАЛЬНОГО ПРОЦЕСУ ДЕННА'!AT80</f>
        <v>0</v>
      </c>
      <c r="AV79" s="311">
        <f>IF('ПЛАН НАВЧАЛЬНОГО ПРОЦЕСУ ДЕННА'!AU80&gt;0,IF(ROUND('ПЛАН НАВЧАЛЬНОГО ПРОЦЕСУ ДЕННА'!AU80*$BY$4,0)&gt;0,ROUND('ПЛАН НАВЧАЛЬНОГО ПРОЦЕСУ ДЕННА'!AU80*$BY$4,0)*2,2),0)</f>
        <v>0</v>
      </c>
      <c r="AW79" s="311">
        <f>IF('ПЛАН НАВЧАЛЬНОГО ПРОЦЕСУ ДЕННА'!AV80&gt;0,IF(ROUND('ПЛАН НАВЧАЛЬНОГО ПРОЦЕСУ ДЕННА'!AV80*$BY$4,0)&gt;0,ROUND('ПЛАН НАВЧАЛЬНОГО ПРОЦЕСУ ДЕННА'!AV80*$BY$4,0)*2,2),0)</f>
        <v>0</v>
      </c>
      <c r="AX79" s="311">
        <f>IF('ПЛАН НАВЧАЛЬНОГО ПРОЦЕСУ ДЕННА'!AW80&gt;0,IF(ROUND('ПЛАН НАВЧАЛЬНОГО ПРОЦЕСУ ДЕННА'!AW80*$BY$4,0)&gt;0,ROUND('ПЛАН НАВЧАЛЬНОГО ПРОЦЕСУ ДЕННА'!AW80*$BY$4,0)*2,2),0)</f>
        <v>0</v>
      </c>
      <c r="AY79" s="70">
        <f>'ПЛАН НАВЧАЛЬНОГО ПРОЦЕСУ ДЕННА'!AX80</f>
        <v>0</v>
      </c>
      <c r="AZ79" s="311">
        <f>IF('ПЛАН НАВЧАЛЬНОГО ПРОЦЕСУ ДЕННА'!AY80&gt;0,IF(ROUND('ПЛАН НАВЧАЛЬНОГО ПРОЦЕСУ ДЕННА'!AY80*$BY$4,0)&gt;0,ROUND('ПЛАН НАВЧАЛЬНОГО ПРОЦЕСУ ДЕННА'!AY80*$BY$4,0)*2,2),0)</f>
        <v>0</v>
      </c>
      <c r="BA79" s="311">
        <f>IF('ПЛАН НАВЧАЛЬНОГО ПРОЦЕСУ ДЕННА'!AZ80&gt;0,IF(ROUND('ПЛАН НАВЧАЛЬНОГО ПРОЦЕСУ ДЕННА'!AZ80*$BY$4,0)&gt;0,ROUND('ПЛАН НАВЧАЛЬНОГО ПРОЦЕСУ ДЕННА'!AZ80*$BY$4,0)*2,2),0)</f>
        <v>0</v>
      </c>
      <c r="BB79" s="311">
        <f>IF('ПЛАН НАВЧАЛЬНОГО ПРОЦЕСУ ДЕННА'!BA80&gt;0,IF(ROUND('ПЛАН НАВЧАЛЬНОГО ПРОЦЕСУ ДЕННА'!BA80*$BY$4,0)&gt;0,ROUND('ПЛАН НАВЧАЛЬНОГО ПРОЦЕСУ ДЕННА'!BA80*$BY$4,0)*2,2),0)</f>
        <v>0</v>
      </c>
      <c r="BC79" s="70">
        <f>'ПЛАН НАВЧАЛЬНОГО ПРОЦЕСУ ДЕННА'!BB80</f>
        <v>0</v>
      </c>
      <c r="BD79" s="311">
        <f>IF('ПЛАН НАВЧАЛЬНОГО ПРОЦЕСУ ДЕННА'!BC80&gt;0,IF(ROUND('ПЛАН НАВЧАЛЬНОГО ПРОЦЕСУ ДЕННА'!BC80*$BY$4,0)&gt;0,ROUND('ПЛАН НАВЧАЛЬНОГО ПРОЦЕСУ ДЕННА'!BC80*$BY$4,0)*2,2),0)</f>
        <v>0</v>
      </c>
      <c r="BE79" s="311">
        <f>IF('ПЛАН НАВЧАЛЬНОГО ПРОЦЕСУ ДЕННА'!BD80&gt;0,IF(ROUND('ПЛАН НАВЧАЛЬНОГО ПРОЦЕСУ ДЕННА'!BD80*$BY$4,0)&gt;0,ROUND('ПЛАН НАВЧАЛЬНОГО ПРОЦЕСУ ДЕННА'!BD80*$BY$4,0)*2,2),0)</f>
        <v>0</v>
      </c>
      <c r="BF79" s="311">
        <f>IF('ПЛАН НАВЧАЛЬНОГО ПРОЦЕСУ ДЕННА'!BE80&gt;0,IF(ROUND('ПЛАН НАВЧАЛЬНОГО ПРОЦЕСУ ДЕННА'!BE80*$BY$4,0)&gt;0,ROUND('ПЛАН НАВЧАЛЬНОГО ПРОЦЕСУ ДЕННА'!BE80*$BY$4,0)*2,2),0)</f>
        <v>0</v>
      </c>
      <c r="BG79" s="70">
        <f>'ПЛАН НАВЧАЛЬНОГО ПРОЦЕСУ ДЕННА'!BF80</f>
        <v>0</v>
      </c>
      <c r="BH79" s="311">
        <f>IF('ПЛАН НАВЧАЛЬНОГО ПРОЦЕСУ ДЕННА'!BG80&gt;0,IF(ROUND('ПЛАН НАВЧАЛЬНОГО ПРОЦЕСУ ДЕННА'!BG80*$BY$4,0)&gt;0,ROUND('ПЛАН НАВЧАЛЬНОГО ПРОЦЕСУ ДЕННА'!BG80*$BY$4,0)*2,2),0)</f>
        <v>0</v>
      </c>
      <c r="BI79" s="311">
        <f>IF('ПЛАН НАВЧАЛЬНОГО ПРОЦЕСУ ДЕННА'!BH80&gt;0,IF(ROUND('ПЛАН НАВЧАЛЬНОГО ПРОЦЕСУ ДЕННА'!BH80*$BY$4,0)&gt;0,ROUND('ПЛАН НАВЧАЛЬНОГО ПРОЦЕСУ ДЕННА'!BH80*$BY$4,0)*2,2),0)</f>
        <v>0</v>
      </c>
      <c r="BJ79" s="311">
        <f>IF('ПЛАН НАВЧАЛЬНОГО ПРОЦЕСУ ДЕННА'!BI80&gt;0,IF(ROUND('ПЛАН НАВЧАЛЬНОГО ПРОЦЕСУ ДЕННА'!BI80*$BY$4,0)&gt;0,ROUND('ПЛАН НАВЧАЛЬНОГО ПРОЦЕСУ ДЕННА'!BI80*$BY$4,0)*2,2),0)</f>
        <v>0</v>
      </c>
      <c r="BK79" s="70">
        <f>'ПЛАН НАВЧАЛЬНОГО ПРОЦЕСУ ДЕННА'!BJ80</f>
        <v>0</v>
      </c>
      <c r="BL79" s="63">
        <f t="shared" si="75"/>
        <v>0</v>
      </c>
      <c r="BM79" s="127" t="str">
        <f t="shared" si="76"/>
        <v/>
      </c>
      <c r="BN79" s="14">
        <f t="shared" si="77"/>
        <v>0</v>
      </c>
      <c r="BO79" s="14">
        <f t="shared" si="78"/>
        <v>0</v>
      </c>
      <c r="BP79" s="14">
        <f t="shared" si="79"/>
        <v>0</v>
      </c>
      <c r="BQ79" s="14">
        <f t="shared" si="80"/>
        <v>0</v>
      </c>
      <c r="BR79" s="14">
        <f t="shared" si="81"/>
        <v>0</v>
      </c>
      <c r="BS79" s="14">
        <f t="shared" si="82"/>
        <v>0</v>
      </c>
      <c r="BT79" s="14">
        <f t="shared" si="83"/>
        <v>0</v>
      </c>
      <c r="BU79" s="14">
        <f t="shared" si="84"/>
        <v>0</v>
      </c>
      <c r="BV79" s="92">
        <f t="shared" si="85"/>
        <v>0</v>
      </c>
      <c r="BY79"/>
      <c r="BZ79"/>
      <c r="CA79"/>
      <c r="CB79"/>
      <c r="CC79"/>
      <c r="CD79"/>
      <c r="CE79"/>
      <c r="CF79"/>
      <c r="CG79" s="216"/>
      <c r="CH79" s="22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E79" s="317">
        <f t="shared" si="86"/>
        <v>0</v>
      </c>
      <c r="DF79" s="324">
        <f t="shared" si="87"/>
        <v>0</v>
      </c>
      <c r="DG79" s="324">
        <f t="shared" si="88"/>
        <v>0</v>
      </c>
      <c r="DH79" s="324">
        <f t="shared" si="89"/>
        <v>0</v>
      </c>
      <c r="DI79" s="324">
        <f t="shared" si="90"/>
        <v>0</v>
      </c>
      <c r="DJ79" s="324">
        <f t="shared" si="91"/>
        <v>0</v>
      </c>
      <c r="DK79" s="324">
        <f t="shared" si="92"/>
        <v>0</v>
      </c>
      <c r="DL79" s="324">
        <f t="shared" si="93"/>
        <v>0</v>
      </c>
      <c r="DM79" s="324">
        <f t="shared" si="94"/>
        <v>0</v>
      </c>
      <c r="DN79" s="325">
        <f t="shared" si="95"/>
        <v>0</v>
      </c>
      <c r="DO79" s="324">
        <f t="shared" si="96"/>
        <v>0</v>
      </c>
      <c r="DP79" s="324">
        <f t="shared" si="97"/>
        <v>0</v>
      </c>
      <c r="DQ79" s="324">
        <f t="shared" si="98"/>
        <v>0</v>
      </c>
      <c r="DR79" s="324">
        <f t="shared" si="99"/>
        <v>0</v>
      </c>
      <c r="DS79" s="324">
        <f t="shared" si="100"/>
        <v>0</v>
      </c>
      <c r="DT79" s="324">
        <f t="shared" si="101"/>
        <v>0</v>
      </c>
      <c r="DU79" s="324">
        <f t="shared" si="102"/>
        <v>0</v>
      </c>
      <c r="DV79" s="324">
        <f t="shared" si="103"/>
        <v>0</v>
      </c>
      <c r="DW79" s="325">
        <f t="shared" si="104"/>
        <v>0</v>
      </c>
    </row>
    <row r="80" spans="1:136" s="19" customFormat="1" ht="12.5" hidden="1">
      <c r="A80" s="22" t="str">
        <f>'ПЛАН НАВЧАЛЬНОГО ПРОЦЕСУ ДЕННА'!A81</f>
        <v>1.2.08</v>
      </c>
      <c r="B80" s="414">
        <f>'ПЛАН НАВЧАЛЬНОГО ПРОЦЕСУ ДЕННА'!B81</f>
        <v>0</v>
      </c>
      <c r="C80" s="415" t="str">
        <f>'ПЛАН НАВЧАЛЬНОГО ПРОЦЕСУ ДЕННА'!C81</f>
        <v>МЕіТ</v>
      </c>
      <c r="D80" s="273">
        <f>'ПЛАН НАВЧАЛЬНОГО ПРОЦЕСУ ДЕННА'!D81</f>
        <v>0</v>
      </c>
      <c r="E80" s="273">
        <f>'ПЛАН НАВЧАЛЬНОГО ПРОЦЕСУ ДЕННА'!E81</f>
        <v>0</v>
      </c>
      <c r="F80" s="273">
        <f>'ПЛАН НАВЧАЛЬНОГО ПРОЦЕСУ ДЕННА'!F81</f>
        <v>0</v>
      </c>
      <c r="G80" s="273">
        <f>'ПЛАН НАВЧАЛЬНОГО ПРОЦЕСУ ДЕННА'!G81</f>
        <v>0</v>
      </c>
      <c r="H80" s="273">
        <f>'ПЛАН НАВЧАЛЬНОГО ПРОЦЕСУ ДЕННА'!H81</f>
        <v>0</v>
      </c>
      <c r="I80" s="273">
        <f>'ПЛАН НАВЧАЛЬНОГО ПРОЦЕСУ ДЕННА'!I81</f>
        <v>0</v>
      </c>
      <c r="J80" s="273">
        <f>'ПЛАН НАВЧАЛЬНОГО ПРОЦЕСУ ДЕННА'!J81</f>
        <v>0</v>
      </c>
      <c r="K80" s="273">
        <f>'ПЛАН НАВЧАЛЬНОГО ПРОЦЕСУ ДЕННА'!K81</f>
        <v>0</v>
      </c>
      <c r="L80" s="273">
        <f>'ПЛАН НАВЧАЛЬНОГО ПРОЦЕСУ ДЕННА'!L81</f>
        <v>0</v>
      </c>
      <c r="M80" s="273">
        <f>'ПЛАН НАВЧАЛЬНОГО ПРОЦЕСУ ДЕННА'!M81</f>
        <v>0</v>
      </c>
      <c r="N80" s="273">
        <f>'ПЛАН НАВЧАЛЬНОГО ПРОЦЕСУ ДЕННА'!N81</f>
        <v>0</v>
      </c>
      <c r="O80" s="273">
        <f>'ПЛАН НАВЧАЛЬНОГО ПРОЦЕСУ ДЕННА'!O81</f>
        <v>0</v>
      </c>
      <c r="P80" s="310">
        <f>'ПЛАН НАВЧАЛЬНОГО ПРОЦЕСУ ДЕННА'!P81</f>
        <v>0</v>
      </c>
      <c r="Q80" s="310">
        <f>'ПЛАН НАВЧАЛЬНОГО ПРОЦЕСУ ДЕННА'!Q81</f>
        <v>0</v>
      </c>
      <c r="R80" s="273">
        <f>'ПЛАН НАВЧАЛЬНОГО ПРОЦЕСУ ДЕННА'!R81</f>
        <v>0</v>
      </c>
      <c r="S80" s="273">
        <f>'ПЛАН НАВЧАЛЬНОГО ПРОЦЕСУ ДЕННА'!S81</f>
        <v>0</v>
      </c>
      <c r="T80" s="273">
        <f>'ПЛАН НАВЧАЛЬНОГО ПРОЦЕСУ ДЕННА'!T81</f>
        <v>0</v>
      </c>
      <c r="U80" s="273">
        <f>'ПЛАН НАВЧАЛЬНОГО ПРОЦЕСУ ДЕННА'!U81</f>
        <v>0</v>
      </c>
      <c r="V80" s="273">
        <f>'ПЛАН НАВЧАЛЬНОГО ПРОЦЕСУ ДЕННА'!V81</f>
        <v>0</v>
      </c>
      <c r="W80" s="273">
        <f>'ПЛАН НАВЧАЛЬНОГО ПРОЦЕСУ ДЕННА'!W81</f>
        <v>0</v>
      </c>
      <c r="X80" s="273"/>
      <c r="Y80" s="273">
        <f>'ПЛАН НАВЧАЛЬНОГО ПРОЦЕСУ ДЕННА'!X81</f>
        <v>0</v>
      </c>
      <c r="Z80" s="147">
        <f t="shared" si="71"/>
        <v>0</v>
      </c>
      <c r="AA80" s="147">
        <f t="shared" si="72"/>
        <v>0</v>
      </c>
      <c r="AB80" s="9">
        <f t="shared" si="73"/>
        <v>0</v>
      </c>
      <c r="AC80" s="9">
        <f t="shared" si="73"/>
        <v>0</v>
      </c>
      <c r="AD80" s="9">
        <f t="shared" si="73"/>
        <v>0</v>
      </c>
      <c r="AE80" s="9">
        <f t="shared" si="74"/>
        <v>0</v>
      </c>
      <c r="AF80" s="311">
        <f>IF('ПЛАН НАВЧАЛЬНОГО ПРОЦЕСУ ДЕННА'!AE81&gt;0,IF(ROUND('ПЛАН НАВЧАЛЬНОГО ПРОЦЕСУ ДЕННА'!AE81*$BY$4,0)&gt;0,ROUND('ПЛАН НАВЧАЛЬНОГО ПРОЦЕСУ ДЕННА'!AE81*$BY$4,0)*2,2),0)</f>
        <v>0</v>
      </c>
      <c r="AG80" s="311">
        <f>IF('ПЛАН НАВЧАЛЬНОГО ПРОЦЕСУ ДЕННА'!AF81&gt;0,IF(ROUND('ПЛАН НАВЧАЛЬНОГО ПРОЦЕСУ ДЕННА'!AF81*$BY$4,0)&gt;0,ROUND('ПЛАН НАВЧАЛЬНОГО ПРОЦЕСУ ДЕННА'!AF81*$BY$4,0)*2,2),0)</f>
        <v>0</v>
      </c>
      <c r="AH80" s="311">
        <f>IF('ПЛАН НАВЧАЛЬНОГО ПРОЦЕСУ ДЕННА'!AG81&gt;0,IF(ROUND('ПЛАН НАВЧАЛЬНОГО ПРОЦЕСУ ДЕННА'!AG81*$BY$4,0)&gt;0,ROUND('ПЛАН НАВЧАЛЬНОГО ПРОЦЕСУ ДЕННА'!AG81*$BY$4,0)*2,2),0)</f>
        <v>0</v>
      </c>
      <c r="AI80" s="70">
        <f>'ПЛАН НАВЧАЛЬНОГО ПРОЦЕСУ ДЕННА'!AH81</f>
        <v>0</v>
      </c>
      <c r="AJ80" s="311">
        <f>IF('ПЛАН НАВЧАЛЬНОГО ПРОЦЕСУ ДЕННА'!AI81&gt;0,IF(ROUND('ПЛАН НАВЧАЛЬНОГО ПРОЦЕСУ ДЕННА'!AI81*$BY$4,0)&gt;0,ROUND('ПЛАН НАВЧАЛЬНОГО ПРОЦЕСУ ДЕННА'!AI81*$BY$4,0)*2,2),0)</f>
        <v>0</v>
      </c>
      <c r="AK80" s="311">
        <f>IF('ПЛАН НАВЧАЛЬНОГО ПРОЦЕСУ ДЕННА'!AJ81&gt;0,IF(ROUND('ПЛАН НАВЧАЛЬНОГО ПРОЦЕСУ ДЕННА'!AJ81*$BY$4,0)&gt;0,ROUND('ПЛАН НАВЧАЛЬНОГО ПРОЦЕСУ ДЕННА'!AJ81*$BY$4,0)*2,2),0)</f>
        <v>0</v>
      </c>
      <c r="AL80" s="311">
        <f>IF('ПЛАН НАВЧАЛЬНОГО ПРОЦЕСУ ДЕННА'!AK81&gt;0,IF(ROUND('ПЛАН НАВЧАЛЬНОГО ПРОЦЕСУ ДЕННА'!AK81*$BY$4,0)&gt;0,ROUND('ПЛАН НАВЧАЛЬНОГО ПРОЦЕСУ ДЕННА'!AK81*$BY$4,0)*2,2),0)</f>
        <v>0</v>
      </c>
      <c r="AM80" s="70">
        <f>'ПЛАН НАВЧАЛЬНОГО ПРОЦЕСУ ДЕННА'!AL81</f>
        <v>0</v>
      </c>
      <c r="AN80" s="311">
        <f>IF('ПЛАН НАВЧАЛЬНОГО ПРОЦЕСУ ДЕННА'!AM81&gt;0,IF(ROUND('ПЛАН НАВЧАЛЬНОГО ПРОЦЕСУ ДЕННА'!AM81*$BY$4,0)&gt;0,ROUND('ПЛАН НАВЧАЛЬНОГО ПРОЦЕСУ ДЕННА'!AM81*$BY$4,0)*2,2),0)</f>
        <v>0</v>
      </c>
      <c r="AO80" s="311">
        <f>IF('ПЛАН НАВЧАЛЬНОГО ПРОЦЕСУ ДЕННА'!AN81&gt;0,IF(ROUND('ПЛАН НАВЧАЛЬНОГО ПРОЦЕСУ ДЕННА'!AN81*$BY$4,0)&gt;0,ROUND('ПЛАН НАВЧАЛЬНОГО ПРОЦЕСУ ДЕННА'!AN81*$BY$4,0)*2,2),0)</f>
        <v>0</v>
      </c>
      <c r="AP80" s="311">
        <f>IF('ПЛАН НАВЧАЛЬНОГО ПРОЦЕСУ ДЕННА'!AO81&gt;0,IF(ROUND('ПЛАН НАВЧАЛЬНОГО ПРОЦЕСУ ДЕННА'!AO81*$BY$4,0)&gt;0,ROUND('ПЛАН НАВЧАЛЬНОГО ПРОЦЕСУ ДЕННА'!AO81*$BY$4,0)*2,2),0)</f>
        <v>0</v>
      </c>
      <c r="AQ80" s="70">
        <f>'ПЛАН НАВЧАЛЬНОГО ПРОЦЕСУ ДЕННА'!AP81</f>
        <v>0</v>
      </c>
      <c r="AR80" s="311">
        <f>IF('ПЛАН НАВЧАЛЬНОГО ПРОЦЕСУ ДЕННА'!AQ81&gt;0,IF(ROUND('ПЛАН НАВЧАЛЬНОГО ПРОЦЕСУ ДЕННА'!AQ81*$BY$4,0)&gt;0,ROUND('ПЛАН НАВЧАЛЬНОГО ПРОЦЕСУ ДЕННА'!AQ81*$BY$4,0)*2,2),0)</f>
        <v>0</v>
      </c>
      <c r="AS80" s="311">
        <f>IF('ПЛАН НАВЧАЛЬНОГО ПРОЦЕСУ ДЕННА'!AR81&gt;0,IF(ROUND('ПЛАН НАВЧАЛЬНОГО ПРОЦЕСУ ДЕННА'!AR81*$BY$4,0)&gt;0,ROUND('ПЛАН НАВЧАЛЬНОГО ПРОЦЕСУ ДЕННА'!AR81*$BY$4,0)*2,2),0)</f>
        <v>0</v>
      </c>
      <c r="AT80" s="311">
        <f>IF('ПЛАН НАВЧАЛЬНОГО ПРОЦЕСУ ДЕННА'!AS81&gt;0,IF(ROUND('ПЛАН НАВЧАЛЬНОГО ПРОЦЕСУ ДЕННА'!AS81*$BY$4,0)&gt;0,ROUND('ПЛАН НАВЧАЛЬНОГО ПРОЦЕСУ ДЕННА'!AS81*$BY$4,0)*2,2),0)</f>
        <v>0</v>
      </c>
      <c r="AU80" s="70">
        <f>'ПЛАН НАВЧАЛЬНОГО ПРОЦЕСУ ДЕННА'!AT81</f>
        <v>0</v>
      </c>
      <c r="AV80" s="311">
        <f>IF('ПЛАН НАВЧАЛЬНОГО ПРОЦЕСУ ДЕННА'!AU81&gt;0,IF(ROUND('ПЛАН НАВЧАЛЬНОГО ПРОЦЕСУ ДЕННА'!AU81*$BY$4,0)&gt;0,ROUND('ПЛАН НАВЧАЛЬНОГО ПРОЦЕСУ ДЕННА'!AU81*$BY$4,0)*2,2),0)</f>
        <v>0</v>
      </c>
      <c r="AW80" s="311">
        <f>IF('ПЛАН НАВЧАЛЬНОГО ПРОЦЕСУ ДЕННА'!AV81&gt;0,IF(ROUND('ПЛАН НАВЧАЛЬНОГО ПРОЦЕСУ ДЕННА'!AV81*$BY$4,0)&gt;0,ROUND('ПЛАН НАВЧАЛЬНОГО ПРОЦЕСУ ДЕННА'!AV81*$BY$4,0)*2,2),0)</f>
        <v>0</v>
      </c>
      <c r="AX80" s="311">
        <f>IF('ПЛАН НАВЧАЛЬНОГО ПРОЦЕСУ ДЕННА'!AW81&gt;0,IF(ROUND('ПЛАН НАВЧАЛЬНОГО ПРОЦЕСУ ДЕННА'!AW81*$BY$4,0)&gt;0,ROUND('ПЛАН НАВЧАЛЬНОГО ПРОЦЕСУ ДЕННА'!AW81*$BY$4,0)*2,2),0)</f>
        <v>0</v>
      </c>
      <c r="AY80" s="70">
        <f>'ПЛАН НАВЧАЛЬНОГО ПРОЦЕСУ ДЕННА'!AX81</f>
        <v>0</v>
      </c>
      <c r="AZ80" s="311">
        <f>IF('ПЛАН НАВЧАЛЬНОГО ПРОЦЕСУ ДЕННА'!AY81&gt;0,IF(ROUND('ПЛАН НАВЧАЛЬНОГО ПРОЦЕСУ ДЕННА'!AY81*$BY$4,0)&gt;0,ROUND('ПЛАН НАВЧАЛЬНОГО ПРОЦЕСУ ДЕННА'!AY81*$BY$4,0)*2,2),0)</f>
        <v>0</v>
      </c>
      <c r="BA80" s="311">
        <f>IF('ПЛАН НАВЧАЛЬНОГО ПРОЦЕСУ ДЕННА'!AZ81&gt;0,IF(ROUND('ПЛАН НАВЧАЛЬНОГО ПРОЦЕСУ ДЕННА'!AZ81*$BY$4,0)&gt;0,ROUND('ПЛАН НАВЧАЛЬНОГО ПРОЦЕСУ ДЕННА'!AZ81*$BY$4,0)*2,2),0)</f>
        <v>0</v>
      </c>
      <c r="BB80" s="311">
        <f>IF('ПЛАН НАВЧАЛЬНОГО ПРОЦЕСУ ДЕННА'!BA81&gt;0,IF(ROUND('ПЛАН НАВЧАЛЬНОГО ПРОЦЕСУ ДЕННА'!BA81*$BY$4,0)&gt;0,ROUND('ПЛАН НАВЧАЛЬНОГО ПРОЦЕСУ ДЕННА'!BA81*$BY$4,0)*2,2),0)</f>
        <v>0</v>
      </c>
      <c r="BC80" s="70">
        <f>'ПЛАН НАВЧАЛЬНОГО ПРОЦЕСУ ДЕННА'!BB81</f>
        <v>0</v>
      </c>
      <c r="BD80" s="311">
        <f>IF('ПЛАН НАВЧАЛЬНОГО ПРОЦЕСУ ДЕННА'!BC81&gt;0,IF(ROUND('ПЛАН НАВЧАЛЬНОГО ПРОЦЕСУ ДЕННА'!BC81*$BY$4,0)&gt;0,ROUND('ПЛАН НАВЧАЛЬНОГО ПРОЦЕСУ ДЕННА'!BC81*$BY$4,0)*2,2),0)</f>
        <v>0</v>
      </c>
      <c r="BE80" s="311">
        <f>IF('ПЛАН НАВЧАЛЬНОГО ПРОЦЕСУ ДЕННА'!BD81&gt;0,IF(ROUND('ПЛАН НАВЧАЛЬНОГО ПРОЦЕСУ ДЕННА'!BD81*$BY$4,0)&gt;0,ROUND('ПЛАН НАВЧАЛЬНОГО ПРОЦЕСУ ДЕННА'!BD81*$BY$4,0)*2,2),0)</f>
        <v>0</v>
      </c>
      <c r="BF80" s="311">
        <f>IF('ПЛАН НАВЧАЛЬНОГО ПРОЦЕСУ ДЕННА'!BE81&gt;0,IF(ROUND('ПЛАН НАВЧАЛЬНОГО ПРОЦЕСУ ДЕННА'!BE81*$BY$4,0)&gt;0,ROUND('ПЛАН НАВЧАЛЬНОГО ПРОЦЕСУ ДЕННА'!BE81*$BY$4,0)*2,2),0)</f>
        <v>0</v>
      </c>
      <c r="BG80" s="70">
        <f>'ПЛАН НАВЧАЛЬНОГО ПРОЦЕСУ ДЕННА'!BF81</f>
        <v>0</v>
      </c>
      <c r="BH80" s="311">
        <f>IF('ПЛАН НАВЧАЛЬНОГО ПРОЦЕСУ ДЕННА'!BG81&gt;0,IF(ROUND('ПЛАН НАВЧАЛЬНОГО ПРОЦЕСУ ДЕННА'!BG81*$BY$4,0)&gt;0,ROUND('ПЛАН НАВЧАЛЬНОГО ПРОЦЕСУ ДЕННА'!BG81*$BY$4,0)*2,2),0)</f>
        <v>0</v>
      </c>
      <c r="BI80" s="311">
        <f>IF('ПЛАН НАВЧАЛЬНОГО ПРОЦЕСУ ДЕННА'!BH81&gt;0,IF(ROUND('ПЛАН НАВЧАЛЬНОГО ПРОЦЕСУ ДЕННА'!BH81*$BY$4,0)&gt;0,ROUND('ПЛАН НАВЧАЛЬНОГО ПРОЦЕСУ ДЕННА'!BH81*$BY$4,0)*2,2),0)</f>
        <v>0</v>
      </c>
      <c r="BJ80" s="311">
        <f>IF('ПЛАН НАВЧАЛЬНОГО ПРОЦЕСУ ДЕННА'!BI81&gt;0,IF(ROUND('ПЛАН НАВЧАЛЬНОГО ПРОЦЕСУ ДЕННА'!BI81*$BY$4,0)&gt;0,ROUND('ПЛАН НАВЧАЛЬНОГО ПРОЦЕСУ ДЕННА'!BI81*$BY$4,0)*2,2),0)</f>
        <v>0</v>
      </c>
      <c r="BK80" s="70">
        <f>'ПЛАН НАВЧАЛЬНОГО ПРОЦЕСУ ДЕННА'!BJ81</f>
        <v>0</v>
      </c>
      <c r="BL80" s="63">
        <f t="shared" si="75"/>
        <v>0</v>
      </c>
      <c r="BM80" s="127" t="str">
        <f t="shared" si="76"/>
        <v/>
      </c>
      <c r="BN80" s="14">
        <f t="shared" si="77"/>
        <v>0</v>
      </c>
      <c r="BO80" s="14">
        <f t="shared" si="78"/>
        <v>0</v>
      </c>
      <c r="BP80" s="14">
        <f t="shared" si="79"/>
        <v>0</v>
      </c>
      <c r="BQ80" s="14">
        <f t="shared" si="80"/>
        <v>0</v>
      </c>
      <c r="BR80" s="14">
        <f t="shared" si="81"/>
        <v>0</v>
      </c>
      <c r="BS80" s="14">
        <f t="shared" si="82"/>
        <v>0</v>
      </c>
      <c r="BT80" s="14">
        <f t="shared" si="83"/>
        <v>0</v>
      </c>
      <c r="BU80" s="14">
        <f t="shared" si="84"/>
        <v>0</v>
      </c>
      <c r="BV80" s="92">
        <f t="shared" si="85"/>
        <v>0</v>
      </c>
      <c r="BY80"/>
      <c r="BZ80"/>
      <c r="CA80"/>
      <c r="CB80"/>
      <c r="CC80"/>
      <c r="CD80"/>
      <c r="CE80"/>
      <c r="CF80"/>
      <c r="CG80" s="216"/>
      <c r="CH80" s="229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E80" s="317">
        <f t="shared" si="86"/>
        <v>0</v>
      </c>
      <c r="DF80" s="324">
        <f t="shared" si="87"/>
        <v>0</v>
      </c>
      <c r="DG80" s="324">
        <f t="shared" si="88"/>
        <v>0</v>
      </c>
      <c r="DH80" s="324">
        <f t="shared" si="89"/>
        <v>0</v>
      </c>
      <c r="DI80" s="324">
        <f t="shared" si="90"/>
        <v>0</v>
      </c>
      <c r="DJ80" s="324">
        <f t="shared" si="91"/>
        <v>0</v>
      </c>
      <c r="DK80" s="324">
        <f t="shared" si="92"/>
        <v>0</v>
      </c>
      <c r="DL80" s="324">
        <f t="shared" si="93"/>
        <v>0</v>
      </c>
      <c r="DM80" s="324">
        <f t="shared" si="94"/>
        <v>0</v>
      </c>
      <c r="DN80" s="325">
        <f t="shared" si="95"/>
        <v>0</v>
      </c>
      <c r="DO80" s="324">
        <f t="shared" si="96"/>
        <v>0</v>
      </c>
      <c r="DP80" s="324">
        <f t="shared" si="97"/>
        <v>0</v>
      </c>
      <c r="DQ80" s="324">
        <f t="shared" si="98"/>
        <v>0</v>
      </c>
      <c r="DR80" s="324">
        <f t="shared" si="99"/>
        <v>0</v>
      </c>
      <c r="DS80" s="324">
        <f t="shared" si="100"/>
        <v>0</v>
      </c>
      <c r="DT80" s="324">
        <f t="shared" si="101"/>
        <v>0</v>
      </c>
      <c r="DU80" s="324">
        <f t="shared" si="102"/>
        <v>0</v>
      </c>
      <c r="DV80" s="324">
        <f t="shared" si="103"/>
        <v>0</v>
      </c>
      <c r="DW80" s="325">
        <f t="shared" si="104"/>
        <v>0</v>
      </c>
    </row>
    <row r="81" spans="1:127" s="19" customFormat="1" ht="12.5">
      <c r="A81" s="329"/>
      <c r="B81" s="335" t="str">
        <f>'ПЛАН НАВЧАЛЬНОГО ПРОЦЕСУ ДЕННА'!B82</f>
        <v xml:space="preserve">Разом курсові проекти (роботи): </v>
      </c>
      <c r="C81" s="33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5"/>
      <c r="Z81" s="135">
        <f>SUM(Z73:Z80)</f>
        <v>90</v>
      </c>
      <c r="AA81" s="135">
        <f t="shared" ref="AA81:AE81" si="105">SUM(AA73:AA80)</f>
        <v>3</v>
      </c>
      <c r="AB81" s="135">
        <f t="shared" si="105"/>
        <v>0</v>
      </c>
      <c r="AC81" s="135">
        <f t="shared" si="105"/>
        <v>0</v>
      </c>
      <c r="AD81" s="135">
        <f t="shared" si="105"/>
        <v>0</v>
      </c>
      <c r="AE81" s="135">
        <f t="shared" si="105"/>
        <v>90</v>
      </c>
      <c r="AF81" s="239"/>
      <c r="AG81" s="239"/>
      <c r="AH81" s="239"/>
      <c r="AI81" s="70">
        <f t="shared" ref="AI81" si="106">SUM(AI73:AI80)</f>
        <v>0</v>
      </c>
      <c r="AJ81" s="239"/>
      <c r="AK81" s="239"/>
      <c r="AL81" s="239"/>
      <c r="AM81" s="70">
        <f t="shared" ref="AM81" si="107">SUM(AM73:AM80)</f>
        <v>0</v>
      </c>
      <c r="AN81" s="239"/>
      <c r="AO81" s="239"/>
      <c r="AP81" s="239"/>
      <c r="AQ81" s="70">
        <f t="shared" ref="AQ81" si="108">SUM(AQ73:AQ80)</f>
        <v>1</v>
      </c>
      <c r="AR81" s="239"/>
      <c r="AS81" s="239"/>
      <c r="AT81" s="239"/>
      <c r="AU81" s="70">
        <f t="shared" ref="AU81" si="109">SUM(AU73:AU80)</f>
        <v>0</v>
      </c>
      <c r="AV81" s="239"/>
      <c r="AW81" s="239"/>
      <c r="AX81" s="239"/>
      <c r="AY81" s="70">
        <f t="shared" ref="AY81" si="110">SUM(AY73:AY80)</f>
        <v>1</v>
      </c>
      <c r="AZ81" s="239"/>
      <c r="BA81" s="239"/>
      <c r="BB81" s="239"/>
      <c r="BC81" s="70">
        <f t="shared" ref="BC81" si="111">SUM(BC73:BC80)</f>
        <v>0</v>
      </c>
      <c r="BD81" s="239"/>
      <c r="BE81" s="239"/>
      <c r="BF81" s="239"/>
      <c r="BG81" s="70">
        <f t="shared" ref="BG81" si="112">SUM(BG73:BG80)</f>
        <v>1</v>
      </c>
      <c r="BH81" s="239"/>
      <c r="BI81" s="239"/>
      <c r="BJ81" s="239"/>
      <c r="BK81" s="70">
        <f t="shared" ref="BK81" si="113">SUM(BK73:BK80)</f>
        <v>0</v>
      </c>
      <c r="BL81" s="71"/>
      <c r="BM81" s="24"/>
      <c r="BN81" s="53"/>
      <c r="BO81" s="53"/>
      <c r="BP81" s="53"/>
      <c r="BQ81" s="53"/>
      <c r="BR81" s="53"/>
      <c r="BS81" s="53"/>
      <c r="BT81" s="53"/>
      <c r="BU81" s="53"/>
      <c r="BV81" s="53"/>
      <c r="CG81" s="214"/>
      <c r="CH81" s="229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E81" s="19">
        <f>SUM(DF81:DM81)</f>
        <v>0</v>
      </c>
      <c r="DF81" s="140">
        <f>COUNTIF(DF73:DF80,"&gt;0")</f>
        <v>0</v>
      </c>
      <c r="DG81" s="140">
        <f t="shared" ref="DG81:DM81" si="114">COUNTIF(DG73:DG80,"&gt;0")</f>
        <v>0</v>
      </c>
      <c r="DH81" s="140">
        <f t="shared" si="114"/>
        <v>0</v>
      </c>
      <c r="DI81" s="140">
        <f t="shared" si="114"/>
        <v>0</v>
      </c>
      <c r="DJ81" s="140">
        <f t="shared" si="114"/>
        <v>0</v>
      </c>
      <c r="DK81" s="140">
        <f t="shared" si="114"/>
        <v>0</v>
      </c>
      <c r="DL81" s="140">
        <f t="shared" si="114"/>
        <v>0</v>
      </c>
      <c r="DM81" s="140">
        <f t="shared" si="114"/>
        <v>0</v>
      </c>
      <c r="DN81" s="19">
        <f>SUM(DO81:DV81)</f>
        <v>3</v>
      </c>
      <c r="DO81" s="140">
        <f t="shared" ref="DO81:DV81" si="115">COUNTIF(DO73:DO80,"&gt;0")</f>
        <v>0</v>
      </c>
      <c r="DP81" s="140">
        <f t="shared" si="115"/>
        <v>0</v>
      </c>
      <c r="DQ81" s="140">
        <f t="shared" si="115"/>
        <v>1</v>
      </c>
      <c r="DR81" s="140">
        <f t="shared" si="115"/>
        <v>0</v>
      </c>
      <c r="DS81" s="140">
        <f t="shared" si="115"/>
        <v>1</v>
      </c>
      <c r="DT81" s="140">
        <f t="shared" si="115"/>
        <v>0</v>
      </c>
      <c r="DU81" s="140">
        <f t="shared" si="115"/>
        <v>1</v>
      </c>
      <c r="DV81" s="140">
        <f t="shared" si="115"/>
        <v>0</v>
      </c>
      <c r="DW81" s="19">
        <f t="shared" ref="DW81" si="116">SUM(DW73:DW80)</f>
        <v>3</v>
      </c>
    </row>
    <row r="82" spans="1:127" s="19" customFormat="1" ht="12.5">
      <c r="A82" s="329"/>
      <c r="B82" s="330" t="s">
        <v>25</v>
      </c>
      <c r="C82" s="334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332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153"/>
      <c r="AF82" s="236"/>
      <c r="AG82" s="236"/>
      <c r="AH82" s="236"/>
      <c r="AI82" s="153"/>
      <c r="AJ82" s="236"/>
      <c r="AK82" s="236"/>
      <c r="AL82" s="236"/>
      <c r="AM82" s="153"/>
      <c r="AN82" s="236"/>
      <c r="AO82" s="236"/>
      <c r="AP82" s="236"/>
      <c r="AQ82" s="153"/>
      <c r="AR82" s="236"/>
      <c r="AS82" s="236"/>
      <c r="AT82" s="236"/>
      <c r="AU82" s="153"/>
      <c r="AV82" s="236"/>
      <c r="AW82" s="236"/>
      <c r="AX82" s="236"/>
      <c r="AY82" s="153"/>
      <c r="AZ82" s="236"/>
      <c r="BA82" s="236"/>
      <c r="BB82" s="236"/>
      <c r="BC82" s="153"/>
      <c r="BD82" s="236"/>
      <c r="BE82" s="236"/>
      <c r="BF82" s="236"/>
      <c r="BG82" s="153"/>
      <c r="BH82" s="236"/>
      <c r="BI82" s="236"/>
      <c r="BJ82" s="236"/>
      <c r="BK82" s="18"/>
      <c r="BL82" s="71"/>
      <c r="BM82" s="24"/>
      <c r="BN82" s="53"/>
      <c r="BO82" s="53"/>
      <c r="BP82" s="53"/>
      <c r="BQ82" s="53"/>
      <c r="BR82" s="53"/>
      <c r="BS82" s="53"/>
      <c r="BT82" s="53"/>
      <c r="BU82" s="53"/>
      <c r="BV82" s="53"/>
      <c r="CG82" s="214"/>
      <c r="CH82" s="228"/>
    </row>
    <row r="83" spans="1:127" s="19" customFormat="1" ht="12.5">
      <c r="A83" s="336" t="str">
        <f>'ПЛАН НАВЧАЛЬНОГО ПРОЦЕСУ ДЕННА'!A84</f>
        <v>1.3</v>
      </c>
      <c r="B83" s="333" t="str">
        <f>'ПЛАН НАВЧАЛЬНОГО ПРОЦЕСУ ДЕННА'!B84</f>
        <v>Практика</v>
      </c>
      <c r="C83" s="334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71"/>
      <c r="BM83" s="24"/>
      <c r="BN83" s="53"/>
      <c r="BO83" s="53"/>
      <c r="BP83" s="53"/>
      <c r="BQ83" s="53"/>
      <c r="BR83" s="53"/>
      <c r="BS83" s="53"/>
      <c r="BT83" s="53"/>
      <c r="BU83" s="53"/>
      <c r="BV83" s="53"/>
      <c r="CG83" s="214"/>
      <c r="CH83" s="228"/>
    </row>
    <row r="84" spans="1:127" s="19" customFormat="1" ht="12.5">
      <c r="A84" s="22" t="str">
        <f>'ПЛАН НАВЧАЛЬНОГО ПРОЦЕСУ ДЕННА'!A88</f>
        <v xml:space="preserve"> 1.3.4. </v>
      </c>
      <c r="B84" s="538" t="s">
        <v>337</v>
      </c>
      <c r="C84" s="415" t="str">
        <f>'ПЛАН НАВЧАЛЬНОГО ПРОЦЕСУ ДЕННА'!C88</f>
        <v>МЕіТ</v>
      </c>
      <c r="D84" s="307">
        <f>'ПЛАН НАВЧАЛЬНОГО ПРОЦЕСУ ДЕННА'!D88</f>
        <v>0</v>
      </c>
      <c r="E84" s="308">
        <f>'ПЛАН НАВЧАЛЬНОГО ПРОЦЕСУ ДЕННА'!E88</f>
        <v>0</v>
      </c>
      <c r="F84" s="308">
        <f>'ПЛАН НАВЧАЛЬНОГО ПРОЦЕСУ ДЕННА'!F88</f>
        <v>0</v>
      </c>
      <c r="G84" s="309">
        <f>'ПЛАН НАВЧАЛЬНОГО ПРОЦЕСУ ДЕННА'!G88</f>
        <v>0</v>
      </c>
      <c r="H84" s="307">
        <v>2</v>
      </c>
      <c r="I84" s="308">
        <f>'ПЛАН НАВЧАЛЬНОГО ПРОЦЕСУ ДЕННА'!I88</f>
        <v>0</v>
      </c>
      <c r="J84" s="308">
        <f>'ПЛАН НАВЧАЛЬНОГО ПРОЦЕСУ ДЕННА'!J88</f>
        <v>0</v>
      </c>
      <c r="K84" s="308">
        <f>'ПЛАН НАВЧАЛЬНОГО ПРОЦЕСУ ДЕННА'!K88</f>
        <v>0</v>
      </c>
      <c r="L84" s="308">
        <f>'ПЛАН НАВЧАЛЬНОГО ПРОЦЕСУ ДЕННА'!L88</f>
        <v>0</v>
      </c>
      <c r="M84" s="308">
        <f>'ПЛАН НАВЧАЛЬНОГО ПРОЦЕСУ ДЕННА'!M88</f>
        <v>0</v>
      </c>
      <c r="N84" s="308">
        <f>'ПЛАН НАВЧАЛЬНОГО ПРОЦЕСУ ДЕННА'!N88</f>
        <v>0</v>
      </c>
      <c r="O84" s="308">
        <f>'ПЛАН НАВЧАЛЬНОГО ПРОЦЕСУ ДЕННА'!O88</f>
        <v>0</v>
      </c>
      <c r="P84" s="273">
        <f>'ПЛАН НАВЧАЛЬНОГО ПРОЦЕСУ ДЕННА'!P88</f>
        <v>0</v>
      </c>
      <c r="Q84" s="273">
        <f>'ПЛАН НАВЧАЛЬНОГО ПРОЦЕСУ ДЕННА'!Q88</f>
        <v>0</v>
      </c>
      <c r="R84" s="307">
        <f>'ПЛАН НАВЧАЛЬНОГО ПРОЦЕСУ ДЕННА'!R88</f>
        <v>0</v>
      </c>
      <c r="S84" s="308">
        <f>'ПЛАН НАВЧАЛЬНОГО ПРОЦЕСУ ДЕННА'!S88</f>
        <v>0</v>
      </c>
      <c r="T84" s="308">
        <f>'ПЛАН НАВЧАЛЬНОГО ПРОЦЕСУ ДЕННА'!T88</f>
        <v>0</v>
      </c>
      <c r="U84" s="308">
        <f>'ПЛАН НАВЧАЛЬНОГО ПРОЦЕСУ ДЕННА'!U88</f>
        <v>0</v>
      </c>
      <c r="V84" s="308">
        <f>'ПЛАН НАВЧАЛЬНОГО ПРОЦЕСУ ДЕННА'!V88</f>
        <v>0</v>
      </c>
      <c r="W84" s="308">
        <f>'ПЛАН НАВЧАЛЬНОГО ПРОЦЕСУ ДЕННА'!W88</f>
        <v>0</v>
      </c>
      <c r="X84" s="308"/>
      <c r="Y84" s="308">
        <f>'ПЛАН НАВЧАЛЬНОГО ПРОЦЕСУ ДЕННА'!X88</f>
        <v>0</v>
      </c>
      <c r="Z84" s="310">
        <f>'ПЛАН НАВЧАЛЬНОГО ПРОЦЕСУ ДЕННА'!Y88</f>
        <v>180</v>
      </c>
      <c r="AA84" s="147">
        <f>CEILING(Z84/$BT$7,0.25)</f>
        <v>6</v>
      </c>
      <c r="AB84" s="9">
        <f t="shared" ref="AB84:AD88" si="117">AF84*$BN$5+AJ84*$BO$5+AN84*$BP$5+AR84*$BQ$5+AV84*$BR$5+AZ84*$BS$5+BD84*$BT$5+BH84*$BU$5</f>
        <v>0</v>
      </c>
      <c r="AC84" s="9">
        <f t="shared" si="117"/>
        <v>0</v>
      </c>
      <c r="AD84" s="9">
        <f t="shared" si="117"/>
        <v>0</v>
      </c>
      <c r="AE84" s="9">
        <f t="shared" ref="AE84:AE88" si="118">Z84-AB84</f>
        <v>180</v>
      </c>
      <c r="AF84" s="311">
        <f>IF('ПЛАН НАВЧАЛЬНОГО ПРОЦЕСУ ДЕННА'!AE88&gt;0,IF(ROUND('ПЛАН НАВЧАЛЬНОГО ПРОЦЕСУ ДЕННА'!AE88*$BY$4,0)&gt;0,ROUND('ПЛАН НАВЧАЛЬНОГО ПРОЦЕСУ ДЕННА'!AE88*$BY$4,0)*2,2),0)</f>
        <v>0</v>
      </c>
      <c r="AG84" s="311">
        <f>IF('ПЛАН НАВЧАЛЬНОГО ПРОЦЕСУ ДЕННА'!AF88&gt;0,IF(ROUND('ПЛАН НАВЧАЛЬНОГО ПРОЦЕСУ ДЕННА'!AF88*$BY$4,0)&gt;0,ROUND('ПЛАН НАВЧАЛЬНОГО ПРОЦЕСУ ДЕННА'!AF88*$BY$4,0)*2,2),0)</f>
        <v>0</v>
      </c>
      <c r="AH84" s="311">
        <f>IF('ПЛАН НАВЧАЛЬНОГО ПРОЦЕСУ ДЕННА'!AG88&gt;0,IF(ROUND('ПЛАН НАВЧАЛЬНОГО ПРОЦЕСУ ДЕННА'!AG88*$BY$4,0)&gt;0,ROUND('ПЛАН НАВЧАЛЬНОГО ПРОЦЕСУ ДЕННА'!AG88*$BY$4,0)*2,2),0)</f>
        <v>0</v>
      </c>
      <c r="AI84" s="70">
        <f>'ПЛАН НАВЧАЛЬНОГО ПРОЦЕСУ ДЕННА'!AH88</f>
        <v>0</v>
      </c>
      <c r="AJ84" s="311">
        <f>IF('ПЛАН НАВЧАЛЬНОГО ПРОЦЕСУ ДЕННА'!AI88&gt;0,IF(ROUND('ПЛАН НАВЧАЛЬНОГО ПРОЦЕСУ ДЕННА'!AI88*$BY$4,0)&gt;0,ROUND('ПЛАН НАВЧАЛЬНОГО ПРОЦЕСУ ДЕННА'!AI88*$BY$4,0)*2,2),0)</f>
        <v>0</v>
      </c>
      <c r="AK84" s="311">
        <f>IF('ПЛАН НАВЧАЛЬНОГО ПРОЦЕСУ ДЕННА'!AJ88&gt;0,IF(ROUND('ПЛАН НАВЧАЛЬНОГО ПРОЦЕСУ ДЕННА'!AJ88*$BY$4,0)&gt;0,ROUND('ПЛАН НАВЧАЛЬНОГО ПРОЦЕСУ ДЕННА'!AJ88*$BY$4,0)*2,2),0)</f>
        <v>0</v>
      </c>
      <c r="AL84" s="311">
        <f>IF('ПЛАН НАВЧАЛЬНОГО ПРОЦЕСУ ДЕННА'!AK88&gt;0,IF(ROUND('ПЛАН НАВЧАЛЬНОГО ПРОЦЕСУ ДЕННА'!AK88*$BY$4,0)&gt;0,ROUND('ПЛАН НАВЧАЛЬНОГО ПРОЦЕСУ ДЕННА'!AK88*$BY$4,0)*2,2),0)</f>
        <v>0</v>
      </c>
      <c r="AM84" s="70">
        <v>6</v>
      </c>
      <c r="AN84" s="311">
        <f>IF('ПЛАН НАВЧАЛЬНОГО ПРОЦЕСУ ДЕННА'!AM88&gt;0,IF(ROUND('ПЛАН НАВЧАЛЬНОГО ПРОЦЕСУ ДЕННА'!AM88*$BY$4,0)&gt;0,ROUND('ПЛАН НАВЧАЛЬНОГО ПРОЦЕСУ ДЕННА'!AM88*$BY$4,0)*2,2),0)</f>
        <v>0</v>
      </c>
      <c r="AO84" s="311">
        <f>IF('ПЛАН НАВЧАЛЬНОГО ПРОЦЕСУ ДЕННА'!AN88&gt;0,IF(ROUND('ПЛАН НАВЧАЛЬНОГО ПРОЦЕСУ ДЕННА'!AN88*$BY$4,0)&gt;0,ROUND('ПЛАН НАВЧАЛЬНОГО ПРОЦЕСУ ДЕННА'!AN88*$BY$4,0)*2,2),0)</f>
        <v>0</v>
      </c>
      <c r="AP84" s="311">
        <f>IF('ПЛАН НАВЧАЛЬНОГО ПРОЦЕСУ ДЕННА'!AO88&gt;0,IF(ROUND('ПЛАН НАВЧАЛЬНОГО ПРОЦЕСУ ДЕННА'!AO88*$BY$4,0)&gt;0,ROUND('ПЛАН НАВЧАЛЬНОГО ПРОЦЕСУ ДЕННА'!AO88*$BY$4,0)*2,2),0)</f>
        <v>0</v>
      </c>
      <c r="AQ84" s="70">
        <f>'ПЛАН НАВЧАЛЬНОГО ПРОЦЕСУ ДЕННА'!AP88</f>
        <v>0</v>
      </c>
      <c r="AR84" s="311">
        <f>IF('ПЛАН НАВЧАЛЬНОГО ПРОЦЕСУ ДЕННА'!AQ88&gt;0,IF(ROUND('ПЛАН НАВЧАЛЬНОГО ПРОЦЕСУ ДЕННА'!AQ88*$BY$4,0)&gt;0,ROUND('ПЛАН НАВЧАЛЬНОГО ПРОЦЕСУ ДЕННА'!AQ88*$BY$4,0)*2,2),0)</f>
        <v>0</v>
      </c>
      <c r="AS84" s="311">
        <f>IF('ПЛАН НАВЧАЛЬНОГО ПРОЦЕСУ ДЕННА'!AR88&gt;0,IF(ROUND('ПЛАН НАВЧАЛЬНОГО ПРОЦЕСУ ДЕННА'!AR88*$BY$4,0)&gt;0,ROUND('ПЛАН НАВЧАЛЬНОГО ПРОЦЕСУ ДЕННА'!AR88*$BY$4,0)*2,2),0)</f>
        <v>0</v>
      </c>
      <c r="AT84" s="311">
        <f>IF('ПЛАН НАВЧАЛЬНОГО ПРОЦЕСУ ДЕННА'!AS88&gt;0,IF(ROUND('ПЛАН НАВЧАЛЬНОГО ПРОЦЕСУ ДЕННА'!AS88*$BY$4,0)&gt;0,ROUND('ПЛАН НАВЧАЛЬНОГО ПРОЦЕСУ ДЕННА'!AS88*$BY$4,0)*2,2),0)</f>
        <v>0</v>
      </c>
      <c r="AU84" s="70">
        <f>'ПЛАН НАВЧАЛЬНОГО ПРОЦЕСУ ДЕННА'!AT88</f>
        <v>0</v>
      </c>
      <c r="AV84" s="311">
        <f>IF('ПЛАН НАВЧАЛЬНОГО ПРОЦЕСУ ДЕННА'!AU88&gt;0,IF(ROUND('ПЛАН НАВЧАЛЬНОГО ПРОЦЕСУ ДЕННА'!AU88*$BY$4,0)&gt;0,ROUND('ПЛАН НАВЧАЛЬНОГО ПРОЦЕСУ ДЕННА'!AU88*$BY$4,0)*2,2),0)</f>
        <v>0</v>
      </c>
      <c r="AW84" s="311">
        <f>IF('ПЛАН НАВЧАЛЬНОГО ПРОЦЕСУ ДЕННА'!AV88&gt;0,IF(ROUND('ПЛАН НАВЧАЛЬНОГО ПРОЦЕСУ ДЕННА'!AV88*$BY$4,0)&gt;0,ROUND('ПЛАН НАВЧАЛЬНОГО ПРОЦЕСУ ДЕННА'!AV88*$BY$4,0)*2,2),0)</f>
        <v>0</v>
      </c>
      <c r="AX84" s="311">
        <f>IF('ПЛАН НАВЧАЛЬНОГО ПРОЦЕСУ ДЕННА'!AW88&gt;0,IF(ROUND('ПЛАН НАВЧАЛЬНОГО ПРОЦЕСУ ДЕННА'!AW88*$BY$4,0)&gt;0,ROUND('ПЛАН НАВЧАЛЬНОГО ПРОЦЕСУ ДЕННА'!AW88*$BY$4,0)*2,2),0)</f>
        <v>0</v>
      </c>
      <c r="AY84" s="70">
        <f>'ПЛАН НАВЧАЛЬНОГО ПРОЦЕСУ ДЕННА'!AX88</f>
        <v>0</v>
      </c>
      <c r="AZ84" s="311">
        <f>IF('ПЛАН НАВЧАЛЬНОГО ПРОЦЕСУ ДЕННА'!AY88&gt;0,IF(ROUND('ПЛАН НАВЧАЛЬНОГО ПРОЦЕСУ ДЕННА'!AY88*$BY$4,0)&gt;0,ROUND('ПЛАН НАВЧАЛЬНОГО ПРОЦЕСУ ДЕННА'!AY88*$BY$4,0)*2,2),0)</f>
        <v>0</v>
      </c>
      <c r="BA84" s="311">
        <f>IF('ПЛАН НАВЧАЛЬНОГО ПРОЦЕСУ ДЕННА'!AZ88&gt;0,IF(ROUND('ПЛАН НАВЧАЛЬНОГО ПРОЦЕСУ ДЕННА'!AZ88*$BY$4,0)&gt;0,ROUND('ПЛАН НАВЧАЛЬНОГО ПРОЦЕСУ ДЕННА'!AZ88*$BY$4,0)*2,2),0)</f>
        <v>0</v>
      </c>
      <c r="BB84" s="311">
        <f>IF('ПЛАН НАВЧАЛЬНОГО ПРОЦЕСУ ДЕННА'!BA88&gt;0,IF(ROUND('ПЛАН НАВЧАЛЬНОГО ПРОЦЕСУ ДЕННА'!BA88*$BY$4,0)&gt;0,ROUND('ПЛАН НАВЧАЛЬНОГО ПРОЦЕСУ ДЕННА'!BA88*$BY$4,0)*2,2),0)</f>
        <v>0</v>
      </c>
      <c r="BC84" s="70">
        <f>'ПЛАН НАВЧАЛЬНОГО ПРОЦЕСУ ДЕННА'!BB88</f>
        <v>0</v>
      </c>
      <c r="BD84" s="311">
        <f>IF('ПЛАН НАВЧАЛЬНОГО ПРОЦЕСУ ДЕННА'!BC88&gt;0,IF(ROUND('ПЛАН НАВЧАЛЬНОГО ПРОЦЕСУ ДЕННА'!BC88*$BY$4,0)&gt;0,ROUND('ПЛАН НАВЧАЛЬНОГО ПРОЦЕСУ ДЕННА'!BC88*$BY$4,0)*2,2),0)</f>
        <v>0</v>
      </c>
      <c r="BE84" s="311">
        <f>IF('ПЛАН НАВЧАЛЬНОГО ПРОЦЕСУ ДЕННА'!BD88&gt;0,IF(ROUND('ПЛАН НАВЧАЛЬНОГО ПРОЦЕСУ ДЕННА'!BD88*$BY$4,0)&gt;0,ROUND('ПЛАН НАВЧАЛЬНОГО ПРОЦЕСУ ДЕННА'!BD88*$BY$4,0)*2,2),0)</f>
        <v>0</v>
      </c>
      <c r="BF84" s="311">
        <f>IF('ПЛАН НАВЧАЛЬНОГО ПРОЦЕСУ ДЕННА'!BE88&gt;0,IF(ROUND('ПЛАН НАВЧАЛЬНОГО ПРОЦЕСУ ДЕННА'!BE88*$BY$4,0)&gt;0,ROUND('ПЛАН НАВЧАЛЬНОГО ПРОЦЕСУ ДЕННА'!BE88*$BY$4,0)*2,2),0)</f>
        <v>0</v>
      </c>
      <c r="BG84" s="70">
        <f>'ПЛАН НАВЧАЛЬНОГО ПРОЦЕСУ ДЕННА'!BF88</f>
        <v>0</v>
      </c>
      <c r="BH84" s="311">
        <f>IF('ПЛАН НАВЧАЛЬНОГО ПРОЦЕСУ ДЕННА'!BG88&gt;0,IF(ROUND('ПЛАН НАВЧАЛЬНОГО ПРОЦЕСУ ДЕННА'!BG88*$BY$4,0)&gt;0,ROUND('ПЛАН НАВЧАЛЬНОГО ПРОЦЕСУ ДЕННА'!BG88*$BY$4,0)*2,2),0)</f>
        <v>0</v>
      </c>
      <c r="BI84" s="311">
        <f>IF('ПЛАН НАВЧАЛЬНОГО ПРОЦЕСУ ДЕННА'!BH88&gt;0,IF(ROUND('ПЛАН НАВЧАЛЬНОГО ПРОЦЕСУ ДЕННА'!BH88*$BY$4,0)&gt;0,ROUND('ПЛАН НАВЧАЛЬНОГО ПРОЦЕСУ ДЕННА'!BH88*$BY$4,0)*2,2),0)</f>
        <v>0</v>
      </c>
      <c r="BJ84" s="311">
        <f>IF('ПЛАН НАВЧАЛЬНОГО ПРОЦЕСУ ДЕННА'!BI88&gt;0,IF(ROUND('ПЛАН НАВЧАЛЬНОГО ПРОЦЕСУ ДЕННА'!BI88*$BY$4,0)&gt;0,ROUND('ПЛАН НАВЧАЛЬНОГО ПРОЦЕСУ ДЕННА'!BI88*$BY$4,0)*2,2),0)</f>
        <v>0</v>
      </c>
      <c r="BK84" s="70"/>
      <c r="BL84" s="63">
        <f t="shared" ref="BL84:BL89" si="119">IF(ISERROR(AE84/Z84),0,AE84/Z84)</f>
        <v>1</v>
      </c>
      <c r="BN84" s="14">
        <f>IF(OR(MID($D84,1,1)="1",MID($E84,1,1)="1",MID($F84,1,1)="1",MID($G84,1,1)="1",MID($H84,1,1)="1",MID($I84,1,1)="1",MID($J84,1,1)="1",MID($K84,1,1)="1",MID($M84,1,1)="1",MID($N84,1,1)="1",MID($O84,1,1)=1),$AA84/$DB84,0)</f>
        <v>0</v>
      </c>
      <c r="BO84" s="14">
        <f>IF(OR(MID($D84,1,1)="2",MID($E84,1,1)="2",MID($F84,1,1)="2",MID($G84,1,1)="2",MID($H84,1,1)="2",MID($I84,1,1)="2",MID($J84,1,1)="2",MID($K84,1,1)="2",MID($M84,1,1)="2",MID($N84,1,1)="2",MID($O84,1,1)=1),$AA84/$DB84,0)</f>
        <v>6</v>
      </c>
      <c r="BP84" s="14">
        <f>IF(OR(MID($D84,1,1)="3",MID($E84,1,1)="3",MID($F84,1,1)="3",MID($G84,1,1)="3",MID($H84,1,1)="3",MID($I84,1,1)="3",MID($J84,1,1)="3",MID($K84,1,1)="3",MID($M84,1,1)="3",MID($N84,1,1)="3",MID($O84,1,1)=1),$AA84/$DB84,0)</f>
        <v>0</v>
      </c>
      <c r="BQ84" s="14">
        <f>IF(OR(MID($D84,1,1)="4",MID($E84,1,1)="4",MID($F84,1,1)="4",MID($G84,1,1)="4",MID($H84,1,1)="4",MID($I84,1,1)="4",MID($J84,1,1)="4",MID($K84,1,1)="4",MID($M84,1,1)="4",MID($N84,1,1)="4",MID($O84,1,1)=1),$AA84/$DB84,0)</f>
        <v>0</v>
      </c>
      <c r="BR84" s="14">
        <f>IF(OR(MID($D84,1,1)="5",MID($E84,1,1)="5",MID($F84,1,1)="5",MID($G84,1,1)="5",MID($H84,1,1)="5",MID($I84,1,1)="5",MID($J84,1,1)="5",MID($K84,1,1)="5",MID($M84,1,1)="5",MID($N84,1,1)="5",MID($O84,1,1)=1),$AA84/$DB84,0)</f>
        <v>0</v>
      </c>
      <c r="BS84" s="14">
        <f>IF(OR(MID($D84,1,1)="6",MID($E84,1,1)="6",MID($F84,1,1)="6",MID($G84,1,1)="6",MID($H84,1,1)="6",MID($I84,1,1)="6",MID($J84,1,1)="6",MID($K84,1,1)="6",MID($M84,1,1)="6",MID($N84,1,1)="6",MID($O84,1,1)=1),$AA84/$DB84,0)</f>
        <v>0</v>
      </c>
      <c r="BT84" s="14">
        <f>IF(OR(MID($D84,1,1)="7",MID($E84,1,1)="7",MID($F84,1,1)="7",MID($G84,1,1)="7",MID($H84,1,1)="7",MID($I84,1,1)="7",MID($J84,1,1)="7",MID($K84,1,1)="7",MID($M84,1,1)="7",MID($N84,1,1)="7",MID($O84,1,1)=1),$AA84/$DB84,0)</f>
        <v>0</v>
      </c>
      <c r="BU84" s="14">
        <f>IF(OR(MID($D84,1,1)="8",MID($E84,1,1)="8",MID($F84,1,1)="8",MID($G84,1,1)="8",MID($H84,1,1)="8",MID($I84,1,1)="8",MID($J84,1,1)="8",MID($K84,1,1)="8",MID($M84,1,1)="8",MID($N84,1,1)="8",MID($O84,1,1)=1),$AA84/$DB84,0)</f>
        <v>0</v>
      </c>
      <c r="BV84" s="92">
        <f>SUM(BN84:BU84)</f>
        <v>6</v>
      </c>
      <c r="BY84"/>
      <c r="BZ84"/>
      <c r="CA84"/>
      <c r="CB84"/>
      <c r="CC84"/>
      <c r="CD84"/>
      <c r="CE84"/>
      <c r="CF84"/>
      <c r="CG84" s="216"/>
      <c r="CH84" s="312">
        <f t="shared" ref="CH84:CH89" si="120">MAX(BY84:CF84)</f>
        <v>0</v>
      </c>
      <c r="CJ84"/>
      <c r="CK84"/>
      <c r="CL84"/>
      <c r="CM84"/>
      <c r="CN84"/>
      <c r="CO84"/>
      <c r="CP84"/>
      <c r="CQ84"/>
      <c r="CR84"/>
      <c r="CS84" s="313">
        <f>IF(MID(H84,1,1)="1",1,0)+IF(MID(I84,1,1)="1",1,0)+IF(MID(J84,1,1)="1",1,0)+IF(MID(K84,1,1)="1",1,0)+IF(MID(M84,1,1)="1",1,0)+IF(MID(N84,1,1)="1",1,0)+IF(MID(O84,1,1)="1",1,0)</f>
        <v>0</v>
      </c>
      <c r="CT84" s="313">
        <f>IF(MID(H84,1,1)="2",1,0)+IF(MID(I84,1,1)="2",1,0)+IF(MID(J84,1,1)="2",1,0)+IF(MID(K84,1,1)="2",1,0)+IF(MID(M84,1,1)="2",1,0)+IF(MID(N84,1,1)="2",1,0)+IF(MID(O84,1,1)="2",1,0)</f>
        <v>1</v>
      </c>
      <c r="CU84" s="315">
        <f>IF(MID(H84,1,1)="3",1,0)+IF(MID(I84,1,1)="3",1,0)+IF(MID(J84,1,1)="3",1,0)+IF(MID(K84,1,1)="3",1,0)+IF(MID(M84,1,1)="3",1,0)+IF(MID(N84,1,1)="3",1,0)+IF(MID(O84,1,1)="3",1,0)</f>
        <v>0</v>
      </c>
      <c r="CV84" s="313">
        <f>IF(MID(H84,1,1)="4",1,0)+IF(MID(I84,1,1)="4",1,0)+IF(MID(J84,1,1)="4",1,0)+IF(MID(K84,1,1)="4",1,0)+IF(MID(M84,1,1)="4",1,0)+IF(MID(N84,1,1)="4",1,0)+IF(MID(O84,1,1)="4",1,0)</f>
        <v>0</v>
      </c>
      <c r="CW84" s="313">
        <f>IF(MID(H84,1,1)="5",1,0)+IF(MID(I84,1,1)="5",1,0)+IF(MID(J84,1,1)="5",1,0)+IF(MID(K84,1,1)="5",1,0)+IF(MID(M84,1,1)="5",1,0)+IF(MID(N84,1,1)="5",1,0)+IF(MID(O84,1,1)="5",1,0)</f>
        <v>0</v>
      </c>
      <c r="CX84" s="313">
        <f>IF(MID(H84,1,1)="6",1,0)+IF(MID(I84,1,1)="6",1,0)+IF(MID(J84,1,1)="6",1,0)+IF(MID(K84,1,1)="6",1,0)+IF(MID(M84,1,1)="6",1,0)+IF(MID(N84,1,1)="6",1,0)+IF(MID(O84,1,1)="6",1,0)</f>
        <v>0</v>
      </c>
      <c r="CY84" s="313">
        <f>IF(MID(H84,1,1)="7",1,0)+IF(MID(I84,1,1)="7",1,0)+IF(MID(J84,1,1)="7",1,0)+IF(MID(K84,1,1)="7",1,0)+IF(MID(M84,1,1)="7",1,0)+IF(MID(N84,1,1)="7",1,0)+IF(MID(O84,1,1)="7",1,0)</f>
        <v>0</v>
      </c>
      <c r="CZ84" s="313">
        <f>IF(MID(H84,1,1)="8",1,0)+IF(MID(I84,1,1)="8",1,0)+IF(MID(J84,1,1)="8",1,0)+IF(MID(K84,1,1)="8",1,0)+IF(MID(M84,1,1)="8",1,0)+IF(MID(N84,1,1)="8",1,0)+IF(MID(O84,1,1)="8",1,0)</f>
        <v>0</v>
      </c>
      <c r="DA84" s="316">
        <f>SUM(CS84:CZ84)</f>
        <v>1</v>
      </c>
      <c r="DB84" s="19">
        <f>CR84+DA84</f>
        <v>1</v>
      </c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1:127" s="19" customFormat="1" ht="12.5">
      <c r="A85" s="22" t="str">
        <f>'ПЛАН НАВЧАЛЬНОГО ПРОЦЕСУ ДЕННА'!A89</f>
        <v>1.3.02</v>
      </c>
      <c r="B85" s="539" t="s">
        <v>338</v>
      </c>
      <c r="C85" s="415" t="s">
        <v>326</v>
      </c>
      <c r="D85" s="307">
        <f>'ПЛАН НАВЧАЛЬНОГО ПРОЦЕСУ ДЕННА'!D89</f>
        <v>0</v>
      </c>
      <c r="E85" s="308">
        <f>'ПЛАН НАВЧАЛЬНОГО ПРОЦЕСУ ДЕННА'!E89</f>
        <v>0</v>
      </c>
      <c r="F85" s="308">
        <f>'ПЛАН НАВЧАЛЬНОГО ПРОЦЕСУ ДЕННА'!F89</f>
        <v>0</v>
      </c>
      <c r="G85" s="309">
        <f>'ПЛАН НАВЧАЛЬНОГО ПРОЦЕСУ ДЕННА'!G89</f>
        <v>0</v>
      </c>
      <c r="H85" s="307">
        <v>4</v>
      </c>
      <c r="I85" s="308">
        <f>'ПЛАН НАВЧАЛЬНОГО ПРОЦЕСУ ДЕННА'!I89</f>
        <v>0</v>
      </c>
      <c r="J85" s="308">
        <f>'ПЛАН НАВЧАЛЬНОГО ПРОЦЕСУ ДЕННА'!J89</f>
        <v>0</v>
      </c>
      <c r="K85" s="308">
        <f>'ПЛАН НАВЧАЛЬНОГО ПРОЦЕСУ ДЕННА'!K89</f>
        <v>0</v>
      </c>
      <c r="L85" s="308">
        <f>'ПЛАН НАВЧАЛЬНОГО ПРОЦЕСУ ДЕННА'!L89</f>
        <v>0</v>
      </c>
      <c r="M85" s="308">
        <f>'ПЛАН НАВЧАЛЬНОГО ПРОЦЕСУ ДЕННА'!M89</f>
        <v>0</v>
      </c>
      <c r="N85" s="308">
        <f>'ПЛАН НАВЧАЛЬНОГО ПРОЦЕСУ ДЕННА'!N89</f>
        <v>0</v>
      </c>
      <c r="O85" s="308">
        <f>'ПЛАН НАВЧАЛЬНОГО ПРОЦЕСУ ДЕННА'!O89</f>
        <v>0</v>
      </c>
      <c r="P85" s="273">
        <f>'ПЛАН НАВЧАЛЬНОГО ПРОЦЕСУ ДЕННА'!P89</f>
        <v>0</v>
      </c>
      <c r="Q85" s="273">
        <f>'ПЛАН НАВЧАЛЬНОГО ПРОЦЕСУ ДЕННА'!Q89</f>
        <v>0</v>
      </c>
      <c r="R85" s="307">
        <f>'ПЛАН НАВЧАЛЬНОГО ПРОЦЕСУ ДЕННА'!R89</f>
        <v>0</v>
      </c>
      <c r="S85" s="308">
        <f>'ПЛАН НАВЧАЛЬНОГО ПРОЦЕСУ ДЕННА'!S89</f>
        <v>0</v>
      </c>
      <c r="T85" s="308">
        <f>'ПЛАН НАВЧАЛЬНОГО ПРОЦЕСУ ДЕННА'!T89</f>
        <v>0</v>
      </c>
      <c r="U85" s="308">
        <f>'ПЛАН НАВЧАЛЬНОГО ПРОЦЕСУ ДЕННА'!U89</f>
        <v>0</v>
      </c>
      <c r="V85" s="308">
        <f>'ПЛАН НАВЧАЛЬНОГО ПРОЦЕСУ ДЕННА'!V89</f>
        <v>0</v>
      </c>
      <c r="W85" s="308">
        <f>'ПЛАН НАВЧАЛЬНОГО ПРОЦЕСУ ДЕННА'!W89</f>
        <v>0</v>
      </c>
      <c r="X85" s="308"/>
      <c r="Y85" s="308">
        <f>'ПЛАН НАВЧАЛЬНОГО ПРОЦЕСУ ДЕННА'!X89</f>
        <v>0</v>
      </c>
      <c r="Z85" s="310">
        <v>180</v>
      </c>
      <c r="AA85" s="147">
        <f>CEILING(Z85/$BT$7,0.25)</f>
        <v>6</v>
      </c>
      <c r="AB85" s="9">
        <f t="shared" si="117"/>
        <v>0</v>
      </c>
      <c r="AC85" s="9">
        <f t="shared" si="117"/>
        <v>0</v>
      </c>
      <c r="AD85" s="9">
        <f t="shared" si="117"/>
        <v>0</v>
      </c>
      <c r="AE85" s="9">
        <f t="shared" si="118"/>
        <v>180</v>
      </c>
      <c r="AF85" s="311">
        <f>IF('ПЛАН НАВЧАЛЬНОГО ПРОЦЕСУ ДЕННА'!AE89&gt;0,IF(ROUND('ПЛАН НАВЧАЛЬНОГО ПРОЦЕСУ ДЕННА'!AE89*$BY$4,0)&gt;0,ROUND('ПЛАН НАВЧАЛЬНОГО ПРОЦЕСУ ДЕННА'!AE89*$BY$4,0)*2,2),0)</f>
        <v>0</v>
      </c>
      <c r="AG85" s="311">
        <f>IF('ПЛАН НАВЧАЛЬНОГО ПРОЦЕСУ ДЕННА'!AF89&gt;0,IF(ROUND('ПЛАН НАВЧАЛЬНОГО ПРОЦЕСУ ДЕННА'!AF89*$BY$4,0)&gt;0,ROUND('ПЛАН НАВЧАЛЬНОГО ПРОЦЕСУ ДЕННА'!AF89*$BY$4,0)*2,2),0)</f>
        <v>0</v>
      </c>
      <c r="AH85" s="311">
        <f>IF('ПЛАН НАВЧАЛЬНОГО ПРОЦЕСУ ДЕННА'!AG89&gt;0,IF(ROUND('ПЛАН НАВЧАЛЬНОГО ПРОЦЕСУ ДЕННА'!AG89*$BY$4,0)&gt;0,ROUND('ПЛАН НАВЧАЛЬНОГО ПРОЦЕСУ ДЕННА'!AG89*$BY$4,0)*2,2),0)</f>
        <v>0</v>
      </c>
      <c r="AI85" s="70">
        <f>'ПЛАН НАВЧАЛЬНОГО ПРОЦЕСУ ДЕННА'!AH89</f>
        <v>0</v>
      </c>
      <c r="AJ85" s="311">
        <f>IF('ПЛАН НАВЧАЛЬНОГО ПРОЦЕСУ ДЕННА'!AI89&gt;0,IF(ROUND('ПЛАН НАВЧАЛЬНОГО ПРОЦЕСУ ДЕННА'!AI89*$BY$4,0)&gt;0,ROUND('ПЛАН НАВЧАЛЬНОГО ПРОЦЕСУ ДЕННА'!AI89*$BY$4,0)*2,2),0)</f>
        <v>0</v>
      </c>
      <c r="AK85" s="311">
        <f>IF('ПЛАН НАВЧАЛЬНОГО ПРОЦЕСУ ДЕННА'!AJ89&gt;0,IF(ROUND('ПЛАН НАВЧАЛЬНОГО ПРОЦЕСУ ДЕННА'!AJ89*$BY$4,0)&gt;0,ROUND('ПЛАН НАВЧАЛЬНОГО ПРОЦЕСУ ДЕННА'!AJ89*$BY$4,0)*2,2),0)</f>
        <v>0</v>
      </c>
      <c r="AL85" s="311">
        <f>IF('ПЛАН НАВЧАЛЬНОГО ПРОЦЕСУ ДЕННА'!AK89&gt;0,IF(ROUND('ПЛАН НАВЧАЛЬНОГО ПРОЦЕСУ ДЕННА'!AK89*$BY$4,0)&gt;0,ROUND('ПЛАН НАВЧАЛЬНОГО ПРОЦЕСУ ДЕННА'!AK89*$BY$4,0)*2,2),0)</f>
        <v>0</v>
      </c>
      <c r="AM85" s="70">
        <f>'ПЛАН НАВЧАЛЬНОГО ПРОЦЕСУ ДЕННА'!AL89</f>
        <v>0</v>
      </c>
      <c r="AN85" s="311">
        <f>IF('ПЛАН НАВЧАЛЬНОГО ПРОЦЕСУ ДЕННА'!AM89&gt;0,IF(ROUND('ПЛАН НАВЧАЛЬНОГО ПРОЦЕСУ ДЕННА'!AM89*$BY$4,0)&gt;0,ROUND('ПЛАН НАВЧАЛЬНОГО ПРОЦЕСУ ДЕННА'!AM89*$BY$4,0)*2,2),0)</f>
        <v>0</v>
      </c>
      <c r="AO85" s="311">
        <f>IF('ПЛАН НАВЧАЛЬНОГО ПРОЦЕСУ ДЕННА'!AN89&gt;0,IF(ROUND('ПЛАН НАВЧАЛЬНОГО ПРОЦЕСУ ДЕННА'!AN89*$BY$4,0)&gt;0,ROUND('ПЛАН НАВЧАЛЬНОГО ПРОЦЕСУ ДЕННА'!AN89*$BY$4,0)*2,2),0)</f>
        <v>0</v>
      </c>
      <c r="AP85" s="311">
        <f>IF('ПЛАН НАВЧАЛЬНОГО ПРОЦЕСУ ДЕННА'!AO89&gt;0,IF(ROUND('ПЛАН НАВЧАЛЬНОГО ПРОЦЕСУ ДЕННА'!AO89*$BY$4,0)&gt;0,ROUND('ПЛАН НАВЧАЛЬНОГО ПРОЦЕСУ ДЕННА'!AO89*$BY$4,0)*2,2),0)</f>
        <v>0</v>
      </c>
      <c r="AQ85" s="70">
        <f>'ПЛАН НАВЧАЛЬНОГО ПРОЦЕСУ ДЕННА'!AP89</f>
        <v>0</v>
      </c>
      <c r="AR85" s="311">
        <f>IF('ПЛАН НАВЧАЛЬНОГО ПРОЦЕСУ ДЕННА'!AQ89&gt;0,IF(ROUND('ПЛАН НАВЧАЛЬНОГО ПРОЦЕСУ ДЕННА'!AQ89*$BY$4,0)&gt;0,ROUND('ПЛАН НАВЧАЛЬНОГО ПРОЦЕСУ ДЕННА'!AQ89*$BY$4,0)*2,2),0)</f>
        <v>0</v>
      </c>
      <c r="AS85" s="311">
        <f>IF('ПЛАН НАВЧАЛЬНОГО ПРОЦЕСУ ДЕННА'!AR89&gt;0,IF(ROUND('ПЛАН НАВЧАЛЬНОГО ПРОЦЕСУ ДЕННА'!AR89*$BY$4,0)&gt;0,ROUND('ПЛАН НАВЧАЛЬНОГО ПРОЦЕСУ ДЕННА'!AR89*$BY$4,0)*2,2),0)</f>
        <v>0</v>
      </c>
      <c r="AT85" s="311">
        <f>IF('ПЛАН НАВЧАЛЬНОГО ПРОЦЕСУ ДЕННА'!AS89&gt;0,IF(ROUND('ПЛАН НАВЧАЛЬНОГО ПРОЦЕСУ ДЕННА'!AS89*$BY$4,0)&gt;0,ROUND('ПЛАН НАВЧАЛЬНОГО ПРОЦЕСУ ДЕННА'!AS89*$BY$4,0)*2,2),0)</f>
        <v>0</v>
      </c>
      <c r="AU85" s="70">
        <v>6</v>
      </c>
      <c r="AV85" s="311">
        <f>IF('ПЛАН НАВЧАЛЬНОГО ПРОЦЕСУ ДЕННА'!AU89&gt;0,IF(ROUND('ПЛАН НАВЧАЛЬНОГО ПРОЦЕСУ ДЕННА'!AU89*$BY$4,0)&gt;0,ROUND('ПЛАН НАВЧАЛЬНОГО ПРОЦЕСУ ДЕННА'!AU89*$BY$4,0)*2,2),0)</f>
        <v>0</v>
      </c>
      <c r="AW85" s="311">
        <f>IF('ПЛАН НАВЧАЛЬНОГО ПРОЦЕСУ ДЕННА'!AV89&gt;0,IF(ROUND('ПЛАН НАВЧАЛЬНОГО ПРОЦЕСУ ДЕННА'!AV89*$BY$4,0)&gt;0,ROUND('ПЛАН НАВЧАЛЬНОГО ПРОЦЕСУ ДЕННА'!AV89*$BY$4,0)*2,2),0)</f>
        <v>0</v>
      </c>
      <c r="AX85" s="311">
        <f>IF('ПЛАН НАВЧАЛЬНОГО ПРОЦЕСУ ДЕННА'!AW89&gt;0,IF(ROUND('ПЛАН НАВЧАЛЬНОГО ПРОЦЕСУ ДЕННА'!AW89*$BY$4,0)&gt;0,ROUND('ПЛАН НАВЧАЛЬНОГО ПРОЦЕСУ ДЕННА'!AW89*$BY$4,0)*2,2),0)</f>
        <v>0</v>
      </c>
      <c r="AY85" s="70">
        <f>'ПЛАН НАВЧАЛЬНОГО ПРОЦЕСУ ДЕННА'!AX89</f>
        <v>0</v>
      </c>
      <c r="AZ85" s="311">
        <f>IF('ПЛАН НАВЧАЛЬНОГО ПРОЦЕСУ ДЕННА'!AY89&gt;0,IF(ROUND('ПЛАН НАВЧАЛЬНОГО ПРОЦЕСУ ДЕННА'!AY89*$BY$4,0)&gt;0,ROUND('ПЛАН НАВЧАЛЬНОГО ПРОЦЕСУ ДЕННА'!AY89*$BY$4,0)*2,2),0)</f>
        <v>0</v>
      </c>
      <c r="BA85" s="311">
        <f>IF('ПЛАН НАВЧАЛЬНОГО ПРОЦЕСУ ДЕННА'!AZ89&gt;0,IF(ROUND('ПЛАН НАВЧАЛЬНОГО ПРОЦЕСУ ДЕННА'!AZ89*$BY$4,0)&gt;0,ROUND('ПЛАН НАВЧАЛЬНОГО ПРОЦЕСУ ДЕННА'!AZ89*$BY$4,0)*2,2),0)</f>
        <v>0</v>
      </c>
      <c r="BB85" s="311">
        <f>IF('ПЛАН НАВЧАЛЬНОГО ПРОЦЕСУ ДЕННА'!BA89&gt;0,IF(ROUND('ПЛАН НАВЧАЛЬНОГО ПРОЦЕСУ ДЕННА'!BA89*$BY$4,0)&gt;0,ROUND('ПЛАН НАВЧАЛЬНОГО ПРОЦЕСУ ДЕННА'!BA89*$BY$4,0)*2,2),0)</f>
        <v>0</v>
      </c>
      <c r="BC85" s="70">
        <f>'ПЛАН НАВЧАЛЬНОГО ПРОЦЕСУ ДЕННА'!BB89</f>
        <v>0</v>
      </c>
      <c r="BD85" s="311">
        <f>IF('ПЛАН НАВЧАЛЬНОГО ПРОЦЕСУ ДЕННА'!BC89&gt;0,IF(ROUND('ПЛАН НАВЧАЛЬНОГО ПРОЦЕСУ ДЕННА'!BC89*$BY$4,0)&gt;0,ROUND('ПЛАН НАВЧАЛЬНОГО ПРОЦЕСУ ДЕННА'!BC89*$BY$4,0)*2,2),0)</f>
        <v>0</v>
      </c>
      <c r="BE85" s="311">
        <f>IF('ПЛАН НАВЧАЛЬНОГО ПРОЦЕСУ ДЕННА'!BD89&gt;0,IF(ROUND('ПЛАН НАВЧАЛЬНОГО ПРОЦЕСУ ДЕННА'!BD89*$BY$4,0)&gt;0,ROUND('ПЛАН НАВЧАЛЬНОГО ПРОЦЕСУ ДЕННА'!BD89*$BY$4,0)*2,2),0)</f>
        <v>0</v>
      </c>
      <c r="BF85" s="311">
        <f>IF('ПЛАН НАВЧАЛЬНОГО ПРОЦЕСУ ДЕННА'!BE89&gt;0,IF(ROUND('ПЛАН НАВЧАЛЬНОГО ПРОЦЕСУ ДЕННА'!BE89*$BY$4,0)&gt;0,ROUND('ПЛАН НАВЧАЛЬНОГО ПРОЦЕСУ ДЕННА'!BE89*$BY$4,0)*2,2),0)</f>
        <v>0</v>
      </c>
      <c r="BG85" s="70">
        <f>'ПЛАН НАВЧАЛЬНОГО ПРОЦЕСУ ДЕННА'!BF89</f>
        <v>0</v>
      </c>
      <c r="BH85" s="311">
        <f>IF('ПЛАН НАВЧАЛЬНОГО ПРОЦЕСУ ДЕННА'!BG89&gt;0,IF(ROUND('ПЛАН НАВЧАЛЬНОГО ПРОЦЕСУ ДЕННА'!BG89*$BY$4,0)&gt;0,ROUND('ПЛАН НАВЧАЛЬНОГО ПРОЦЕСУ ДЕННА'!BG89*$BY$4,0)*2,2),0)</f>
        <v>0</v>
      </c>
      <c r="BI85" s="311">
        <f>IF('ПЛАН НАВЧАЛЬНОГО ПРОЦЕСУ ДЕННА'!BH89&gt;0,IF(ROUND('ПЛАН НАВЧАЛЬНОГО ПРОЦЕСУ ДЕННА'!BH89*$BY$4,0)&gt;0,ROUND('ПЛАН НАВЧАЛЬНОГО ПРОЦЕСУ ДЕННА'!BH89*$BY$4,0)*2,2),0)</f>
        <v>0</v>
      </c>
      <c r="BJ85" s="311">
        <f>IF('ПЛАН НАВЧАЛЬНОГО ПРОЦЕСУ ДЕННА'!BI89&gt;0,IF(ROUND('ПЛАН НАВЧАЛЬНОГО ПРОЦЕСУ ДЕННА'!BI89*$BY$4,0)&gt;0,ROUND('ПЛАН НАВЧАЛЬНОГО ПРОЦЕСУ ДЕННА'!BI89*$BY$4,0)*2,2),0)</f>
        <v>0</v>
      </c>
      <c r="BK85" s="70">
        <f>'ПЛАН НАВЧАЛЬНОГО ПРОЦЕСУ ДЕННА'!BJ89</f>
        <v>0</v>
      </c>
      <c r="BL85" s="63">
        <f t="shared" si="119"/>
        <v>1</v>
      </c>
      <c r="BN85" s="14">
        <f>IF(OR(MID($D85,1,1)="1",MID($E85,1,1)="1",MID($F85,1,1)="1",MID($G85,1,1)="1",MID($H85,1,1)="1",MID($I85,1,1)="1",MID($J85,1,1)="1",MID($K85,1,1)="1",MID($M85,1,1)="1",MID($N85,1,1)="1",MID($O85,1,1)=1),$AA85/$DB85,0)</f>
        <v>0</v>
      </c>
      <c r="BO85" s="14">
        <f>IF(OR(MID($D85,1,1)="2",MID($E85,1,1)="2",MID($F85,1,1)="2",MID($G85,1,1)="2",MID($H85,1,1)="2",MID($I85,1,1)="2",MID($J85,1,1)="2",MID($K85,1,1)="2",MID($M85,1,1)="2",MID($N85,1,1)="2",MID($O85,1,1)=1),$AA85/$DB85,0)</f>
        <v>0</v>
      </c>
      <c r="BP85" s="14">
        <f>IF(OR(MID($D85,1,1)="3",MID($E85,1,1)="3",MID($F85,1,1)="3",MID($G85,1,1)="3",MID($H85,1,1)="3",MID($I85,1,1)="3",MID($J85,1,1)="3",MID($K85,1,1)="3",MID($M85,1,1)="3",MID($N85,1,1)="3",MID($O85,1,1)=1),$AA85/$DB85,0)</f>
        <v>0</v>
      </c>
      <c r="BQ85" s="14">
        <f>IF(OR(MID($D85,1,1)="4",MID($E85,1,1)="4",MID($F85,1,1)="4",MID($G85,1,1)="4",MID($H85,1,1)="4",MID($I85,1,1)="4",MID($J85,1,1)="4",MID($K85,1,1)="4",MID($M85,1,1)="4",MID($N85,1,1)="4",MID($O85,1,1)=1),$AA85/$DB85,0)</f>
        <v>6</v>
      </c>
      <c r="BR85" s="14">
        <f>IF(OR(MID($D85,1,1)="5",MID($E85,1,1)="5",MID($F85,1,1)="5",MID($G85,1,1)="5",MID($H85,1,1)="5",MID($I85,1,1)="5",MID($J85,1,1)="5",MID($K85,1,1)="5",MID($M85,1,1)="5",MID($N85,1,1)="5",MID($O85,1,1)=1),$AA85/$DB85,0)</f>
        <v>0</v>
      </c>
      <c r="BS85" s="14">
        <f>IF(OR(MID($D85,1,1)="6",MID($E85,1,1)="6",MID($F85,1,1)="6",MID($G85,1,1)="6",MID($H85,1,1)="6",MID($I85,1,1)="6",MID($J85,1,1)="6",MID($K85,1,1)="6",MID($M85,1,1)="6",MID($N85,1,1)="6",MID($O85,1,1)=1),$AA85/$DB85,0)</f>
        <v>0</v>
      </c>
      <c r="BT85" s="14">
        <f>IF(OR(MID($D85,1,1)="7",MID($E85,1,1)="7",MID($F85,1,1)="7",MID($G85,1,1)="7",MID($H85,1,1)="7",MID($I85,1,1)="7",MID($J85,1,1)="7",MID($K85,1,1)="7",MID($M85,1,1)="7",MID($N85,1,1)="7",MID($O85,1,1)=1),$AA85/$DB85,0)</f>
        <v>0</v>
      </c>
      <c r="BU85" s="14">
        <f>IF(OR(MID($D85,1,1)="8",MID($E85,1,1)="8",MID($F85,1,1)="8",MID($G85,1,1)="8",MID($H85,1,1)="8",MID($I85,1,1)="8",MID($J85,1,1)="8",MID($K85,1,1)="8",MID($M85,1,1)="8",MID($N85,1,1)="8",MID($O85,1,1)=1),$AA85/$DB85,0)</f>
        <v>0</v>
      </c>
      <c r="BV85" s="92">
        <f>SUM(BN85:BU85)</f>
        <v>6</v>
      </c>
      <c r="BY85"/>
      <c r="BZ85"/>
      <c r="CA85"/>
      <c r="CB85"/>
      <c r="CC85"/>
      <c r="CD85"/>
      <c r="CE85"/>
      <c r="CF85"/>
      <c r="CG85" s="216"/>
      <c r="CH85" s="312">
        <f t="shared" si="120"/>
        <v>0</v>
      </c>
      <c r="CJ85"/>
      <c r="CK85"/>
      <c r="CL85"/>
      <c r="CM85"/>
      <c r="CN85"/>
      <c r="CO85"/>
      <c r="CP85"/>
      <c r="CQ85"/>
      <c r="CR85"/>
      <c r="CS85" s="313">
        <f>IF(MID(H85,1,1)="1",1,0)+IF(MID(I85,1,1)="1",1,0)+IF(MID(J85,1,1)="1",1,0)+IF(MID(K85,1,1)="1",1,0)+IF(MID(M85,1,1)="1",1,0)+IF(MID(N85,1,1)="1",1,0)+IF(MID(O85,1,1)="1",1,0)</f>
        <v>0</v>
      </c>
      <c r="CT85" s="313">
        <f>IF(MID(H85,1,1)="2",1,0)+IF(MID(I85,1,1)="2",1,0)+IF(MID(J85,1,1)="2",1,0)+IF(MID(K85,1,1)="2",1,0)+IF(MID(M85,1,1)="2",1,0)+IF(MID(N85,1,1)="2",1,0)+IF(MID(O85,1,1)="2",1,0)</f>
        <v>0</v>
      </c>
      <c r="CU85" s="315">
        <f>IF(MID(H85,1,1)="3",1,0)+IF(MID(I85,1,1)="3",1,0)+IF(MID(J85,1,1)="3",1,0)+IF(MID(K85,1,1)="3",1,0)+IF(MID(M85,1,1)="3",1,0)+IF(MID(N85,1,1)="3",1,0)+IF(MID(O85,1,1)="3",1,0)</f>
        <v>0</v>
      </c>
      <c r="CV85" s="313">
        <f>IF(MID(H85,1,1)="4",1,0)+IF(MID(I85,1,1)="4",1,0)+IF(MID(J85,1,1)="4",1,0)+IF(MID(K85,1,1)="4",1,0)+IF(MID(M85,1,1)="4",1,0)+IF(MID(N85,1,1)="4",1,0)+IF(MID(O85,1,1)="4",1,0)</f>
        <v>1</v>
      </c>
      <c r="CW85" s="313">
        <f>IF(MID(H85,1,1)="5",1,0)+IF(MID(I85,1,1)="5",1,0)+IF(MID(J85,1,1)="5",1,0)+IF(MID(K85,1,1)="5",1,0)+IF(MID(M85,1,1)="5",1,0)+IF(MID(N85,1,1)="5",1,0)+IF(MID(O85,1,1)="5",1,0)</f>
        <v>0</v>
      </c>
      <c r="CX85" s="313">
        <f>IF(MID(H85,1,1)="6",1,0)+IF(MID(I85,1,1)="6",1,0)+IF(MID(J85,1,1)="6",1,0)+IF(MID(K85,1,1)="6",1,0)+IF(MID(M85,1,1)="6",1,0)+IF(MID(N85,1,1)="6",1,0)+IF(MID(O85,1,1)="6",1,0)</f>
        <v>0</v>
      </c>
      <c r="CY85" s="313">
        <f>IF(MID(H85,1,1)="7",1,0)+IF(MID(I85,1,1)="7",1,0)+IF(MID(J85,1,1)="7",1,0)+IF(MID(K85,1,1)="7",1,0)+IF(MID(M85,1,1)="7",1,0)+IF(MID(N85,1,1)="7",1,0)+IF(MID(O85,1,1)="7",1,0)</f>
        <v>0</v>
      </c>
      <c r="CZ85" s="313">
        <f>IF(MID(H85,1,1)="8",1,0)+IF(MID(I85,1,1)="8",1,0)+IF(MID(J85,1,1)="8",1,0)+IF(MID(K85,1,1)="8",1,0)+IF(MID(M85,1,1)="8",1,0)+IF(MID(N85,1,1)="8",1,0)+IF(MID(O85,1,1)="8",1,0)</f>
        <v>0</v>
      </c>
      <c r="DA85" s="316">
        <f>SUM(CS85:CZ85)</f>
        <v>1</v>
      </c>
      <c r="DB85" s="19">
        <f>CR85+DA85</f>
        <v>1</v>
      </c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1:127" s="19" customFormat="1" ht="12.5">
      <c r="A86" s="22" t="str">
        <f>'ПЛАН НАВЧАЛЬНОГО ПРОЦЕСУ ДЕННА'!A90</f>
        <v>1.3.03</v>
      </c>
      <c r="B86" s="539" t="s">
        <v>339</v>
      </c>
      <c r="C86" s="415" t="s">
        <v>326</v>
      </c>
      <c r="D86" s="307">
        <f>'ПЛАН НАВЧАЛЬНОГО ПРОЦЕСУ ДЕННА'!D90</f>
        <v>0</v>
      </c>
      <c r="E86" s="308">
        <f>'ПЛАН НАВЧАЛЬНОГО ПРОЦЕСУ ДЕННА'!E90</f>
        <v>0</v>
      </c>
      <c r="F86" s="308">
        <f>'ПЛАН НАВЧАЛЬНОГО ПРОЦЕСУ ДЕННА'!F90</f>
        <v>0</v>
      </c>
      <c r="G86" s="309">
        <f>'ПЛАН НАВЧАЛЬНОГО ПРОЦЕСУ ДЕННА'!G90</f>
        <v>0</v>
      </c>
      <c r="H86" s="307">
        <v>6</v>
      </c>
      <c r="I86" s="308">
        <f>'ПЛАН НАВЧАЛЬНОГО ПРОЦЕСУ ДЕННА'!I90</f>
        <v>0</v>
      </c>
      <c r="J86" s="308">
        <f>'ПЛАН НАВЧАЛЬНОГО ПРОЦЕСУ ДЕННА'!J90</f>
        <v>0</v>
      </c>
      <c r="K86" s="308">
        <f>'ПЛАН НАВЧАЛЬНОГО ПРОЦЕСУ ДЕННА'!K90</f>
        <v>0</v>
      </c>
      <c r="L86" s="308">
        <f>'ПЛАН НАВЧАЛЬНОГО ПРОЦЕСУ ДЕННА'!L90</f>
        <v>0</v>
      </c>
      <c r="M86" s="308">
        <f>'ПЛАН НАВЧАЛЬНОГО ПРОЦЕСУ ДЕННА'!M90</f>
        <v>0</v>
      </c>
      <c r="N86" s="308">
        <f>'ПЛАН НАВЧАЛЬНОГО ПРОЦЕСУ ДЕННА'!N90</f>
        <v>0</v>
      </c>
      <c r="O86" s="308">
        <f>'ПЛАН НАВЧАЛЬНОГО ПРОЦЕСУ ДЕННА'!O90</f>
        <v>0</v>
      </c>
      <c r="P86" s="273">
        <f>'ПЛАН НАВЧАЛЬНОГО ПРОЦЕСУ ДЕННА'!P90</f>
        <v>0</v>
      </c>
      <c r="Q86" s="273">
        <f>'ПЛАН НАВЧАЛЬНОГО ПРОЦЕСУ ДЕННА'!Q90</f>
        <v>0</v>
      </c>
      <c r="R86" s="307">
        <f>'ПЛАН НАВЧАЛЬНОГО ПРОЦЕСУ ДЕННА'!R90</f>
        <v>0</v>
      </c>
      <c r="S86" s="308">
        <f>'ПЛАН НАВЧАЛЬНОГО ПРОЦЕСУ ДЕННА'!S90</f>
        <v>0</v>
      </c>
      <c r="T86" s="308">
        <f>'ПЛАН НАВЧАЛЬНОГО ПРОЦЕСУ ДЕННА'!T90</f>
        <v>0</v>
      </c>
      <c r="U86" s="308">
        <f>'ПЛАН НАВЧАЛЬНОГО ПРОЦЕСУ ДЕННА'!U90</f>
        <v>0</v>
      </c>
      <c r="V86" s="308">
        <f>'ПЛАН НАВЧАЛЬНОГО ПРОЦЕСУ ДЕННА'!V90</f>
        <v>0</v>
      </c>
      <c r="W86" s="308">
        <f>'ПЛАН НАВЧАЛЬНОГО ПРОЦЕСУ ДЕННА'!W90</f>
        <v>0</v>
      </c>
      <c r="X86" s="308"/>
      <c r="Y86" s="308">
        <f>'ПЛАН НАВЧАЛЬНОГО ПРОЦЕСУ ДЕННА'!X90</f>
        <v>0</v>
      </c>
      <c r="Z86" s="310">
        <v>180</v>
      </c>
      <c r="AA86" s="147">
        <f>CEILING(Z86/$BT$7,0.25)</f>
        <v>6</v>
      </c>
      <c r="AB86" s="9">
        <f t="shared" si="117"/>
        <v>0</v>
      </c>
      <c r="AC86" s="9">
        <f t="shared" si="117"/>
        <v>0</v>
      </c>
      <c r="AD86" s="9">
        <f t="shared" si="117"/>
        <v>0</v>
      </c>
      <c r="AE86" s="9">
        <f t="shared" si="118"/>
        <v>180</v>
      </c>
      <c r="AF86" s="311">
        <f>IF('ПЛАН НАВЧАЛЬНОГО ПРОЦЕСУ ДЕННА'!AE90&gt;0,IF(ROUND('ПЛАН НАВЧАЛЬНОГО ПРОЦЕСУ ДЕННА'!AE90*$BY$4,0)&gt;0,ROUND('ПЛАН НАВЧАЛЬНОГО ПРОЦЕСУ ДЕННА'!AE90*$BY$4,0)*2,2),0)</f>
        <v>0</v>
      </c>
      <c r="AG86" s="311">
        <f>IF('ПЛАН НАВЧАЛЬНОГО ПРОЦЕСУ ДЕННА'!AF90&gt;0,IF(ROUND('ПЛАН НАВЧАЛЬНОГО ПРОЦЕСУ ДЕННА'!AF90*$BY$4,0)&gt;0,ROUND('ПЛАН НАВЧАЛЬНОГО ПРОЦЕСУ ДЕННА'!AF90*$BY$4,0)*2,2),0)</f>
        <v>0</v>
      </c>
      <c r="AH86" s="311">
        <f>IF('ПЛАН НАВЧАЛЬНОГО ПРОЦЕСУ ДЕННА'!AG90&gt;0,IF(ROUND('ПЛАН НАВЧАЛЬНОГО ПРОЦЕСУ ДЕННА'!AG90*$BY$4,0)&gt;0,ROUND('ПЛАН НАВЧАЛЬНОГО ПРОЦЕСУ ДЕННА'!AG90*$BY$4,0)*2,2),0)</f>
        <v>0</v>
      </c>
      <c r="AI86" s="70">
        <f>'ПЛАН НАВЧАЛЬНОГО ПРОЦЕСУ ДЕННА'!AH90</f>
        <v>0</v>
      </c>
      <c r="AJ86" s="311">
        <f>IF('ПЛАН НАВЧАЛЬНОГО ПРОЦЕСУ ДЕННА'!AI90&gt;0,IF(ROUND('ПЛАН НАВЧАЛЬНОГО ПРОЦЕСУ ДЕННА'!AI90*$BY$4,0)&gt;0,ROUND('ПЛАН НАВЧАЛЬНОГО ПРОЦЕСУ ДЕННА'!AI90*$BY$4,0)*2,2),0)</f>
        <v>0</v>
      </c>
      <c r="AK86" s="311">
        <f>IF('ПЛАН НАВЧАЛЬНОГО ПРОЦЕСУ ДЕННА'!AJ90&gt;0,IF(ROUND('ПЛАН НАВЧАЛЬНОГО ПРОЦЕСУ ДЕННА'!AJ90*$BY$4,0)&gt;0,ROUND('ПЛАН НАВЧАЛЬНОГО ПРОЦЕСУ ДЕННА'!AJ90*$BY$4,0)*2,2),0)</f>
        <v>0</v>
      </c>
      <c r="AL86" s="311">
        <f>IF('ПЛАН НАВЧАЛЬНОГО ПРОЦЕСУ ДЕННА'!AK90&gt;0,IF(ROUND('ПЛАН НАВЧАЛЬНОГО ПРОЦЕСУ ДЕННА'!AK90*$BY$4,0)&gt;0,ROUND('ПЛАН НАВЧАЛЬНОГО ПРОЦЕСУ ДЕННА'!AK90*$BY$4,0)*2,2),0)</f>
        <v>0</v>
      </c>
      <c r="AM86" s="70">
        <f>'ПЛАН НАВЧАЛЬНОГО ПРОЦЕСУ ДЕННА'!AL90</f>
        <v>0</v>
      </c>
      <c r="AN86" s="311">
        <f>IF('ПЛАН НАВЧАЛЬНОГО ПРОЦЕСУ ДЕННА'!AM90&gt;0,IF(ROUND('ПЛАН НАВЧАЛЬНОГО ПРОЦЕСУ ДЕННА'!AM90*$BY$4,0)&gt;0,ROUND('ПЛАН НАВЧАЛЬНОГО ПРОЦЕСУ ДЕННА'!AM90*$BY$4,0)*2,2),0)</f>
        <v>0</v>
      </c>
      <c r="AO86" s="311">
        <f>IF('ПЛАН НАВЧАЛЬНОГО ПРОЦЕСУ ДЕННА'!AN90&gt;0,IF(ROUND('ПЛАН НАВЧАЛЬНОГО ПРОЦЕСУ ДЕННА'!AN90*$BY$4,0)&gt;0,ROUND('ПЛАН НАВЧАЛЬНОГО ПРОЦЕСУ ДЕННА'!AN90*$BY$4,0)*2,2),0)</f>
        <v>0</v>
      </c>
      <c r="AP86" s="311">
        <f>IF('ПЛАН НАВЧАЛЬНОГО ПРОЦЕСУ ДЕННА'!AO90&gt;0,IF(ROUND('ПЛАН НАВЧАЛЬНОГО ПРОЦЕСУ ДЕННА'!AO90*$BY$4,0)&gt;0,ROUND('ПЛАН НАВЧАЛЬНОГО ПРОЦЕСУ ДЕННА'!AO90*$BY$4,0)*2,2),0)</f>
        <v>0</v>
      </c>
      <c r="AQ86" s="70">
        <f>'ПЛАН НАВЧАЛЬНОГО ПРОЦЕСУ ДЕННА'!AP90</f>
        <v>0</v>
      </c>
      <c r="AR86" s="311">
        <f>IF('ПЛАН НАВЧАЛЬНОГО ПРОЦЕСУ ДЕННА'!AQ90&gt;0,IF(ROUND('ПЛАН НАВЧАЛЬНОГО ПРОЦЕСУ ДЕННА'!AQ90*$BY$4,0)&gt;0,ROUND('ПЛАН НАВЧАЛЬНОГО ПРОЦЕСУ ДЕННА'!AQ90*$BY$4,0)*2,2),0)</f>
        <v>0</v>
      </c>
      <c r="AS86" s="311">
        <f>IF('ПЛАН НАВЧАЛЬНОГО ПРОЦЕСУ ДЕННА'!AR90&gt;0,IF(ROUND('ПЛАН НАВЧАЛЬНОГО ПРОЦЕСУ ДЕННА'!AR90*$BY$4,0)&gt;0,ROUND('ПЛАН НАВЧАЛЬНОГО ПРОЦЕСУ ДЕННА'!AR90*$BY$4,0)*2,2),0)</f>
        <v>0</v>
      </c>
      <c r="AT86" s="311">
        <f>IF('ПЛАН НАВЧАЛЬНОГО ПРОЦЕСУ ДЕННА'!AS90&gt;0,IF(ROUND('ПЛАН НАВЧАЛЬНОГО ПРОЦЕСУ ДЕННА'!AS90*$BY$4,0)&gt;0,ROUND('ПЛАН НАВЧАЛЬНОГО ПРОЦЕСУ ДЕННА'!AS90*$BY$4,0)*2,2),0)</f>
        <v>0</v>
      </c>
      <c r="AU86" s="70">
        <f>'ПЛАН НАВЧАЛЬНОГО ПРОЦЕСУ ДЕННА'!AT90</f>
        <v>0</v>
      </c>
      <c r="AV86" s="311">
        <f>IF('ПЛАН НАВЧАЛЬНОГО ПРОЦЕСУ ДЕННА'!AU90&gt;0,IF(ROUND('ПЛАН НАВЧАЛЬНОГО ПРОЦЕСУ ДЕННА'!AU90*$BY$4,0)&gt;0,ROUND('ПЛАН НАВЧАЛЬНОГО ПРОЦЕСУ ДЕННА'!AU90*$BY$4,0)*2,2),0)</f>
        <v>0</v>
      </c>
      <c r="AW86" s="311">
        <f>IF('ПЛАН НАВЧАЛЬНОГО ПРОЦЕСУ ДЕННА'!AV90&gt;0,IF(ROUND('ПЛАН НАВЧАЛЬНОГО ПРОЦЕСУ ДЕННА'!AV90*$BY$4,0)&gt;0,ROUND('ПЛАН НАВЧАЛЬНОГО ПРОЦЕСУ ДЕННА'!AV90*$BY$4,0)*2,2),0)</f>
        <v>0</v>
      </c>
      <c r="AX86" s="311">
        <f>IF('ПЛАН НАВЧАЛЬНОГО ПРОЦЕСУ ДЕННА'!AW90&gt;0,IF(ROUND('ПЛАН НАВЧАЛЬНОГО ПРОЦЕСУ ДЕННА'!AW90*$BY$4,0)&gt;0,ROUND('ПЛАН НАВЧАЛЬНОГО ПРОЦЕСУ ДЕННА'!AW90*$BY$4,0)*2,2),0)</f>
        <v>0</v>
      </c>
      <c r="AY86" s="70">
        <f>'ПЛАН НАВЧАЛЬНОГО ПРОЦЕСУ ДЕННА'!AX90</f>
        <v>0</v>
      </c>
      <c r="AZ86" s="311">
        <f>IF('ПЛАН НАВЧАЛЬНОГО ПРОЦЕСУ ДЕННА'!AY90&gt;0,IF(ROUND('ПЛАН НАВЧАЛЬНОГО ПРОЦЕСУ ДЕННА'!AY90*$BY$4,0)&gt;0,ROUND('ПЛАН НАВЧАЛЬНОГО ПРОЦЕСУ ДЕННА'!AY90*$BY$4,0)*2,2),0)</f>
        <v>0</v>
      </c>
      <c r="BA86" s="311">
        <f>IF('ПЛАН НАВЧАЛЬНОГО ПРОЦЕСУ ДЕННА'!AZ90&gt;0,IF(ROUND('ПЛАН НАВЧАЛЬНОГО ПРОЦЕСУ ДЕННА'!AZ90*$BY$4,0)&gt;0,ROUND('ПЛАН НАВЧАЛЬНОГО ПРОЦЕСУ ДЕННА'!AZ90*$BY$4,0)*2,2),0)</f>
        <v>0</v>
      </c>
      <c r="BB86" s="311">
        <f>IF('ПЛАН НАВЧАЛЬНОГО ПРОЦЕСУ ДЕННА'!BA90&gt;0,IF(ROUND('ПЛАН НАВЧАЛЬНОГО ПРОЦЕСУ ДЕННА'!BA90*$BY$4,0)&gt;0,ROUND('ПЛАН НАВЧАЛЬНОГО ПРОЦЕСУ ДЕННА'!BA90*$BY$4,0)*2,2),0)</f>
        <v>0</v>
      </c>
      <c r="BC86" s="70">
        <v>6</v>
      </c>
      <c r="BD86" s="311">
        <f>IF('ПЛАН НАВЧАЛЬНОГО ПРОЦЕСУ ДЕННА'!BC90&gt;0,IF(ROUND('ПЛАН НАВЧАЛЬНОГО ПРОЦЕСУ ДЕННА'!BC90*$BY$4,0)&gt;0,ROUND('ПЛАН НАВЧАЛЬНОГО ПРОЦЕСУ ДЕННА'!BC90*$BY$4,0)*2,2),0)</f>
        <v>0</v>
      </c>
      <c r="BE86" s="311">
        <f>IF('ПЛАН НАВЧАЛЬНОГО ПРОЦЕСУ ДЕННА'!BD90&gt;0,IF(ROUND('ПЛАН НАВЧАЛЬНОГО ПРОЦЕСУ ДЕННА'!BD90*$BY$4,0)&gt;0,ROUND('ПЛАН НАВЧАЛЬНОГО ПРОЦЕСУ ДЕННА'!BD90*$BY$4,0)*2,2),0)</f>
        <v>0</v>
      </c>
      <c r="BF86" s="311">
        <f>IF('ПЛАН НАВЧАЛЬНОГО ПРОЦЕСУ ДЕННА'!BE90&gt;0,IF(ROUND('ПЛАН НАВЧАЛЬНОГО ПРОЦЕСУ ДЕННА'!BE90*$BY$4,0)&gt;0,ROUND('ПЛАН НАВЧАЛЬНОГО ПРОЦЕСУ ДЕННА'!BE90*$BY$4,0)*2,2),0)</f>
        <v>0</v>
      </c>
      <c r="BG86" s="70">
        <f>'ПЛАН НАВЧАЛЬНОГО ПРОЦЕСУ ДЕННА'!BF90</f>
        <v>0</v>
      </c>
      <c r="BH86" s="311">
        <f>IF('ПЛАН НАВЧАЛЬНОГО ПРОЦЕСУ ДЕННА'!BG90&gt;0,IF(ROUND('ПЛАН НАВЧАЛЬНОГО ПРОЦЕСУ ДЕННА'!BG90*$BY$4,0)&gt;0,ROUND('ПЛАН НАВЧАЛЬНОГО ПРОЦЕСУ ДЕННА'!BG90*$BY$4,0)*2,2),0)</f>
        <v>0</v>
      </c>
      <c r="BI86" s="311">
        <f>IF('ПЛАН НАВЧАЛЬНОГО ПРОЦЕСУ ДЕННА'!BH90&gt;0,IF(ROUND('ПЛАН НАВЧАЛЬНОГО ПРОЦЕСУ ДЕННА'!BH90*$BY$4,0)&gt;0,ROUND('ПЛАН НАВЧАЛЬНОГО ПРОЦЕСУ ДЕННА'!BH90*$BY$4,0)*2,2),0)</f>
        <v>0</v>
      </c>
      <c r="BJ86" s="311">
        <f>IF('ПЛАН НАВЧАЛЬНОГО ПРОЦЕСУ ДЕННА'!BI90&gt;0,IF(ROUND('ПЛАН НАВЧАЛЬНОГО ПРОЦЕСУ ДЕННА'!BI90*$BY$4,0)&gt;0,ROUND('ПЛАН НАВЧАЛЬНОГО ПРОЦЕСУ ДЕННА'!BI90*$BY$4,0)*2,2),0)</f>
        <v>0</v>
      </c>
      <c r="BK86" s="70">
        <f>'ПЛАН НАВЧАЛЬНОГО ПРОЦЕСУ ДЕННА'!BJ90</f>
        <v>0</v>
      </c>
      <c r="BL86" s="63">
        <f t="shared" si="119"/>
        <v>1</v>
      </c>
      <c r="BN86" s="14">
        <f>IF(OR(MID($D86,1,1)="1",MID($E86,1,1)="1",MID($F86,1,1)="1",MID($G86,1,1)="1",MID($H86,1,1)="1",MID($I86,1,1)="1",MID($J86,1,1)="1",MID($K86,1,1)="1",MID($M86,1,1)="1",MID($N86,1,1)="1",MID($O86,1,1)=1),$AA86/$DB86,0)</f>
        <v>0</v>
      </c>
      <c r="BO86" s="14">
        <f>IF(OR(MID($D86,1,1)="2",MID($E86,1,1)="2",MID($F86,1,1)="2",MID($G86,1,1)="2",MID($H86,1,1)="2",MID($I86,1,1)="2",MID($J86,1,1)="2",MID($K86,1,1)="2",MID($M86,1,1)="2",MID($N86,1,1)="2",MID($O86,1,1)=1),$AA86/$DB86,0)</f>
        <v>0</v>
      </c>
      <c r="BP86" s="14">
        <f>IF(OR(MID($D86,1,1)="3",MID($E86,1,1)="3",MID($F86,1,1)="3",MID($G86,1,1)="3",MID($H86,1,1)="3",MID($I86,1,1)="3",MID($J86,1,1)="3",MID($K86,1,1)="3",MID($M86,1,1)="3",MID($N86,1,1)="3",MID($O86,1,1)=1),$AA86/$DB86,0)</f>
        <v>0</v>
      </c>
      <c r="BQ86" s="14">
        <f>IF(OR(MID($D86,1,1)="4",MID($E86,1,1)="4",MID($F86,1,1)="4",MID($G86,1,1)="4",MID($H86,1,1)="4",MID($I86,1,1)="4",MID($J86,1,1)="4",MID($K86,1,1)="4",MID($M86,1,1)="4",MID($N86,1,1)="4",MID($O86,1,1)=1),$AA86/$DB86,0)</f>
        <v>0</v>
      </c>
      <c r="BR86" s="14">
        <f>IF(OR(MID($D86,1,1)="5",MID($E86,1,1)="5",MID($F86,1,1)="5",MID($G86,1,1)="5",MID($H86,1,1)="5",MID($I86,1,1)="5",MID($J86,1,1)="5",MID($K86,1,1)="5",MID($M86,1,1)="5",MID($N86,1,1)="5",MID($O86,1,1)=1),$AA86/$DB86,0)</f>
        <v>0</v>
      </c>
      <c r="BS86" s="14">
        <f>IF(OR(MID($D86,1,1)="6",MID($E86,1,1)="6",MID($F86,1,1)="6",MID($G86,1,1)="6",MID($H86,1,1)="6",MID($I86,1,1)="6",MID($J86,1,1)="6",MID($K86,1,1)="6",MID($M86,1,1)="6",MID($N86,1,1)="6",MID($O86,1,1)=1),$AA86/$DB86,0)</f>
        <v>6</v>
      </c>
      <c r="BT86" s="14">
        <f>IF(OR(MID($D86,1,1)="7",MID($E86,1,1)="7",MID($F86,1,1)="7",MID($G86,1,1)="7",MID($H86,1,1)="7",MID($I86,1,1)="7",MID($J86,1,1)="7",MID($K86,1,1)="7",MID($M86,1,1)="7",MID($N86,1,1)="7",MID($O86,1,1)=1),$AA86/$DB86,0)</f>
        <v>0</v>
      </c>
      <c r="BU86" s="14">
        <f>IF(OR(MID($D86,1,1)="8",MID($E86,1,1)="8",MID($F86,1,1)="8",MID($G86,1,1)="8",MID($H86,1,1)="8",MID($I86,1,1)="8",MID($J86,1,1)="8",MID($K86,1,1)="8",MID($M86,1,1)="8",MID($N86,1,1)="8",MID($O86,1,1)=1),$AA86/$DB86,0)</f>
        <v>0</v>
      </c>
      <c r="BV86" s="92">
        <f>SUM(BN86:BU86)</f>
        <v>6</v>
      </c>
      <c r="BY86"/>
      <c r="BZ86"/>
      <c r="CA86"/>
      <c r="CB86"/>
      <c r="CC86"/>
      <c r="CD86"/>
      <c r="CE86"/>
      <c r="CF86"/>
      <c r="CG86" s="216"/>
      <c r="CH86" s="312">
        <f t="shared" si="120"/>
        <v>0</v>
      </c>
      <c r="CJ86"/>
      <c r="CK86"/>
      <c r="CL86"/>
      <c r="CM86"/>
      <c r="CN86"/>
      <c r="CO86"/>
      <c r="CP86"/>
      <c r="CQ86"/>
      <c r="CR86"/>
      <c r="CS86" s="313">
        <f>IF(MID(H86,1,1)="1",1,0)+IF(MID(I86,1,1)="1",1,0)+IF(MID(J86,1,1)="1",1,0)+IF(MID(K86,1,1)="1",1,0)+IF(MID(M86,1,1)="1",1,0)+IF(MID(N86,1,1)="1",1,0)+IF(MID(O86,1,1)="1",1,0)</f>
        <v>0</v>
      </c>
      <c r="CT86" s="313">
        <f>IF(MID(H86,1,1)="2",1,0)+IF(MID(I86,1,1)="2",1,0)+IF(MID(J86,1,1)="2",1,0)+IF(MID(K86,1,1)="2",1,0)+IF(MID(M86,1,1)="2",1,0)+IF(MID(N86,1,1)="2",1,0)+IF(MID(O86,1,1)="2",1,0)</f>
        <v>0</v>
      </c>
      <c r="CU86" s="315">
        <f>IF(MID(H86,1,1)="3",1,0)+IF(MID(I86,1,1)="3",1,0)+IF(MID(J86,1,1)="3",1,0)+IF(MID(K86,1,1)="3",1,0)+IF(MID(M86,1,1)="3",1,0)+IF(MID(N86,1,1)="3",1,0)+IF(MID(O86,1,1)="3",1,0)</f>
        <v>0</v>
      </c>
      <c r="CV86" s="313">
        <f>IF(MID(H86,1,1)="4",1,0)+IF(MID(I86,1,1)="4",1,0)+IF(MID(J86,1,1)="4",1,0)+IF(MID(K86,1,1)="4",1,0)+IF(MID(M86,1,1)="4",1,0)+IF(MID(N86,1,1)="4",1,0)+IF(MID(O86,1,1)="4",1,0)</f>
        <v>0</v>
      </c>
      <c r="CW86" s="313">
        <f>IF(MID(H86,1,1)="5",1,0)+IF(MID(I86,1,1)="5",1,0)+IF(MID(J86,1,1)="5",1,0)+IF(MID(K86,1,1)="5",1,0)+IF(MID(M86,1,1)="5",1,0)+IF(MID(N86,1,1)="5",1,0)+IF(MID(O86,1,1)="5",1,0)</f>
        <v>0</v>
      </c>
      <c r="CX86" s="313">
        <f>IF(MID(H86,1,1)="6",1,0)+IF(MID(I86,1,1)="6",1,0)+IF(MID(J86,1,1)="6",1,0)+IF(MID(K86,1,1)="6",1,0)+IF(MID(M86,1,1)="6",1,0)+IF(MID(N86,1,1)="6",1,0)+IF(MID(O86,1,1)="6",1,0)</f>
        <v>1</v>
      </c>
      <c r="CY86" s="313">
        <f>IF(MID(H86,1,1)="7",1,0)+IF(MID(I86,1,1)="7",1,0)+IF(MID(J86,1,1)="7",1,0)+IF(MID(K86,1,1)="7",1,0)+IF(MID(M86,1,1)="7",1,0)+IF(MID(N86,1,1)="7",1,0)+IF(MID(O86,1,1)="7",1,0)</f>
        <v>0</v>
      </c>
      <c r="CZ86" s="313">
        <f>IF(MID(H86,1,1)="8",1,0)+IF(MID(I86,1,1)="8",1,0)+IF(MID(J86,1,1)="8",1,0)+IF(MID(K86,1,1)="8",1,0)+IF(MID(M86,1,1)="8",1,0)+IF(MID(N86,1,1)="8",1,0)+IF(MID(O86,1,1)="8",1,0)</f>
        <v>0</v>
      </c>
      <c r="DA86" s="316">
        <f>SUM(CS86:CZ86)</f>
        <v>1</v>
      </c>
      <c r="DB86" s="19">
        <f>CR86+DA86</f>
        <v>1</v>
      </c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1:127" s="19" customFormat="1" ht="12.5">
      <c r="A87" s="22" t="str">
        <f>'ПЛАН НАВЧАЛЬНОГО ПРОЦЕСУ ДЕННА'!A91</f>
        <v>1.3.04</v>
      </c>
      <c r="B87" s="124" t="s">
        <v>321</v>
      </c>
      <c r="C87" s="415" t="s">
        <v>326</v>
      </c>
      <c r="D87" s="307">
        <f>'ПЛАН НАВЧАЛЬНОГО ПРОЦЕСУ ДЕННА'!D91</f>
        <v>0</v>
      </c>
      <c r="E87" s="308">
        <f>'ПЛАН НАВЧАЛЬНОГО ПРОЦЕСУ ДЕННА'!E91</f>
        <v>0</v>
      </c>
      <c r="F87" s="308">
        <f>'ПЛАН НАВЧАЛЬНОГО ПРОЦЕСУ ДЕННА'!F91</f>
        <v>0</v>
      </c>
      <c r="G87" s="309">
        <f>'ПЛАН НАВЧАЛЬНОГО ПРОЦЕСУ ДЕННА'!G91</f>
        <v>0</v>
      </c>
      <c r="H87" s="307">
        <v>8</v>
      </c>
      <c r="I87" s="308">
        <f>'ПЛАН НАВЧАЛЬНОГО ПРОЦЕСУ ДЕННА'!I91</f>
        <v>0</v>
      </c>
      <c r="J87" s="308">
        <f>'ПЛАН НАВЧАЛЬНОГО ПРОЦЕСУ ДЕННА'!J91</f>
        <v>0</v>
      </c>
      <c r="K87" s="308">
        <f>'ПЛАН НАВЧАЛЬНОГО ПРОЦЕСУ ДЕННА'!K91</f>
        <v>0</v>
      </c>
      <c r="L87" s="308">
        <f>'ПЛАН НАВЧАЛЬНОГО ПРОЦЕСУ ДЕННА'!L91</f>
        <v>0</v>
      </c>
      <c r="M87" s="308">
        <f>'ПЛАН НАВЧАЛЬНОГО ПРОЦЕСУ ДЕННА'!M91</f>
        <v>0</v>
      </c>
      <c r="N87" s="308">
        <f>'ПЛАН НАВЧАЛЬНОГО ПРОЦЕСУ ДЕННА'!N91</f>
        <v>0</v>
      </c>
      <c r="O87" s="308">
        <f>'ПЛАН НАВЧАЛЬНОГО ПРОЦЕСУ ДЕННА'!O91</f>
        <v>0</v>
      </c>
      <c r="P87" s="273">
        <f>'ПЛАН НАВЧАЛЬНОГО ПРОЦЕСУ ДЕННА'!P91</f>
        <v>0</v>
      </c>
      <c r="Q87" s="273">
        <f>'ПЛАН НАВЧАЛЬНОГО ПРОЦЕСУ ДЕННА'!Q91</f>
        <v>0</v>
      </c>
      <c r="R87" s="307">
        <f>'ПЛАН НАВЧАЛЬНОГО ПРОЦЕСУ ДЕННА'!R91</f>
        <v>0</v>
      </c>
      <c r="S87" s="308">
        <f>'ПЛАН НАВЧАЛЬНОГО ПРОЦЕСУ ДЕННА'!S91</f>
        <v>0</v>
      </c>
      <c r="T87" s="308">
        <f>'ПЛАН НАВЧАЛЬНОГО ПРОЦЕСУ ДЕННА'!T91</f>
        <v>0</v>
      </c>
      <c r="U87" s="308">
        <f>'ПЛАН НАВЧАЛЬНОГО ПРОЦЕСУ ДЕННА'!U91</f>
        <v>0</v>
      </c>
      <c r="V87" s="308">
        <f>'ПЛАН НАВЧАЛЬНОГО ПРОЦЕСУ ДЕННА'!V91</f>
        <v>0</v>
      </c>
      <c r="W87" s="308">
        <f>'ПЛАН НАВЧАЛЬНОГО ПРОЦЕСУ ДЕННА'!W91</f>
        <v>0</v>
      </c>
      <c r="X87" s="308"/>
      <c r="Y87" s="308">
        <f>'ПЛАН НАВЧАЛЬНОГО ПРОЦЕСУ ДЕННА'!X91</f>
        <v>0</v>
      </c>
      <c r="Z87" s="310">
        <v>180</v>
      </c>
      <c r="AA87" s="147">
        <f>CEILING(Z87/$BT$7,0.25)</f>
        <v>6</v>
      </c>
      <c r="AB87" s="9">
        <f t="shared" si="117"/>
        <v>0</v>
      </c>
      <c r="AC87" s="9">
        <f t="shared" si="117"/>
        <v>0</v>
      </c>
      <c r="AD87" s="9">
        <f t="shared" si="117"/>
        <v>0</v>
      </c>
      <c r="AE87" s="9">
        <f t="shared" si="118"/>
        <v>180</v>
      </c>
      <c r="AF87" s="311">
        <f>IF('ПЛАН НАВЧАЛЬНОГО ПРОЦЕСУ ДЕННА'!AE91&gt;0,IF(ROUND('ПЛАН НАВЧАЛЬНОГО ПРОЦЕСУ ДЕННА'!AE91*$BY$4,0)&gt;0,ROUND('ПЛАН НАВЧАЛЬНОГО ПРОЦЕСУ ДЕННА'!AE91*$BY$4,0)*2,2),0)</f>
        <v>0</v>
      </c>
      <c r="AG87" s="311">
        <f>IF('ПЛАН НАВЧАЛЬНОГО ПРОЦЕСУ ДЕННА'!AF91&gt;0,IF(ROUND('ПЛАН НАВЧАЛЬНОГО ПРОЦЕСУ ДЕННА'!AF91*$BY$4,0)&gt;0,ROUND('ПЛАН НАВЧАЛЬНОГО ПРОЦЕСУ ДЕННА'!AF91*$BY$4,0)*2,2),0)</f>
        <v>0</v>
      </c>
      <c r="AH87" s="311">
        <f>IF('ПЛАН НАВЧАЛЬНОГО ПРОЦЕСУ ДЕННА'!AG91&gt;0,IF(ROUND('ПЛАН НАВЧАЛЬНОГО ПРОЦЕСУ ДЕННА'!AG91*$BY$4,0)&gt;0,ROUND('ПЛАН НАВЧАЛЬНОГО ПРОЦЕСУ ДЕННА'!AG91*$BY$4,0)*2,2),0)</f>
        <v>0</v>
      </c>
      <c r="AI87" s="70">
        <f>'ПЛАН НАВЧАЛЬНОГО ПРОЦЕСУ ДЕННА'!AH91</f>
        <v>0</v>
      </c>
      <c r="AJ87" s="311">
        <f>IF('ПЛАН НАВЧАЛЬНОГО ПРОЦЕСУ ДЕННА'!AI91&gt;0,IF(ROUND('ПЛАН НАВЧАЛЬНОГО ПРОЦЕСУ ДЕННА'!AI91*$BY$4,0)&gt;0,ROUND('ПЛАН НАВЧАЛЬНОГО ПРОЦЕСУ ДЕННА'!AI91*$BY$4,0)*2,2),0)</f>
        <v>0</v>
      </c>
      <c r="AK87" s="311">
        <f>IF('ПЛАН НАВЧАЛЬНОГО ПРОЦЕСУ ДЕННА'!AJ91&gt;0,IF(ROUND('ПЛАН НАВЧАЛЬНОГО ПРОЦЕСУ ДЕННА'!AJ91*$BY$4,0)&gt;0,ROUND('ПЛАН НАВЧАЛЬНОГО ПРОЦЕСУ ДЕННА'!AJ91*$BY$4,0)*2,2),0)</f>
        <v>0</v>
      </c>
      <c r="AL87" s="311">
        <f>IF('ПЛАН НАВЧАЛЬНОГО ПРОЦЕСУ ДЕННА'!AK91&gt;0,IF(ROUND('ПЛАН НАВЧАЛЬНОГО ПРОЦЕСУ ДЕННА'!AK91*$BY$4,0)&gt;0,ROUND('ПЛАН НАВЧАЛЬНОГО ПРОЦЕСУ ДЕННА'!AK91*$BY$4,0)*2,2),0)</f>
        <v>0</v>
      </c>
      <c r="AM87" s="70">
        <f>'ПЛАН НАВЧАЛЬНОГО ПРОЦЕСУ ДЕННА'!AL91</f>
        <v>0</v>
      </c>
      <c r="AN87" s="311">
        <f>IF('ПЛАН НАВЧАЛЬНОГО ПРОЦЕСУ ДЕННА'!AM91&gt;0,IF(ROUND('ПЛАН НАВЧАЛЬНОГО ПРОЦЕСУ ДЕННА'!AM91*$BY$4,0)&gt;0,ROUND('ПЛАН НАВЧАЛЬНОГО ПРОЦЕСУ ДЕННА'!AM91*$BY$4,0)*2,2),0)</f>
        <v>0</v>
      </c>
      <c r="AO87" s="311">
        <f>IF('ПЛАН НАВЧАЛЬНОГО ПРОЦЕСУ ДЕННА'!AN91&gt;0,IF(ROUND('ПЛАН НАВЧАЛЬНОГО ПРОЦЕСУ ДЕННА'!AN91*$BY$4,0)&gt;0,ROUND('ПЛАН НАВЧАЛЬНОГО ПРОЦЕСУ ДЕННА'!AN91*$BY$4,0)*2,2),0)</f>
        <v>0</v>
      </c>
      <c r="AP87" s="311">
        <f>IF('ПЛАН НАВЧАЛЬНОГО ПРОЦЕСУ ДЕННА'!AO91&gt;0,IF(ROUND('ПЛАН НАВЧАЛЬНОГО ПРОЦЕСУ ДЕННА'!AO91*$BY$4,0)&gt;0,ROUND('ПЛАН НАВЧАЛЬНОГО ПРОЦЕСУ ДЕННА'!AO91*$BY$4,0)*2,2),0)</f>
        <v>0</v>
      </c>
      <c r="AQ87" s="70">
        <f>'ПЛАН НАВЧАЛЬНОГО ПРОЦЕСУ ДЕННА'!AP91</f>
        <v>0</v>
      </c>
      <c r="AR87" s="311">
        <f>IF('ПЛАН НАВЧАЛЬНОГО ПРОЦЕСУ ДЕННА'!AQ91&gt;0,IF(ROUND('ПЛАН НАВЧАЛЬНОГО ПРОЦЕСУ ДЕННА'!AQ91*$BY$4,0)&gt;0,ROUND('ПЛАН НАВЧАЛЬНОГО ПРОЦЕСУ ДЕННА'!AQ91*$BY$4,0)*2,2),0)</f>
        <v>0</v>
      </c>
      <c r="AS87" s="311">
        <f>IF('ПЛАН НАВЧАЛЬНОГО ПРОЦЕСУ ДЕННА'!AR91&gt;0,IF(ROUND('ПЛАН НАВЧАЛЬНОГО ПРОЦЕСУ ДЕННА'!AR91*$BY$4,0)&gt;0,ROUND('ПЛАН НАВЧАЛЬНОГО ПРОЦЕСУ ДЕННА'!AR91*$BY$4,0)*2,2),0)</f>
        <v>0</v>
      </c>
      <c r="AT87" s="311">
        <f>IF('ПЛАН НАВЧАЛЬНОГО ПРОЦЕСУ ДЕННА'!AS91&gt;0,IF(ROUND('ПЛАН НАВЧАЛЬНОГО ПРОЦЕСУ ДЕННА'!AS91*$BY$4,0)&gt;0,ROUND('ПЛАН НАВЧАЛЬНОГО ПРОЦЕСУ ДЕННА'!AS91*$BY$4,0)*2,2),0)</f>
        <v>0</v>
      </c>
      <c r="AU87" s="70">
        <f>'ПЛАН НАВЧАЛЬНОГО ПРОЦЕСУ ДЕННА'!AT91</f>
        <v>0</v>
      </c>
      <c r="AV87" s="311">
        <f>IF('ПЛАН НАВЧАЛЬНОГО ПРОЦЕСУ ДЕННА'!AU91&gt;0,IF(ROUND('ПЛАН НАВЧАЛЬНОГО ПРОЦЕСУ ДЕННА'!AU91*$BY$4,0)&gt;0,ROUND('ПЛАН НАВЧАЛЬНОГО ПРОЦЕСУ ДЕННА'!AU91*$BY$4,0)*2,2),0)</f>
        <v>0</v>
      </c>
      <c r="AW87" s="311">
        <f>IF('ПЛАН НАВЧАЛЬНОГО ПРОЦЕСУ ДЕННА'!AV91&gt;0,IF(ROUND('ПЛАН НАВЧАЛЬНОГО ПРОЦЕСУ ДЕННА'!AV91*$BY$4,0)&gt;0,ROUND('ПЛАН НАВЧАЛЬНОГО ПРОЦЕСУ ДЕННА'!AV91*$BY$4,0)*2,2),0)</f>
        <v>0</v>
      </c>
      <c r="AX87" s="311">
        <f>IF('ПЛАН НАВЧАЛЬНОГО ПРОЦЕСУ ДЕННА'!AW91&gt;0,IF(ROUND('ПЛАН НАВЧАЛЬНОГО ПРОЦЕСУ ДЕННА'!AW91*$BY$4,0)&gt;0,ROUND('ПЛАН НАВЧАЛЬНОГО ПРОЦЕСУ ДЕННА'!AW91*$BY$4,0)*2,2),0)</f>
        <v>0</v>
      </c>
      <c r="AY87" s="70">
        <f>'ПЛАН НАВЧАЛЬНОГО ПРОЦЕСУ ДЕННА'!AX91</f>
        <v>0</v>
      </c>
      <c r="AZ87" s="311">
        <f>IF('ПЛАН НАВЧАЛЬНОГО ПРОЦЕСУ ДЕННА'!AY91&gt;0,IF(ROUND('ПЛАН НАВЧАЛЬНОГО ПРОЦЕСУ ДЕННА'!AY91*$BY$4,0)&gt;0,ROUND('ПЛАН НАВЧАЛЬНОГО ПРОЦЕСУ ДЕННА'!AY91*$BY$4,0)*2,2),0)</f>
        <v>0</v>
      </c>
      <c r="BA87" s="311">
        <f>IF('ПЛАН НАВЧАЛЬНОГО ПРОЦЕСУ ДЕННА'!AZ91&gt;0,IF(ROUND('ПЛАН НАВЧАЛЬНОГО ПРОЦЕСУ ДЕННА'!AZ91*$BY$4,0)&gt;0,ROUND('ПЛАН НАВЧАЛЬНОГО ПРОЦЕСУ ДЕННА'!AZ91*$BY$4,0)*2,2),0)</f>
        <v>0</v>
      </c>
      <c r="BB87" s="311">
        <f>IF('ПЛАН НАВЧАЛЬНОГО ПРОЦЕСУ ДЕННА'!BA91&gt;0,IF(ROUND('ПЛАН НАВЧАЛЬНОГО ПРОЦЕСУ ДЕННА'!BA91*$BY$4,0)&gt;0,ROUND('ПЛАН НАВЧАЛЬНОГО ПРОЦЕСУ ДЕННА'!BA91*$BY$4,0)*2,2),0)</f>
        <v>0</v>
      </c>
      <c r="BC87" s="70">
        <f>'ПЛАН НАВЧАЛЬНОГО ПРОЦЕСУ ДЕННА'!BB91</f>
        <v>0</v>
      </c>
      <c r="BD87" s="311">
        <f>IF('ПЛАН НАВЧАЛЬНОГО ПРОЦЕСУ ДЕННА'!BC91&gt;0,IF(ROUND('ПЛАН НАВЧАЛЬНОГО ПРОЦЕСУ ДЕННА'!BC91*$BY$4,0)&gt;0,ROUND('ПЛАН НАВЧАЛЬНОГО ПРОЦЕСУ ДЕННА'!BC91*$BY$4,0)*2,2),0)</f>
        <v>0</v>
      </c>
      <c r="BE87" s="311">
        <f>IF('ПЛАН НАВЧАЛЬНОГО ПРОЦЕСУ ДЕННА'!BD91&gt;0,IF(ROUND('ПЛАН НАВЧАЛЬНОГО ПРОЦЕСУ ДЕННА'!BD91*$BY$4,0)&gt;0,ROUND('ПЛАН НАВЧАЛЬНОГО ПРОЦЕСУ ДЕННА'!BD91*$BY$4,0)*2,2),0)</f>
        <v>0</v>
      </c>
      <c r="BF87" s="311">
        <f>IF('ПЛАН НАВЧАЛЬНОГО ПРОЦЕСУ ДЕННА'!BE91&gt;0,IF(ROUND('ПЛАН НАВЧАЛЬНОГО ПРОЦЕСУ ДЕННА'!BE91*$BY$4,0)&gt;0,ROUND('ПЛАН НАВЧАЛЬНОГО ПРОЦЕСУ ДЕННА'!BE91*$BY$4,0)*2,2),0)</f>
        <v>0</v>
      </c>
      <c r="BG87" s="70">
        <f>'ПЛАН НАВЧАЛЬНОГО ПРОЦЕСУ ДЕННА'!BF91</f>
        <v>0</v>
      </c>
      <c r="BH87" s="311">
        <f>IF('ПЛАН НАВЧАЛЬНОГО ПРОЦЕСУ ДЕННА'!BG91&gt;0,IF(ROUND('ПЛАН НАВЧАЛЬНОГО ПРОЦЕСУ ДЕННА'!BG91*$BY$4,0)&gt;0,ROUND('ПЛАН НАВЧАЛЬНОГО ПРОЦЕСУ ДЕННА'!BG91*$BY$4,0)*2,2),0)</f>
        <v>0</v>
      </c>
      <c r="BI87" s="311">
        <f>IF('ПЛАН НАВЧАЛЬНОГО ПРОЦЕСУ ДЕННА'!BH91&gt;0,IF(ROUND('ПЛАН НАВЧАЛЬНОГО ПРОЦЕСУ ДЕННА'!BH91*$BY$4,0)&gt;0,ROUND('ПЛАН НАВЧАЛЬНОГО ПРОЦЕСУ ДЕННА'!BH91*$BY$4,0)*2,2),0)</f>
        <v>0</v>
      </c>
      <c r="BJ87" s="311">
        <f>IF('ПЛАН НАВЧАЛЬНОГО ПРОЦЕСУ ДЕННА'!BI91&gt;0,IF(ROUND('ПЛАН НАВЧАЛЬНОГО ПРОЦЕСУ ДЕННА'!BI91*$BY$4,0)&gt;0,ROUND('ПЛАН НАВЧАЛЬНОГО ПРОЦЕСУ ДЕННА'!BI91*$BY$4,0)*2,2),0)</f>
        <v>0</v>
      </c>
      <c r="BK87" s="70">
        <v>6</v>
      </c>
      <c r="BL87" s="63">
        <f t="shared" si="119"/>
        <v>1</v>
      </c>
      <c r="BN87" s="14">
        <f>IF(OR(MID($D87,1,1)="1",MID($E87,1,1)="1",MID($F87,1,1)="1",MID($G87,1,1)="1",MID($H87,1,1)="1",MID($I87,1,1)="1",MID($J87,1,1)="1",MID($K87,1,1)="1",MID($M87,1,1)="1",MID($N87,1,1)="1",MID($O87,1,1)=1),$AA87/$DB87,0)</f>
        <v>0</v>
      </c>
      <c r="BO87" s="14">
        <f>IF(OR(MID($D87,1,1)="2",MID($E87,1,1)="2",MID($F87,1,1)="2",MID($G87,1,1)="2",MID($H87,1,1)="2",MID($I87,1,1)="2",MID($J87,1,1)="2",MID($K87,1,1)="2",MID($M87,1,1)="2",MID($N87,1,1)="2",MID($O87,1,1)=1),$AA87/$DB87,0)</f>
        <v>0</v>
      </c>
      <c r="BP87" s="14">
        <f>IF(OR(MID($D87,1,1)="3",MID($E87,1,1)="3",MID($F87,1,1)="3",MID($G87,1,1)="3",MID($H87,1,1)="3",MID($I87,1,1)="3",MID($J87,1,1)="3",MID($K87,1,1)="3",MID($M87,1,1)="3",MID($N87,1,1)="3",MID($O87,1,1)=1),$AA87/$DB87,0)</f>
        <v>0</v>
      </c>
      <c r="BQ87" s="14">
        <f>IF(OR(MID($D87,1,1)="4",MID($E87,1,1)="4",MID($F87,1,1)="4",MID($G87,1,1)="4",MID($H87,1,1)="4",MID($I87,1,1)="4",MID($J87,1,1)="4",MID($K87,1,1)="4",MID($M87,1,1)="4",MID($N87,1,1)="4",MID($O87,1,1)=1),$AA87/$DB87,0)</f>
        <v>0</v>
      </c>
      <c r="BR87" s="14">
        <f>IF(OR(MID($D87,1,1)="5",MID($E87,1,1)="5",MID($F87,1,1)="5",MID($G87,1,1)="5",MID($H87,1,1)="5",MID($I87,1,1)="5",MID($J87,1,1)="5",MID($K87,1,1)="5",MID($M87,1,1)="5",MID($N87,1,1)="5",MID($O87,1,1)=1),$AA87/$DB87,0)</f>
        <v>0</v>
      </c>
      <c r="BS87" s="14">
        <f>IF(OR(MID($D87,1,1)="6",MID($E87,1,1)="6",MID($F87,1,1)="6",MID($G87,1,1)="6",MID($H87,1,1)="6",MID($I87,1,1)="6",MID($J87,1,1)="6",MID($K87,1,1)="6",MID($M87,1,1)="6",MID($N87,1,1)="6",MID($O87,1,1)=1),$AA87/$DB87,0)</f>
        <v>0</v>
      </c>
      <c r="BT87" s="14">
        <f>IF(OR(MID($D87,1,1)="7",MID($E87,1,1)="7",MID($F87,1,1)="7",MID($G87,1,1)="7",MID($H87,1,1)="7",MID($I87,1,1)="7",MID($J87,1,1)="7",MID($K87,1,1)="7",MID($M87,1,1)="7",MID($N87,1,1)="7",MID($O87,1,1)=1),$AA87/$DB87,0)</f>
        <v>0</v>
      </c>
      <c r="BU87" s="14">
        <f>IF(OR(MID($D87,1,1)="8",MID($E87,1,1)="8",MID($F87,1,1)="8",MID($G87,1,1)="8",MID($H87,1,1)="8",MID($I87,1,1)="8",MID($J87,1,1)="8",MID($K87,1,1)="8",MID($M87,1,1)="8",MID($N87,1,1)="8",MID($O87,1,1)=1),$AA87/$DB87,0)</f>
        <v>6</v>
      </c>
      <c r="BV87" s="92">
        <f>SUM(BN87:BU87)</f>
        <v>6</v>
      </c>
      <c r="BY87"/>
      <c r="BZ87"/>
      <c r="CA87"/>
      <c r="CB87"/>
      <c r="CC87"/>
      <c r="CD87"/>
      <c r="CE87"/>
      <c r="CF87"/>
      <c r="CG87" s="216"/>
      <c r="CH87" s="312">
        <f>MAX(BY87:CF87)</f>
        <v>0</v>
      </c>
      <c r="CJ87"/>
      <c r="CK87"/>
      <c r="CL87"/>
      <c r="CM87"/>
      <c r="CN87"/>
      <c r="CO87"/>
      <c r="CP87"/>
      <c r="CQ87"/>
      <c r="CR87"/>
      <c r="CS87" s="313">
        <f>IF(MID(H87,1,1)="1",1,0)+IF(MID(I87,1,1)="1",1,0)+IF(MID(J87,1,1)="1",1,0)+IF(MID(K87,1,1)="1",1,0)+IF(MID(M87,1,1)="1",1,0)+IF(MID(N87,1,1)="1",1,0)+IF(MID(O87,1,1)="1",1,0)</f>
        <v>0</v>
      </c>
      <c r="CT87" s="313">
        <f>IF(MID(H87,1,1)="2",1,0)+IF(MID(I87,1,1)="2",1,0)+IF(MID(J87,1,1)="2",1,0)+IF(MID(K87,1,1)="2",1,0)+IF(MID(M87,1,1)="2",1,0)+IF(MID(N87,1,1)="2",1,0)+IF(MID(O87,1,1)="2",1,0)</f>
        <v>0</v>
      </c>
      <c r="CU87" s="315">
        <f>IF(MID(H87,1,1)="3",1,0)+IF(MID(I87,1,1)="3",1,0)+IF(MID(J87,1,1)="3",1,0)+IF(MID(K87,1,1)="3",1,0)+IF(MID(M87,1,1)="3",1,0)+IF(MID(N87,1,1)="3",1,0)+IF(MID(O87,1,1)="3",1,0)</f>
        <v>0</v>
      </c>
      <c r="CV87" s="313">
        <f>IF(MID(H87,1,1)="4",1,0)+IF(MID(I87,1,1)="4",1,0)+IF(MID(J87,1,1)="4",1,0)+IF(MID(K87,1,1)="4",1,0)+IF(MID(M87,1,1)="4",1,0)+IF(MID(N87,1,1)="4",1,0)+IF(MID(O87,1,1)="4",1,0)</f>
        <v>0</v>
      </c>
      <c r="CW87" s="313">
        <f>IF(MID(H87,1,1)="5",1,0)+IF(MID(I87,1,1)="5",1,0)+IF(MID(J87,1,1)="5",1,0)+IF(MID(K87,1,1)="5",1,0)+IF(MID(M87,1,1)="5",1,0)+IF(MID(N87,1,1)="5",1,0)+IF(MID(O87,1,1)="5",1,0)</f>
        <v>0</v>
      </c>
      <c r="CX87" s="313">
        <f>IF(MID(H87,1,1)="6",1,0)+IF(MID(I87,1,1)="6",1,0)+IF(MID(J87,1,1)="6",1,0)+IF(MID(K87,1,1)="6",1,0)+IF(MID(M87,1,1)="6",1,0)+IF(MID(N87,1,1)="6",1,0)+IF(MID(O87,1,1)="6",1,0)</f>
        <v>0</v>
      </c>
      <c r="CY87" s="313">
        <f>IF(MID(H87,1,1)="7",1,0)+IF(MID(I87,1,1)="7",1,0)+IF(MID(J87,1,1)="7",1,0)+IF(MID(K87,1,1)="7",1,0)+IF(MID(M87,1,1)="7",1,0)+IF(MID(N87,1,1)="7",1,0)+IF(MID(O87,1,1)="7",1,0)</f>
        <v>0</v>
      </c>
      <c r="CZ87" s="313">
        <f>IF(MID(H87,1,1)="8",1,0)+IF(MID(I87,1,1)="8",1,0)+IF(MID(J87,1,1)="8",1,0)+IF(MID(K87,1,1)="8",1,0)+IF(MID(M87,1,1)="8",1,0)+IF(MID(N87,1,1)="8",1,0)+IF(MID(O87,1,1)="8",1,0)</f>
        <v>1</v>
      </c>
      <c r="DA87" s="316">
        <f>SUM(CS87:CZ87)</f>
        <v>1</v>
      </c>
      <c r="DB87" s="19">
        <f>CR87+DA87</f>
        <v>1</v>
      </c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 s="19" customFormat="1" ht="12.5" hidden="1">
      <c r="A88" s="22" t="str">
        <f>'ПЛАН НАВЧАЛЬНОГО ПРОЦЕСУ ДЕННА'!A92</f>
        <v>1.3.05</v>
      </c>
      <c r="B88" s="414">
        <f>'ПЛАН НАВЧАЛЬНОГО ПРОЦЕСУ ДЕННА'!B92</f>
        <v>0</v>
      </c>
      <c r="C88" s="415">
        <f>'ПЛАН НАВЧАЛЬНОГО ПРОЦЕСУ ДЕННА'!C92</f>
        <v>0</v>
      </c>
      <c r="D88" s="307">
        <f>'ПЛАН НАВЧАЛЬНОГО ПРОЦЕСУ ДЕННА'!D92</f>
        <v>0</v>
      </c>
      <c r="E88" s="308">
        <f>'ПЛАН НАВЧАЛЬНОГО ПРОЦЕСУ ДЕННА'!E92</f>
        <v>0</v>
      </c>
      <c r="F88" s="308">
        <f>'ПЛАН НАВЧАЛЬНОГО ПРОЦЕСУ ДЕННА'!F92</f>
        <v>0</v>
      </c>
      <c r="G88" s="309">
        <f>'ПЛАН НАВЧАЛЬНОГО ПРОЦЕСУ ДЕННА'!G92</f>
        <v>0</v>
      </c>
      <c r="H88" s="307">
        <f>'ПЛАН НАВЧАЛЬНОГО ПРОЦЕСУ ДЕННА'!H92</f>
        <v>0</v>
      </c>
      <c r="I88" s="308">
        <f>'ПЛАН НАВЧАЛЬНОГО ПРОЦЕСУ ДЕННА'!I92</f>
        <v>0</v>
      </c>
      <c r="J88" s="308">
        <f>'ПЛАН НАВЧАЛЬНОГО ПРОЦЕСУ ДЕННА'!J92</f>
        <v>0</v>
      </c>
      <c r="K88" s="308">
        <f>'ПЛАН НАВЧАЛЬНОГО ПРОЦЕСУ ДЕННА'!K92</f>
        <v>0</v>
      </c>
      <c r="L88" s="308">
        <f>'ПЛАН НАВЧАЛЬНОГО ПРОЦЕСУ ДЕННА'!L92</f>
        <v>0</v>
      </c>
      <c r="M88" s="308">
        <f>'ПЛАН НАВЧАЛЬНОГО ПРОЦЕСУ ДЕННА'!M92</f>
        <v>0</v>
      </c>
      <c r="N88" s="308">
        <f>'ПЛАН НАВЧАЛЬНОГО ПРОЦЕСУ ДЕННА'!N92</f>
        <v>0</v>
      </c>
      <c r="O88" s="308">
        <f>'ПЛАН НАВЧАЛЬНОГО ПРОЦЕСУ ДЕННА'!O92</f>
        <v>0</v>
      </c>
      <c r="P88" s="273">
        <f>'ПЛАН НАВЧАЛЬНОГО ПРОЦЕСУ ДЕННА'!P92</f>
        <v>0</v>
      </c>
      <c r="Q88" s="273">
        <f>'ПЛАН НАВЧАЛЬНОГО ПРОЦЕСУ ДЕННА'!Q92</f>
        <v>0</v>
      </c>
      <c r="R88" s="307">
        <f>'ПЛАН НАВЧАЛЬНОГО ПРОЦЕСУ ДЕННА'!R92</f>
        <v>0</v>
      </c>
      <c r="S88" s="308">
        <f>'ПЛАН НАВЧАЛЬНОГО ПРОЦЕСУ ДЕННА'!S92</f>
        <v>0</v>
      </c>
      <c r="T88" s="308">
        <f>'ПЛАН НАВЧАЛЬНОГО ПРОЦЕСУ ДЕННА'!T92</f>
        <v>0</v>
      </c>
      <c r="U88" s="308">
        <f>'ПЛАН НАВЧАЛЬНОГО ПРОЦЕСУ ДЕННА'!U92</f>
        <v>0</v>
      </c>
      <c r="V88" s="308">
        <f>'ПЛАН НАВЧАЛЬНОГО ПРОЦЕСУ ДЕННА'!V92</f>
        <v>0</v>
      </c>
      <c r="W88" s="308">
        <f>'ПЛАН НАВЧАЛЬНОГО ПРОЦЕСУ ДЕННА'!W92</f>
        <v>0</v>
      </c>
      <c r="X88" s="308"/>
      <c r="Y88" s="308">
        <f>'ПЛАН НАВЧАЛЬНОГО ПРОЦЕСУ ДЕННА'!X92</f>
        <v>0</v>
      </c>
      <c r="Z88" s="310">
        <f>'ПЛАН НАВЧАЛЬНОГО ПРОЦЕСУ ДЕННА'!Y92</f>
        <v>0</v>
      </c>
      <c r="AA88" s="147">
        <f>CEILING(Z88/$BT$7,0.25)</f>
        <v>0</v>
      </c>
      <c r="AB88" s="9">
        <f t="shared" si="117"/>
        <v>0</v>
      </c>
      <c r="AC88" s="9">
        <f t="shared" si="117"/>
        <v>0</v>
      </c>
      <c r="AD88" s="9">
        <f t="shared" si="117"/>
        <v>0</v>
      </c>
      <c r="AE88" s="9">
        <f t="shared" si="118"/>
        <v>0</v>
      </c>
      <c r="AF88" s="311">
        <f>IF('ПЛАН НАВЧАЛЬНОГО ПРОЦЕСУ ДЕННА'!AE92&gt;0,IF(ROUND('ПЛАН НАВЧАЛЬНОГО ПРОЦЕСУ ДЕННА'!AE92*$BY$4,0)&gt;0,ROUND('ПЛАН НАВЧАЛЬНОГО ПРОЦЕСУ ДЕННА'!AE92*$BY$4,0)*2,2),0)</f>
        <v>0</v>
      </c>
      <c r="AG88" s="311">
        <f>IF('ПЛАН НАВЧАЛЬНОГО ПРОЦЕСУ ДЕННА'!AF92&gt;0,IF(ROUND('ПЛАН НАВЧАЛЬНОГО ПРОЦЕСУ ДЕННА'!AF92*$BY$4,0)&gt;0,ROUND('ПЛАН НАВЧАЛЬНОГО ПРОЦЕСУ ДЕННА'!AF92*$BY$4,0)*2,2),0)</f>
        <v>0</v>
      </c>
      <c r="AH88" s="311">
        <f>IF('ПЛАН НАВЧАЛЬНОГО ПРОЦЕСУ ДЕННА'!AG92&gt;0,IF(ROUND('ПЛАН НАВЧАЛЬНОГО ПРОЦЕСУ ДЕННА'!AG92*$BY$4,0)&gt;0,ROUND('ПЛАН НАВЧАЛЬНОГО ПРОЦЕСУ ДЕННА'!AG92*$BY$4,0)*2,2),0)</f>
        <v>0</v>
      </c>
      <c r="AI88" s="70">
        <f>'ПЛАН НАВЧАЛЬНОГО ПРОЦЕСУ ДЕННА'!AH92</f>
        <v>0</v>
      </c>
      <c r="AJ88" s="311">
        <f>IF('ПЛАН НАВЧАЛЬНОГО ПРОЦЕСУ ДЕННА'!AI92&gt;0,IF(ROUND('ПЛАН НАВЧАЛЬНОГО ПРОЦЕСУ ДЕННА'!AI92*$BY$4,0)&gt;0,ROUND('ПЛАН НАВЧАЛЬНОГО ПРОЦЕСУ ДЕННА'!AI92*$BY$4,0)*2,2),0)</f>
        <v>0</v>
      </c>
      <c r="AK88" s="311">
        <f>IF('ПЛАН НАВЧАЛЬНОГО ПРОЦЕСУ ДЕННА'!AJ92&gt;0,IF(ROUND('ПЛАН НАВЧАЛЬНОГО ПРОЦЕСУ ДЕННА'!AJ92*$BY$4,0)&gt;0,ROUND('ПЛАН НАВЧАЛЬНОГО ПРОЦЕСУ ДЕННА'!AJ92*$BY$4,0)*2,2),0)</f>
        <v>0</v>
      </c>
      <c r="AL88" s="311">
        <f>IF('ПЛАН НАВЧАЛЬНОГО ПРОЦЕСУ ДЕННА'!AK92&gt;0,IF(ROUND('ПЛАН НАВЧАЛЬНОГО ПРОЦЕСУ ДЕННА'!AK92*$BY$4,0)&gt;0,ROUND('ПЛАН НАВЧАЛЬНОГО ПРОЦЕСУ ДЕННА'!AK92*$BY$4,0)*2,2),0)</f>
        <v>0</v>
      </c>
      <c r="AM88" s="70">
        <f>'ПЛАН НАВЧАЛЬНОГО ПРОЦЕСУ ДЕННА'!AL92</f>
        <v>0</v>
      </c>
      <c r="AN88" s="311">
        <f>IF('ПЛАН НАВЧАЛЬНОГО ПРОЦЕСУ ДЕННА'!AM92&gt;0,IF(ROUND('ПЛАН НАВЧАЛЬНОГО ПРОЦЕСУ ДЕННА'!AM92*$BY$4,0)&gt;0,ROUND('ПЛАН НАВЧАЛЬНОГО ПРОЦЕСУ ДЕННА'!AM92*$BY$4,0)*2,2),0)</f>
        <v>0</v>
      </c>
      <c r="AO88" s="311">
        <f>IF('ПЛАН НАВЧАЛЬНОГО ПРОЦЕСУ ДЕННА'!AN92&gt;0,IF(ROUND('ПЛАН НАВЧАЛЬНОГО ПРОЦЕСУ ДЕННА'!AN92*$BY$4,0)&gt;0,ROUND('ПЛАН НАВЧАЛЬНОГО ПРОЦЕСУ ДЕННА'!AN92*$BY$4,0)*2,2),0)</f>
        <v>0</v>
      </c>
      <c r="AP88" s="311">
        <f>IF('ПЛАН НАВЧАЛЬНОГО ПРОЦЕСУ ДЕННА'!AO92&gt;0,IF(ROUND('ПЛАН НАВЧАЛЬНОГО ПРОЦЕСУ ДЕННА'!AO92*$BY$4,0)&gt;0,ROUND('ПЛАН НАВЧАЛЬНОГО ПРОЦЕСУ ДЕННА'!AO92*$BY$4,0)*2,2),0)</f>
        <v>0</v>
      </c>
      <c r="AQ88" s="70">
        <f>'ПЛАН НАВЧАЛЬНОГО ПРОЦЕСУ ДЕННА'!AP92</f>
        <v>0</v>
      </c>
      <c r="AR88" s="311">
        <f>IF('ПЛАН НАВЧАЛЬНОГО ПРОЦЕСУ ДЕННА'!AQ92&gt;0,IF(ROUND('ПЛАН НАВЧАЛЬНОГО ПРОЦЕСУ ДЕННА'!AQ92*$BY$4,0)&gt;0,ROUND('ПЛАН НАВЧАЛЬНОГО ПРОЦЕСУ ДЕННА'!AQ92*$BY$4,0)*2,2),0)</f>
        <v>0</v>
      </c>
      <c r="AS88" s="311">
        <f>IF('ПЛАН НАВЧАЛЬНОГО ПРОЦЕСУ ДЕННА'!AR92&gt;0,IF(ROUND('ПЛАН НАВЧАЛЬНОГО ПРОЦЕСУ ДЕННА'!AR92*$BY$4,0)&gt;0,ROUND('ПЛАН НАВЧАЛЬНОГО ПРОЦЕСУ ДЕННА'!AR92*$BY$4,0)*2,2),0)</f>
        <v>0</v>
      </c>
      <c r="AT88" s="311">
        <f>IF('ПЛАН НАВЧАЛЬНОГО ПРОЦЕСУ ДЕННА'!AS92&gt;0,IF(ROUND('ПЛАН НАВЧАЛЬНОГО ПРОЦЕСУ ДЕННА'!AS92*$BY$4,0)&gt;0,ROUND('ПЛАН НАВЧАЛЬНОГО ПРОЦЕСУ ДЕННА'!AS92*$BY$4,0)*2,2),0)</f>
        <v>0</v>
      </c>
      <c r="AU88" s="70">
        <f>'ПЛАН НАВЧАЛЬНОГО ПРОЦЕСУ ДЕННА'!AT92</f>
        <v>0</v>
      </c>
      <c r="AV88" s="311">
        <f>IF('ПЛАН НАВЧАЛЬНОГО ПРОЦЕСУ ДЕННА'!AU92&gt;0,IF(ROUND('ПЛАН НАВЧАЛЬНОГО ПРОЦЕСУ ДЕННА'!AU92*$BY$4,0)&gt;0,ROUND('ПЛАН НАВЧАЛЬНОГО ПРОЦЕСУ ДЕННА'!AU92*$BY$4,0)*2,2),0)</f>
        <v>0</v>
      </c>
      <c r="AW88" s="311">
        <f>IF('ПЛАН НАВЧАЛЬНОГО ПРОЦЕСУ ДЕННА'!AV92&gt;0,IF(ROUND('ПЛАН НАВЧАЛЬНОГО ПРОЦЕСУ ДЕННА'!AV92*$BY$4,0)&gt;0,ROUND('ПЛАН НАВЧАЛЬНОГО ПРОЦЕСУ ДЕННА'!AV92*$BY$4,0)*2,2),0)</f>
        <v>0</v>
      </c>
      <c r="AX88" s="311">
        <f>IF('ПЛАН НАВЧАЛЬНОГО ПРОЦЕСУ ДЕННА'!AW92&gt;0,IF(ROUND('ПЛАН НАВЧАЛЬНОГО ПРОЦЕСУ ДЕННА'!AW92*$BY$4,0)&gt;0,ROUND('ПЛАН НАВЧАЛЬНОГО ПРОЦЕСУ ДЕННА'!AW92*$BY$4,0)*2,2),0)</f>
        <v>0</v>
      </c>
      <c r="AY88" s="70">
        <f>'ПЛАН НАВЧАЛЬНОГО ПРОЦЕСУ ДЕННА'!AX92</f>
        <v>0</v>
      </c>
      <c r="AZ88" s="311">
        <f>IF('ПЛАН НАВЧАЛЬНОГО ПРОЦЕСУ ДЕННА'!AY92&gt;0,IF(ROUND('ПЛАН НАВЧАЛЬНОГО ПРОЦЕСУ ДЕННА'!AY92*$BY$4,0)&gt;0,ROUND('ПЛАН НАВЧАЛЬНОГО ПРОЦЕСУ ДЕННА'!AY92*$BY$4,0)*2,2),0)</f>
        <v>0</v>
      </c>
      <c r="BA88" s="311">
        <f>IF('ПЛАН НАВЧАЛЬНОГО ПРОЦЕСУ ДЕННА'!AZ92&gt;0,IF(ROUND('ПЛАН НАВЧАЛЬНОГО ПРОЦЕСУ ДЕННА'!AZ92*$BY$4,0)&gt;0,ROUND('ПЛАН НАВЧАЛЬНОГО ПРОЦЕСУ ДЕННА'!AZ92*$BY$4,0)*2,2),0)</f>
        <v>0</v>
      </c>
      <c r="BB88" s="311">
        <f>IF('ПЛАН НАВЧАЛЬНОГО ПРОЦЕСУ ДЕННА'!BA92&gt;0,IF(ROUND('ПЛАН НАВЧАЛЬНОГО ПРОЦЕСУ ДЕННА'!BA92*$BY$4,0)&gt;0,ROUND('ПЛАН НАВЧАЛЬНОГО ПРОЦЕСУ ДЕННА'!BA92*$BY$4,0)*2,2),0)</f>
        <v>0</v>
      </c>
      <c r="BC88" s="70">
        <f>'ПЛАН НАВЧАЛЬНОГО ПРОЦЕСУ ДЕННА'!BB92</f>
        <v>0</v>
      </c>
      <c r="BD88" s="311">
        <f>IF('ПЛАН НАВЧАЛЬНОГО ПРОЦЕСУ ДЕННА'!BC92&gt;0,IF(ROUND('ПЛАН НАВЧАЛЬНОГО ПРОЦЕСУ ДЕННА'!BC92*$BY$4,0)&gt;0,ROUND('ПЛАН НАВЧАЛЬНОГО ПРОЦЕСУ ДЕННА'!BC92*$BY$4,0)*2,2),0)</f>
        <v>0</v>
      </c>
      <c r="BE88" s="311">
        <f>IF('ПЛАН НАВЧАЛЬНОГО ПРОЦЕСУ ДЕННА'!BD92&gt;0,IF(ROUND('ПЛАН НАВЧАЛЬНОГО ПРОЦЕСУ ДЕННА'!BD92*$BY$4,0)&gt;0,ROUND('ПЛАН НАВЧАЛЬНОГО ПРОЦЕСУ ДЕННА'!BD92*$BY$4,0)*2,2),0)</f>
        <v>0</v>
      </c>
      <c r="BF88" s="311">
        <f>IF('ПЛАН НАВЧАЛЬНОГО ПРОЦЕСУ ДЕННА'!BE92&gt;0,IF(ROUND('ПЛАН НАВЧАЛЬНОГО ПРОЦЕСУ ДЕННА'!BE92*$BY$4,0)&gt;0,ROUND('ПЛАН НАВЧАЛЬНОГО ПРОЦЕСУ ДЕННА'!BE92*$BY$4,0)*2,2),0)</f>
        <v>0</v>
      </c>
      <c r="BG88" s="70">
        <f>'ПЛАН НАВЧАЛЬНОГО ПРОЦЕСУ ДЕННА'!BF92</f>
        <v>0</v>
      </c>
      <c r="BH88" s="311">
        <f>IF('ПЛАН НАВЧАЛЬНОГО ПРОЦЕСУ ДЕННА'!BG92&gt;0,IF(ROUND('ПЛАН НАВЧАЛЬНОГО ПРОЦЕСУ ДЕННА'!BG92*$BY$4,0)&gt;0,ROUND('ПЛАН НАВЧАЛЬНОГО ПРОЦЕСУ ДЕННА'!BG92*$BY$4,0)*2,2),0)</f>
        <v>0</v>
      </c>
      <c r="BI88" s="311">
        <f>IF('ПЛАН НАВЧАЛЬНОГО ПРОЦЕСУ ДЕННА'!BH92&gt;0,IF(ROUND('ПЛАН НАВЧАЛЬНОГО ПРОЦЕСУ ДЕННА'!BH92*$BY$4,0)&gt;0,ROUND('ПЛАН НАВЧАЛЬНОГО ПРОЦЕСУ ДЕННА'!BH92*$BY$4,0)*2,2),0)</f>
        <v>0</v>
      </c>
      <c r="BJ88" s="311">
        <f>IF('ПЛАН НАВЧАЛЬНОГО ПРОЦЕСУ ДЕННА'!BI92&gt;0,IF(ROUND('ПЛАН НАВЧАЛЬНОГО ПРОЦЕСУ ДЕННА'!BI92*$BY$4,0)&gt;0,ROUND('ПЛАН НАВЧАЛЬНОГО ПРОЦЕСУ ДЕННА'!BI92*$BY$4,0)*2,2),0)</f>
        <v>0</v>
      </c>
      <c r="BK88" s="70">
        <f>'ПЛАН НАВЧАЛЬНОГО ПРОЦЕСУ ДЕННА'!BJ92</f>
        <v>0</v>
      </c>
      <c r="BL88" s="63">
        <f t="shared" si="119"/>
        <v>0</v>
      </c>
      <c r="BN88" s="14">
        <f>IF(OR(MID($D88,1,1)="1",MID($E88,1,1)="1",MID($F88,1,1)="1",MID($G88,1,1)="1",MID($H88,1,1)="1",MID($I88,1,1)="1",MID($J88,1,1)="1",MID($K88,1,1)="1",MID($M88,1,1)="1",MID($N88,1,1)="1",MID($O88,1,1)=1),$AA88/$DB88,0)</f>
        <v>0</v>
      </c>
      <c r="BO88" s="14">
        <f>IF(OR(MID($D88,1,1)="2",MID($E88,1,1)="2",MID($F88,1,1)="2",MID($G88,1,1)="2",MID($H88,1,1)="2",MID($I88,1,1)="2",MID($J88,1,1)="2",MID($K88,1,1)="2",MID($M88,1,1)="2",MID($N88,1,1)="2",MID($O88,1,1)=1),$AA88/$DB88,0)</f>
        <v>0</v>
      </c>
      <c r="BP88" s="14">
        <f>IF(OR(MID($D88,1,1)="3",MID($E88,1,1)="3",MID($F88,1,1)="3",MID($G88,1,1)="3",MID($H88,1,1)="3",MID($I88,1,1)="3",MID($J88,1,1)="3",MID($K88,1,1)="3",MID($M88,1,1)="3",MID($N88,1,1)="3",MID($O88,1,1)=1),$AA88/$DB88,0)</f>
        <v>0</v>
      </c>
      <c r="BQ88" s="14">
        <f>IF(OR(MID($D88,1,1)="4",MID($E88,1,1)="4",MID($F88,1,1)="4",MID($G88,1,1)="4",MID($H88,1,1)="4",MID($I88,1,1)="4",MID($J88,1,1)="4",MID($K88,1,1)="4",MID($M88,1,1)="4",MID($N88,1,1)="4",MID($O88,1,1)=1),$AA88/$DB88,0)</f>
        <v>0</v>
      </c>
      <c r="BR88" s="14">
        <f>IF(OR(MID($D88,1,1)="5",MID($E88,1,1)="5",MID($F88,1,1)="5",MID($G88,1,1)="5",MID($H88,1,1)="5",MID($I88,1,1)="5",MID($J88,1,1)="5",MID($K88,1,1)="5",MID($M88,1,1)="5",MID($N88,1,1)="5",MID($O88,1,1)=1),$AA88/$DB88,0)</f>
        <v>0</v>
      </c>
      <c r="BS88" s="14">
        <f>IF(OR(MID($D88,1,1)="6",MID($E88,1,1)="6",MID($F88,1,1)="6",MID($G88,1,1)="6",MID($H88,1,1)="6",MID($I88,1,1)="6",MID($J88,1,1)="6",MID($K88,1,1)="6",MID($M88,1,1)="6",MID($N88,1,1)="6",MID($O88,1,1)=1),$AA88/$DB88,0)</f>
        <v>0</v>
      </c>
      <c r="BT88" s="14">
        <f>IF(OR(MID($D88,1,1)="7",MID($E88,1,1)="7",MID($F88,1,1)="7",MID($G88,1,1)="7",MID($H88,1,1)="7",MID($I88,1,1)="7",MID($J88,1,1)="7",MID($K88,1,1)="7",MID($M88,1,1)="7",MID($N88,1,1)="7",MID($O88,1,1)=1),$AA88/$DB88,0)</f>
        <v>0</v>
      </c>
      <c r="BU88" s="14">
        <f>IF(OR(MID($D88,1,1)="8",MID($E88,1,1)="8",MID($F88,1,1)="8",MID($G88,1,1)="8",MID($H88,1,1)="8",MID($I88,1,1)="8",MID($J88,1,1)="8",MID($K88,1,1)="8",MID($M88,1,1)="8",MID($N88,1,1)="8",MID($O88,1,1)=1),$AA88/$DB88,0)</f>
        <v>0</v>
      </c>
      <c r="BV88" s="92">
        <f>SUM(BN88:BU88)</f>
        <v>0</v>
      </c>
      <c r="BY88"/>
      <c r="BZ88"/>
      <c r="CA88"/>
      <c r="CB88"/>
      <c r="CC88"/>
      <c r="CD88"/>
      <c r="CE88"/>
      <c r="CF88"/>
      <c r="CG88" s="216"/>
      <c r="CH88" s="312">
        <f>MAX(BY88:CF88)</f>
        <v>0</v>
      </c>
      <c r="CJ88"/>
      <c r="CK88"/>
      <c r="CL88"/>
      <c r="CM88"/>
      <c r="CN88"/>
      <c r="CO88"/>
      <c r="CP88"/>
      <c r="CQ88"/>
      <c r="CR88"/>
      <c r="CS88" s="313">
        <f>IF(MID(H88,1,1)="1",1,0)+IF(MID(I88,1,1)="1",1,0)+IF(MID(J88,1,1)="1",1,0)+IF(MID(K88,1,1)="1",1,0)+IF(MID(M88,1,1)="1",1,0)+IF(MID(N88,1,1)="1",1,0)+IF(MID(O88,1,1)="1",1,0)</f>
        <v>0</v>
      </c>
      <c r="CT88" s="313">
        <f>IF(MID(H88,1,1)="2",1,0)+IF(MID(I88,1,1)="2",1,0)+IF(MID(J88,1,1)="2",1,0)+IF(MID(K88,1,1)="2",1,0)+IF(MID(M88,1,1)="2",1,0)+IF(MID(N88,1,1)="2",1,0)+IF(MID(O88,1,1)="2",1,0)</f>
        <v>0</v>
      </c>
      <c r="CU88" s="315">
        <f>IF(MID(H88,1,1)="3",1,0)+IF(MID(I88,1,1)="3",1,0)+IF(MID(J88,1,1)="3",1,0)+IF(MID(K88,1,1)="3",1,0)+IF(MID(M88,1,1)="3",1,0)+IF(MID(N88,1,1)="3",1,0)+IF(MID(O88,1,1)="3",1,0)</f>
        <v>0</v>
      </c>
      <c r="CV88" s="313">
        <f>IF(MID(H88,1,1)="4",1,0)+IF(MID(I88,1,1)="4",1,0)+IF(MID(J88,1,1)="4",1,0)+IF(MID(K88,1,1)="4",1,0)+IF(MID(M88,1,1)="4",1,0)+IF(MID(N88,1,1)="4",1,0)+IF(MID(O88,1,1)="4",1,0)</f>
        <v>0</v>
      </c>
      <c r="CW88" s="313">
        <f>IF(MID(H88,1,1)="5",1,0)+IF(MID(I88,1,1)="5",1,0)+IF(MID(J88,1,1)="5",1,0)+IF(MID(K88,1,1)="5",1,0)+IF(MID(M88,1,1)="5",1,0)+IF(MID(N88,1,1)="5",1,0)+IF(MID(O88,1,1)="5",1,0)</f>
        <v>0</v>
      </c>
      <c r="CX88" s="313">
        <f>IF(MID(H88,1,1)="6",1,0)+IF(MID(I88,1,1)="6",1,0)+IF(MID(J88,1,1)="6",1,0)+IF(MID(K88,1,1)="6",1,0)+IF(MID(M88,1,1)="6",1,0)+IF(MID(N88,1,1)="6",1,0)+IF(MID(O88,1,1)="6",1,0)</f>
        <v>0</v>
      </c>
      <c r="CY88" s="313">
        <f>IF(MID(H88,1,1)="7",1,0)+IF(MID(I88,1,1)="7",1,0)+IF(MID(J88,1,1)="7",1,0)+IF(MID(K88,1,1)="7",1,0)+IF(MID(M88,1,1)="7",1,0)+IF(MID(N88,1,1)="7",1,0)+IF(MID(O88,1,1)="7",1,0)</f>
        <v>0</v>
      </c>
      <c r="CZ88" s="313">
        <f>IF(MID(H88,1,1)="8",1,0)+IF(MID(I88,1,1)="8",1,0)+IF(MID(J88,1,1)="8",1,0)+IF(MID(K88,1,1)="8",1,0)+IF(MID(M88,1,1)="8",1,0)+IF(MID(N88,1,1)="8",1,0)+IF(MID(O88,1,1)="8",1,0)</f>
        <v>0</v>
      </c>
      <c r="DA88" s="316">
        <f>SUM(CS88:CZ88)</f>
        <v>0</v>
      </c>
      <c r="DB88" s="19">
        <f>CR88+DA88</f>
        <v>0</v>
      </c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1:127" s="19" customFormat="1" ht="12.5">
      <c r="A89" s="337" t="s">
        <v>24</v>
      </c>
      <c r="B89" s="326" t="str">
        <f>'ПЛАН НАВЧАЛЬНОГО ПРОЦЕСУ ДЕННА'!B93</f>
        <v xml:space="preserve">Разом практика: </v>
      </c>
      <c r="C89" s="184"/>
      <c r="D89" s="184"/>
      <c r="E89" s="184"/>
      <c r="F89" s="184"/>
      <c r="G89" s="184"/>
      <c r="H89" s="184"/>
      <c r="I89" s="184"/>
      <c r="J89" s="184"/>
      <c r="K89" s="184"/>
      <c r="L89" s="308">
        <f>'ПЛАН НАВЧАЛЬНОГО ПРОЦЕСУ ДЕННА'!L93</f>
        <v>0</v>
      </c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5"/>
      <c r="Z89" s="36">
        <f>AA89*$BT$7</f>
        <v>720</v>
      </c>
      <c r="AA89" s="147">
        <f t="shared" ref="AA89:BK89" si="121">SUM(AA84:AA88)</f>
        <v>24</v>
      </c>
      <c r="AB89" s="36">
        <f t="shared" si="121"/>
        <v>0</v>
      </c>
      <c r="AC89" s="36">
        <f t="shared" si="121"/>
        <v>0</v>
      </c>
      <c r="AD89" s="36">
        <f t="shared" si="121"/>
        <v>0</v>
      </c>
      <c r="AE89" s="36">
        <f t="shared" si="121"/>
        <v>720</v>
      </c>
      <c r="AF89" s="235">
        <f t="shared" si="121"/>
        <v>0</v>
      </c>
      <c r="AG89" s="235">
        <f t="shared" si="121"/>
        <v>0</v>
      </c>
      <c r="AH89" s="235">
        <f t="shared" si="121"/>
        <v>0</v>
      </c>
      <c r="AI89" s="70">
        <f t="shared" si="121"/>
        <v>0</v>
      </c>
      <c r="AJ89" s="235">
        <f t="shared" si="121"/>
        <v>0</v>
      </c>
      <c r="AK89" s="235">
        <f t="shared" si="121"/>
        <v>0</v>
      </c>
      <c r="AL89" s="235">
        <f t="shared" si="121"/>
        <v>0</v>
      </c>
      <c r="AM89" s="70">
        <f t="shared" si="121"/>
        <v>6</v>
      </c>
      <c r="AN89" s="235">
        <f t="shared" si="121"/>
        <v>0</v>
      </c>
      <c r="AO89" s="235">
        <f t="shared" si="121"/>
        <v>0</v>
      </c>
      <c r="AP89" s="235">
        <f t="shared" si="121"/>
        <v>0</v>
      </c>
      <c r="AQ89" s="70">
        <f t="shared" si="121"/>
        <v>0</v>
      </c>
      <c r="AR89" s="235">
        <f t="shared" si="121"/>
        <v>0</v>
      </c>
      <c r="AS89" s="235">
        <f t="shared" si="121"/>
        <v>0</v>
      </c>
      <c r="AT89" s="235">
        <f t="shared" si="121"/>
        <v>0</v>
      </c>
      <c r="AU89" s="70">
        <f t="shared" si="121"/>
        <v>6</v>
      </c>
      <c r="AV89" s="235">
        <f t="shared" si="121"/>
        <v>0</v>
      </c>
      <c r="AW89" s="235">
        <f t="shared" si="121"/>
        <v>0</v>
      </c>
      <c r="AX89" s="235">
        <f t="shared" si="121"/>
        <v>0</v>
      </c>
      <c r="AY89" s="70">
        <f t="shared" si="121"/>
        <v>0</v>
      </c>
      <c r="AZ89" s="235">
        <f t="shared" si="121"/>
        <v>0</v>
      </c>
      <c r="BA89" s="235">
        <f t="shared" si="121"/>
        <v>0</v>
      </c>
      <c r="BB89" s="235">
        <f t="shared" si="121"/>
        <v>0</v>
      </c>
      <c r="BC89" s="70">
        <f t="shared" si="121"/>
        <v>6</v>
      </c>
      <c r="BD89" s="235">
        <f t="shared" si="121"/>
        <v>0</v>
      </c>
      <c r="BE89" s="235">
        <f t="shared" si="121"/>
        <v>0</v>
      </c>
      <c r="BF89" s="235">
        <f t="shared" si="121"/>
        <v>0</v>
      </c>
      <c r="BG89" s="70">
        <f t="shared" si="121"/>
        <v>0</v>
      </c>
      <c r="BH89" s="235">
        <f t="shared" si="121"/>
        <v>0</v>
      </c>
      <c r="BI89" s="235">
        <f t="shared" si="121"/>
        <v>0</v>
      </c>
      <c r="BJ89" s="235">
        <f t="shared" si="121"/>
        <v>0</v>
      </c>
      <c r="BK89" s="70">
        <f t="shared" si="121"/>
        <v>6</v>
      </c>
      <c r="BL89" s="63">
        <f t="shared" si="119"/>
        <v>1</v>
      </c>
      <c r="BN89" s="81">
        <f>SUM(BN84:BN88)</f>
        <v>0</v>
      </c>
      <c r="BO89" s="81">
        <f t="shared" ref="BO89:BV89" si="122">SUM(BO84:BO88)</f>
        <v>6</v>
      </c>
      <c r="BP89" s="81">
        <f t="shared" si="122"/>
        <v>0</v>
      </c>
      <c r="BQ89" s="81">
        <f t="shared" si="122"/>
        <v>6</v>
      </c>
      <c r="BR89" s="81">
        <f t="shared" si="122"/>
        <v>0</v>
      </c>
      <c r="BS89" s="81">
        <f t="shared" si="122"/>
        <v>6</v>
      </c>
      <c r="BT89" s="81">
        <f t="shared" si="122"/>
        <v>0</v>
      </c>
      <c r="BU89" s="81">
        <f t="shared" si="122"/>
        <v>6</v>
      </c>
      <c r="BV89" s="81">
        <f t="shared" si="122"/>
        <v>24</v>
      </c>
      <c r="BW89" s="24"/>
      <c r="BX89" s="24"/>
      <c r="BY89"/>
      <c r="BZ89"/>
      <c r="CA89"/>
      <c r="CB89"/>
      <c r="CC89"/>
      <c r="CD89"/>
      <c r="CE89"/>
      <c r="CF89"/>
      <c r="CG89" s="216"/>
      <c r="CH89" s="312">
        <f t="shared" si="120"/>
        <v>0</v>
      </c>
      <c r="CJ89"/>
      <c r="CK89"/>
      <c r="CL89"/>
      <c r="CM89"/>
      <c r="CN89"/>
      <c r="CO89"/>
      <c r="CP89"/>
      <c r="CQ89"/>
      <c r="CR89"/>
      <c r="CS89" s="19">
        <f t="shared" ref="CS89:CZ89" si="123">SUM(CS84:CS88)</f>
        <v>0</v>
      </c>
      <c r="CT89" s="19">
        <f t="shared" si="123"/>
        <v>1</v>
      </c>
      <c r="CU89" s="19">
        <f t="shared" si="123"/>
        <v>0</v>
      </c>
      <c r="CV89" s="19">
        <f t="shared" si="123"/>
        <v>1</v>
      </c>
      <c r="CW89" s="19">
        <f t="shared" si="123"/>
        <v>0</v>
      </c>
      <c r="CX89" s="19">
        <f t="shared" si="123"/>
        <v>1</v>
      </c>
      <c r="CY89" s="19">
        <f t="shared" si="123"/>
        <v>0</v>
      </c>
      <c r="CZ89" s="19">
        <f t="shared" si="123"/>
        <v>1</v>
      </c>
      <c r="DA89" s="338">
        <f>SUM(DA84:DA88)</f>
        <v>4</v>
      </c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1:127" s="19" customFormat="1" ht="10.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339"/>
      <c r="BM90" s="339"/>
      <c r="BN90" s="340"/>
      <c r="BO90" s="340"/>
      <c r="BP90" s="340"/>
      <c r="BQ90" s="340"/>
      <c r="BR90" s="340"/>
      <c r="BS90" s="340"/>
      <c r="BT90" s="340"/>
      <c r="BU90" s="340"/>
      <c r="BV90" s="340"/>
    </row>
    <row r="91" spans="1:127" s="19" customFormat="1" ht="12.5">
      <c r="A91" s="336" t="str">
        <f>'ПЛАН НАВЧАЛЬНОГО ПРОЦЕСУ ДЕННА'!A95</f>
        <v>1.4</v>
      </c>
      <c r="B91" s="333" t="str">
        <f>'ПЛАН НАВЧАЛЬНОГО ПРОЦЕСУ ДЕННА'!B95</f>
        <v>Кваліфікаційна робота</v>
      </c>
      <c r="C91" s="334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71"/>
      <c r="BM91" s="24"/>
      <c r="BN91" s="53"/>
      <c r="BO91" s="53"/>
      <c r="BP91" s="53"/>
      <c r="BQ91" s="53"/>
      <c r="BR91" s="53"/>
      <c r="BS91" s="53"/>
      <c r="BT91" s="53"/>
      <c r="BU91" s="53"/>
      <c r="BV91" s="53"/>
      <c r="CG91" s="214"/>
      <c r="CH91" s="228"/>
    </row>
    <row r="92" spans="1:127" s="19" customFormat="1" ht="20">
      <c r="A92" s="22" t="str">
        <f>'ПЛАН НАВЧАЛЬНОГО ПРОЦЕСУ ДЕННА'!A96</f>
        <v>1.4.01</v>
      </c>
      <c r="B92" s="414" t="str">
        <f>'ПЛАН НАВЧАЛЬНОГО ПРОЦЕСУ ДЕННА'!B96</f>
        <v>Виконання кваліфікаційної роботи бакалавра</v>
      </c>
      <c r="C92" s="415" t="str">
        <f>'ПЛАН НАВЧАЛЬНОГО ПРОЦЕСУ ДЕННА'!C96</f>
        <v>МЕіТ</v>
      </c>
      <c r="D92" s="273">
        <f>'ПЛАН НАВЧАЛЬНОГО ПРОЦЕСУ ДЕННА'!D96</f>
        <v>8</v>
      </c>
      <c r="E92" s="273">
        <f>'ПЛАН НАВЧАЛЬНОГО ПРОЦЕСУ ДЕННА'!E96</f>
        <v>0</v>
      </c>
      <c r="F92" s="273">
        <f>'ПЛАН НАВЧАЛЬНОГО ПРОЦЕСУ ДЕННА'!F96</f>
        <v>0</v>
      </c>
      <c r="G92" s="273">
        <f>'ПЛАН НАВЧАЛЬНОГО ПРОЦЕСУ ДЕННА'!G96</f>
        <v>0</v>
      </c>
      <c r="H92" s="273">
        <f>'ПЛАН НАВЧАЛЬНОГО ПРОЦЕСУ ДЕННА'!H96</f>
        <v>0</v>
      </c>
      <c r="I92" s="273">
        <f>'ПЛАН НАВЧАЛЬНОГО ПРОЦЕСУ ДЕННА'!I96</f>
        <v>0</v>
      </c>
      <c r="J92" s="273">
        <f>'ПЛАН НАВЧАЛЬНОГО ПРОЦЕСУ ДЕННА'!J96</f>
        <v>0</v>
      </c>
      <c r="K92" s="273">
        <f>'ПЛАН НАВЧАЛЬНОГО ПРОЦЕСУ ДЕННА'!K96</f>
        <v>0</v>
      </c>
      <c r="L92" s="273">
        <f>'ПЛАН НАВЧАЛЬНОГО ПРОЦЕСУ ДЕННА'!L96</f>
        <v>0</v>
      </c>
      <c r="M92" s="273">
        <f>'ПЛАН НАВЧАЛЬНОГО ПРОЦЕСУ ДЕННА'!M96</f>
        <v>0</v>
      </c>
      <c r="N92" s="273">
        <f>'ПЛАН НАВЧАЛЬНОГО ПРОЦЕСУ ДЕННА'!N96</f>
        <v>0</v>
      </c>
      <c r="O92" s="273">
        <f>'ПЛАН НАВЧАЛЬНОГО ПРОЦЕСУ ДЕННА'!O96</f>
        <v>0</v>
      </c>
      <c r="P92" s="273">
        <f>'ПЛАН НАВЧАЛЬНОГО ПРОЦЕСУ ДЕННА'!P96</f>
        <v>0</v>
      </c>
      <c r="Q92" s="273">
        <f>'ПЛАН НАВЧАЛЬНОГО ПРОЦЕСУ ДЕННА'!Q96</f>
        <v>0</v>
      </c>
      <c r="R92" s="273">
        <f>'ПЛАН НАВЧАЛЬНОГО ПРОЦЕСУ ДЕННА'!R96</f>
        <v>0</v>
      </c>
      <c r="S92" s="273">
        <f>'ПЛАН НАВЧАЛЬНОГО ПРОЦЕСУ ДЕННА'!S96</f>
        <v>0</v>
      </c>
      <c r="T92" s="273">
        <f>'ПЛАН НАВЧАЛЬНОГО ПРОЦЕСУ ДЕННА'!T96</f>
        <v>0</v>
      </c>
      <c r="U92" s="273">
        <f>'ПЛАН НАВЧАЛЬНОГО ПРОЦЕСУ ДЕННА'!U96</f>
        <v>0</v>
      </c>
      <c r="V92" s="273">
        <f>'ПЛАН НАВЧАЛЬНОГО ПРОЦЕСУ ДЕННА'!V96</f>
        <v>0</v>
      </c>
      <c r="W92" s="273">
        <f>'ПЛАН НАВЧАЛЬНОГО ПРОЦЕСУ ДЕННА'!W96</f>
        <v>0</v>
      </c>
      <c r="X92" s="273"/>
      <c r="Y92" s="273">
        <f>'ПЛАН НАВЧАЛЬНОГО ПРОЦЕСУ ДЕННА'!X96</f>
        <v>0</v>
      </c>
      <c r="Z92" s="310">
        <f>'ПЛАН НАВЧАЛЬНОГО ПРОЦЕСУ ДЕННА'!Y96</f>
        <v>180</v>
      </c>
      <c r="AA92" s="147">
        <f>CEILING(Z92/$BT$7,0.25)</f>
        <v>6</v>
      </c>
      <c r="AB92" s="9">
        <f t="shared" ref="AB92:AD92" si="124">AF92*$BN$5+AJ92*$BO$5+AN92*$BP$5+AR92*$BQ$5+AV92*$BR$5+AZ92*$BS$5+BD92*$BT$5+BH92*$BU$5</f>
        <v>0</v>
      </c>
      <c r="AC92" s="9">
        <f t="shared" si="124"/>
        <v>0</v>
      </c>
      <c r="AD92" s="9">
        <f t="shared" si="124"/>
        <v>0</v>
      </c>
      <c r="AE92" s="9">
        <f t="shared" ref="AE92" si="125">Z92-AB92</f>
        <v>180</v>
      </c>
      <c r="AF92" s="147">
        <f>'ПЛАН НАВЧАЛЬНОГО ПРОЦЕСУ ДЕННА'!AE96</f>
        <v>0</v>
      </c>
      <c r="AG92" s="147">
        <f>'ПЛАН НАВЧАЛЬНОГО ПРОЦЕСУ ДЕННА'!AF96</f>
        <v>0</v>
      </c>
      <c r="AH92" s="147">
        <f>'ПЛАН НАВЧАЛЬНОГО ПРОЦЕСУ ДЕННА'!AG96</f>
        <v>0</v>
      </c>
      <c r="AI92" s="70">
        <f>BN92</f>
        <v>0</v>
      </c>
      <c r="AJ92" s="147">
        <f>'ПЛАН НАВЧАЛЬНОГО ПРОЦЕСУ ДЕННА'!AI96</f>
        <v>0</v>
      </c>
      <c r="AK92" s="147">
        <f>'ПЛАН НАВЧАЛЬНОГО ПРОЦЕСУ ДЕННА'!AJ96</f>
        <v>0</v>
      </c>
      <c r="AL92" s="147">
        <f>'ПЛАН НАВЧАЛЬНОГО ПРОЦЕСУ ДЕННА'!AK96</f>
        <v>0</v>
      </c>
      <c r="AM92" s="70">
        <f>BO92</f>
        <v>0</v>
      </c>
      <c r="AN92" s="147">
        <f>'ПЛАН НАВЧАЛЬНОГО ПРОЦЕСУ ДЕННА'!AM96</f>
        <v>0</v>
      </c>
      <c r="AO92" s="147">
        <f>'ПЛАН НАВЧАЛЬНОГО ПРОЦЕСУ ДЕННА'!AN96</f>
        <v>0</v>
      </c>
      <c r="AP92" s="147">
        <f>'ПЛАН НАВЧАЛЬНОГО ПРОЦЕСУ ДЕННА'!AO96</f>
        <v>0</v>
      </c>
      <c r="AQ92" s="70">
        <f>BP92</f>
        <v>0</v>
      </c>
      <c r="AR92" s="147">
        <f>'ПЛАН НАВЧАЛЬНОГО ПРОЦЕСУ ДЕННА'!AQ96</f>
        <v>0</v>
      </c>
      <c r="AS92" s="147">
        <f>'ПЛАН НАВЧАЛЬНОГО ПРОЦЕСУ ДЕННА'!AR96</f>
        <v>0</v>
      </c>
      <c r="AT92" s="147">
        <f>'ПЛАН НАВЧАЛЬНОГО ПРОЦЕСУ ДЕННА'!AS96</f>
        <v>0</v>
      </c>
      <c r="AU92" s="70">
        <f>BQ92</f>
        <v>0</v>
      </c>
      <c r="AV92" s="147">
        <f>'ПЛАН НАВЧАЛЬНОГО ПРОЦЕСУ ДЕННА'!AU96</f>
        <v>0</v>
      </c>
      <c r="AW92" s="147">
        <f>'ПЛАН НАВЧАЛЬНОГО ПРОЦЕСУ ДЕННА'!AV96</f>
        <v>0</v>
      </c>
      <c r="AX92" s="147">
        <f>'ПЛАН НАВЧАЛЬНОГО ПРОЦЕСУ ДЕННА'!AW96</f>
        <v>0</v>
      </c>
      <c r="AY92" s="70">
        <f>BR92</f>
        <v>0</v>
      </c>
      <c r="AZ92" s="147">
        <f>'ПЛАН НАВЧАЛЬНОГО ПРОЦЕСУ ДЕННА'!AY96</f>
        <v>0</v>
      </c>
      <c r="BA92" s="147">
        <f>'ПЛАН НАВЧАЛЬНОГО ПРОЦЕСУ ДЕННА'!AZ96</f>
        <v>0</v>
      </c>
      <c r="BB92" s="147">
        <f>'ПЛАН НАВЧАЛЬНОГО ПРОЦЕСУ ДЕННА'!BA96</f>
        <v>0</v>
      </c>
      <c r="BC92" s="70">
        <f>BS92</f>
        <v>0</v>
      </c>
      <c r="BD92" s="147">
        <f>'ПЛАН НАВЧАЛЬНОГО ПРОЦЕСУ ДЕННА'!BC96</f>
        <v>0</v>
      </c>
      <c r="BE92" s="147">
        <f>'ПЛАН НАВЧАЛЬНОГО ПРОЦЕСУ ДЕННА'!BD96</f>
        <v>0</v>
      </c>
      <c r="BF92" s="147">
        <f>'ПЛАН НАВЧАЛЬНОГО ПРОЦЕСУ ДЕННА'!BE96</f>
        <v>0</v>
      </c>
      <c r="BG92" s="70">
        <f>BT92</f>
        <v>0</v>
      </c>
      <c r="BH92" s="147">
        <f>'ПЛАН НАВЧАЛЬНОГО ПРОЦЕСУ ДЕННА'!BG96</f>
        <v>0</v>
      </c>
      <c r="BI92" s="147">
        <f>'ПЛАН НАВЧАЛЬНОГО ПРОЦЕСУ ДЕННА'!BH96</f>
        <v>0</v>
      </c>
      <c r="BJ92" s="147">
        <f>'ПЛАН НАВЧАЛЬНОГО ПРОЦЕСУ ДЕННА'!BI96</f>
        <v>0</v>
      </c>
      <c r="BK92" s="70">
        <f>BU92</f>
        <v>6</v>
      </c>
      <c r="BL92" s="63">
        <f t="shared" ref="BL92" si="126">IF(ISERROR(AE92/Z92),0,AE92/Z92)</f>
        <v>1</v>
      </c>
      <c r="BN92" s="14">
        <f>IF(OR(MID($D92,1,1)="1",MID($E92,1,1)="1",MID($F92,1,1)="1",MID($G92,1,1)="1",MID($H92,1,1)="1",MID($I92,1,1)="1",MID($J92,1,1)="1",MID($K92,1,1)="1",MID($M92,1,1)="1",MID($N92,1,1)="1",MID($O92,1,1)=1),$AA92/$DB92,0)</f>
        <v>0</v>
      </c>
      <c r="BO92" s="14">
        <f>IF(OR(MID($D92,1,1)="2",MID($E92,1,1)="2",MID($F92,1,1)="2",MID($G92,1,1)="2",MID($H92,1,1)="2",MID($I92,1,1)="2",MID($J92,1,1)="2",MID($K92,1,1)="2",MID($M92,1,1)="2",MID($N92,1,1)="2",MID($O92,1,1)=1),$AA92/$DB92,0)</f>
        <v>0</v>
      </c>
      <c r="BP92" s="14">
        <f>IF(OR(MID($D92,1,1)="3",MID($E92,1,1)="3",MID($F92,1,1)="3",MID($G92,1,1)="3",MID($H92,1,1)="3",MID($I92,1,1)="3",MID($J92,1,1)="3",MID($K92,1,1)="3",MID($M92,1,1)="3",MID($N92,1,1)="3",MID($O92,1,1)=1),$AA92/$DB92,0)</f>
        <v>0</v>
      </c>
      <c r="BQ92" s="14">
        <f>IF(OR(MID($D92,1,1)="4",MID($E92,1,1)="4",MID($F92,1,1)="4",MID($G92,1,1)="4",MID($H92,1,1)="4",MID($I92,1,1)="4",MID($J92,1,1)="4",MID($K92,1,1)="4",MID($M92,1,1)="4",MID($N92,1,1)="4",MID($O92,1,1)=1),$AA92/$DB92,0)</f>
        <v>0</v>
      </c>
      <c r="BR92" s="14">
        <f>IF(OR(MID($D92,1,1)="5",MID($E92,1,1)="5",MID($F92,1,1)="5",MID($G92,1,1)="5",MID($H92,1,1)="5",MID($I92,1,1)="5",MID($J92,1,1)="5",MID($K92,1,1)="5",MID($M92,1,1)="5",MID($N92,1,1)="5",MID($O92,1,1)=1),$AA92/$DB92,0)</f>
        <v>0</v>
      </c>
      <c r="BS92" s="14">
        <f>IF(OR(MID($D92,1,1)="6",MID($E92,1,1)="6",MID($F92,1,1)="6",MID($G92,1,1)="6",MID($H92,1,1)="6",MID($I92,1,1)="6",MID($J92,1,1)="6",MID($K92,1,1)="6",MID($M92,1,1)="6",MID($N92,1,1)="6",MID($O92,1,1)=1),$AA92/$DB92,0)</f>
        <v>0</v>
      </c>
      <c r="BT92" s="14">
        <f>IF(OR(MID($D92,1,1)="7",MID($E92,1,1)="7",MID($F92,1,1)="7",MID($G92,1,1)="7",MID($H92,1,1)="7",MID($I92,1,1)="7",MID($J92,1,1)="7",MID($K92,1,1)="7",MID($M92,1,1)="7",MID($N92,1,1)="7",MID($O92,1,1)=1),$AA92/$DB92,0)</f>
        <v>0</v>
      </c>
      <c r="BU92" s="14">
        <f>IF(OR(MID($D92,1,1)="8",MID($E92,1,1)="8",MID($F92,1,1)="8",MID($G92,1,1)="8",MID($H92,1,1)="8",MID($I92,1,1)="8",MID($J92,1,1)="8",MID($K92,1,1)="8",MID($M92,1,1)="8",MID($N92,1,1)="8",MID($O92,1,1)=1),$AA92/$DB92,0)</f>
        <v>6</v>
      </c>
      <c r="BV92" s="92">
        <f>SUM(BN92:BU92)</f>
        <v>6</v>
      </c>
      <c r="BY92"/>
      <c r="BZ92"/>
      <c r="CA92"/>
      <c r="CB92"/>
      <c r="CC92"/>
      <c r="CD92"/>
      <c r="CE92"/>
      <c r="CF92"/>
      <c r="CG92" s="216"/>
      <c r="CH92" s="312">
        <f t="shared" ref="CH92" si="127">MAX(BY92:CF92)</f>
        <v>0</v>
      </c>
      <c r="CJ92"/>
      <c r="CK92"/>
      <c r="CL92"/>
      <c r="CM92"/>
      <c r="CN92"/>
      <c r="CO92"/>
      <c r="CP92"/>
      <c r="CQ92"/>
      <c r="CR92"/>
      <c r="CS92" s="313">
        <f>IF(MID(H92,1,1)="1",1,0)+IF(MID(I92,1,1)="1",1,0)+IF(MID(J92,1,1)="1",1,0)+IF(MID(K92,1,1)="1",1,0)+IF(MID(M92,1,1)="1",1,0)+IF(MID(N92,1,1)="1",1,0)+IF(MID(O92,1,1)="1",1,0)</f>
        <v>0</v>
      </c>
      <c r="CT92" s="313">
        <f>IF(MID(H92,1,1)="2",1,0)+IF(MID(I92,1,1)="2",1,0)+IF(MID(J92,1,1)="2",1,0)+IF(MID(K92,1,1)="2",1,0)+IF(MID(M92,1,1)="2",1,0)+IF(MID(N92,1,1)="2",1,0)+IF(MID(O92,1,1)="2",1,0)</f>
        <v>0</v>
      </c>
      <c r="CU92" s="315">
        <f>IF(MID(H92,1,1)="3",1,0)+IF(MID(I92,1,1)="3",1,0)+IF(MID(J92,1,1)="3",1,0)+IF(MID(K92,1,1)="3",1,0)+IF(MID(M92,1,1)="3",1,0)+IF(MID(N92,1,1)="3",1,0)+IF(MID(O92,1,1)="3",1,0)</f>
        <v>0</v>
      </c>
      <c r="CV92" s="313">
        <f>IF(MID(H92,1,1)="4",1,0)+IF(MID(I92,1,1)="4",1,0)+IF(MID(J92,1,1)="4",1,0)+IF(MID(K92,1,1)="4",1,0)+IF(MID(M92,1,1)="4",1,0)+IF(MID(N92,1,1)="4",1,0)+IF(MID(O92,1,1)="4",1,0)</f>
        <v>0</v>
      </c>
      <c r="CW92" s="313">
        <f>IF(MID(H92,1,1)="5",1,0)+IF(MID(I92,1,1)="5",1,0)+IF(MID(J92,1,1)="5",1,0)+IF(MID(K92,1,1)="5",1,0)+IF(MID(M92,1,1)="5",1,0)+IF(MID(N92,1,1)="5",1,0)+IF(MID(O92,1,1)="5",1,0)</f>
        <v>0</v>
      </c>
      <c r="CX92" s="313">
        <f>IF(MID(H92,1,1)="6",1,0)+IF(MID(I92,1,1)="6",1,0)+IF(MID(J92,1,1)="6",1,0)+IF(MID(K92,1,1)="6",1,0)+IF(MID(M92,1,1)="6",1,0)+IF(MID(N92,1,1)="6",1,0)+IF(MID(O92,1,1)="6",1,0)</f>
        <v>0</v>
      </c>
      <c r="CY92" s="313">
        <f>IF(MID(H92,1,1)="7",1,0)+IF(MID(I92,1,1)="7",1,0)+IF(MID(J92,1,1)="7",1,0)+IF(MID(K92,1,1)="7",1,0)+IF(MID(M92,1,1)="7",1,0)+IF(MID(N92,1,1)="7",1,0)+IF(MID(O92,1,1)="7",1,0)</f>
        <v>0</v>
      </c>
      <c r="CZ92" s="313">
        <f>IF(MID(H92,1,1)="8",1,0)+IF(MID(I92,1,1)="8",1,0)+IF(MID(J92,1,1)="8",1,0)+IF(MID(K92,1,1)="8",1,0)+IF(MID(M92,1,1)="8",1,0)+IF(MID(N92,1,1)="8",1,0)+IF(MID(O92,1,1)="8",1,0)+IF(MID(D92,1,1)="8",1,0)</f>
        <v>1</v>
      </c>
      <c r="DA92" s="316">
        <f>SUM(CS92:CZ92)</f>
        <v>1</v>
      </c>
      <c r="DB92" s="19">
        <f>CR92+DA92</f>
        <v>1</v>
      </c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1:127" s="19" customFormat="1" ht="10.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339"/>
      <c r="BM93" s="339"/>
      <c r="BN93" s="339"/>
      <c r="BO93" s="339"/>
      <c r="BP93" s="339"/>
      <c r="BQ93" s="339"/>
      <c r="BR93" s="339"/>
      <c r="BS93" s="339"/>
      <c r="BT93" s="339"/>
      <c r="BU93" s="339"/>
      <c r="BV93" s="339"/>
    </row>
    <row r="94" spans="1:127" s="19" customFormat="1" ht="10.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  <c r="BV94" s="339"/>
    </row>
    <row r="95" spans="1:127" s="19" customFormat="1" ht="10.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339"/>
      <c r="BM95" s="339"/>
      <c r="BN95" s="339"/>
      <c r="BO95" s="339"/>
      <c r="BP95" s="339"/>
      <c r="BQ95" s="339"/>
      <c r="BR95" s="339"/>
      <c r="BS95" s="339"/>
      <c r="BT95" s="339"/>
      <c r="BU95" s="339"/>
      <c r="BV95" s="339"/>
    </row>
    <row r="96" spans="1:127" s="19" customFormat="1" ht="10.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339"/>
      <c r="BM96" s="339"/>
      <c r="BN96" s="339"/>
      <c r="BO96" s="339"/>
      <c r="BP96" s="339"/>
      <c r="BQ96" s="339"/>
      <c r="BR96" s="339"/>
      <c r="BS96" s="339"/>
      <c r="BT96" s="339"/>
      <c r="BU96" s="339"/>
      <c r="BV96" s="339"/>
    </row>
    <row r="97" spans="1:127" s="19" customFormat="1" ht="12.5">
      <c r="A97" s="336" t="str">
        <f>'ПЛАН НАВЧАЛЬНОГО ПРОЦЕСУ ДЕННА'!A101</f>
        <v>1.5</v>
      </c>
      <c r="B97" s="333" t="str">
        <f>'ПЛАН НАВЧАЛЬНОГО ПРОЦЕСУ ДЕННА'!B101</f>
        <v>Атестація</v>
      </c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293"/>
      <c r="AA97" s="154"/>
      <c r="AB97" s="154"/>
      <c r="AC97" s="154"/>
      <c r="AD97" s="154"/>
      <c r="AE97" s="154"/>
      <c r="AF97" s="238"/>
      <c r="AG97" s="238"/>
      <c r="AH97" s="238"/>
      <c r="AI97" s="152"/>
      <c r="AJ97" s="238"/>
      <c r="AK97" s="238"/>
      <c r="AL97" s="238"/>
      <c r="AM97" s="152"/>
      <c r="AN97" s="238"/>
      <c r="AO97" s="238"/>
      <c r="AP97" s="238"/>
      <c r="AQ97" s="152"/>
      <c r="AR97" s="238"/>
      <c r="AS97" s="238"/>
      <c r="AT97" s="238"/>
      <c r="AU97" s="152"/>
      <c r="AV97" s="238"/>
      <c r="AW97" s="238"/>
      <c r="AX97" s="238"/>
      <c r="AY97" s="152"/>
      <c r="AZ97" s="238"/>
      <c r="BA97" s="238"/>
      <c r="BB97" s="238"/>
      <c r="BC97" s="152"/>
      <c r="BD97" s="238"/>
      <c r="BE97" s="238"/>
      <c r="BF97" s="238"/>
      <c r="BG97" s="152"/>
      <c r="BH97" s="238"/>
      <c r="BI97" s="238"/>
      <c r="BJ97" s="238"/>
      <c r="BK97" s="152"/>
      <c r="BL97" s="71"/>
      <c r="BM97" s="24"/>
      <c r="BN97" s="53"/>
      <c r="BO97" s="53"/>
      <c r="BP97" s="53"/>
      <c r="BQ97" s="53"/>
      <c r="BR97" s="53"/>
      <c r="BS97" s="53"/>
      <c r="BT97" s="53"/>
      <c r="BU97" s="53"/>
      <c r="BV97" s="53"/>
      <c r="CG97" s="214"/>
      <c r="CH97" s="228"/>
      <c r="CO97"/>
      <c r="CP97"/>
      <c r="CQ97"/>
      <c r="CR97"/>
      <c r="CS97"/>
      <c r="CT97"/>
      <c r="CU97"/>
      <c r="CV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1:127" s="19" customFormat="1" ht="12.5">
      <c r="A98" s="22" t="str">
        <f>'ПЛАН НАВЧАЛЬНОГО ПРОЦЕСУ ДЕННА'!A102</f>
        <v>1.5.01</v>
      </c>
      <c r="B98" s="414" t="str">
        <f>'ПЛАН НАВЧАЛЬНОГО ПРОЦЕСУ ДЕННА'!B102</f>
        <v>Атестаційний екзамен</v>
      </c>
      <c r="C98" s="415" t="str">
        <f>'ПЛАН НАВЧАЛЬНОГО ПРОЦЕСУ ДЕННА'!C102</f>
        <v>МЕіТ</v>
      </c>
      <c r="D98" s="307">
        <f>'ПЛАН НАВЧАЛЬНОГО ПРОЦЕСУ ДЕННА'!D102</f>
        <v>8</v>
      </c>
      <c r="E98" s="308">
        <f>'ПЛАН НАВЧАЛЬНОГО ПРОЦЕСУ ДЕННА'!E102</f>
        <v>0</v>
      </c>
      <c r="F98" s="308">
        <f>'ПЛАН НАВЧАЛЬНОГО ПРОЦЕСУ ДЕННА'!F102</f>
        <v>0</v>
      </c>
      <c r="G98" s="309">
        <f>'ПЛАН НАВЧАЛЬНОГО ПРОЦЕСУ ДЕННА'!G102</f>
        <v>0</v>
      </c>
      <c r="H98" s="307">
        <f>'ПЛАН НАВЧАЛЬНОГО ПРОЦЕСУ ДЕННА'!H102</f>
        <v>0</v>
      </c>
      <c r="I98" s="308">
        <f>'ПЛАН НАВЧАЛЬНОГО ПРОЦЕСУ ДЕННА'!I102</f>
        <v>0</v>
      </c>
      <c r="J98" s="308">
        <f>'ПЛАН НАВЧАЛЬНОГО ПРОЦЕСУ ДЕННА'!J102</f>
        <v>0</v>
      </c>
      <c r="K98" s="308">
        <f>'ПЛАН НАВЧАЛЬНОГО ПРОЦЕСУ ДЕННА'!K102</f>
        <v>0</v>
      </c>
      <c r="L98" s="308">
        <f>'ПЛАН НАВЧАЛЬНОГО ПРОЦЕСУ ДЕННА'!L102</f>
        <v>0</v>
      </c>
      <c r="M98" s="308">
        <f>'ПЛАН НАВЧАЛЬНОГО ПРОЦЕСУ ДЕННА'!M102</f>
        <v>0</v>
      </c>
      <c r="N98" s="308">
        <f>'ПЛАН НАВЧАЛЬНОГО ПРОЦЕСУ ДЕННА'!N102</f>
        <v>0</v>
      </c>
      <c r="O98" s="308">
        <f>'ПЛАН НАВЧАЛЬНОГО ПРОЦЕСУ ДЕННА'!O102</f>
        <v>0</v>
      </c>
      <c r="P98" s="273">
        <f>'ПЛАН НАВЧАЛЬНОГО ПРОЦЕСУ ДЕННА'!P102</f>
        <v>0</v>
      </c>
      <c r="Q98" s="273">
        <f>'ПЛАН НАВЧАЛЬНОГО ПРОЦЕСУ ДЕННА'!Q102</f>
        <v>0</v>
      </c>
      <c r="R98" s="307">
        <f>'ПЛАН НАВЧАЛЬНОГО ПРОЦЕСУ ДЕННА'!R102</f>
        <v>0</v>
      </c>
      <c r="S98" s="308">
        <f>'ПЛАН НАВЧАЛЬНОГО ПРОЦЕСУ ДЕННА'!S102</f>
        <v>0</v>
      </c>
      <c r="T98" s="308">
        <f>'ПЛАН НАВЧАЛЬНОГО ПРОЦЕСУ ДЕННА'!T102</f>
        <v>0</v>
      </c>
      <c r="U98" s="308">
        <f>'ПЛАН НАВЧАЛЬНОГО ПРОЦЕСУ ДЕННА'!U102</f>
        <v>0</v>
      </c>
      <c r="V98" s="308">
        <f>'ПЛАН НАВЧАЛЬНОГО ПРОЦЕСУ ДЕННА'!V102</f>
        <v>0</v>
      </c>
      <c r="W98" s="308">
        <f>'ПЛАН НАВЧАЛЬНОГО ПРОЦЕСУ ДЕННА'!W102</f>
        <v>0</v>
      </c>
      <c r="X98" s="308"/>
      <c r="Y98" s="308">
        <f>'ПЛАН НАВЧАЛЬНОГО ПРОЦЕСУ ДЕННА'!X102</f>
        <v>0</v>
      </c>
      <c r="Z98" s="147">
        <f>'ПЛАН НАВЧАЛЬНОГО ПРОЦЕСУ ДЕННА'!Y102</f>
        <v>0</v>
      </c>
      <c r="AA98" s="147">
        <f>CEILING(Z98/$BT$7,0.25)</f>
        <v>0</v>
      </c>
      <c r="AB98" s="9">
        <f t="shared" ref="AB98:AD102" si="128">AF98*$BN$5+AJ98*$BO$5+AN98*$BP$5+AR98*$BQ$5+AV98*$BR$5+AZ98*$BS$5+BD98*$BT$5+BH98*$BU$5</f>
        <v>0</v>
      </c>
      <c r="AC98" s="9">
        <f t="shared" si="128"/>
        <v>0</v>
      </c>
      <c r="AD98" s="9">
        <f t="shared" si="128"/>
        <v>0</v>
      </c>
      <c r="AE98" s="9">
        <f t="shared" ref="AE98:AE102" si="129">Z98-AB98</f>
        <v>0</v>
      </c>
      <c r="AF98" s="311">
        <f>IF('ПЛАН НАВЧАЛЬНОГО ПРОЦЕСУ ДЕННА'!AE102&gt;0,IF(ROUND('ПЛАН НАВЧАЛЬНОГО ПРОЦЕСУ ДЕННА'!AE102*$BY$4,0)&gt;0,ROUND('ПЛАН НАВЧАЛЬНОГО ПРОЦЕСУ ДЕННА'!AE102*$BY$4,0)*2,2),0)</f>
        <v>0</v>
      </c>
      <c r="AG98" s="311">
        <f>IF('ПЛАН НАВЧАЛЬНОГО ПРОЦЕСУ ДЕННА'!AF102&gt;0,IF(ROUND('ПЛАН НАВЧАЛЬНОГО ПРОЦЕСУ ДЕННА'!AF102*$BY$4,0)&gt;0,ROUND('ПЛАН НАВЧАЛЬНОГО ПРОЦЕСУ ДЕННА'!AF102*$BY$4,0)*2,2),0)</f>
        <v>0</v>
      </c>
      <c r="AH98" s="311">
        <f>IF('ПЛАН НАВЧАЛЬНОГО ПРОЦЕСУ ДЕННА'!AG102&gt;0,IF(ROUND('ПЛАН НАВЧАЛЬНОГО ПРОЦЕСУ ДЕННА'!AG102*$BY$4,0)&gt;0,ROUND('ПЛАН НАВЧАЛЬНОГО ПРОЦЕСУ ДЕННА'!AG102*$BY$4,0)*2,2),0)</f>
        <v>0</v>
      </c>
      <c r="AI98" s="70">
        <f>'ПЛАН НАВЧАЛЬНОГО ПРОЦЕСУ ДЕННА'!AH102</f>
        <v>0</v>
      </c>
      <c r="AJ98" s="311">
        <f>IF('ПЛАН НАВЧАЛЬНОГО ПРОЦЕСУ ДЕННА'!AI102&gt;0,IF(ROUND('ПЛАН НАВЧАЛЬНОГО ПРОЦЕСУ ДЕННА'!AI102*$BY$4,0)&gt;0,ROUND('ПЛАН НАВЧАЛЬНОГО ПРОЦЕСУ ДЕННА'!AI102*$BY$4,0)*2,2),0)</f>
        <v>0</v>
      </c>
      <c r="AK98" s="311">
        <f>IF('ПЛАН НАВЧАЛЬНОГО ПРОЦЕСУ ДЕННА'!AJ102&gt;0,IF(ROUND('ПЛАН НАВЧАЛЬНОГО ПРОЦЕСУ ДЕННА'!AJ102*$BY$4,0)&gt;0,ROUND('ПЛАН НАВЧАЛЬНОГО ПРОЦЕСУ ДЕННА'!AJ102*$BY$4,0)*2,2),0)</f>
        <v>0</v>
      </c>
      <c r="AL98" s="311">
        <f>IF('ПЛАН НАВЧАЛЬНОГО ПРОЦЕСУ ДЕННА'!AK102&gt;0,IF(ROUND('ПЛАН НАВЧАЛЬНОГО ПРОЦЕСУ ДЕННА'!AK102*$BY$4,0)&gt;0,ROUND('ПЛАН НАВЧАЛЬНОГО ПРОЦЕСУ ДЕННА'!AK102*$BY$4,0)*2,2),0)</f>
        <v>0</v>
      </c>
      <c r="AM98" s="70">
        <f>'ПЛАН НАВЧАЛЬНОГО ПРОЦЕСУ ДЕННА'!AL102</f>
        <v>0</v>
      </c>
      <c r="AN98" s="311">
        <f>IF('ПЛАН НАВЧАЛЬНОГО ПРОЦЕСУ ДЕННА'!AM102&gt;0,IF(ROUND('ПЛАН НАВЧАЛЬНОГО ПРОЦЕСУ ДЕННА'!AM102*$BY$4,0)&gt;0,ROUND('ПЛАН НАВЧАЛЬНОГО ПРОЦЕСУ ДЕННА'!AM102*$BY$4,0)*2,2),0)</f>
        <v>0</v>
      </c>
      <c r="AO98" s="311">
        <f>IF('ПЛАН НАВЧАЛЬНОГО ПРОЦЕСУ ДЕННА'!AN102&gt;0,IF(ROUND('ПЛАН НАВЧАЛЬНОГО ПРОЦЕСУ ДЕННА'!AN102*$BY$4,0)&gt;0,ROUND('ПЛАН НАВЧАЛЬНОГО ПРОЦЕСУ ДЕННА'!AN102*$BY$4,0)*2,2),0)</f>
        <v>0</v>
      </c>
      <c r="AP98" s="311">
        <f>IF('ПЛАН НАВЧАЛЬНОГО ПРОЦЕСУ ДЕННА'!AO102&gt;0,IF(ROUND('ПЛАН НАВЧАЛЬНОГО ПРОЦЕСУ ДЕННА'!AO102*$BY$4,0)&gt;0,ROUND('ПЛАН НАВЧАЛЬНОГО ПРОЦЕСУ ДЕННА'!AO102*$BY$4,0)*2,2),0)</f>
        <v>0</v>
      </c>
      <c r="AQ98" s="70">
        <f>'ПЛАН НАВЧАЛЬНОГО ПРОЦЕСУ ДЕННА'!AP102</f>
        <v>0</v>
      </c>
      <c r="AR98" s="311">
        <f>IF('ПЛАН НАВЧАЛЬНОГО ПРОЦЕСУ ДЕННА'!AQ102&gt;0,IF(ROUND('ПЛАН НАВЧАЛЬНОГО ПРОЦЕСУ ДЕННА'!AQ102*$BY$4,0)&gt;0,ROUND('ПЛАН НАВЧАЛЬНОГО ПРОЦЕСУ ДЕННА'!AQ102*$BY$4,0)*2,2),0)</f>
        <v>0</v>
      </c>
      <c r="AS98" s="311">
        <f>IF('ПЛАН НАВЧАЛЬНОГО ПРОЦЕСУ ДЕННА'!AR102&gt;0,IF(ROUND('ПЛАН НАВЧАЛЬНОГО ПРОЦЕСУ ДЕННА'!AR102*$BY$4,0)&gt;0,ROUND('ПЛАН НАВЧАЛЬНОГО ПРОЦЕСУ ДЕННА'!AR102*$BY$4,0)*2,2),0)</f>
        <v>0</v>
      </c>
      <c r="AT98" s="311">
        <f>IF('ПЛАН НАВЧАЛЬНОГО ПРОЦЕСУ ДЕННА'!AS102&gt;0,IF(ROUND('ПЛАН НАВЧАЛЬНОГО ПРОЦЕСУ ДЕННА'!AS102*$BY$4,0)&gt;0,ROUND('ПЛАН НАВЧАЛЬНОГО ПРОЦЕСУ ДЕННА'!AS102*$BY$4,0)*2,2),0)</f>
        <v>0</v>
      </c>
      <c r="AU98" s="70">
        <f>'ПЛАН НАВЧАЛЬНОГО ПРОЦЕСУ ДЕННА'!AT102</f>
        <v>0</v>
      </c>
      <c r="AV98" s="311">
        <f>IF('ПЛАН НАВЧАЛЬНОГО ПРОЦЕСУ ДЕННА'!AU102&gt;0,IF(ROUND('ПЛАН НАВЧАЛЬНОГО ПРОЦЕСУ ДЕННА'!AU102*$BY$4,0)&gt;0,ROUND('ПЛАН НАВЧАЛЬНОГО ПРОЦЕСУ ДЕННА'!AU102*$BY$4,0)*2,2),0)</f>
        <v>0</v>
      </c>
      <c r="AW98" s="311">
        <f>IF('ПЛАН НАВЧАЛЬНОГО ПРОЦЕСУ ДЕННА'!AV102&gt;0,IF(ROUND('ПЛАН НАВЧАЛЬНОГО ПРОЦЕСУ ДЕННА'!AV102*$BY$4,0)&gt;0,ROUND('ПЛАН НАВЧАЛЬНОГО ПРОЦЕСУ ДЕННА'!AV102*$BY$4,0)*2,2),0)</f>
        <v>0</v>
      </c>
      <c r="AX98" s="311">
        <f>IF('ПЛАН НАВЧАЛЬНОГО ПРОЦЕСУ ДЕННА'!AW102&gt;0,IF(ROUND('ПЛАН НАВЧАЛЬНОГО ПРОЦЕСУ ДЕННА'!AW102*$BY$4,0)&gt;0,ROUND('ПЛАН НАВЧАЛЬНОГО ПРОЦЕСУ ДЕННА'!AW102*$BY$4,0)*2,2),0)</f>
        <v>0</v>
      </c>
      <c r="AY98" s="70">
        <f>'ПЛАН НАВЧАЛЬНОГО ПРОЦЕСУ ДЕННА'!AX102</f>
        <v>0</v>
      </c>
      <c r="AZ98" s="311">
        <f>IF('ПЛАН НАВЧАЛЬНОГО ПРОЦЕСУ ДЕННА'!AY102&gt;0,IF(ROUND('ПЛАН НАВЧАЛЬНОГО ПРОЦЕСУ ДЕННА'!AY102*$BY$4,0)&gt;0,ROUND('ПЛАН НАВЧАЛЬНОГО ПРОЦЕСУ ДЕННА'!AY102*$BY$4,0)*2,2),0)</f>
        <v>0</v>
      </c>
      <c r="BA98" s="311">
        <f>IF('ПЛАН НАВЧАЛЬНОГО ПРОЦЕСУ ДЕННА'!AZ102&gt;0,IF(ROUND('ПЛАН НАВЧАЛЬНОГО ПРОЦЕСУ ДЕННА'!AZ102*$BY$4,0)&gt;0,ROUND('ПЛАН НАВЧАЛЬНОГО ПРОЦЕСУ ДЕННА'!AZ102*$BY$4,0)*2,2),0)</f>
        <v>0</v>
      </c>
      <c r="BB98" s="311">
        <f>IF('ПЛАН НАВЧАЛЬНОГО ПРОЦЕСУ ДЕННА'!BA102&gt;0,IF(ROUND('ПЛАН НАВЧАЛЬНОГО ПРОЦЕСУ ДЕННА'!BA102*$BY$4,0)&gt;0,ROUND('ПЛАН НАВЧАЛЬНОГО ПРОЦЕСУ ДЕННА'!BA102*$BY$4,0)*2,2),0)</f>
        <v>0</v>
      </c>
      <c r="BC98" s="70">
        <f>'ПЛАН НАВЧАЛЬНОГО ПРОЦЕСУ ДЕННА'!BB102</f>
        <v>0</v>
      </c>
      <c r="BD98" s="311">
        <f>IF('ПЛАН НАВЧАЛЬНОГО ПРОЦЕСУ ДЕННА'!BC102&gt;0,IF(ROUND('ПЛАН НАВЧАЛЬНОГО ПРОЦЕСУ ДЕННА'!BC102*$BY$4,0)&gt;0,ROUND('ПЛАН НАВЧАЛЬНОГО ПРОЦЕСУ ДЕННА'!BC102*$BY$4,0)*2,2),0)</f>
        <v>0</v>
      </c>
      <c r="BE98" s="311">
        <f>IF('ПЛАН НАВЧАЛЬНОГО ПРОЦЕСУ ДЕННА'!BD102&gt;0,IF(ROUND('ПЛАН НАВЧАЛЬНОГО ПРОЦЕСУ ДЕННА'!BD102*$BY$4,0)&gt;0,ROUND('ПЛАН НАВЧАЛЬНОГО ПРОЦЕСУ ДЕННА'!BD102*$BY$4,0)*2,2),0)</f>
        <v>0</v>
      </c>
      <c r="BF98" s="311">
        <f>IF('ПЛАН НАВЧАЛЬНОГО ПРОЦЕСУ ДЕННА'!BE102&gt;0,IF(ROUND('ПЛАН НАВЧАЛЬНОГО ПРОЦЕСУ ДЕННА'!BE102*$BY$4,0)&gt;0,ROUND('ПЛАН НАВЧАЛЬНОГО ПРОЦЕСУ ДЕННА'!BE102*$BY$4,0)*2,2),0)</f>
        <v>0</v>
      </c>
      <c r="BG98" s="70">
        <f>'ПЛАН НАВЧАЛЬНОГО ПРОЦЕСУ ДЕННА'!BF102</f>
        <v>0</v>
      </c>
      <c r="BH98" s="311">
        <f>IF('ПЛАН НАВЧАЛЬНОГО ПРОЦЕСУ ДЕННА'!BG102&gt;0,IF(ROUND('ПЛАН НАВЧАЛЬНОГО ПРОЦЕСУ ДЕННА'!BG102*$BY$4,0)&gt;0,ROUND('ПЛАН НАВЧАЛЬНОГО ПРОЦЕСУ ДЕННА'!BG102*$BY$4,0)*2,2),0)</f>
        <v>0</v>
      </c>
      <c r="BI98" s="311">
        <f>IF('ПЛАН НАВЧАЛЬНОГО ПРОЦЕСУ ДЕННА'!BH102&gt;0,IF(ROUND('ПЛАН НАВЧАЛЬНОГО ПРОЦЕСУ ДЕННА'!BH102*$BY$4,0)&gt;0,ROUND('ПЛАН НАВЧАЛЬНОГО ПРОЦЕСУ ДЕННА'!BH102*$BY$4,0)*2,2),0)</f>
        <v>0</v>
      </c>
      <c r="BJ98" s="311">
        <f>IF('ПЛАН НАВЧАЛЬНОГО ПРОЦЕСУ ДЕННА'!BI102&gt;0,IF(ROUND('ПЛАН НАВЧАЛЬНОГО ПРОЦЕСУ ДЕННА'!BI102*$BY$4,0)&gt;0,ROUND('ПЛАН НАВЧАЛЬНОГО ПРОЦЕСУ ДЕННА'!BI102*$BY$4,0)*2,2),0)</f>
        <v>0</v>
      </c>
      <c r="BK98" s="70">
        <f>'ПЛАН НАВЧАЛЬНОГО ПРОЦЕСУ ДЕННА'!BJ102</f>
        <v>0</v>
      </c>
      <c r="BL98" s="63">
        <f t="shared" ref="BL98:BL102" si="130">IF(ISERROR(AE98/Z98),0,AE98/Z98)</f>
        <v>0</v>
      </c>
      <c r="BN98" s="14">
        <f>IF(OR(MID($D98,1,1)="1",MID($E98,1,1)="1",MID($F98,1,1)="1",MID($G98,1,1)="1",MID($H98,1,1)="1",MID($I98,1,1)="1",MID($J98,1,1)="1",MID($K98,1,1)="1",MID($M98,1,1)="1",MID($N98,1,1)="1",MID($O98,1,1)=1),$AA98/$DB98,0)</f>
        <v>0</v>
      </c>
      <c r="BO98" s="14">
        <f>IF(OR(MID($D98,1,1)="2",MID($E98,1,1)="2",MID($F98,1,1)="2",MID($G98,1,1)="2",MID($H98,1,1)="2",MID($I98,1,1)="2",MID($J98,1,1)="2",MID($K98,1,1)="2",MID($M98,1,1)="2",MID($N98,1,1)="2",MID($O98,1,1)=1),$AA98/$DB98,0)</f>
        <v>0</v>
      </c>
      <c r="BP98" s="14">
        <f>IF(OR(MID($D98,1,1)="3",MID($E98,1,1)="3",MID($F98,1,1)="3",MID($G98,1,1)="3",MID($H98,1,1)="3",MID($I98,1,1)="3",MID($J98,1,1)="3",MID($K98,1,1)="3",MID($M98,1,1)="3",MID($N98,1,1)="3",MID($O98,1,1)=1),$AA98/$DB98,0)</f>
        <v>0</v>
      </c>
      <c r="BQ98" s="14">
        <f>IF(OR(MID($D98,1,1)="4",MID($E98,1,1)="4",MID($F98,1,1)="4",MID($G98,1,1)="4",MID($H98,1,1)="4",MID($I98,1,1)="4",MID($J98,1,1)="4",MID($K98,1,1)="4",MID($M98,1,1)="4",MID($N98,1,1)="4",MID($O98,1,1)=1),$AA98/$DB98,0)</f>
        <v>0</v>
      </c>
      <c r="BR98" s="14">
        <f>IF(OR(MID($D98,1,1)="5",MID($E98,1,1)="5",MID($F98,1,1)="5",MID($G98,1,1)="5",MID($H98,1,1)="5",MID($I98,1,1)="5",MID($J98,1,1)="5",MID($K98,1,1)="5",MID($M98,1,1)="5",MID($N98,1,1)="5",MID($O98,1,1)=1),$AA98/$DB98,0)</f>
        <v>0</v>
      </c>
      <c r="BS98" s="14">
        <f>IF(OR(MID($D98,1,1)="6",MID($E98,1,1)="6",MID($F98,1,1)="6",MID($G98,1,1)="6",MID($H98,1,1)="6",MID($I98,1,1)="6",MID($J98,1,1)="6",MID($K98,1,1)="6",MID($M98,1,1)="6",MID($N98,1,1)="6",MID($O98,1,1)=1),$AA98/$DB98,0)</f>
        <v>0</v>
      </c>
      <c r="BT98" s="14">
        <f>IF(OR(MID($D98,1,1)="7",MID($E98,1,1)="7",MID($F98,1,1)="7",MID($G98,1,1)="7",MID($H98,1,1)="7",MID($I98,1,1)="7",MID($J98,1,1)="7",MID($K98,1,1)="7",MID($M98,1,1)="7",MID($N98,1,1)="7",MID($O98,1,1)=1),$AA98/$DB98,0)</f>
        <v>0</v>
      </c>
      <c r="BU98" s="14">
        <f>IF(OR(MID($D98,1,1)="8",MID($E98,1,1)="8",MID($F98,1,1)="8",MID($G98,1,1)="8",MID($H98,1,1)="8",MID($I98,1,1)="8",MID($J98,1,1)="8",MID($K98,1,1)="8",MID($M98,1,1)="8",MID($N98,1,1)="8",MID($O98,1,1)=1),$AA98/$DB98,0)</f>
        <v>0</v>
      </c>
      <c r="BV98" s="92">
        <f>SUM(BN98:BU98)</f>
        <v>0</v>
      </c>
      <c r="BY98"/>
      <c r="BZ98"/>
      <c r="CA98"/>
      <c r="CB98"/>
      <c r="CC98"/>
      <c r="CD98"/>
      <c r="CE98"/>
      <c r="CF98"/>
      <c r="CG98" s="216"/>
      <c r="CH98" s="312">
        <f>MAX(BY98:CF98)</f>
        <v>0</v>
      </c>
      <c r="CJ98" s="313">
        <f>IF(MID($D98,1,1)="1",1,0)+IF(MID($E98,1,1)="1",1,0)+IF(MID($F98,1,1)="1",1,0)+IF(MID($G98,1,1)="1",1,0)</f>
        <v>0</v>
      </c>
      <c r="CK98" s="313">
        <f>IF(MID($D98,1,1)="2",1,0)+IF(MID($E98,1,1)="2",1,0)+IF(MID($F98,1,1)="2",1,0)+IF(MID($G98,1,1)="2",1,0)</f>
        <v>0</v>
      </c>
      <c r="CL98" s="313">
        <f>IF(MID($D98,1,1)="3",1,0)+IF(MID($E98,1,1)="3",1,0)+IF(MID($F98,1,1)="3",1,0)+IF(MID($G98,1,1)="3",1,0)</f>
        <v>0</v>
      </c>
      <c r="CM98" s="313">
        <f>IF(MID($D98,1,1)="4",1,0)+IF(MID($E98,1,1)="4",1,0)+IF(MID($F98,1,1)="4",1,0)+IF(MID($G98,1,1)="4",1,0)</f>
        <v>0</v>
      </c>
      <c r="CN98" s="313">
        <f>IF(MID($D98,1,1)="5",1,0)+IF(MID($E98,1,1)="5",1,0)+IF(MID($F98,1,1)="5",1,0)+IF(MID($G98,1,1)="5",1,0)+IF(MID($H98,1,1)="5",1,0)+IF(MID($I98,1,1)="5",1,0)+IF(MID($J98,1,1)="5",1,0)</f>
        <v>0</v>
      </c>
      <c r="CO98" s="313">
        <f>IF(MID($D98,1,1)="6",1,0)+IF(MID($E98,1,1)="6",1,0)+IF(MID($F98,1,1)="6",1,0)+IF(MID($G98,1,1)="6",1,0)+IF(MID($H98,1,1)="6",1,0)+IF(MID($I98,1,1)="6",1,0)+IF(MID($J98,1,1)="6",1,0)</f>
        <v>0</v>
      </c>
      <c r="CP98" s="313">
        <f>IF(MID($D98,1,1)="7",1,0)+IF(MID($E98,1,1)="7",1,0)+IF(MID($F98,1,1)="7",1,0)+IF(MID($G98,1,1)="7",1,0)+IF(MID($H98,1,1)="7",1,0)+IF(MID($I98,1,1)="7",1,0)+IF(MID($J98,1,1)="7",1,0)</f>
        <v>0</v>
      </c>
      <c r="CQ98" s="313">
        <f>IF(MID($D98,1,1)="8",1,0)+IF(MID($E98,1,1)="8",1,0)+IF(MID($F98,1,1)="8",1,0)+IF(MID($G98,1,1)="8",1,0)+IF(MID($H98,1,1)="8",1,0)+IF(MID($I98,1,1)="8",1,0)+IF(MID($J98,1,1)="8",1,0)</f>
        <v>1</v>
      </c>
      <c r="CR98" s="314">
        <f>SUM(CJ98:CQ98)</f>
        <v>1</v>
      </c>
      <c r="CS98" s="313">
        <f>IF(MID(H98,1,1)="1",1,0)+IF(MID(I98,1,1)="1",1,0)+IF(MID(J98,1,1)="1",1,0)+IF(MID(K98,1,1)="1",1,0)+IF(MID(M98,1,1)="1",1,0)+IF(MID(N98,1,1)="1",1,0)+IF(MID(O98,1,1)="1",1,0)</f>
        <v>0</v>
      </c>
      <c r="CT98" s="313">
        <f>IF(MID(H98,1,1)="2",1,0)+IF(MID(I98,1,1)="2",1,0)+IF(MID(J98,1,1)="2",1,0)+IF(MID(K98,1,1)="2",1,0)+IF(MID(M98,1,1)="2",1,0)+IF(MID(N98,1,1)="2",1,0)+IF(MID(O98,1,1)="2",1,0)</f>
        <v>0</v>
      </c>
      <c r="CU98" s="315">
        <f>IF(MID(H98,1,1)="3",1,0)+IF(MID(I98,1,1)="3",1,0)+IF(MID(J98,1,1)="3",1,0)+IF(MID(K98,1,1)="3",1,0)+IF(MID(M98,1,1)="3",1,0)+IF(MID(N98,1,1)="3",1,0)+IF(MID(O98,1,1)="3",1,0)</f>
        <v>0</v>
      </c>
      <c r="CV98" s="313">
        <f>IF(MID(H98,1,1)="4",1,0)+IF(MID(I98,1,1)="4",1,0)+IF(MID(J98,1,1)="4",1,0)+IF(MID(K98,1,1)="4",1,0)+IF(MID(M98,1,1)="4",1,0)+IF(MID(N98,1,1)="4",1,0)+IF(MID(O98,1,1)="4",1,0)</f>
        <v>0</v>
      </c>
      <c r="CW98" s="313">
        <f>IF(MID(H98,1,1)="5",1,0)+IF(MID(I98,1,1)="5",1,0)+IF(MID(J98,1,1)="5",1,0)+IF(MID(K98,1,1)="5",1,0)+IF(MID(M98,1,1)="5",1,0)+IF(MID(N98,1,1)="5",1,0)+IF(MID(O98,1,1)="5",1,0)</f>
        <v>0</v>
      </c>
      <c r="CX98" s="313">
        <f>IF(MID(H98,1,1)="6",1,0)+IF(MID(I98,1,1)="6",1,0)+IF(MID(J98,1,1)="6",1,0)+IF(MID(K98,1,1)="6",1,0)+IF(MID(M98,1,1)="6",1,0)+IF(MID(N98,1,1)="6",1,0)+IF(MID(O98,1,1)="6",1,0)</f>
        <v>0</v>
      </c>
      <c r="CY98" s="313">
        <f>IF(MID(H98,1,1)="7",1,0)+IF(MID(I98,1,1)="7",1,0)+IF(MID(J98,1,1)="7",1,0)+IF(MID(K98,1,1)="7",1,0)+IF(MID(M98,1,1)="7",1,0)+IF(MID(N98,1,1)="7",1,0)+IF(MID(O98,1,1)="7",1,0)</f>
        <v>0</v>
      </c>
      <c r="CZ98" s="313">
        <f>IF(MID(H98,1,1)="8",1,0)+IF(MID(I98,1,1)="8",1,0)+IF(MID(J98,1,1)="8",1,0)+IF(MID(K98,1,1)="8",1,0)+IF(MID(M98,1,1)="8",1,0)+IF(MID(N98,1,1)="8",1,0)+IF(MID(O98,1,1)="8",1,0)</f>
        <v>0</v>
      </c>
      <c r="DA98" s="316">
        <f>SUM(CS98:CZ98)</f>
        <v>0</v>
      </c>
      <c r="DB98" s="19">
        <f>CR98+DA98</f>
        <v>1</v>
      </c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1:127" s="19" customFormat="1" ht="12.5">
      <c r="A99" s="22" t="str">
        <f>'ПЛАН НАВЧАЛЬНОГО ПРОЦЕСУ ДЕННА'!A103</f>
        <v>1.5.02</v>
      </c>
      <c r="B99" s="414" t="str">
        <f>'ПЛАН НАВЧАЛЬНОГО ПРОЦЕСУ ДЕННА'!B103</f>
        <v>Кваліфікаційна робота бакалавра</v>
      </c>
      <c r="C99" s="415" t="str">
        <f>'ПЛАН НАВЧАЛЬНОГО ПРОЦЕСУ ДЕННА'!C103</f>
        <v>МЕіТ</v>
      </c>
      <c r="D99" s="307">
        <f>'ПЛАН НАВЧАЛЬНОГО ПРОЦЕСУ ДЕННА'!D103</f>
        <v>8</v>
      </c>
      <c r="E99" s="308">
        <f>'ПЛАН НАВЧАЛЬНОГО ПРОЦЕСУ ДЕННА'!E103</f>
        <v>0</v>
      </c>
      <c r="F99" s="308">
        <f>'ПЛАН НАВЧАЛЬНОГО ПРОЦЕСУ ДЕННА'!F103</f>
        <v>0</v>
      </c>
      <c r="G99" s="309">
        <f>'ПЛАН НАВЧАЛЬНОГО ПРОЦЕСУ ДЕННА'!G103</f>
        <v>0</v>
      </c>
      <c r="H99" s="307">
        <f>'ПЛАН НАВЧАЛЬНОГО ПРОЦЕСУ ДЕННА'!H103</f>
        <v>0</v>
      </c>
      <c r="I99" s="308">
        <f>'ПЛАН НАВЧАЛЬНОГО ПРОЦЕСУ ДЕННА'!I103</f>
        <v>0</v>
      </c>
      <c r="J99" s="308">
        <f>'ПЛАН НАВЧАЛЬНОГО ПРОЦЕСУ ДЕННА'!J103</f>
        <v>0</v>
      </c>
      <c r="K99" s="308">
        <f>'ПЛАН НАВЧАЛЬНОГО ПРОЦЕСУ ДЕННА'!K103</f>
        <v>0</v>
      </c>
      <c r="L99" s="308">
        <f>'ПЛАН НАВЧАЛЬНОГО ПРОЦЕСУ ДЕННА'!L103</f>
        <v>0</v>
      </c>
      <c r="M99" s="308">
        <f>'ПЛАН НАВЧАЛЬНОГО ПРОЦЕСУ ДЕННА'!M103</f>
        <v>0</v>
      </c>
      <c r="N99" s="308">
        <f>'ПЛАН НАВЧАЛЬНОГО ПРОЦЕСУ ДЕННА'!N103</f>
        <v>0</v>
      </c>
      <c r="O99" s="308">
        <f>'ПЛАН НАВЧАЛЬНОГО ПРОЦЕСУ ДЕННА'!O103</f>
        <v>0</v>
      </c>
      <c r="P99" s="273">
        <f>'ПЛАН НАВЧАЛЬНОГО ПРОЦЕСУ ДЕННА'!P103</f>
        <v>0</v>
      </c>
      <c r="Q99" s="273">
        <f>'ПЛАН НАВЧАЛЬНОГО ПРОЦЕСУ ДЕННА'!Q103</f>
        <v>0</v>
      </c>
      <c r="R99" s="307">
        <f>'ПЛАН НАВЧАЛЬНОГО ПРОЦЕСУ ДЕННА'!R103</f>
        <v>0</v>
      </c>
      <c r="S99" s="308">
        <f>'ПЛАН НАВЧАЛЬНОГО ПРОЦЕСУ ДЕННА'!S103</f>
        <v>0</v>
      </c>
      <c r="T99" s="308">
        <f>'ПЛАН НАВЧАЛЬНОГО ПРОЦЕСУ ДЕННА'!T103</f>
        <v>0</v>
      </c>
      <c r="U99" s="308">
        <f>'ПЛАН НАВЧАЛЬНОГО ПРОЦЕСУ ДЕННА'!U103</f>
        <v>0</v>
      </c>
      <c r="V99" s="308">
        <f>'ПЛАН НАВЧАЛЬНОГО ПРОЦЕСУ ДЕННА'!V103</f>
        <v>0</v>
      </c>
      <c r="W99" s="308">
        <f>'ПЛАН НАВЧАЛЬНОГО ПРОЦЕСУ ДЕННА'!W103</f>
        <v>0</v>
      </c>
      <c r="X99" s="308"/>
      <c r="Y99" s="308">
        <f>'ПЛАН НАВЧАЛЬНОГО ПРОЦЕСУ ДЕННА'!X103</f>
        <v>0</v>
      </c>
      <c r="Z99" s="147">
        <f>'ПЛАН НАВЧАЛЬНОГО ПРОЦЕСУ ДЕННА'!Y103</f>
        <v>0</v>
      </c>
      <c r="AA99" s="147">
        <f>CEILING(Z99/$BT$7,0.25)</f>
        <v>0</v>
      </c>
      <c r="AB99" s="9">
        <f t="shared" si="128"/>
        <v>0</v>
      </c>
      <c r="AC99" s="9">
        <f t="shared" si="128"/>
        <v>0</v>
      </c>
      <c r="AD99" s="9">
        <f t="shared" si="128"/>
        <v>0</v>
      </c>
      <c r="AE99" s="9">
        <f t="shared" si="129"/>
        <v>0</v>
      </c>
      <c r="AF99" s="311">
        <f>IF('ПЛАН НАВЧАЛЬНОГО ПРОЦЕСУ ДЕННА'!AE103&gt;0,IF(ROUND('ПЛАН НАВЧАЛЬНОГО ПРОЦЕСУ ДЕННА'!AE103*$BY$4,0)&gt;0,ROUND('ПЛАН НАВЧАЛЬНОГО ПРОЦЕСУ ДЕННА'!AE103*$BY$4,0)*2,2),0)</f>
        <v>0</v>
      </c>
      <c r="AG99" s="311">
        <f>IF('ПЛАН НАВЧАЛЬНОГО ПРОЦЕСУ ДЕННА'!AF103&gt;0,IF(ROUND('ПЛАН НАВЧАЛЬНОГО ПРОЦЕСУ ДЕННА'!AF103*$BY$4,0)&gt;0,ROUND('ПЛАН НАВЧАЛЬНОГО ПРОЦЕСУ ДЕННА'!AF103*$BY$4,0)*2,2),0)</f>
        <v>0</v>
      </c>
      <c r="AH99" s="311">
        <f>IF('ПЛАН НАВЧАЛЬНОГО ПРОЦЕСУ ДЕННА'!AG103&gt;0,IF(ROUND('ПЛАН НАВЧАЛЬНОГО ПРОЦЕСУ ДЕННА'!AG103*$BY$4,0)&gt;0,ROUND('ПЛАН НАВЧАЛЬНОГО ПРОЦЕСУ ДЕННА'!AG103*$BY$4,0)*2,2),0)</f>
        <v>0</v>
      </c>
      <c r="AI99" s="70">
        <f>'ПЛАН НАВЧАЛЬНОГО ПРОЦЕСУ ДЕННА'!AH103</f>
        <v>0</v>
      </c>
      <c r="AJ99" s="311">
        <f>IF('ПЛАН НАВЧАЛЬНОГО ПРОЦЕСУ ДЕННА'!AI103&gt;0,IF(ROUND('ПЛАН НАВЧАЛЬНОГО ПРОЦЕСУ ДЕННА'!AI103*$BY$4,0)&gt;0,ROUND('ПЛАН НАВЧАЛЬНОГО ПРОЦЕСУ ДЕННА'!AI103*$BY$4,0)*2,2),0)</f>
        <v>0</v>
      </c>
      <c r="AK99" s="311">
        <f>IF('ПЛАН НАВЧАЛЬНОГО ПРОЦЕСУ ДЕННА'!AJ103&gt;0,IF(ROUND('ПЛАН НАВЧАЛЬНОГО ПРОЦЕСУ ДЕННА'!AJ103*$BY$4,0)&gt;0,ROUND('ПЛАН НАВЧАЛЬНОГО ПРОЦЕСУ ДЕННА'!AJ103*$BY$4,0)*2,2),0)</f>
        <v>0</v>
      </c>
      <c r="AL99" s="311">
        <f>IF('ПЛАН НАВЧАЛЬНОГО ПРОЦЕСУ ДЕННА'!AK103&gt;0,IF(ROUND('ПЛАН НАВЧАЛЬНОГО ПРОЦЕСУ ДЕННА'!AK103*$BY$4,0)&gt;0,ROUND('ПЛАН НАВЧАЛЬНОГО ПРОЦЕСУ ДЕННА'!AK103*$BY$4,0)*2,2),0)</f>
        <v>0</v>
      </c>
      <c r="AM99" s="70">
        <f>'ПЛАН НАВЧАЛЬНОГО ПРОЦЕСУ ДЕННА'!AL103</f>
        <v>0</v>
      </c>
      <c r="AN99" s="311">
        <f>IF('ПЛАН НАВЧАЛЬНОГО ПРОЦЕСУ ДЕННА'!AM103&gt;0,IF(ROUND('ПЛАН НАВЧАЛЬНОГО ПРОЦЕСУ ДЕННА'!AM103*$BY$4,0)&gt;0,ROUND('ПЛАН НАВЧАЛЬНОГО ПРОЦЕСУ ДЕННА'!AM103*$BY$4,0)*2,2),0)</f>
        <v>0</v>
      </c>
      <c r="AO99" s="311">
        <f>IF('ПЛАН НАВЧАЛЬНОГО ПРОЦЕСУ ДЕННА'!AN103&gt;0,IF(ROUND('ПЛАН НАВЧАЛЬНОГО ПРОЦЕСУ ДЕННА'!AN103*$BY$4,0)&gt;0,ROUND('ПЛАН НАВЧАЛЬНОГО ПРОЦЕСУ ДЕННА'!AN103*$BY$4,0)*2,2),0)</f>
        <v>0</v>
      </c>
      <c r="AP99" s="311">
        <f>IF('ПЛАН НАВЧАЛЬНОГО ПРОЦЕСУ ДЕННА'!AO103&gt;0,IF(ROUND('ПЛАН НАВЧАЛЬНОГО ПРОЦЕСУ ДЕННА'!AO103*$BY$4,0)&gt;0,ROUND('ПЛАН НАВЧАЛЬНОГО ПРОЦЕСУ ДЕННА'!AO103*$BY$4,0)*2,2),0)</f>
        <v>0</v>
      </c>
      <c r="AQ99" s="70">
        <f>'ПЛАН НАВЧАЛЬНОГО ПРОЦЕСУ ДЕННА'!AP103</f>
        <v>0</v>
      </c>
      <c r="AR99" s="311">
        <f>IF('ПЛАН НАВЧАЛЬНОГО ПРОЦЕСУ ДЕННА'!AQ103&gt;0,IF(ROUND('ПЛАН НАВЧАЛЬНОГО ПРОЦЕСУ ДЕННА'!AQ103*$BY$4,0)&gt;0,ROUND('ПЛАН НАВЧАЛЬНОГО ПРОЦЕСУ ДЕННА'!AQ103*$BY$4,0)*2,2),0)</f>
        <v>0</v>
      </c>
      <c r="AS99" s="311">
        <f>IF('ПЛАН НАВЧАЛЬНОГО ПРОЦЕСУ ДЕННА'!AR103&gt;0,IF(ROUND('ПЛАН НАВЧАЛЬНОГО ПРОЦЕСУ ДЕННА'!AR103*$BY$4,0)&gt;0,ROUND('ПЛАН НАВЧАЛЬНОГО ПРОЦЕСУ ДЕННА'!AR103*$BY$4,0)*2,2),0)</f>
        <v>0</v>
      </c>
      <c r="AT99" s="311">
        <f>IF('ПЛАН НАВЧАЛЬНОГО ПРОЦЕСУ ДЕННА'!AS103&gt;0,IF(ROUND('ПЛАН НАВЧАЛЬНОГО ПРОЦЕСУ ДЕННА'!AS103*$BY$4,0)&gt;0,ROUND('ПЛАН НАВЧАЛЬНОГО ПРОЦЕСУ ДЕННА'!AS103*$BY$4,0)*2,2),0)</f>
        <v>0</v>
      </c>
      <c r="AU99" s="70">
        <f>'ПЛАН НАВЧАЛЬНОГО ПРОЦЕСУ ДЕННА'!AT103</f>
        <v>0</v>
      </c>
      <c r="AV99" s="311">
        <f>IF('ПЛАН НАВЧАЛЬНОГО ПРОЦЕСУ ДЕННА'!AU103&gt;0,IF(ROUND('ПЛАН НАВЧАЛЬНОГО ПРОЦЕСУ ДЕННА'!AU103*$BY$4,0)&gt;0,ROUND('ПЛАН НАВЧАЛЬНОГО ПРОЦЕСУ ДЕННА'!AU103*$BY$4,0)*2,2),0)</f>
        <v>0</v>
      </c>
      <c r="AW99" s="311">
        <f>IF('ПЛАН НАВЧАЛЬНОГО ПРОЦЕСУ ДЕННА'!AV103&gt;0,IF(ROUND('ПЛАН НАВЧАЛЬНОГО ПРОЦЕСУ ДЕННА'!AV103*$BY$4,0)&gt;0,ROUND('ПЛАН НАВЧАЛЬНОГО ПРОЦЕСУ ДЕННА'!AV103*$BY$4,0)*2,2),0)</f>
        <v>0</v>
      </c>
      <c r="AX99" s="311">
        <f>IF('ПЛАН НАВЧАЛЬНОГО ПРОЦЕСУ ДЕННА'!AW103&gt;0,IF(ROUND('ПЛАН НАВЧАЛЬНОГО ПРОЦЕСУ ДЕННА'!AW103*$BY$4,0)&gt;0,ROUND('ПЛАН НАВЧАЛЬНОГО ПРОЦЕСУ ДЕННА'!AW103*$BY$4,0)*2,2),0)</f>
        <v>0</v>
      </c>
      <c r="AY99" s="70">
        <f>'ПЛАН НАВЧАЛЬНОГО ПРОЦЕСУ ДЕННА'!AX103</f>
        <v>0</v>
      </c>
      <c r="AZ99" s="311">
        <f>IF('ПЛАН НАВЧАЛЬНОГО ПРОЦЕСУ ДЕННА'!AY103&gt;0,IF(ROUND('ПЛАН НАВЧАЛЬНОГО ПРОЦЕСУ ДЕННА'!AY103*$BY$4,0)&gt;0,ROUND('ПЛАН НАВЧАЛЬНОГО ПРОЦЕСУ ДЕННА'!AY103*$BY$4,0)*2,2),0)</f>
        <v>0</v>
      </c>
      <c r="BA99" s="311">
        <f>IF('ПЛАН НАВЧАЛЬНОГО ПРОЦЕСУ ДЕННА'!AZ103&gt;0,IF(ROUND('ПЛАН НАВЧАЛЬНОГО ПРОЦЕСУ ДЕННА'!AZ103*$BY$4,0)&gt;0,ROUND('ПЛАН НАВЧАЛЬНОГО ПРОЦЕСУ ДЕННА'!AZ103*$BY$4,0)*2,2),0)</f>
        <v>0</v>
      </c>
      <c r="BB99" s="311">
        <f>IF('ПЛАН НАВЧАЛЬНОГО ПРОЦЕСУ ДЕННА'!BA103&gt;0,IF(ROUND('ПЛАН НАВЧАЛЬНОГО ПРОЦЕСУ ДЕННА'!BA103*$BY$4,0)&gt;0,ROUND('ПЛАН НАВЧАЛЬНОГО ПРОЦЕСУ ДЕННА'!BA103*$BY$4,0)*2,2),0)</f>
        <v>0</v>
      </c>
      <c r="BC99" s="70">
        <f>'ПЛАН НАВЧАЛЬНОГО ПРОЦЕСУ ДЕННА'!BB103</f>
        <v>0</v>
      </c>
      <c r="BD99" s="311">
        <f>IF('ПЛАН НАВЧАЛЬНОГО ПРОЦЕСУ ДЕННА'!BC103&gt;0,IF(ROUND('ПЛАН НАВЧАЛЬНОГО ПРОЦЕСУ ДЕННА'!BC103*$BY$4,0)&gt;0,ROUND('ПЛАН НАВЧАЛЬНОГО ПРОЦЕСУ ДЕННА'!BC103*$BY$4,0)*2,2),0)</f>
        <v>0</v>
      </c>
      <c r="BE99" s="311">
        <f>IF('ПЛАН НАВЧАЛЬНОГО ПРОЦЕСУ ДЕННА'!BD103&gt;0,IF(ROUND('ПЛАН НАВЧАЛЬНОГО ПРОЦЕСУ ДЕННА'!BD103*$BY$4,0)&gt;0,ROUND('ПЛАН НАВЧАЛЬНОГО ПРОЦЕСУ ДЕННА'!BD103*$BY$4,0)*2,2),0)</f>
        <v>0</v>
      </c>
      <c r="BF99" s="311">
        <f>IF('ПЛАН НАВЧАЛЬНОГО ПРОЦЕСУ ДЕННА'!BE103&gt;0,IF(ROUND('ПЛАН НАВЧАЛЬНОГО ПРОЦЕСУ ДЕННА'!BE103*$BY$4,0)&gt;0,ROUND('ПЛАН НАВЧАЛЬНОГО ПРОЦЕСУ ДЕННА'!BE103*$BY$4,0)*2,2),0)</f>
        <v>0</v>
      </c>
      <c r="BG99" s="70">
        <f>'ПЛАН НАВЧАЛЬНОГО ПРОЦЕСУ ДЕННА'!BF103</f>
        <v>0</v>
      </c>
      <c r="BH99" s="311">
        <f>IF('ПЛАН НАВЧАЛЬНОГО ПРОЦЕСУ ДЕННА'!BG103&gt;0,IF(ROUND('ПЛАН НАВЧАЛЬНОГО ПРОЦЕСУ ДЕННА'!BG103*$BY$4,0)&gt;0,ROUND('ПЛАН НАВЧАЛЬНОГО ПРОЦЕСУ ДЕННА'!BG103*$BY$4,0)*2,2),0)</f>
        <v>0</v>
      </c>
      <c r="BI99" s="311">
        <f>IF('ПЛАН НАВЧАЛЬНОГО ПРОЦЕСУ ДЕННА'!BH103&gt;0,IF(ROUND('ПЛАН НАВЧАЛЬНОГО ПРОЦЕСУ ДЕННА'!BH103*$BY$4,0)&gt;0,ROUND('ПЛАН НАВЧАЛЬНОГО ПРОЦЕСУ ДЕННА'!BH103*$BY$4,0)*2,2),0)</f>
        <v>0</v>
      </c>
      <c r="BJ99" s="311">
        <f>IF('ПЛАН НАВЧАЛЬНОГО ПРОЦЕСУ ДЕННА'!BI103&gt;0,IF(ROUND('ПЛАН НАВЧАЛЬНОГО ПРОЦЕСУ ДЕННА'!BI103*$BY$4,0)&gt;0,ROUND('ПЛАН НАВЧАЛЬНОГО ПРОЦЕСУ ДЕННА'!BI103*$BY$4,0)*2,2),0)</f>
        <v>0</v>
      </c>
      <c r="BK99" s="70">
        <f>'ПЛАН НАВЧАЛЬНОГО ПРОЦЕСУ ДЕННА'!BJ103</f>
        <v>0</v>
      </c>
      <c r="BL99" s="63">
        <f t="shared" si="130"/>
        <v>0</v>
      </c>
      <c r="BN99" s="14">
        <f>IF(OR(MID($D99,1,1)="1",MID($E99,1,1)="1",MID($F99,1,1)="1",MID($G99,1,1)="1",MID($H99,1,1)="1",MID($I99,1,1)="1",MID($J99,1,1)="1",MID($K99,1,1)="1",MID($M99,1,1)="1",MID($N99,1,1)="1",MID($O99,1,1)=1),$AA99/$DB99,0)</f>
        <v>0</v>
      </c>
      <c r="BO99" s="14">
        <f>IF(OR(MID($D99,1,1)="2",MID($E99,1,1)="2",MID($F99,1,1)="2",MID($G99,1,1)="2",MID($H99,1,1)="2",MID($I99,1,1)="2",MID($J99,1,1)="2",MID($K99,1,1)="2",MID($M99,1,1)="2",MID($N99,1,1)="2",MID($O99,1,1)=1),$AA99/$DB99,0)</f>
        <v>0</v>
      </c>
      <c r="BP99" s="14">
        <f>IF(OR(MID($D99,1,1)="3",MID($E99,1,1)="3",MID($F99,1,1)="3",MID($G99,1,1)="3",MID($H99,1,1)="3",MID($I99,1,1)="3",MID($J99,1,1)="3",MID($K99,1,1)="3",MID($M99,1,1)="3",MID($N99,1,1)="3",MID($O99,1,1)=1),$AA99/$DB99,0)</f>
        <v>0</v>
      </c>
      <c r="BQ99" s="14">
        <f>IF(OR(MID($D99,1,1)="4",MID($E99,1,1)="4",MID($F99,1,1)="4",MID($G99,1,1)="4",MID($H99,1,1)="4",MID($I99,1,1)="4",MID($J99,1,1)="4",MID($K99,1,1)="4",MID($M99,1,1)="4",MID($N99,1,1)="4",MID($O99,1,1)=1),$AA99/$DB99,0)</f>
        <v>0</v>
      </c>
      <c r="BR99" s="14">
        <f>IF(OR(MID($D99,1,1)="5",MID($E99,1,1)="5",MID($F99,1,1)="5",MID($G99,1,1)="5",MID($H99,1,1)="5",MID($I99,1,1)="5",MID($J99,1,1)="5",MID($K99,1,1)="5",MID($M99,1,1)="5",MID($N99,1,1)="5",MID($O99,1,1)=1),$AA99/$DB99,0)</f>
        <v>0</v>
      </c>
      <c r="BS99" s="14">
        <f>IF(OR(MID($D99,1,1)="6",MID($E99,1,1)="6",MID($F99,1,1)="6",MID($G99,1,1)="6",MID($H99,1,1)="6",MID($I99,1,1)="6",MID($J99,1,1)="6",MID($K99,1,1)="6",MID($M99,1,1)="6",MID($N99,1,1)="6",MID($O99,1,1)=1),$AA99/$DB99,0)</f>
        <v>0</v>
      </c>
      <c r="BT99" s="14">
        <f>IF(OR(MID($D99,1,1)="7",MID($E99,1,1)="7",MID($F99,1,1)="7",MID($G99,1,1)="7",MID($H99,1,1)="7",MID($I99,1,1)="7",MID($J99,1,1)="7",MID($K99,1,1)="7",MID($M99,1,1)="7",MID($N99,1,1)="7",MID($O99,1,1)=1),$AA99/$DB99,0)</f>
        <v>0</v>
      </c>
      <c r="BU99" s="14">
        <f>IF(OR(MID($D99,1,1)="8",MID($E99,1,1)="8",MID($F99,1,1)="8",MID($G99,1,1)="8",MID($H99,1,1)="8",MID($I99,1,1)="8",MID($J99,1,1)="8",MID($K99,1,1)="8",MID($M99,1,1)="8",MID($N99,1,1)="8",MID($O99,1,1)=1),$AA99/$DB99,0)</f>
        <v>0</v>
      </c>
      <c r="BV99" s="92">
        <f>SUM(BN99:BU99)</f>
        <v>0</v>
      </c>
      <c r="BY99"/>
      <c r="BZ99"/>
      <c r="CA99"/>
      <c r="CB99"/>
      <c r="CC99"/>
      <c r="CD99"/>
      <c r="CE99"/>
      <c r="CF99"/>
      <c r="CG99" s="216"/>
      <c r="CH99" s="312">
        <f>MAX(BY99:CF99)</f>
        <v>0</v>
      </c>
      <c r="CJ99" s="313">
        <f>IF(MID($D99,1,1)="1",1,0)+IF(MID($E99,1,1)="1",1,0)+IF(MID($F99,1,1)="1",1,0)+IF(MID($G99,1,1)="1",1,0)</f>
        <v>0</v>
      </c>
      <c r="CK99" s="313">
        <f>IF(MID($D99,1,1)="2",1,0)+IF(MID($E99,1,1)="2",1,0)+IF(MID($F99,1,1)="2",1,0)+IF(MID($G99,1,1)="2",1,0)</f>
        <v>0</v>
      </c>
      <c r="CL99" s="313">
        <f>IF(MID($D99,1,1)="3",1,0)+IF(MID($E99,1,1)="3",1,0)+IF(MID($F99,1,1)="3",1,0)+IF(MID($G99,1,1)="3",1,0)</f>
        <v>0</v>
      </c>
      <c r="CM99" s="313">
        <f>IF(MID($D99,1,1)="4",1,0)+IF(MID($E99,1,1)="4",1,0)+IF(MID($F99,1,1)="4",1,0)+IF(MID($G99,1,1)="4",1,0)</f>
        <v>0</v>
      </c>
      <c r="CN99" s="313">
        <f>IF(MID($D99,1,1)="5",1,0)+IF(MID($E99,1,1)="5",1,0)+IF(MID($F99,1,1)="5",1,0)+IF(MID($G99,1,1)="5",1,0)+IF(MID($H99,1,1)="5",1,0)+IF(MID($I99,1,1)="5",1,0)+IF(MID($J99,1,1)="5",1,0)</f>
        <v>0</v>
      </c>
      <c r="CO99" s="313">
        <f>IF(MID($D99,1,1)="6",1,0)+IF(MID($E99,1,1)="6",1,0)+IF(MID($F99,1,1)="6",1,0)+IF(MID($G99,1,1)="6",1,0)+IF(MID($H99,1,1)="6",1,0)+IF(MID($I99,1,1)="6",1,0)+IF(MID($J99,1,1)="6",1,0)</f>
        <v>0</v>
      </c>
      <c r="CP99" s="313">
        <f>IF(MID($D99,1,1)="7",1,0)+IF(MID($E99,1,1)="7",1,0)+IF(MID($F99,1,1)="7",1,0)+IF(MID($G99,1,1)="7",1,0)+IF(MID($H99,1,1)="7",1,0)+IF(MID($I99,1,1)="7",1,0)+IF(MID($J99,1,1)="7",1,0)</f>
        <v>0</v>
      </c>
      <c r="CQ99" s="313">
        <f>IF(MID($D99,1,1)="8",1,0)+IF(MID($E99,1,1)="8",1,0)+IF(MID($F99,1,1)="8",1,0)+IF(MID($G99,1,1)="8",1,0)+IF(MID($H99,1,1)="8",1,0)+IF(MID($I99,1,1)="8",1,0)+IF(MID($J99,1,1)="8",1,0)</f>
        <v>1</v>
      </c>
      <c r="CR99" s="314">
        <f>SUM(CJ99:CQ99)</f>
        <v>1</v>
      </c>
      <c r="CS99" s="313">
        <f>IF(MID(H99,1,1)="1",1,0)+IF(MID(I99,1,1)="1",1,0)+IF(MID(J99,1,1)="1",1,0)+IF(MID(K99,1,1)="1",1,0)+IF(MID(M99,1,1)="1",1,0)+IF(MID(N99,1,1)="1",1,0)+IF(MID(O99,1,1)="1",1,0)</f>
        <v>0</v>
      </c>
      <c r="CT99" s="313">
        <f>IF(MID(H99,1,1)="2",1,0)+IF(MID(I99,1,1)="2",1,0)+IF(MID(J99,1,1)="2",1,0)+IF(MID(K99,1,1)="2",1,0)+IF(MID(M99,1,1)="2",1,0)+IF(MID(N99,1,1)="2",1,0)+IF(MID(O99,1,1)="2",1,0)</f>
        <v>0</v>
      </c>
      <c r="CU99" s="315">
        <f>IF(MID(H99,1,1)="3",1,0)+IF(MID(I99,1,1)="3",1,0)+IF(MID(J99,1,1)="3",1,0)+IF(MID(K99,1,1)="3",1,0)+IF(MID(M99,1,1)="3",1,0)+IF(MID(N99,1,1)="3",1,0)+IF(MID(O99,1,1)="3",1,0)</f>
        <v>0</v>
      </c>
      <c r="CV99" s="313">
        <f>IF(MID(H99,1,1)="4",1,0)+IF(MID(I99,1,1)="4",1,0)+IF(MID(J99,1,1)="4",1,0)+IF(MID(K99,1,1)="4",1,0)+IF(MID(M99,1,1)="4",1,0)+IF(MID(N99,1,1)="4",1,0)+IF(MID(O99,1,1)="4",1,0)</f>
        <v>0</v>
      </c>
      <c r="CW99" s="313">
        <f>IF(MID(H99,1,1)="5",1,0)+IF(MID(I99,1,1)="5",1,0)+IF(MID(J99,1,1)="5",1,0)+IF(MID(K99,1,1)="5",1,0)+IF(MID(M99,1,1)="5",1,0)+IF(MID(N99,1,1)="5",1,0)+IF(MID(O99,1,1)="5",1,0)</f>
        <v>0</v>
      </c>
      <c r="CX99" s="313">
        <f>IF(MID(H99,1,1)="6",1,0)+IF(MID(I99,1,1)="6",1,0)+IF(MID(J99,1,1)="6",1,0)+IF(MID(K99,1,1)="6",1,0)+IF(MID(M99,1,1)="6",1,0)+IF(MID(N99,1,1)="6",1,0)+IF(MID(O99,1,1)="6",1,0)</f>
        <v>0</v>
      </c>
      <c r="CY99" s="313">
        <f>IF(MID(H99,1,1)="7",1,0)+IF(MID(I99,1,1)="7",1,0)+IF(MID(J99,1,1)="7",1,0)+IF(MID(K99,1,1)="7",1,0)+IF(MID(M99,1,1)="7",1,0)+IF(MID(N99,1,1)="7",1,0)+IF(MID(O99,1,1)="7",1,0)</f>
        <v>0</v>
      </c>
      <c r="CZ99" s="313">
        <f>IF(MID(H99,1,1)="8",1,0)+IF(MID(I99,1,1)="8",1,0)+IF(MID(J99,1,1)="8",1,0)+IF(MID(K99,1,1)="8",1,0)+IF(MID(M99,1,1)="8",1,0)+IF(MID(N99,1,1)="8",1,0)+IF(MID(O99,1,1)="8",1,0)</f>
        <v>0</v>
      </c>
      <c r="DA99" s="316">
        <f>SUM(CS99:CZ99)</f>
        <v>0</v>
      </c>
      <c r="DB99" s="19">
        <f>CR99+DA99</f>
        <v>1</v>
      </c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1:127" s="19" customFormat="1" ht="12.5" hidden="1">
      <c r="A100" s="22" t="str">
        <f>'ПЛАН НАВЧАЛЬНОГО ПРОЦЕСУ ДЕННА'!A104</f>
        <v>1.5.03</v>
      </c>
      <c r="B100" s="414">
        <f>'ПЛАН НАВЧАЛЬНОГО ПРОЦЕСУ ДЕННА'!B104</f>
        <v>0</v>
      </c>
      <c r="C100" s="415">
        <f>'ПЛАН НАВЧАЛЬНОГО ПРОЦЕСУ ДЕННА'!C104</f>
        <v>0</v>
      </c>
      <c r="D100" s="307">
        <f>'ПЛАН НАВЧАЛЬНОГО ПРОЦЕСУ ДЕННА'!D104</f>
        <v>0</v>
      </c>
      <c r="E100" s="308">
        <f>'ПЛАН НАВЧАЛЬНОГО ПРОЦЕСУ ДЕННА'!E104</f>
        <v>0</v>
      </c>
      <c r="F100" s="308">
        <f>'ПЛАН НАВЧАЛЬНОГО ПРОЦЕСУ ДЕННА'!F104</f>
        <v>0</v>
      </c>
      <c r="G100" s="309">
        <f>'ПЛАН НАВЧАЛЬНОГО ПРОЦЕСУ ДЕННА'!G104</f>
        <v>0</v>
      </c>
      <c r="H100" s="307">
        <f>'ПЛАН НАВЧАЛЬНОГО ПРОЦЕСУ ДЕННА'!H104</f>
        <v>0</v>
      </c>
      <c r="I100" s="308">
        <f>'ПЛАН НАВЧАЛЬНОГО ПРОЦЕСУ ДЕННА'!I104</f>
        <v>0</v>
      </c>
      <c r="J100" s="308">
        <f>'ПЛАН НАВЧАЛЬНОГО ПРОЦЕСУ ДЕННА'!J104</f>
        <v>0</v>
      </c>
      <c r="K100" s="308">
        <f>'ПЛАН НАВЧАЛЬНОГО ПРОЦЕСУ ДЕННА'!K104</f>
        <v>0</v>
      </c>
      <c r="L100" s="308">
        <f>'ПЛАН НАВЧАЛЬНОГО ПРОЦЕСУ ДЕННА'!L104</f>
        <v>0</v>
      </c>
      <c r="M100" s="308">
        <f>'ПЛАН НАВЧАЛЬНОГО ПРОЦЕСУ ДЕННА'!M104</f>
        <v>0</v>
      </c>
      <c r="N100" s="308">
        <f>'ПЛАН НАВЧАЛЬНОГО ПРОЦЕСУ ДЕННА'!N104</f>
        <v>0</v>
      </c>
      <c r="O100" s="308">
        <f>'ПЛАН НАВЧАЛЬНОГО ПРОЦЕСУ ДЕННА'!O104</f>
        <v>0</v>
      </c>
      <c r="P100" s="273">
        <f>'ПЛАН НАВЧАЛЬНОГО ПРОЦЕСУ ДЕННА'!P104</f>
        <v>0</v>
      </c>
      <c r="Q100" s="273">
        <f>'ПЛАН НАВЧАЛЬНОГО ПРОЦЕСУ ДЕННА'!Q104</f>
        <v>0</v>
      </c>
      <c r="R100" s="307">
        <f>'ПЛАН НАВЧАЛЬНОГО ПРОЦЕСУ ДЕННА'!R104</f>
        <v>0</v>
      </c>
      <c r="S100" s="308">
        <f>'ПЛАН НАВЧАЛЬНОГО ПРОЦЕСУ ДЕННА'!S104</f>
        <v>0</v>
      </c>
      <c r="T100" s="308">
        <f>'ПЛАН НАВЧАЛЬНОГО ПРОЦЕСУ ДЕННА'!T104</f>
        <v>0</v>
      </c>
      <c r="U100" s="308">
        <f>'ПЛАН НАВЧАЛЬНОГО ПРОЦЕСУ ДЕННА'!U104</f>
        <v>0</v>
      </c>
      <c r="V100" s="308">
        <f>'ПЛАН НАВЧАЛЬНОГО ПРОЦЕСУ ДЕННА'!V104</f>
        <v>0</v>
      </c>
      <c r="W100" s="308">
        <f>'ПЛАН НАВЧАЛЬНОГО ПРОЦЕСУ ДЕННА'!W104</f>
        <v>0</v>
      </c>
      <c r="X100" s="308"/>
      <c r="Y100" s="308">
        <f>'ПЛАН НАВЧАЛЬНОГО ПРОЦЕСУ ДЕННА'!X104</f>
        <v>0</v>
      </c>
      <c r="Z100" s="147">
        <f>'ПЛАН НАВЧАЛЬНОГО ПРОЦЕСУ ДЕННА'!Y104</f>
        <v>0</v>
      </c>
      <c r="AA100" s="147">
        <f>CEILING(Z100/$BT$7,0.25)</f>
        <v>0</v>
      </c>
      <c r="AB100" s="9">
        <f t="shared" si="128"/>
        <v>0</v>
      </c>
      <c r="AC100" s="9">
        <f t="shared" si="128"/>
        <v>0</v>
      </c>
      <c r="AD100" s="9">
        <f t="shared" si="128"/>
        <v>0</v>
      </c>
      <c r="AE100" s="9">
        <f t="shared" si="129"/>
        <v>0</v>
      </c>
      <c r="AF100" s="311">
        <f>IF('ПЛАН НАВЧАЛЬНОГО ПРОЦЕСУ ДЕННА'!AE104&gt;0,IF(ROUND('ПЛАН НАВЧАЛЬНОГО ПРОЦЕСУ ДЕННА'!AE104*$BY$4,0)&gt;0,ROUND('ПЛАН НАВЧАЛЬНОГО ПРОЦЕСУ ДЕННА'!AE104*$BY$4,0)*2,2),0)</f>
        <v>0</v>
      </c>
      <c r="AG100" s="311">
        <f>IF('ПЛАН НАВЧАЛЬНОГО ПРОЦЕСУ ДЕННА'!AF104&gt;0,IF(ROUND('ПЛАН НАВЧАЛЬНОГО ПРОЦЕСУ ДЕННА'!AF104*$BY$4,0)&gt;0,ROUND('ПЛАН НАВЧАЛЬНОГО ПРОЦЕСУ ДЕННА'!AF104*$BY$4,0)*2,2),0)</f>
        <v>0</v>
      </c>
      <c r="AH100" s="311">
        <f>IF('ПЛАН НАВЧАЛЬНОГО ПРОЦЕСУ ДЕННА'!AG104&gt;0,IF(ROUND('ПЛАН НАВЧАЛЬНОГО ПРОЦЕСУ ДЕННА'!AG104*$BY$4,0)&gt;0,ROUND('ПЛАН НАВЧАЛЬНОГО ПРОЦЕСУ ДЕННА'!AG104*$BY$4,0)*2,2),0)</f>
        <v>0</v>
      </c>
      <c r="AI100" s="70">
        <f>'ПЛАН НАВЧАЛЬНОГО ПРОЦЕСУ ДЕННА'!AH104</f>
        <v>0</v>
      </c>
      <c r="AJ100" s="311">
        <f>IF('ПЛАН НАВЧАЛЬНОГО ПРОЦЕСУ ДЕННА'!AI104&gt;0,IF(ROUND('ПЛАН НАВЧАЛЬНОГО ПРОЦЕСУ ДЕННА'!AI104*$BY$4,0)&gt;0,ROUND('ПЛАН НАВЧАЛЬНОГО ПРОЦЕСУ ДЕННА'!AI104*$BY$4,0)*2,2),0)</f>
        <v>0</v>
      </c>
      <c r="AK100" s="311">
        <f>IF('ПЛАН НАВЧАЛЬНОГО ПРОЦЕСУ ДЕННА'!AJ104&gt;0,IF(ROUND('ПЛАН НАВЧАЛЬНОГО ПРОЦЕСУ ДЕННА'!AJ104*$BY$4,0)&gt;0,ROUND('ПЛАН НАВЧАЛЬНОГО ПРОЦЕСУ ДЕННА'!AJ104*$BY$4,0)*2,2),0)</f>
        <v>0</v>
      </c>
      <c r="AL100" s="311">
        <f>IF('ПЛАН НАВЧАЛЬНОГО ПРОЦЕСУ ДЕННА'!AK104&gt;0,IF(ROUND('ПЛАН НАВЧАЛЬНОГО ПРОЦЕСУ ДЕННА'!AK104*$BY$4,0)&gt;0,ROUND('ПЛАН НАВЧАЛЬНОГО ПРОЦЕСУ ДЕННА'!AK104*$BY$4,0)*2,2),0)</f>
        <v>0</v>
      </c>
      <c r="AM100" s="70">
        <f>'ПЛАН НАВЧАЛЬНОГО ПРОЦЕСУ ДЕННА'!AL104</f>
        <v>0</v>
      </c>
      <c r="AN100" s="311">
        <f>IF('ПЛАН НАВЧАЛЬНОГО ПРОЦЕСУ ДЕННА'!AM104&gt;0,IF(ROUND('ПЛАН НАВЧАЛЬНОГО ПРОЦЕСУ ДЕННА'!AM104*$BY$4,0)&gt;0,ROUND('ПЛАН НАВЧАЛЬНОГО ПРОЦЕСУ ДЕННА'!AM104*$BY$4,0)*2,2),0)</f>
        <v>0</v>
      </c>
      <c r="AO100" s="311">
        <f>IF('ПЛАН НАВЧАЛЬНОГО ПРОЦЕСУ ДЕННА'!AN104&gt;0,IF(ROUND('ПЛАН НАВЧАЛЬНОГО ПРОЦЕСУ ДЕННА'!AN104*$BY$4,0)&gt;0,ROUND('ПЛАН НАВЧАЛЬНОГО ПРОЦЕСУ ДЕННА'!AN104*$BY$4,0)*2,2),0)</f>
        <v>0</v>
      </c>
      <c r="AP100" s="311">
        <f>IF('ПЛАН НАВЧАЛЬНОГО ПРОЦЕСУ ДЕННА'!AO104&gt;0,IF(ROUND('ПЛАН НАВЧАЛЬНОГО ПРОЦЕСУ ДЕННА'!AO104*$BY$4,0)&gt;0,ROUND('ПЛАН НАВЧАЛЬНОГО ПРОЦЕСУ ДЕННА'!AO104*$BY$4,0)*2,2),0)</f>
        <v>0</v>
      </c>
      <c r="AQ100" s="70">
        <f>'ПЛАН НАВЧАЛЬНОГО ПРОЦЕСУ ДЕННА'!AP104</f>
        <v>0</v>
      </c>
      <c r="AR100" s="311">
        <f>IF('ПЛАН НАВЧАЛЬНОГО ПРОЦЕСУ ДЕННА'!AQ104&gt;0,IF(ROUND('ПЛАН НАВЧАЛЬНОГО ПРОЦЕСУ ДЕННА'!AQ104*$BY$4,0)&gt;0,ROUND('ПЛАН НАВЧАЛЬНОГО ПРОЦЕСУ ДЕННА'!AQ104*$BY$4,0)*2,2),0)</f>
        <v>0</v>
      </c>
      <c r="AS100" s="311">
        <f>IF('ПЛАН НАВЧАЛЬНОГО ПРОЦЕСУ ДЕННА'!AR104&gt;0,IF(ROUND('ПЛАН НАВЧАЛЬНОГО ПРОЦЕСУ ДЕННА'!AR104*$BY$4,0)&gt;0,ROUND('ПЛАН НАВЧАЛЬНОГО ПРОЦЕСУ ДЕННА'!AR104*$BY$4,0)*2,2),0)</f>
        <v>0</v>
      </c>
      <c r="AT100" s="311">
        <f>IF('ПЛАН НАВЧАЛЬНОГО ПРОЦЕСУ ДЕННА'!AS104&gt;0,IF(ROUND('ПЛАН НАВЧАЛЬНОГО ПРОЦЕСУ ДЕННА'!AS104*$BY$4,0)&gt;0,ROUND('ПЛАН НАВЧАЛЬНОГО ПРОЦЕСУ ДЕННА'!AS104*$BY$4,0)*2,2),0)</f>
        <v>0</v>
      </c>
      <c r="AU100" s="70">
        <f>'ПЛАН НАВЧАЛЬНОГО ПРОЦЕСУ ДЕННА'!AT104</f>
        <v>0</v>
      </c>
      <c r="AV100" s="311">
        <f>IF('ПЛАН НАВЧАЛЬНОГО ПРОЦЕСУ ДЕННА'!AU104&gt;0,IF(ROUND('ПЛАН НАВЧАЛЬНОГО ПРОЦЕСУ ДЕННА'!AU104*$BY$4,0)&gt;0,ROUND('ПЛАН НАВЧАЛЬНОГО ПРОЦЕСУ ДЕННА'!AU104*$BY$4,0)*2,2),0)</f>
        <v>0</v>
      </c>
      <c r="AW100" s="311">
        <f>IF('ПЛАН НАВЧАЛЬНОГО ПРОЦЕСУ ДЕННА'!AV104&gt;0,IF(ROUND('ПЛАН НАВЧАЛЬНОГО ПРОЦЕСУ ДЕННА'!AV104*$BY$4,0)&gt;0,ROUND('ПЛАН НАВЧАЛЬНОГО ПРОЦЕСУ ДЕННА'!AV104*$BY$4,0)*2,2),0)</f>
        <v>0</v>
      </c>
      <c r="AX100" s="311">
        <f>IF('ПЛАН НАВЧАЛЬНОГО ПРОЦЕСУ ДЕННА'!AW104&gt;0,IF(ROUND('ПЛАН НАВЧАЛЬНОГО ПРОЦЕСУ ДЕННА'!AW104*$BY$4,0)&gt;0,ROUND('ПЛАН НАВЧАЛЬНОГО ПРОЦЕСУ ДЕННА'!AW104*$BY$4,0)*2,2),0)</f>
        <v>0</v>
      </c>
      <c r="AY100" s="70">
        <f>'ПЛАН НАВЧАЛЬНОГО ПРОЦЕСУ ДЕННА'!AX104</f>
        <v>0</v>
      </c>
      <c r="AZ100" s="311">
        <f>IF('ПЛАН НАВЧАЛЬНОГО ПРОЦЕСУ ДЕННА'!AY104&gt;0,IF(ROUND('ПЛАН НАВЧАЛЬНОГО ПРОЦЕСУ ДЕННА'!AY104*$BY$4,0)&gt;0,ROUND('ПЛАН НАВЧАЛЬНОГО ПРОЦЕСУ ДЕННА'!AY104*$BY$4,0)*2,2),0)</f>
        <v>0</v>
      </c>
      <c r="BA100" s="311">
        <f>IF('ПЛАН НАВЧАЛЬНОГО ПРОЦЕСУ ДЕННА'!AZ104&gt;0,IF(ROUND('ПЛАН НАВЧАЛЬНОГО ПРОЦЕСУ ДЕННА'!AZ104*$BY$4,0)&gt;0,ROUND('ПЛАН НАВЧАЛЬНОГО ПРОЦЕСУ ДЕННА'!AZ104*$BY$4,0)*2,2),0)</f>
        <v>0</v>
      </c>
      <c r="BB100" s="311">
        <f>IF('ПЛАН НАВЧАЛЬНОГО ПРОЦЕСУ ДЕННА'!BA104&gt;0,IF(ROUND('ПЛАН НАВЧАЛЬНОГО ПРОЦЕСУ ДЕННА'!BA104*$BY$4,0)&gt;0,ROUND('ПЛАН НАВЧАЛЬНОГО ПРОЦЕСУ ДЕННА'!BA104*$BY$4,0)*2,2),0)</f>
        <v>0</v>
      </c>
      <c r="BC100" s="70">
        <f>'ПЛАН НАВЧАЛЬНОГО ПРОЦЕСУ ДЕННА'!BB104</f>
        <v>0</v>
      </c>
      <c r="BD100" s="311">
        <f>IF('ПЛАН НАВЧАЛЬНОГО ПРОЦЕСУ ДЕННА'!BC104&gt;0,IF(ROUND('ПЛАН НАВЧАЛЬНОГО ПРОЦЕСУ ДЕННА'!BC104*$BY$4,0)&gt;0,ROUND('ПЛАН НАВЧАЛЬНОГО ПРОЦЕСУ ДЕННА'!BC104*$BY$4,0)*2,2),0)</f>
        <v>0</v>
      </c>
      <c r="BE100" s="311">
        <f>IF('ПЛАН НАВЧАЛЬНОГО ПРОЦЕСУ ДЕННА'!BD104&gt;0,IF(ROUND('ПЛАН НАВЧАЛЬНОГО ПРОЦЕСУ ДЕННА'!BD104*$BY$4,0)&gt;0,ROUND('ПЛАН НАВЧАЛЬНОГО ПРОЦЕСУ ДЕННА'!BD104*$BY$4,0)*2,2),0)</f>
        <v>0</v>
      </c>
      <c r="BF100" s="311">
        <f>IF('ПЛАН НАВЧАЛЬНОГО ПРОЦЕСУ ДЕННА'!BE104&gt;0,IF(ROUND('ПЛАН НАВЧАЛЬНОГО ПРОЦЕСУ ДЕННА'!BE104*$BY$4,0)&gt;0,ROUND('ПЛАН НАВЧАЛЬНОГО ПРОЦЕСУ ДЕННА'!BE104*$BY$4,0)*2,2),0)</f>
        <v>0</v>
      </c>
      <c r="BG100" s="70">
        <f>'ПЛАН НАВЧАЛЬНОГО ПРОЦЕСУ ДЕННА'!BF104</f>
        <v>0</v>
      </c>
      <c r="BH100" s="311">
        <f>IF('ПЛАН НАВЧАЛЬНОГО ПРОЦЕСУ ДЕННА'!BG104&gt;0,IF(ROUND('ПЛАН НАВЧАЛЬНОГО ПРОЦЕСУ ДЕННА'!BG104*$BY$4,0)&gt;0,ROUND('ПЛАН НАВЧАЛЬНОГО ПРОЦЕСУ ДЕННА'!BG104*$BY$4,0)*2,2),0)</f>
        <v>0</v>
      </c>
      <c r="BI100" s="311">
        <f>IF('ПЛАН НАВЧАЛЬНОГО ПРОЦЕСУ ДЕННА'!BH104&gt;0,IF(ROUND('ПЛАН НАВЧАЛЬНОГО ПРОЦЕСУ ДЕННА'!BH104*$BY$4,0)&gt;0,ROUND('ПЛАН НАВЧАЛЬНОГО ПРОЦЕСУ ДЕННА'!BH104*$BY$4,0)*2,2),0)</f>
        <v>0</v>
      </c>
      <c r="BJ100" s="311">
        <f>IF('ПЛАН НАВЧАЛЬНОГО ПРОЦЕСУ ДЕННА'!BI104&gt;0,IF(ROUND('ПЛАН НАВЧАЛЬНОГО ПРОЦЕСУ ДЕННА'!BI104*$BY$4,0)&gt;0,ROUND('ПЛАН НАВЧАЛЬНОГО ПРОЦЕСУ ДЕННА'!BI104*$BY$4,0)*2,2),0)</f>
        <v>0</v>
      </c>
      <c r="BK100" s="70">
        <f>'ПЛАН НАВЧАЛЬНОГО ПРОЦЕСУ ДЕННА'!BJ104</f>
        <v>0</v>
      </c>
      <c r="BL100" s="63">
        <f t="shared" si="130"/>
        <v>0</v>
      </c>
      <c r="BN100" s="14">
        <f>IF(OR(MID($D100,1,1)="1",MID($E100,1,1)="1",MID($F100,1,1)="1",MID($G100,1,1)="1",MID($H100,1,1)="1",MID($I100,1,1)="1",MID($J100,1,1)="1",MID($K100,1,1)="1",MID($M100,1,1)="1",MID($N100,1,1)="1",MID($O100,1,1)=1),$AA100/$DB100,0)</f>
        <v>0</v>
      </c>
      <c r="BO100" s="14">
        <f>IF(OR(MID($D100,1,1)="2",MID($E100,1,1)="2",MID($F100,1,1)="2",MID($G100,1,1)="2",MID($H100,1,1)="2",MID($I100,1,1)="2",MID($J100,1,1)="2",MID($K100,1,1)="2",MID($M100,1,1)="2",MID($N100,1,1)="2",MID($O100,1,1)=1),$AA100/$DB100,0)</f>
        <v>0</v>
      </c>
      <c r="BP100" s="14">
        <f>IF(OR(MID($D100,1,1)="3",MID($E100,1,1)="3",MID($F100,1,1)="3",MID($G100,1,1)="3",MID($H100,1,1)="3",MID($I100,1,1)="3",MID($J100,1,1)="3",MID($K100,1,1)="3",MID($M100,1,1)="3",MID($N100,1,1)="3",MID($O100,1,1)=1),$AA100/$DB100,0)</f>
        <v>0</v>
      </c>
      <c r="BQ100" s="14">
        <f>IF(OR(MID($D100,1,1)="4",MID($E100,1,1)="4",MID($F100,1,1)="4",MID($G100,1,1)="4",MID($H100,1,1)="4",MID($I100,1,1)="4",MID($J100,1,1)="4",MID($K100,1,1)="4",MID($M100,1,1)="4",MID($N100,1,1)="4",MID($O100,1,1)=1),$AA100/$DB100,0)</f>
        <v>0</v>
      </c>
      <c r="BR100" s="14">
        <f>IF(OR(MID($D100,1,1)="5",MID($E100,1,1)="5",MID($F100,1,1)="5",MID($G100,1,1)="5",MID($H100,1,1)="5",MID($I100,1,1)="5",MID($J100,1,1)="5",MID($K100,1,1)="5",MID($M100,1,1)="5",MID($N100,1,1)="5",MID($O100,1,1)=1),$AA100/$DB100,0)</f>
        <v>0</v>
      </c>
      <c r="BS100" s="14">
        <f>IF(OR(MID($D100,1,1)="6",MID($E100,1,1)="6",MID($F100,1,1)="6",MID($G100,1,1)="6",MID($H100,1,1)="6",MID($I100,1,1)="6",MID($J100,1,1)="6",MID($K100,1,1)="6",MID($M100,1,1)="6",MID($N100,1,1)="6",MID($O100,1,1)=1),$AA100/$DB100,0)</f>
        <v>0</v>
      </c>
      <c r="BT100" s="14">
        <f>IF(OR(MID($D100,1,1)="7",MID($E100,1,1)="7",MID($F100,1,1)="7",MID($G100,1,1)="7",MID($H100,1,1)="7",MID($I100,1,1)="7",MID($J100,1,1)="7",MID($K100,1,1)="7",MID($M100,1,1)="7",MID($N100,1,1)="7",MID($O100,1,1)=1),$AA100/$DB100,0)</f>
        <v>0</v>
      </c>
      <c r="BU100" s="14">
        <f>IF(OR(MID($D100,1,1)="8",MID($E100,1,1)="8",MID($F100,1,1)="8",MID($G100,1,1)="8",MID($H100,1,1)="8",MID($I100,1,1)="8",MID($J100,1,1)="8",MID($K100,1,1)="8",MID($M100,1,1)="8",MID($N100,1,1)="8",MID($O100,1,1)=1),$AA100/$DB100,0)</f>
        <v>0</v>
      </c>
      <c r="BV100" s="92">
        <f>SUM(BN100:BU100)</f>
        <v>0</v>
      </c>
      <c r="BY100"/>
      <c r="BZ100"/>
      <c r="CA100"/>
      <c r="CB100"/>
      <c r="CC100"/>
      <c r="CD100"/>
      <c r="CE100"/>
      <c r="CF100"/>
      <c r="CG100" s="216"/>
      <c r="CH100" s="312">
        <f>MAX(BY100:CF100)</f>
        <v>0</v>
      </c>
      <c r="CJ100" s="313">
        <f>IF(MID($D100,1,1)="1",1,0)+IF(MID($E100,1,1)="1",1,0)+IF(MID($F100,1,1)="1",1,0)+IF(MID($G100,1,1)="1",1,0)</f>
        <v>0</v>
      </c>
      <c r="CK100" s="313">
        <f>IF(MID($D100,1,1)="2",1,0)+IF(MID($E100,1,1)="2",1,0)+IF(MID($F100,1,1)="2",1,0)+IF(MID($G100,1,1)="2",1,0)</f>
        <v>0</v>
      </c>
      <c r="CL100" s="313">
        <f>IF(MID($D100,1,1)="3",1,0)+IF(MID($E100,1,1)="3",1,0)+IF(MID($F100,1,1)="3",1,0)+IF(MID($G100,1,1)="3",1,0)</f>
        <v>0</v>
      </c>
      <c r="CM100" s="313">
        <f>IF(MID($D100,1,1)="4",1,0)+IF(MID($E100,1,1)="4",1,0)+IF(MID($F100,1,1)="4",1,0)+IF(MID($G100,1,1)="4",1,0)</f>
        <v>0</v>
      </c>
      <c r="CN100" s="313">
        <f>IF(MID($D100,1,1)="5",1,0)+IF(MID($E100,1,1)="5",1,0)+IF(MID($F100,1,1)="5",1,0)+IF(MID($G100,1,1)="5",1,0)+IF(MID($H100,1,1)="5",1,0)+IF(MID($I100,1,1)="5",1,0)+IF(MID($J100,1,1)="5",1,0)</f>
        <v>0</v>
      </c>
      <c r="CO100" s="313">
        <f>IF(MID($D100,1,1)="6",1,0)+IF(MID($E100,1,1)="6",1,0)+IF(MID($F100,1,1)="6",1,0)+IF(MID($G100,1,1)="6",1,0)+IF(MID($H100,1,1)="6",1,0)+IF(MID($I100,1,1)="6",1,0)+IF(MID($J100,1,1)="6",1,0)</f>
        <v>0</v>
      </c>
      <c r="CP100" s="313">
        <f>IF(MID($D100,1,1)="7",1,0)+IF(MID($E100,1,1)="7",1,0)+IF(MID($F100,1,1)="7",1,0)+IF(MID($G100,1,1)="7",1,0)+IF(MID($H100,1,1)="7",1,0)+IF(MID($I100,1,1)="7",1,0)+IF(MID($J100,1,1)="7",1,0)</f>
        <v>0</v>
      </c>
      <c r="CQ100" s="313">
        <f>IF(MID($D100,1,1)="8",1,0)+IF(MID($E100,1,1)="8",1,0)+IF(MID($F100,1,1)="8",1,0)+IF(MID($G100,1,1)="8",1,0)+IF(MID($H100,1,1)="8",1,0)+IF(MID($I100,1,1)="8",1,0)+IF(MID($J100,1,1)="8",1,0)</f>
        <v>0</v>
      </c>
      <c r="CR100" s="314">
        <f>SUM(CJ100:CQ100)</f>
        <v>0</v>
      </c>
      <c r="CS100" s="313">
        <f>IF(MID(H100,1,1)="1",1,0)+IF(MID(I100,1,1)="1",1,0)+IF(MID(J100,1,1)="1",1,0)+IF(MID(K100,1,1)="1",1,0)+IF(MID(M100,1,1)="1",1,0)+IF(MID(N100,1,1)="1",1,0)+IF(MID(O100,1,1)="1",1,0)</f>
        <v>0</v>
      </c>
      <c r="CT100" s="313">
        <f>IF(MID(H100,1,1)="2",1,0)+IF(MID(I100,1,1)="2",1,0)+IF(MID(J100,1,1)="2",1,0)+IF(MID(K100,1,1)="2",1,0)+IF(MID(M100,1,1)="2",1,0)+IF(MID(N100,1,1)="2",1,0)+IF(MID(O100,1,1)="2",1,0)</f>
        <v>0</v>
      </c>
      <c r="CU100" s="315">
        <f>IF(MID(H100,1,1)="3",1,0)+IF(MID(I100,1,1)="3",1,0)+IF(MID(J100,1,1)="3",1,0)+IF(MID(K100,1,1)="3",1,0)+IF(MID(M100,1,1)="3",1,0)+IF(MID(N100,1,1)="3",1,0)+IF(MID(O100,1,1)="3",1,0)</f>
        <v>0</v>
      </c>
      <c r="CV100" s="313">
        <f>IF(MID(H100,1,1)="4",1,0)+IF(MID(I100,1,1)="4",1,0)+IF(MID(J100,1,1)="4",1,0)+IF(MID(K100,1,1)="4",1,0)+IF(MID(M100,1,1)="4",1,0)+IF(MID(N100,1,1)="4",1,0)+IF(MID(O100,1,1)="4",1,0)</f>
        <v>0</v>
      </c>
      <c r="CW100" s="313">
        <f>IF(MID(H100,1,1)="5",1,0)+IF(MID(I100,1,1)="5",1,0)+IF(MID(J100,1,1)="5",1,0)+IF(MID(K100,1,1)="5",1,0)+IF(MID(M100,1,1)="5",1,0)+IF(MID(N100,1,1)="5",1,0)+IF(MID(O100,1,1)="5",1,0)</f>
        <v>0</v>
      </c>
      <c r="CX100" s="313">
        <f>IF(MID(H100,1,1)="6",1,0)+IF(MID(I100,1,1)="6",1,0)+IF(MID(J100,1,1)="6",1,0)+IF(MID(K100,1,1)="6",1,0)+IF(MID(M100,1,1)="6",1,0)+IF(MID(N100,1,1)="6",1,0)+IF(MID(O100,1,1)="6",1,0)</f>
        <v>0</v>
      </c>
      <c r="CY100" s="313">
        <f>IF(MID(H100,1,1)="7",1,0)+IF(MID(I100,1,1)="7",1,0)+IF(MID(J100,1,1)="7",1,0)+IF(MID(K100,1,1)="7",1,0)+IF(MID(M100,1,1)="7",1,0)+IF(MID(N100,1,1)="7",1,0)+IF(MID(O100,1,1)="7",1,0)</f>
        <v>0</v>
      </c>
      <c r="CZ100" s="313">
        <f>IF(MID(H100,1,1)="8",1,0)+IF(MID(I100,1,1)="8",1,0)+IF(MID(J100,1,1)="8",1,0)+IF(MID(K100,1,1)="8",1,0)+IF(MID(M100,1,1)="8",1,0)+IF(MID(N100,1,1)="8",1,0)+IF(MID(O100,1,1)="8",1,0)</f>
        <v>0</v>
      </c>
      <c r="DA100" s="316">
        <f>SUM(CS100:CZ100)</f>
        <v>0</v>
      </c>
      <c r="DB100" s="19">
        <f>CR100+DA100</f>
        <v>0</v>
      </c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1:127" s="19" customFormat="1" ht="12.5" hidden="1">
      <c r="A101" s="22" t="str">
        <f>'ПЛАН НАВЧАЛЬНОГО ПРОЦЕСУ ДЕННА'!A105</f>
        <v>1.5.04</v>
      </c>
      <c r="B101" s="414">
        <f>'ПЛАН НАВЧАЛЬНОГО ПРОЦЕСУ ДЕННА'!B105</f>
        <v>0</v>
      </c>
      <c r="C101" s="415">
        <f>'ПЛАН НАВЧАЛЬНОГО ПРОЦЕСУ ДЕННА'!C105</f>
        <v>0</v>
      </c>
      <c r="D101" s="307">
        <f>'ПЛАН НАВЧАЛЬНОГО ПРОЦЕСУ ДЕННА'!D105</f>
        <v>0</v>
      </c>
      <c r="E101" s="308">
        <f>'ПЛАН НАВЧАЛЬНОГО ПРОЦЕСУ ДЕННА'!E105</f>
        <v>0</v>
      </c>
      <c r="F101" s="308">
        <f>'ПЛАН НАВЧАЛЬНОГО ПРОЦЕСУ ДЕННА'!F105</f>
        <v>0</v>
      </c>
      <c r="G101" s="309">
        <f>'ПЛАН НАВЧАЛЬНОГО ПРОЦЕСУ ДЕННА'!G105</f>
        <v>0</v>
      </c>
      <c r="H101" s="307">
        <f>'ПЛАН НАВЧАЛЬНОГО ПРОЦЕСУ ДЕННА'!H105</f>
        <v>0</v>
      </c>
      <c r="I101" s="308">
        <f>'ПЛАН НАВЧАЛЬНОГО ПРОЦЕСУ ДЕННА'!I105</f>
        <v>0</v>
      </c>
      <c r="J101" s="308">
        <f>'ПЛАН НАВЧАЛЬНОГО ПРОЦЕСУ ДЕННА'!J105</f>
        <v>0</v>
      </c>
      <c r="K101" s="308">
        <f>'ПЛАН НАВЧАЛЬНОГО ПРОЦЕСУ ДЕННА'!K105</f>
        <v>0</v>
      </c>
      <c r="L101" s="308">
        <f>'ПЛАН НАВЧАЛЬНОГО ПРОЦЕСУ ДЕННА'!L105</f>
        <v>0</v>
      </c>
      <c r="M101" s="308">
        <f>'ПЛАН НАВЧАЛЬНОГО ПРОЦЕСУ ДЕННА'!M105</f>
        <v>0</v>
      </c>
      <c r="N101" s="308">
        <f>'ПЛАН НАВЧАЛЬНОГО ПРОЦЕСУ ДЕННА'!N105</f>
        <v>0</v>
      </c>
      <c r="O101" s="308">
        <f>'ПЛАН НАВЧАЛЬНОГО ПРОЦЕСУ ДЕННА'!O105</f>
        <v>0</v>
      </c>
      <c r="P101" s="273">
        <f>'ПЛАН НАВЧАЛЬНОГО ПРОЦЕСУ ДЕННА'!P105</f>
        <v>0</v>
      </c>
      <c r="Q101" s="273">
        <f>'ПЛАН НАВЧАЛЬНОГО ПРОЦЕСУ ДЕННА'!Q105</f>
        <v>0</v>
      </c>
      <c r="R101" s="307">
        <f>'ПЛАН НАВЧАЛЬНОГО ПРОЦЕСУ ДЕННА'!R105</f>
        <v>0</v>
      </c>
      <c r="S101" s="308">
        <f>'ПЛАН НАВЧАЛЬНОГО ПРОЦЕСУ ДЕННА'!S105</f>
        <v>0</v>
      </c>
      <c r="T101" s="308">
        <f>'ПЛАН НАВЧАЛЬНОГО ПРОЦЕСУ ДЕННА'!T105</f>
        <v>0</v>
      </c>
      <c r="U101" s="308">
        <f>'ПЛАН НАВЧАЛЬНОГО ПРОЦЕСУ ДЕННА'!U105</f>
        <v>0</v>
      </c>
      <c r="V101" s="308">
        <f>'ПЛАН НАВЧАЛЬНОГО ПРОЦЕСУ ДЕННА'!V105</f>
        <v>0</v>
      </c>
      <c r="W101" s="308">
        <f>'ПЛАН НАВЧАЛЬНОГО ПРОЦЕСУ ДЕННА'!W105</f>
        <v>0</v>
      </c>
      <c r="X101" s="308"/>
      <c r="Y101" s="308">
        <f>'ПЛАН НАВЧАЛЬНОГО ПРОЦЕСУ ДЕННА'!X105</f>
        <v>0</v>
      </c>
      <c r="Z101" s="147">
        <f>'ПЛАН НАВЧАЛЬНОГО ПРОЦЕСУ ДЕННА'!Y105</f>
        <v>0</v>
      </c>
      <c r="AA101" s="147">
        <f>CEILING(Z101/$BT$7,0.25)</f>
        <v>0</v>
      </c>
      <c r="AB101" s="9">
        <f t="shared" si="128"/>
        <v>0</v>
      </c>
      <c r="AC101" s="9">
        <f t="shared" si="128"/>
        <v>0</v>
      </c>
      <c r="AD101" s="9">
        <f t="shared" si="128"/>
        <v>0</v>
      </c>
      <c r="AE101" s="9">
        <f t="shared" si="129"/>
        <v>0</v>
      </c>
      <c r="AF101" s="311">
        <f>IF('ПЛАН НАВЧАЛЬНОГО ПРОЦЕСУ ДЕННА'!AE105&gt;0,IF(ROUND('ПЛАН НАВЧАЛЬНОГО ПРОЦЕСУ ДЕННА'!AE105*$BY$4,0)&gt;0,ROUND('ПЛАН НАВЧАЛЬНОГО ПРОЦЕСУ ДЕННА'!AE105*$BY$4,0)*2,2),0)</f>
        <v>0</v>
      </c>
      <c r="AG101" s="311">
        <f>IF('ПЛАН НАВЧАЛЬНОГО ПРОЦЕСУ ДЕННА'!AF105&gt;0,IF(ROUND('ПЛАН НАВЧАЛЬНОГО ПРОЦЕСУ ДЕННА'!AF105*$BY$4,0)&gt;0,ROUND('ПЛАН НАВЧАЛЬНОГО ПРОЦЕСУ ДЕННА'!AF105*$BY$4,0)*2,2),0)</f>
        <v>0</v>
      </c>
      <c r="AH101" s="311">
        <f>IF('ПЛАН НАВЧАЛЬНОГО ПРОЦЕСУ ДЕННА'!AG105&gt;0,IF(ROUND('ПЛАН НАВЧАЛЬНОГО ПРОЦЕСУ ДЕННА'!AG105*$BY$4,0)&gt;0,ROUND('ПЛАН НАВЧАЛЬНОГО ПРОЦЕСУ ДЕННА'!AG105*$BY$4,0)*2,2),0)</f>
        <v>0</v>
      </c>
      <c r="AI101" s="70">
        <f>'ПЛАН НАВЧАЛЬНОГО ПРОЦЕСУ ДЕННА'!AH105</f>
        <v>0</v>
      </c>
      <c r="AJ101" s="311">
        <f>IF('ПЛАН НАВЧАЛЬНОГО ПРОЦЕСУ ДЕННА'!AI105&gt;0,IF(ROUND('ПЛАН НАВЧАЛЬНОГО ПРОЦЕСУ ДЕННА'!AI105*$BY$4,0)&gt;0,ROUND('ПЛАН НАВЧАЛЬНОГО ПРОЦЕСУ ДЕННА'!AI105*$BY$4,0)*2,2),0)</f>
        <v>0</v>
      </c>
      <c r="AK101" s="311">
        <f>IF('ПЛАН НАВЧАЛЬНОГО ПРОЦЕСУ ДЕННА'!AJ105&gt;0,IF(ROUND('ПЛАН НАВЧАЛЬНОГО ПРОЦЕСУ ДЕННА'!AJ105*$BY$4,0)&gt;0,ROUND('ПЛАН НАВЧАЛЬНОГО ПРОЦЕСУ ДЕННА'!AJ105*$BY$4,0)*2,2),0)</f>
        <v>0</v>
      </c>
      <c r="AL101" s="311">
        <f>IF('ПЛАН НАВЧАЛЬНОГО ПРОЦЕСУ ДЕННА'!AK105&gt;0,IF(ROUND('ПЛАН НАВЧАЛЬНОГО ПРОЦЕСУ ДЕННА'!AK105*$BY$4,0)&gt;0,ROUND('ПЛАН НАВЧАЛЬНОГО ПРОЦЕСУ ДЕННА'!AK105*$BY$4,0)*2,2),0)</f>
        <v>0</v>
      </c>
      <c r="AM101" s="70">
        <f>'ПЛАН НАВЧАЛЬНОГО ПРОЦЕСУ ДЕННА'!AL105</f>
        <v>0</v>
      </c>
      <c r="AN101" s="311">
        <f>IF('ПЛАН НАВЧАЛЬНОГО ПРОЦЕСУ ДЕННА'!AM105&gt;0,IF(ROUND('ПЛАН НАВЧАЛЬНОГО ПРОЦЕСУ ДЕННА'!AM105*$BY$4,0)&gt;0,ROUND('ПЛАН НАВЧАЛЬНОГО ПРОЦЕСУ ДЕННА'!AM105*$BY$4,0)*2,2),0)</f>
        <v>0</v>
      </c>
      <c r="AO101" s="311">
        <f>IF('ПЛАН НАВЧАЛЬНОГО ПРОЦЕСУ ДЕННА'!AN105&gt;0,IF(ROUND('ПЛАН НАВЧАЛЬНОГО ПРОЦЕСУ ДЕННА'!AN105*$BY$4,0)&gt;0,ROUND('ПЛАН НАВЧАЛЬНОГО ПРОЦЕСУ ДЕННА'!AN105*$BY$4,0)*2,2),0)</f>
        <v>0</v>
      </c>
      <c r="AP101" s="311">
        <f>IF('ПЛАН НАВЧАЛЬНОГО ПРОЦЕСУ ДЕННА'!AO105&gt;0,IF(ROUND('ПЛАН НАВЧАЛЬНОГО ПРОЦЕСУ ДЕННА'!AO105*$BY$4,0)&gt;0,ROUND('ПЛАН НАВЧАЛЬНОГО ПРОЦЕСУ ДЕННА'!AO105*$BY$4,0)*2,2),0)</f>
        <v>0</v>
      </c>
      <c r="AQ101" s="70">
        <f>'ПЛАН НАВЧАЛЬНОГО ПРОЦЕСУ ДЕННА'!AP105</f>
        <v>0</v>
      </c>
      <c r="AR101" s="311">
        <f>IF('ПЛАН НАВЧАЛЬНОГО ПРОЦЕСУ ДЕННА'!AQ105&gt;0,IF(ROUND('ПЛАН НАВЧАЛЬНОГО ПРОЦЕСУ ДЕННА'!AQ105*$BY$4,0)&gt;0,ROUND('ПЛАН НАВЧАЛЬНОГО ПРОЦЕСУ ДЕННА'!AQ105*$BY$4,0)*2,2),0)</f>
        <v>0</v>
      </c>
      <c r="AS101" s="311">
        <f>IF('ПЛАН НАВЧАЛЬНОГО ПРОЦЕСУ ДЕННА'!AR105&gt;0,IF(ROUND('ПЛАН НАВЧАЛЬНОГО ПРОЦЕСУ ДЕННА'!AR105*$BY$4,0)&gt;0,ROUND('ПЛАН НАВЧАЛЬНОГО ПРОЦЕСУ ДЕННА'!AR105*$BY$4,0)*2,2),0)</f>
        <v>0</v>
      </c>
      <c r="AT101" s="311">
        <f>IF('ПЛАН НАВЧАЛЬНОГО ПРОЦЕСУ ДЕННА'!AS105&gt;0,IF(ROUND('ПЛАН НАВЧАЛЬНОГО ПРОЦЕСУ ДЕННА'!AS105*$BY$4,0)&gt;0,ROUND('ПЛАН НАВЧАЛЬНОГО ПРОЦЕСУ ДЕННА'!AS105*$BY$4,0)*2,2),0)</f>
        <v>0</v>
      </c>
      <c r="AU101" s="70">
        <f>'ПЛАН НАВЧАЛЬНОГО ПРОЦЕСУ ДЕННА'!AT105</f>
        <v>0</v>
      </c>
      <c r="AV101" s="311">
        <f>IF('ПЛАН НАВЧАЛЬНОГО ПРОЦЕСУ ДЕННА'!AU105&gt;0,IF(ROUND('ПЛАН НАВЧАЛЬНОГО ПРОЦЕСУ ДЕННА'!AU105*$BY$4,0)&gt;0,ROUND('ПЛАН НАВЧАЛЬНОГО ПРОЦЕСУ ДЕННА'!AU105*$BY$4,0)*2,2),0)</f>
        <v>0</v>
      </c>
      <c r="AW101" s="311">
        <f>IF('ПЛАН НАВЧАЛЬНОГО ПРОЦЕСУ ДЕННА'!AV105&gt;0,IF(ROUND('ПЛАН НАВЧАЛЬНОГО ПРОЦЕСУ ДЕННА'!AV105*$BY$4,0)&gt;0,ROUND('ПЛАН НАВЧАЛЬНОГО ПРОЦЕСУ ДЕННА'!AV105*$BY$4,0)*2,2),0)</f>
        <v>0</v>
      </c>
      <c r="AX101" s="311">
        <f>IF('ПЛАН НАВЧАЛЬНОГО ПРОЦЕСУ ДЕННА'!AW105&gt;0,IF(ROUND('ПЛАН НАВЧАЛЬНОГО ПРОЦЕСУ ДЕННА'!AW105*$BY$4,0)&gt;0,ROUND('ПЛАН НАВЧАЛЬНОГО ПРОЦЕСУ ДЕННА'!AW105*$BY$4,0)*2,2),0)</f>
        <v>0</v>
      </c>
      <c r="AY101" s="70">
        <f>'ПЛАН НАВЧАЛЬНОГО ПРОЦЕСУ ДЕННА'!AX105</f>
        <v>0</v>
      </c>
      <c r="AZ101" s="311">
        <f>IF('ПЛАН НАВЧАЛЬНОГО ПРОЦЕСУ ДЕННА'!AY105&gt;0,IF(ROUND('ПЛАН НАВЧАЛЬНОГО ПРОЦЕСУ ДЕННА'!AY105*$BY$4,0)&gt;0,ROUND('ПЛАН НАВЧАЛЬНОГО ПРОЦЕСУ ДЕННА'!AY105*$BY$4,0)*2,2),0)</f>
        <v>0</v>
      </c>
      <c r="BA101" s="311">
        <f>IF('ПЛАН НАВЧАЛЬНОГО ПРОЦЕСУ ДЕННА'!AZ105&gt;0,IF(ROUND('ПЛАН НАВЧАЛЬНОГО ПРОЦЕСУ ДЕННА'!AZ105*$BY$4,0)&gt;0,ROUND('ПЛАН НАВЧАЛЬНОГО ПРОЦЕСУ ДЕННА'!AZ105*$BY$4,0)*2,2),0)</f>
        <v>0</v>
      </c>
      <c r="BB101" s="311">
        <f>IF('ПЛАН НАВЧАЛЬНОГО ПРОЦЕСУ ДЕННА'!BA105&gt;0,IF(ROUND('ПЛАН НАВЧАЛЬНОГО ПРОЦЕСУ ДЕННА'!BA105*$BY$4,0)&gt;0,ROUND('ПЛАН НАВЧАЛЬНОГО ПРОЦЕСУ ДЕННА'!BA105*$BY$4,0)*2,2),0)</f>
        <v>0</v>
      </c>
      <c r="BC101" s="70">
        <f>'ПЛАН НАВЧАЛЬНОГО ПРОЦЕСУ ДЕННА'!BB105</f>
        <v>0</v>
      </c>
      <c r="BD101" s="311">
        <f>IF('ПЛАН НАВЧАЛЬНОГО ПРОЦЕСУ ДЕННА'!BC105&gt;0,IF(ROUND('ПЛАН НАВЧАЛЬНОГО ПРОЦЕСУ ДЕННА'!BC105*$BY$4,0)&gt;0,ROUND('ПЛАН НАВЧАЛЬНОГО ПРОЦЕСУ ДЕННА'!BC105*$BY$4,0)*2,2),0)</f>
        <v>0</v>
      </c>
      <c r="BE101" s="311">
        <f>IF('ПЛАН НАВЧАЛЬНОГО ПРОЦЕСУ ДЕННА'!BD105&gt;0,IF(ROUND('ПЛАН НАВЧАЛЬНОГО ПРОЦЕСУ ДЕННА'!BD105*$BY$4,0)&gt;0,ROUND('ПЛАН НАВЧАЛЬНОГО ПРОЦЕСУ ДЕННА'!BD105*$BY$4,0)*2,2),0)</f>
        <v>0</v>
      </c>
      <c r="BF101" s="311">
        <f>IF('ПЛАН НАВЧАЛЬНОГО ПРОЦЕСУ ДЕННА'!BE105&gt;0,IF(ROUND('ПЛАН НАВЧАЛЬНОГО ПРОЦЕСУ ДЕННА'!BE105*$BY$4,0)&gt;0,ROUND('ПЛАН НАВЧАЛЬНОГО ПРОЦЕСУ ДЕННА'!BE105*$BY$4,0)*2,2),0)</f>
        <v>0</v>
      </c>
      <c r="BG101" s="70">
        <f>'ПЛАН НАВЧАЛЬНОГО ПРОЦЕСУ ДЕННА'!BF105</f>
        <v>0</v>
      </c>
      <c r="BH101" s="311">
        <f>IF('ПЛАН НАВЧАЛЬНОГО ПРОЦЕСУ ДЕННА'!BG105&gt;0,IF(ROUND('ПЛАН НАВЧАЛЬНОГО ПРОЦЕСУ ДЕННА'!BG105*$BY$4,0)&gt;0,ROUND('ПЛАН НАВЧАЛЬНОГО ПРОЦЕСУ ДЕННА'!BG105*$BY$4,0)*2,2),0)</f>
        <v>0</v>
      </c>
      <c r="BI101" s="311">
        <f>IF('ПЛАН НАВЧАЛЬНОГО ПРОЦЕСУ ДЕННА'!BH105&gt;0,IF(ROUND('ПЛАН НАВЧАЛЬНОГО ПРОЦЕСУ ДЕННА'!BH105*$BY$4,0)&gt;0,ROUND('ПЛАН НАВЧАЛЬНОГО ПРОЦЕСУ ДЕННА'!BH105*$BY$4,0)*2,2),0)</f>
        <v>0</v>
      </c>
      <c r="BJ101" s="311">
        <f>IF('ПЛАН НАВЧАЛЬНОГО ПРОЦЕСУ ДЕННА'!BI105&gt;0,IF(ROUND('ПЛАН НАВЧАЛЬНОГО ПРОЦЕСУ ДЕННА'!BI105*$BY$4,0)&gt;0,ROUND('ПЛАН НАВЧАЛЬНОГО ПРОЦЕСУ ДЕННА'!BI105*$BY$4,0)*2,2),0)</f>
        <v>0</v>
      </c>
      <c r="BK101" s="70">
        <f>'ПЛАН НАВЧАЛЬНОГО ПРОЦЕСУ ДЕННА'!BJ105</f>
        <v>0</v>
      </c>
      <c r="BL101" s="63">
        <f t="shared" si="130"/>
        <v>0</v>
      </c>
      <c r="BN101" s="14">
        <f>IF(OR(MID($D101,1,1)="1",MID($E101,1,1)="1",MID($F101,1,1)="1",MID($G101,1,1)="1",MID($H101,1,1)="1",MID($I101,1,1)="1",MID($J101,1,1)="1",MID($K101,1,1)="1",MID($M101,1,1)="1",MID($N101,1,1)="1",MID($O101,1,1)=1),$AA101/$DB101,0)</f>
        <v>0</v>
      </c>
      <c r="BO101" s="14">
        <f>IF(OR(MID($D101,1,1)="2",MID($E101,1,1)="2",MID($F101,1,1)="2",MID($G101,1,1)="2",MID($H101,1,1)="2",MID($I101,1,1)="2",MID($J101,1,1)="2",MID($K101,1,1)="2",MID($M101,1,1)="2",MID($N101,1,1)="2",MID($O101,1,1)=1),$AA101/$DB101,0)</f>
        <v>0</v>
      </c>
      <c r="BP101" s="14">
        <f>IF(OR(MID($D101,1,1)="3",MID($E101,1,1)="3",MID($F101,1,1)="3",MID($G101,1,1)="3",MID($H101,1,1)="3",MID($I101,1,1)="3",MID($J101,1,1)="3",MID($K101,1,1)="3",MID($M101,1,1)="3",MID($N101,1,1)="3",MID($O101,1,1)=1),$AA101/$DB101,0)</f>
        <v>0</v>
      </c>
      <c r="BQ101" s="14">
        <f>IF(OR(MID($D101,1,1)="4",MID($E101,1,1)="4",MID($F101,1,1)="4",MID($G101,1,1)="4",MID($H101,1,1)="4",MID($I101,1,1)="4",MID($J101,1,1)="4",MID($K101,1,1)="4",MID($M101,1,1)="4",MID($N101,1,1)="4",MID($O101,1,1)=1),$AA101/$DB101,0)</f>
        <v>0</v>
      </c>
      <c r="BR101" s="14">
        <f>IF(OR(MID($D101,1,1)="5",MID($E101,1,1)="5",MID($F101,1,1)="5",MID($G101,1,1)="5",MID($H101,1,1)="5",MID($I101,1,1)="5",MID($J101,1,1)="5",MID($K101,1,1)="5",MID($M101,1,1)="5",MID($N101,1,1)="5",MID($O101,1,1)=1),$AA101/$DB101,0)</f>
        <v>0</v>
      </c>
      <c r="BS101" s="14">
        <f>IF(OR(MID($D101,1,1)="6",MID($E101,1,1)="6",MID($F101,1,1)="6",MID($G101,1,1)="6",MID($H101,1,1)="6",MID($I101,1,1)="6",MID($J101,1,1)="6",MID($K101,1,1)="6",MID($M101,1,1)="6",MID($N101,1,1)="6",MID($O101,1,1)=1),$AA101/$DB101,0)</f>
        <v>0</v>
      </c>
      <c r="BT101" s="14">
        <f>IF(OR(MID($D101,1,1)="7",MID($E101,1,1)="7",MID($F101,1,1)="7",MID($G101,1,1)="7",MID($H101,1,1)="7",MID($I101,1,1)="7",MID($J101,1,1)="7",MID($K101,1,1)="7",MID($M101,1,1)="7",MID($N101,1,1)="7",MID($O101,1,1)=1),$AA101/$DB101,0)</f>
        <v>0</v>
      </c>
      <c r="BU101" s="14">
        <f>IF(OR(MID($D101,1,1)="8",MID($E101,1,1)="8",MID($F101,1,1)="8",MID($G101,1,1)="8",MID($H101,1,1)="8",MID($I101,1,1)="8",MID($J101,1,1)="8",MID($K101,1,1)="8",MID($M101,1,1)="8",MID($N101,1,1)="8",MID($O101,1,1)=1),$AA101/$DB101,0)</f>
        <v>0</v>
      </c>
      <c r="BV101" s="92">
        <f>SUM(BN101:BU101)</f>
        <v>0</v>
      </c>
      <c r="BY101"/>
      <c r="BZ101"/>
      <c r="CA101"/>
      <c r="CB101"/>
      <c r="CC101"/>
      <c r="CD101"/>
      <c r="CE101"/>
      <c r="CF101"/>
      <c r="CG101" s="216"/>
      <c r="CH101" s="312">
        <f>MAX(BY101:CF101)</f>
        <v>0</v>
      </c>
      <c r="CJ101" s="313">
        <f>IF(MID($D101,1,1)="1",1,0)+IF(MID($E101,1,1)="1",1,0)+IF(MID($F101,1,1)="1",1,0)+IF(MID($G101,1,1)="1",1,0)</f>
        <v>0</v>
      </c>
      <c r="CK101" s="313">
        <f>IF(MID($D101,1,1)="2",1,0)+IF(MID($E101,1,1)="2",1,0)+IF(MID($F101,1,1)="2",1,0)+IF(MID($G101,1,1)="2",1,0)</f>
        <v>0</v>
      </c>
      <c r="CL101" s="313">
        <f>IF(MID($D101,1,1)="3",1,0)+IF(MID($E101,1,1)="3",1,0)+IF(MID($F101,1,1)="3",1,0)+IF(MID($G101,1,1)="3",1,0)</f>
        <v>0</v>
      </c>
      <c r="CM101" s="313">
        <f>IF(MID($D101,1,1)="4",1,0)+IF(MID($E101,1,1)="4",1,0)+IF(MID($F101,1,1)="4",1,0)+IF(MID($G101,1,1)="4",1,0)</f>
        <v>0</v>
      </c>
      <c r="CN101" s="313">
        <f>IF(MID($D101,1,1)="5",1,0)+IF(MID($E101,1,1)="5",1,0)+IF(MID($F101,1,1)="5",1,0)+IF(MID($G101,1,1)="5",1,0)+IF(MID($H101,1,1)="5",1,0)+IF(MID($I101,1,1)="5",1,0)+IF(MID($J101,1,1)="5",1,0)</f>
        <v>0</v>
      </c>
      <c r="CO101" s="313">
        <f>IF(MID($D101,1,1)="6",1,0)+IF(MID($E101,1,1)="6",1,0)+IF(MID($F101,1,1)="6",1,0)+IF(MID($G101,1,1)="6",1,0)+IF(MID($H101,1,1)="6",1,0)+IF(MID($I101,1,1)="6",1,0)+IF(MID($J101,1,1)="6",1,0)</f>
        <v>0</v>
      </c>
      <c r="CP101" s="313">
        <f>IF(MID($D101,1,1)="7",1,0)+IF(MID($E101,1,1)="7",1,0)+IF(MID($F101,1,1)="7",1,0)+IF(MID($G101,1,1)="7",1,0)+IF(MID($H101,1,1)="7",1,0)+IF(MID($I101,1,1)="7",1,0)+IF(MID($J101,1,1)="7",1,0)</f>
        <v>0</v>
      </c>
      <c r="CQ101" s="313">
        <f>IF(MID($D101,1,1)="8",1,0)+IF(MID($E101,1,1)="8",1,0)+IF(MID($F101,1,1)="8",1,0)+IF(MID($G101,1,1)="8",1,0)+IF(MID($H101,1,1)="8",1,0)+IF(MID($I101,1,1)="8",1,0)+IF(MID($J101,1,1)="8",1,0)</f>
        <v>0</v>
      </c>
      <c r="CR101" s="314">
        <f>SUM(CJ101:CQ101)</f>
        <v>0</v>
      </c>
      <c r="CS101" s="313">
        <f>IF(MID(H101,1,1)="1",1,0)+IF(MID(I101,1,1)="1",1,0)+IF(MID(J101,1,1)="1",1,0)+IF(MID(K101,1,1)="1",1,0)+IF(MID(M101,1,1)="1",1,0)+IF(MID(N101,1,1)="1",1,0)+IF(MID(O101,1,1)="1",1,0)</f>
        <v>0</v>
      </c>
      <c r="CT101" s="313">
        <f>IF(MID(H101,1,1)="2",1,0)+IF(MID(I101,1,1)="2",1,0)+IF(MID(J101,1,1)="2",1,0)+IF(MID(K101,1,1)="2",1,0)+IF(MID(M101,1,1)="2",1,0)+IF(MID(N101,1,1)="2",1,0)+IF(MID(O101,1,1)="2",1,0)</f>
        <v>0</v>
      </c>
      <c r="CU101" s="315">
        <f>IF(MID(H101,1,1)="3",1,0)+IF(MID(I101,1,1)="3",1,0)+IF(MID(J101,1,1)="3",1,0)+IF(MID(K101,1,1)="3",1,0)+IF(MID(M101,1,1)="3",1,0)+IF(MID(N101,1,1)="3",1,0)+IF(MID(O101,1,1)="3",1,0)</f>
        <v>0</v>
      </c>
      <c r="CV101" s="313">
        <f>IF(MID(H101,1,1)="4",1,0)+IF(MID(I101,1,1)="4",1,0)+IF(MID(J101,1,1)="4",1,0)+IF(MID(K101,1,1)="4",1,0)+IF(MID(M101,1,1)="4",1,0)+IF(MID(N101,1,1)="4",1,0)+IF(MID(O101,1,1)="4",1,0)</f>
        <v>0</v>
      </c>
      <c r="CW101" s="313">
        <f>IF(MID(H101,1,1)="5",1,0)+IF(MID(I101,1,1)="5",1,0)+IF(MID(J101,1,1)="5",1,0)+IF(MID(K101,1,1)="5",1,0)+IF(MID(M101,1,1)="5",1,0)+IF(MID(N101,1,1)="5",1,0)+IF(MID(O101,1,1)="5",1,0)</f>
        <v>0</v>
      </c>
      <c r="CX101" s="313">
        <f>IF(MID(H101,1,1)="6",1,0)+IF(MID(I101,1,1)="6",1,0)+IF(MID(J101,1,1)="6",1,0)+IF(MID(K101,1,1)="6",1,0)+IF(MID(M101,1,1)="6",1,0)+IF(MID(N101,1,1)="6",1,0)+IF(MID(O101,1,1)="6",1,0)</f>
        <v>0</v>
      </c>
      <c r="CY101" s="313">
        <f>IF(MID(H101,1,1)="7",1,0)+IF(MID(I101,1,1)="7",1,0)+IF(MID(J101,1,1)="7",1,0)+IF(MID(K101,1,1)="7",1,0)+IF(MID(M101,1,1)="7",1,0)+IF(MID(N101,1,1)="7",1,0)+IF(MID(O101,1,1)="7",1,0)</f>
        <v>0</v>
      </c>
      <c r="CZ101" s="313">
        <f>IF(MID(H101,1,1)="8",1,0)+IF(MID(I101,1,1)="8",1,0)+IF(MID(J101,1,1)="8",1,0)+IF(MID(K101,1,1)="8",1,0)+IF(MID(M101,1,1)="8",1,0)+IF(MID(N101,1,1)="8",1,0)+IF(MID(O101,1,1)="8",1,0)</f>
        <v>0</v>
      </c>
      <c r="DA101" s="316">
        <f>SUM(CS101:CZ101)</f>
        <v>0</v>
      </c>
      <c r="DB101" s="19">
        <f>CR101+DA101</f>
        <v>0</v>
      </c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1:127" s="19" customFormat="1" ht="12.5" hidden="1">
      <c r="A102" s="22" t="str">
        <f>'ПЛАН НАВЧАЛЬНОГО ПРОЦЕСУ ДЕННА'!A106</f>
        <v>1.5.05</v>
      </c>
      <c r="B102" s="414">
        <f>'ПЛАН НАВЧАЛЬНОГО ПРОЦЕСУ ДЕННА'!B106</f>
        <v>0</v>
      </c>
      <c r="C102" s="415">
        <f>'ПЛАН НАВЧАЛЬНОГО ПРОЦЕСУ ДЕННА'!C106</f>
        <v>0</v>
      </c>
      <c r="D102" s="307">
        <f>'ПЛАН НАВЧАЛЬНОГО ПРОЦЕСУ ДЕННА'!D106</f>
        <v>0</v>
      </c>
      <c r="E102" s="308">
        <f>'ПЛАН НАВЧАЛЬНОГО ПРОЦЕСУ ДЕННА'!E106</f>
        <v>0</v>
      </c>
      <c r="F102" s="308">
        <f>'ПЛАН НАВЧАЛЬНОГО ПРОЦЕСУ ДЕННА'!F106</f>
        <v>0</v>
      </c>
      <c r="G102" s="309">
        <f>'ПЛАН НАВЧАЛЬНОГО ПРОЦЕСУ ДЕННА'!G106</f>
        <v>0</v>
      </c>
      <c r="H102" s="307">
        <f>'ПЛАН НАВЧАЛЬНОГО ПРОЦЕСУ ДЕННА'!H106</f>
        <v>0</v>
      </c>
      <c r="I102" s="308">
        <f>'ПЛАН НАВЧАЛЬНОГО ПРОЦЕСУ ДЕННА'!I106</f>
        <v>0</v>
      </c>
      <c r="J102" s="308">
        <f>'ПЛАН НАВЧАЛЬНОГО ПРОЦЕСУ ДЕННА'!J106</f>
        <v>0</v>
      </c>
      <c r="K102" s="308">
        <f>'ПЛАН НАВЧАЛЬНОГО ПРОЦЕСУ ДЕННА'!K106</f>
        <v>0</v>
      </c>
      <c r="L102" s="308">
        <f>'ПЛАН НАВЧАЛЬНОГО ПРОЦЕСУ ДЕННА'!L106</f>
        <v>0</v>
      </c>
      <c r="M102" s="308">
        <f>'ПЛАН НАВЧАЛЬНОГО ПРОЦЕСУ ДЕННА'!M106</f>
        <v>0</v>
      </c>
      <c r="N102" s="308">
        <f>'ПЛАН НАВЧАЛЬНОГО ПРОЦЕСУ ДЕННА'!N106</f>
        <v>0</v>
      </c>
      <c r="O102" s="308">
        <f>'ПЛАН НАВЧАЛЬНОГО ПРОЦЕСУ ДЕННА'!O106</f>
        <v>0</v>
      </c>
      <c r="P102" s="273">
        <f>'ПЛАН НАВЧАЛЬНОГО ПРОЦЕСУ ДЕННА'!P106</f>
        <v>0</v>
      </c>
      <c r="Q102" s="273">
        <f>'ПЛАН НАВЧАЛЬНОГО ПРОЦЕСУ ДЕННА'!Q106</f>
        <v>0</v>
      </c>
      <c r="R102" s="307">
        <f>'ПЛАН НАВЧАЛЬНОГО ПРОЦЕСУ ДЕННА'!R106</f>
        <v>0</v>
      </c>
      <c r="S102" s="308">
        <f>'ПЛАН НАВЧАЛЬНОГО ПРОЦЕСУ ДЕННА'!S106</f>
        <v>0</v>
      </c>
      <c r="T102" s="308">
        <f>'ПЛАН НАВЧАЛЬНОГО ПРОЦЕСУ ДЕННА'!T106</f>
        <v>0</v>
      </c>
      <c r="U102" s="308">
        <f>'ПЛАН НАВЧАЛЬНОГО ПРОЦЕСУ ДЕННА'!U106</f>
        <v>0</v>
      </c>
      <c r="V102" s="308">
        <f>'ПЛАН НАВЧАЛЬНОГО ПРОЦЕСУ ДЕННА'!V106</f>
        <v>0</v>
      </c>
      <c r="W102" s="308">
        <f>'ПЛАН НАВЧАЛЬНОГО ПРОЦЕСУ ДЕННА'!W106</f>
        <v>0</v>
      </c>
      <c r="X102" s="308"/>
      <c r="Y102" s="308">
        <f>'ПЛАН НАВЧАЛЬНОГО ПРОЦЕСУ ДЕННА'!X106</f>
        <v>0</v>
      </c>
      <c r="Z102" s="147">
        <f>'ПЛАН НАВЧАЛЬНОГО ПРОЦЕСУ ДЕННА'!Y106</f>
        <v>0</v>
      </c>
      <c r="AA102" s="147">
        <f>CEILING(Z102/$BT$7,0.25)</f>
        <v>0</v>
      </c>
      <c r="AB102" s="9">
        <f t="shared" si="128"/>
        <v>0</v>
      </c>
      <c r="AC102" s="9">
        <f t="shared" si="128"/>
        <v>0</v>
      </c>
      <c r="AD102" s="9">
        <f t="shared" si="128"/>
        <v>0</v>
      </c>
      <c r="AE102" s="9">
        <f t="shared" si="129"/>
        <v>0</v>
      </c>
      <c r="AF102" s="311">
        <f>IF('ПЛАН НАВЧАЛЬНОГО ПРОЦЕСУ ДЕННА'!AE106&gt;0,IF(ROUND('ПЛАН НАВЧАЛЬНОГО ПРОЦЕСУ ДЕННА'!AE106*$BY$4,0)&gt;0,ROUND('ПЛАН НАВЧАЛЬНОГО ПРОЦЕСУ ДЕННА'!AE106*$BY$4,0)*2,2),0)</f>
        <v>0</v>
      </c>
      <c r="AG102" s="311">
        <f>IF('ПЛАН НАВЧАЛЬНОГО ПРОЦЕСУ ДЕННА'!AF106&gt;0,IF(ROUND('ПЛАН НАВЧАЛЬНОГО ПРОЦЕСУ ДЕННА'!AF106*$BY$4,0)&gt;0,ROUND('ПЛАН НАВЧАЛЬНОГО ПРОЦЕСУ ДЕННА'!AF106*$BY$4,0)*2,2),0)</f>
        <v>0</v>
      </c>
      <c r="AH102" s="311">
        <f>IF('ПЛАН НАВЧАЛЬНОГО ПРОЦЕСУ ДЕННА'!AG106&gt;0,IF(ROUND('ПЛАН НАВЧАЛЬНОГО ПРОЦЕСУ ДЕННА'!AG106*$BY$4,0)&gt;0,ROUND('ПЛАН НАВЧАЛЬНОГО ПРОЦЕСУ ДЕННА'!AG106*$BY$4,0)*2,2),0)</f>
        <v>0</v>
      </c>
      <c r="AI102" s="70">
        <f>'ПЛАН НАВЧАЛЬНОГО ПРОЦЕСУ ДЕННА'!AH106</f>
        <v>0</v>
      </c>
      <c r="AJ102" s="311">
        <f>IF('ПЛАН НАВЧАЛЬНОГО ПРОЦЕСУ ДЕННА'!AI106&gt;0,IF(ROUND('ПЛАН НАВЧАЛЬНОГО ПРОЦЕСУ ДЕННА'!AI106*$BY$4,0)&gt;0,ROUND('ПЛАН НАВЧАЛЬНОГО ПРОЦЕСУ ДЕННА'!AI106*$BY$4,0)*2,2),0)</f>
        <v>0</v>
      </c>
      <c r="AK102" s="311">
        <f>IF('ПЛАН НАВЧАЛЬНОГО ПРОЦЕСУ ДЕННА'!AJ106&gt;0,IF(ROUND('ПЛАН НАВЧАЛЬНОГО ПРОЦЕСУ ДЕННА'!AJ106*$BY$4,0)&gt;0,ROUND('ПЛАН НАВЧАЛЬНОГО ПРОЦЕСУ ДЕННА'!AJ106*$BY$4,0)*2,2),0)</f>
        <v>0</v>
      </c>
      <c r="AL102" s="311">
        <f>IF('ПЛАН НАВЧАЛЬНОГО ПРОЦЕСУ ДЕННА'!AK106&gt;0,IF(ROUND('ПЛАН НАВЧАЛЬНОГО ПРОЦЕСУ ДЕННА'!AK106*$BY$4,0)&gt;0,ROUND('ПЛАН НАВЧАЛЬНОГО ПРОЦЕСУ ДЕННА'!AK106*$BY$4,0)*2,2),0)</f>
        <v>0</v>
      </c>
      <c r="AM102" s="70">
        <f>'ПЛАН НАВЧАЛЬНОГО ПРОЦЕСУ ДЕННА'!AL106</f>
        <v>0</v>
      </c>
      <c r="AN102" s="311">
        <f>IF('ПЛАН НАВЧАЛЬНОГО ПРОЦЕСУ ДЕННА'!AM106&gt;0,IF(ROUND('ПЛАН НАВЧАЛЬНОГО ПРОЦЕСУ ДЕННА'!AM106*$BY$4,0)&gt;0,ROUND('ПЛАН НАВЧАЛЬНОГО ПРОЦЕСУ ДЕННА'!AM106*$BY$4,0)*2,2),0)</f>
        <v>0</v>
      </c>
      <c r="AO102" s="311">
        <f>IF('ПЛАН НАВЧАЛЬНОГО ПРОЦЕСУ ДЕННА'!AN106&gt;0,IF(ROUND('ПЛАН НАВЧАЛЬНОГО ПРОЦЕСУ ДЕННА'!AN106*$BY$4,0)&gt;0,ROUND('ПЛАН НАВЧАЛЬНОГО ПРОЦЕСУ ДЕННА'!AN106*$BY$4,0)*2,2),0)</f>
        <v>0</v>
      </c>
      <c r="AP102" s="311">
        <f>IF('ПЛАН НАВЧАЛЬНОГО ПРОЦЕСУ ДЕННА'!AO106&gt;0,IF(ROUND('ПЛАН НАВЧАЛЬНОГО ПРОЦЕСУ ДЕННА'!AO106*$BY$4,0)&gt;0,ROUND('ПЛАН НАВЧАЛЬНОГО ПРОЦЕСУ ДЕННА'!AO106*$BY$4,0)*2,2),0)</f>
        <v>0</v>
      </c>
      <c r="AQ102" s="70">
        <f>'ПЛАН НАВЧАЛЬНОГО ПРОЦЕСУ ДЕННА'!AP106</f>
        <v>0</v>
      </c>
      <c r="AR102" s="311">
        <f>IF('ПЛАН НАВЧАЛЬНОГО ПРОЦЕСУ ДЕННА'!AQ106&gt;0,IF(ROUND('ПЛАН НАВЧАЛЬНОГО ПРОЦЕСУ ДЕННА'!AQ106*$BY$4,0)&gt;0,ROUND('ПЛАН НАВЧАЛЬНОГО ПРОЦЕСУ ДЕННА'!AQ106*$BY$4,0)*2,2),0)</f>
        <v>0</v>
      </c>
      <c r="AS102" s="311">
        <f>IF('ПЛАН НАВЧАЛЬНОГО ПРОЦЕСУ ДЕННА'!AR106&gt;0,IF(ROUND('ПЛАН НАВЧАЛЬНОГО ПРОЦЕСУ ДЕННА'!AR106*$BY$4,0)&gt;0,ROUND('ПЛАН НАВЧАЛЬНОГО ПРОЦЕСУ ДЕННА'!AR106*$BY$4,0)*2,2),0)</f>
        <v>0</v>
      </c>
      <c r="AT102" s="311">
        <f>IF('ПЛАН НАВЧАЛЬНОГО ПРОЦЕСУ ДЕННА'!AS106&gt;0,IF(ROUND('ПЛАН НАВЧАЛЬНОГО ПРОЦЕСУ ДЕННА'!AS106*$BY$4,0)&gt;0,ROUND('ПЛАН НАВЧАЛЬНОГО ПРОЦЕСУ ДЕННА'!AS106*$BY$4,0)*2,2),0)</f>
        <v>0</v>
      </c>
      <c r="AU102" s="70">
        <f>'ПЛАН НАВЧАЛЬНОГО ПРОЦЕСУ ДЕННА'!AT106</f>
        <v>0</v>
      </c>
      <c r="AV102" s="311">
        <f>IF('ПЛАН НАВЧАЛЬНОГО ПРОЦЕСУ ДЕННА'!AU106&gt;0,IF(ROUND('ПЛАН НАВЧАЛЬНОГО ПРОЦЕСУ ДЕННА'!AU106*$BY$4,0)&gt;0,ROUND('ПЛАН НАВЧАЛЬНОГО ПРОЦЕСУ ДЕННА'!AU106*$BY$4,0)*2,2),0)</f>
        <v>0</v>
      </c>
      <c r="AW102" s="311">
        <f>IF('ПЛАН НАВЧАЛЬНОГО ПРОЦЕСУ ДЕННА'!AV106&gt;0,IF(ROUND('ПЛАН НАВЧАЛЬНОГО ПРОЦЕСУ ДЕННА'!AV106*$BY$4,0)&gt;0,ROUND('ПЛАН НАВЧАЛЬНОГО ПРОЦЕСУ ДЕННА'!AV106*$BY$4,0)*2,2),0)</f>
        <v>0</v>
      </c>
      <c r="AX102" s="311">
        <f>IF('ПЛАН НАВЧАЛЬНОГО ПРОЦЕСУ ДЕННА'!AW106&gt;0,IF(ROUND('ПЛАН НАВЧАЛЬНОГО ПРОЦЕСУ ДЕННА'!AW106*$BY$4,0)&gt;0,ROUND('ПЛАН НАВЧАЛЬНОГО ПРОЦЕСУ ДЕННА'!AW106*$BY$4,0)*2,2),0)</f>
        <v>0</v>
      </c>
      <c r="AY102" s="70">
        <f>'ПЛАН НАВЧАЛЬНОГО ПРОЦЕСУ ДЕННА'!AX106</f>
        <v>0</v>
      </c>
      <c r="AZ102" s="311">
        <f>IF('ПЛАН НАВЧАЛЬНОГО ПРОЦЕСУ ДЕННА'!AY106&gt;0,IF(ROUND('ПЛАН НАВЧАЛЬНОГО ПРОЦЕСУ ДЕННА'!AY106*$BY$4,0)&gt;0,ROUND('ПЛАН НАВЧАЛЬНОГО ПРОЦЕСУ ДЕННА'!AY106*$BY$4,0)*2,2),0)</f>
        <v>0</v>
      </c>
      <c r="BA102" s="311">
        <f>IF('ПЛАН НАВЧАЛЬНОГО ПРОЦЕСУ ДЕННА'!AZ106&gt;0,IF(ROUND('ПЛАН НАВЧАЛЬНОГО ПРОЦЕСУ ДЕННА'!AZ106*$BY$4,0)&gt;0,ROUND('ПЛАН НАВЧАЛЬНОГО ПРОЦЕСУ ДЕННА'!AZ106*$BY$4,0)*2,2),0)</f>
        <v>0</v>
      </c>
      <c r="BB102" s="311">
        <f>IF('ПЛАН НАВЧАЛЬНОГО ПРОЦЕСУ ДЕННА'!BA106&gt;0,IF(ROUND('ПЛАН НАВЧАЛЬНОГО ПРОЦЕСУ ДЕННА'!BA106*$BY$4,0)&gt;0,ROUND('ПЛАН НАВЧАЛЬНОГО ПРОЦЕСУ ДЕННА'!BA106*$BY$4,0)*2,2),0)</f>
        <v>0</v>
      </c>
      <c r="BC102" s="70">
        <f>'ПЛАН НАВЧАЛЬНОГО ПРОЦЕСУ ДЕННА'!BB106</f>
        <v>0</v>
      </c>
      <c r="BD102" s="311">
        <f>IF('ПЛАН НАВЧАЛЬНОГО ПРОЦЕСУ ДЕННА'!BC106&gt;0,IF(ROUND('ПЛАН НАВЧАЛЬНОГО ПРОЦЕСУ ДЕННА'!BC106*$BY$4,0)&gt;0,ROUND('ПЛАН НАВЧАЛЬНОГО ПРОЦЕСУ ДЕННА'!BC106*$BY$4,0)*2,2),0)</f>
        <v>0</v>
      </c>
      <c r="BE102" s="311">
        <f>IF('ПЛАН НАВЧАЛЬНОГО ПРОЦЕСУ ДЕННА'!BD106&gt;0,IF(ROUND('ПЛАН НАВЧАЛЬНОГО ПРОЦЕСУ ДЕННА'!BD106*$BY$4,0)&gt;0,ROUND('ПЛАН НАВЧАЛЬНОГО ПРОЦЕСУ ДЕННА'!BD106*$BY$4,0)*2,2),0)</f>
        <v>0</v>
      </c>
      <c r="BF102" s="311">
        <f>IF('ПЛАН НАВЧАЛЬНОГО ПРОЦЕСУ ДЕННА'!BE106&gt;0,IF(ROUND('ПЛАН НАВЧАЛЬНОГО ПРОЦЕСУ ДЕННА'!BE106*$BY$4,0)&gt;0,ROUND('ПЛАН НАВЧАЛЬНОГО ПРОЦЕСУ ДЕННА'!BE106*$BY$4,0)*2,2),0)</f>
        <v>0</v>
      </c>
      <c r="BG102" s="70">
        <f>'ПЛАН НАВЧАЛЬНОГО ПРОЦЕСУ ДЕННА'!BF106</f>
        <v>0</v>
      </c>
      <c r="BH102" s="311">
        <f>IF('ПЛАН НАВЧАЛЬНОГО ПРОЦЕСУ ДЕННА'!BG106&gt;0,IF(ROUND('ПЛАН НАВЧАЛЬНОГО ПРОЦЕСУ ДЕННА'!BG106*$BY$4,0)&gt;0,ROUND('ПЛАН НАВЧАЛЬНОГО ПРОЦЕСУ ДЕННА'!BG106*$BY$4,0)*2,2),0)</f>
        <v>0</v>
      </c>
      <c r="BI102" s="311">
        <f>IF('ПЛАН НАВЧАЛЬНОГО ПРОЦЕСУ ДЕННА'!BH106&gt;0,IF(ROUND('ПЛАН НАВЧАЛЬНОГО ПРОЦЕСУ ДЕННА'!BH106*$BY$4,0)&gt;0,ROUND('ПЛАН НАВЧАЛЬНОГО ПРОЦЕСУ ДЕННА'!BH106*$BY$4,0)*2,2),0)</f>
        <v>0</v>
      </c>
      <c r="BJ102" s="311">
        <f>IF('ПЛАН НАВЧАЛЬНОГО ПРОЦЕСУ ДЕННА'!BI106&gt;0,IF(ROUND('ПЛАН НАВЧАЛЬНОГО ПРОЦЕСУ ДЕННА'!BI106*$BY$4,0)&gt;0,ROUND('ПЛАН НАВЧАЛЬНОГО ПРОЦЕСУ ДЕННА'!BI106*$BY$4,0)*2,2),0)</f>
        <v>0</v>
      </c>
      <c r="BK102" s="70">
        <f>'ПЛАН НАВЧАЛЬНОГО ПРОЦЕСУ ДЕННА'!BJ106</f>
        <v>0</v>
      </c>
      <c r="BL102" s="63">
        <f t="shared" si="130"/>
        <v>0</v>
      </c>
      <c r="BN102" s="14">
        <f>IF(OR(MID($D102,1,1)="1",MID($E102,1,1)="1",MID($F102,1,1)="1",MID($G102,1,1)="1",MID($H102,1,1)="1",MID($I102,1,1)="1",MID($J102,1,1)="1",MID($K102,1,1)="1",MID($M102,1,1)="1",MID($N102,1,1)="1",MID($O102,1,1)=1),$AA102/$DB102,0)</f>
        <v>0</v>
      </c>
      <c r="BO102" s="14">
        <f>IF(OR(MID($D102,1,1)="2",MID($E102,1,1)="2",MID($F102,1,1)="2",MID($G102,1,1)="2",MID($H102,1,1)="2",MID($I102,1,1)="2",MID($J102,1,1)="2",MID($K102,1,1)="2",MID($M102,1,1)="2",MID($N102,1,1)="2",MID($O102,1,1)=1),$AA102/$DB102,0)</f>
        <v>0</v>
      </c>
      <c r="BP102" s="14">
        <f>IF(OR(MID($D102,1,1)="3",MID($E102,1,1)="3",MID($F102,1,1)="3",MID($G102,1,1)="3",MID($H102,1,1)="3",MID($I102,1,1)="3",MID($J102,1,1)="3",MID($K102,1,1)="3",MID($M102,1,1)="3",MID($N102,1,1)="3",MID($O102,1,1)=1),$AA102/$DB102,0)</f>
        <v>0</v>
      </c>
      <c r="BQ102" s="14">
        <f>IF(OR(MID($D102,1,1)="4",MID($E102,1,1)="4",MID($F102,1,1)="4",MID($G102,1,1)="4",MID($H102,1,1)="4",MID($I102,1,1)="4",MID($J102,1,1)="4",MID($K102,1,1)="4",MID($M102,1,1)="4",MID($N102,1,1)="4",MID($O102,1,1)=1),$AA102/$DB102,0)</f>
        <v>0</v>
      </c>
      <c r="BR102" s="14">
        <f>IF(OR(MID($D102,1,1)="5",MID($E102,1,1)="5",MID($F102,1,1)="5",MID($G102,1,1)="5",MID($H102,1,1)="5",MID($I102,1,1)="5",MID($J102,1,1)="5",MID($K102,1,1)="5",MID($M102,1,1)="5",MID($N102,1,1)="5",MID($O102,1,1)=1),$AA102/$DB102,0)</f>
        <v>0</v>
      </c>
      <c r="BS102" s="14">
        <f>IF(OR(MID($D102,1,1)="6",MID($E102,1,1)="6",MID($F102,1,1)="6",MID($G102,1,1)="6",MID($H102,1,1)="6",MID($I102,1,1)="6",MID($J102,1,1)="6",MID($K102,1,1)="6",MID($M102,1,1)="6",MID($N102,1,1)="6",MID($O102,1,1)=1),$AA102/$DB102,0)</f>
        <v>0</v>
      </c>
      <c r="BT102" s="14">
        <f>IF(OR(MID($D102,1,1)="7",MID($E102,1,1)="7",MID($F102,1,1)="7",MID($G102,1,1)="7",MID($H102,1,1)="7",MID($I102,1,1)="7",MID($J102,1,1)="7",MID($K102,1,1)="7",MID($M102,1,1)="7",MID($N102,1,1)="7",MID($O102,1,1)=1),$AA102/$DB102,0)</f>
        <v>0</v>
      </c>
      <c r="BU102" s="14">
        <f>IF(OR(MID($D102,1,1)="8",MID($E102,1,1)="8",MID($F102,1,1)="8",MID($G102,1,1)="8",MID($H102,1,1)="8",MID($I102,1,1)="8",MID($J102,1,1)="8",MID($K102,1,1)="8",MID($M102,1,1)="8",MID($N102,1,1)="8",MID($O102,1,1)=1),$AA102/$DB102,0)</f>
        <v>0</v>
      </c>
      <c r="BV102" s="92">
        <f>SUM(BN102:BU102)</f>
        <v>0</v>
      </c>
      <c r="BY102"/>
      <c r="BZ102"/>
      <c r="CA102"/>
      <c r="CB102"/>
      <c r="CC102"/>
      <c r="CD102"/>
      <c r="CE102"/>
      <c r="CF102"/>
      <c r="CG102" s="216"/>
      <c r="CH102" s="312">
        <f>MAX(BY102:CF102)</f>
        <v>0</v>
      </c>
      <c r="CJ102" s="313">
        <f>IF(MID($D102,1,1)="1",1,0)+IF(MID($E102,1,1)="1",1,0)+IF(MID($F102,1,1)="1",1,0)+IF(MID($G102,1,1)="1",1,0)</f>
        <v>0</v>
      </c>
      <c r="CK102" s="313">
        <f>IF(MID($D102,1,1)="2",1,0)+IF(MID($E102,1,1)="2",1,0)+IF(MID($F102,1,1)="2",1,0)+IF(MID($G102,1,1)="2",1,0)</f>
        <v>0</v>
      </c>
      <c r="CL102" s="313">
        <f>IF(MID($D102,1,1)="3",1,0)+IF(MID($E102,1,1)="3",1,0)+IF(MID($F102,1,1)="3",1,0)+IF(MID($G102,1,1)="3",1,0)</f>
        <v>0</v>
      </c>
      <c r="CM102" s="313">
        <f>IF(MID($D102,1,1)="4",1,0)+IF(MID($E102,1,1)="4",1,0)+IF(MID($F102,1,1)="4",1,0)+IF(MID($G102,1,1)="4",1,0)</f>
        <v>0</v>
      </c>
      <c r="CN102" s="313">
        <f>IF(MID($D102,1,1)="5",1,0)+IF(MID($E102,1,1)="5",1,0)+IF(MID($F102,1,1)="5",1,0)+IF(MID($G102,1,1)="5",1,0)+IF(MID($H102,1,1)="5",1,0)+IF(MID($I102,1,1)="5",1,0)+IF(MID($J102,1,1)="5",1,0)</f>
        <v>0</v>
      </c>
      <c r="CO102" s="313">
        <f>IF(MID($D102,1,1)="6",1,0)+IF(MID($E102,1,1)="6",1,0)+IF(MID($F102,1,1)="6",1,0)+IF(MID($G102,1,1)="6",1,0)+IF(MID($H102,1,1)="6",1,0)+IF(MID($I102,1,1)="6",1,0)+IF(MID($J102,1,1)="6",1,0)</f>
        <v>0</v>
      </c>
      <c r="CP102" s="313">
        <f>IF(MID($D102,1,1)="7",1,0)+IF(MID($E102,1,1)="7",1,0)+IF(MID($F102,1,1)="7",1,0)+IF(MID($G102,1,1)="7",1,0)+IF(MID($H102,1,1)="7",1,0)+IF(MID($I102,1,1)="7",1,0)+IF(MID($J102,1,1)="7",1,0)</f>
        <v>0</v>
      </c>
      <c r="CQ102" s="313">
        <f>IF(MID($D102,1,1)="8",1,0)+IF(MID($E102,1,1)="8",1,0)+IF(MID($F102,1,1)="8",1,0)+IF(MID($G102,1,1)="8",1,0)+IF(MID($H102,1,1)="8",1,0)+IF(MID($I102,1,1)="8",1,0)+IF(MID($J102,1,1)="8",1,0)</f>
        <v>0</v>
      </c>
      <c r="CR102" s="314">
        <f>SUM(CJ102:CQ102)</f>
        <v>0</v>
      </c>
      <c r="CS102" s="313">
        <f>IF(MID(H102,1,1)="1",1,0)+IF(MID(I102,1,1)="1",1,0)+IF(MID(J102,1,1)="1",1,0)+IF(MID(K102,1,1)="1",1,0)+IF(MID(M102,1,1)="1",1,0)+IF(MID(N102,1,1)="1",1,0)+IF(MID(O102,1,1)="1",1,0)</f>
        <v>0</v>
      </c>
      <c r="CT102" s="313">
        <f>IF(MID(H102,1,1)="2",1,0)+IF(MID(I102,1,1)="2",1,0)+IF(MID(J102,1,1)="2",1,0)+IF(MID(K102,1,1)="2",1,0)+IF(MID(M102,1,1)="2",1,0)+IF(MID(N102,1,1)="2",1,0)+IF(MID(O102,1,1)="2",1,0)</f>
        <v>0</v>
      </c>
      <c r="CU102" s="315">
        <f>IF(MID(H102,1,1)="3",1,0)+IF(MID(I102,1,1)="3",1,0)+IF(MID(J102,1,1)="3",1,0)+IF(MID(K102,1,1)="3",1,0)+IF(MID(M102,1,1)="3",1,0)+IF(MID(N102,1,1)="3",1,0)+IF(MID(O102,1,1)="3",1,0)</f>
        <v>0</v>
      </c>
      <c r="CV102" s="313">
        <f>IF(MID(H102,1,1)="4",1,0)+IF(MID(I102,1,1)="4",1,0)+IF(MID(J102,1,1)="4",1,0)+IF(MID(K102,1,1)="4",1,0)+IF(MID(M102,1,1)="4",1,0)+IF(MID(N102,1,1)="4",1,0)+IF(MID(O102,1,1)="4",1,0)</f>
        <v>0</v>
      </c>
      <c r="CW102" s="313">
        <f>IF(MID(H102,1,1)="5",1,0)+IF(MID(I102,1,1)="5",1,0)+IF(MID(J102,1,1)="5",1,0)+IF(MID(K102,1,1)="5",1,0)+IF(MID(M102,1,1)="5",1,0)+IF(MID(N102,1,1)="5",1,0)+IF(MID(O102,1,1)="5",1,0)</f>
        <v>0</v>
      </c>
      <c r="CX102" s="313">
        <f>IF(MID(H102,1,1)="6",1,0)+IF(MID(I102,1,1)="6",1,0)+IF(MID(J102,1,1)="6",1,0)+IF(MID(K102,1,1)="6",1,0)+IF(MID(M102,1,1)="6",1,0)+IF(MID(N102,1,1)="6",1,0)+IF(MID(O102,1,1)="6",1,0)</f>
        <v>0</v>
      </c>
      <c r="CY102" s="313">
        <f>IF(MID(H102,1,1)="7",1,0)+IF(MID(I102,1,1)="7",1,0)+IF(MID(J102,1,1)="7",1,0)+IF(MID(K102,1,1)="7",1,0)+IF(MID(M102,1,1)="7",1,0)+IF(MID(N102,1,1)="7",1,0)+IF(MID(O102,1,1)="7",1,0)</f>
        <v>0</v>
      </c>
      <c r="CZ102" s="313">
        <f>IF(MID(H102,1,1)="8",1,0)+IF(MID(I102,1,1)="8",1,0)+IF(MID(J102,1,1)="8",1,0)+IF(MID(K102,1,1)="8",1,0)+IF(MID(M102,1,1)="8",1,0)+IF(MID(N102,1,1)="8",1,0)+IF(MID(O102,1,1)="8",1,0)</f>
        <v>0</v>
      </c>
      <c r="DA102" s="316">
        <f>SUM(CS102:CZ102)</f>
        <v>0</v>
      </c>
      <c r="DB102" s="19">
        <f>CR102+DA102</f>
        <v>0</v>
      </c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1:127" s="19" customFormat="1" ht="12.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52"/>
      <c r="BM103" s="24"/>
      <c r="BN103" s="53"/>
      <c r="BO103" s="53"/>
      <c r="BP103" s="53"/>
      <c r="BQ103" s="53"/>
      <c r="BR103" s="53"/>
      <c r="BS103" s="53"/>
      <c r="BT103" s="53"/>
      <c r="BU103" s="53"/>
      <c r="BV103" s="53"/>
      <c r="CG103" s="214"/>
      <c r="CH103" s="228"/>
    </row>
    <row r="104" spans="1:127" s="19" customFormat="1" ht="10.5">
      <c r="A104" s="342"/>
      <c r="B104" s="335" t="s">
        <v>216</v>
      </c>
      <c r="C104" s="343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71">
        <f>Z$92+Z$89+Z$81+Z$70</f>
        <v>3720</v>
      </c>
      <c r="AA104" s="171">
        <f>AA$92+AA$89+AA$81+AA$70</f>
        <v>124</v>
      </c>
      <c r="AB104" s="250">
        <f>AB$92+AB$89+AB$81+AB$70</f>
        <v>50</v>
      </c>
      <c r="AC104" s="250">
        <f t="shared" ref="AC104:BK104" si="131">AC$92+AC$89+AC$81+AC$70</f>
        <v>0</v>
      </c>
      <c r="AD104" s="250">
        <f t="shared" si="131"/>
        <v>86</v>
      </c>
      <c r="AE104" s="250">
        <f t="shared" si="131"/>
        <v>3584</v>
      </c>
      <c r="AF104" s="250">
        <f t="shared" si="131"/>
        <v>20</v>
      </c>
      <c r="AG104" s="250">
        <f t="shared" si="131"/>
        <v>0</v>
      </c>
      <c r="AH104" s="250">
        <f t="shared" si="131"/>
        <v>28</v>
      </c>
      <c r="AI104" s="172">
        <f>AI$92+AI$89+AI$81+AI$70</f>
        <v>30</v>
      </c>
      <c r="AJ104" s="250">
        <f t="shared" si="131"/>
        <v>14</v>
      </c>
      <c r="AK104" s="250">
        <f t="shared" si="131"/>
        <v>0</v>
      </c>
      <c r="AL104" s="250">
        <f t="shared" si="131"/>
        <v>22</v>
      </c>
      <c r="AM104" s="172">
        <f t="shared" si="131"/>
        <v>30</v>
      </c>
      <c r="AN104" s="250">
        <f t="shared" si="131"/>
        <v>10</v>
      </c>
      <c r="AO104" s="250">
        <f t="shared" si="131"/>
        <v>0</v>
      </c>
      <c r="AP104" s="250">
        <f t="shared" si="131"/>
        <v>18</v>
      </c>
      <c r="AQ104" s="172">
        <f t="shared" si="131"/>
        <v>20</v>
      </c>
      <c r="AR104" s="250">
        <f t="shared" si="131"/>
        <v>8</v>
      </c>
      <c r="AS104" s="250">
        <f t="shared" si="131"/>
        <v>0</v>
      </c>
      <c r="AT104" s="250">
        <f t="shared" si="131"/>
        <v>18</v>
      </c>
      <c r="AU104" s="172">
        <f t="shared" si="131"/>
        <v>20</v>
      </c>
      <c r="AV104" s="250">
        <f t="shared" si="131"/>
        <v>8</v>
      </c>
      <c r="AW104" s="250">
        <f t="shared" si="131"/>
        <v>0</v>
      </c>
      <c r="AX104" s="250">
        <f t="shared" si="131"/>
        <v>14</v>
      </c>
      <c r="AY104" s="172">
        <f t="shared" si="131"/>
        <v>20</v>
      </c>
      <c r="AZ104" s="250">
        <f t="shared" si="131"/>
        <v>12</v>
      </c>
      <c r="BA104" s="250">
        <f t="shared" si="131"/>
        <v>0</v>
      </c>
      <c r="BB104" s="250">
        <f t="shared" si="131"/>
        <v>16</v>
      </c>
      <c r="BC104" s="172">
        <f t="shared" si="131"/>
        <v>20</v>
      </c>
      <c r="BD104" s="250">
        <f t="shared" si="131"/>
        <v>8</v>
      </c>
      <c r="BE104" s="250">
        <f t="shared" si="131"/>
        <v>0</v>
      </c>
      <c r="BF104" s="250">
        <f t="shared" si="131"/>
        <v>12</v>
      </c>
      <c r="BG104" s="172">
        <f t="shared" si="131"/>
        <v>20</v>
      </c>
      <c r="BH104" s="250">
        <f t="shared" si="131"/>
        <v>4</v>
      </c>
      <c r="BI104" s="250">
        <f t="shared" si="131"/>
        <v>0</v>
      </c>
      <c r="BJ104" s="250">
        <f t="shared" si="131"/>
        <v>8</v>
      </c>
      <c r="BK104" s="172">
        <f t="shared" si="131"/>
        <v>20</v>
      </c>
      <c r="BL104" s="152"/>
      <c r="BM104" s="24"/>
      <c r="BN104" s="35">
        <f t="shared" ref="BN104:BV104" si="132">BN$92+BN$89+BN$81+BN$70</f>
        <v>30</v>
      </c>
      <c r="BO104" s="35">
        <f t="shared" si="132"/>
        <v>27</v>
      </c>
      <c r="BP104" s="35">
        <f t="shared" si="132"/>
        <v>19</v>
      </c>
      <c r="BQ104" s="35">
        <f t="shared" si="132"/>
        <v>20</v>
      </c>
      <c r="BR104" s="35">
        <f t="shared" si="132"/>
        <v>19</v>
      </c>
      <c r="BS104" s="35">
        <f t="shared" si="132"/>
        <v>20</v>
      </c>
      <c r="BT104" s="35">
        <f t="shared" si="132"/>
        <v>19</v>
      </c>
      <c r="BU104" s="35">
        <f t="shared" si="132"/>
        <v>20</v>
      </c>
      <c r="BV104" s="270">
        <f t="shared" si="132"/>
        <v>174</v>
      </c>
      <c r="CG104" s="214"/>
      <c r="CH104" s="228"/>
    </row>
    <row r="105" spans="1:127" s="19" customFormat="1" ht="12.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52"/>
      <c r="BM105" s="24"/>
      <c r="BN105" s="53"/>
      <c r="BO105" s="53"/>
      <c r="BP105" s="53"/>
      <c r="BQ105" s="53"/>
      <c r="BR105" s="53"/>
      <c r="BS105" s="53"/>
      <c r="BT105" s="53"/>
      <c r="BU105" s="53"/>
      <c r="BV105" s="53"/>
      <c r="CG105" s="214"/>
      <c r="CH105" s="228"/>
    </row>
    <row r="106" spans="1:127" s="19" customFormat="1" ht="12.5">
      <c r="A106" s="297" t="s">
        <v>137</v>
      </c>
      <c r="B106" s="344" t="s">
        <v>167</v>
      </c>
      <c r="C106" s="345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70"/>
      <c r="AA106" s="251"/>
      <c r="AB106" s="251"/>
      <c r="AC106" s="251"/>
      <c r="AD106" s="251"/>
      <c r="AE106" s="251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71"/>
      <c r="BM106" s="21"/>
      <c r="BN106" s="53"/>
      <c r="BO106" s="53"/>
      <c r="BP106" s="53"/>
      <c r="BQ106" s="53"/>
      <c r="BR106" s="53"/>
      <c r="BS106" s="53"/>
      <c r="BT106" s="53"/>
      <c r="BU106" s="53"/>
      <c r="BV106" s="93"/>
      <c r="CG106" s="214"/>
      <c r="CH106" s="228"/>
    </row>
    <row r="107" spans="1:127" s="19" customFormat="1" ht="12.5">
      <c r="A107" s="22" t="str">
        <f>'ПЛАН НАВЧАЛЬНОГО ПРОЦЕСУ ДЕННА'!A111</f>
        <v>2.01</v>
      </c>
      <c r="B107" s="305" t="str">
        <f>'ПЛАН НАВЧАЛЬНОГО ПРОЦЕСУ ДЕННА'!B111</f>
        <v>Вибіркова дисципліна 1</v>
      </c>
      <c r="C107" s="306"/>
      <c r="D107" s="307">
        <f>'ПЛАН НАВЧАЛЬНОГО ПРОЦЕСУ ДЕННА'!D111</f>
        <v>0</v>
      </c>
      <c r="E107" s="308">
        <f>'ПЛАН НАВЧАЛЬНОГО ПРОЦЕСУ ДЕННА'!E111</f>
        <v>0</v>
      </c>
      <c r="F107" s="308">
        <f>'ПЛАН НАВЧАЛЬНОГО ПРОЦЕСУ ДЕННА'!F111</f>
        <v>0</v>
      </c>
      <c r="G107" s="309">
        <f>'ПЛАН НАВЧАЛЬНОГО ПРОЦЕСУ ДЕННА'!G111</f>
        <v>0</v>
      </c>
      <c r="H107" s="307">
        <f>'ПЛАН НАВЧАЛЬНОГО ПРОЦЕСУ ДЕННА'!H111</f>
        <v>3</v>
      </c>
      <c r="I107" s="308">
        <f>'ПЛАН НАВЧАЛЬНОГО ПРОЦЕСУ ДЕННА'!I111</f>
        <v>0</v>
      </c>
      <c r="J107" s="308">
        <f>'ПЛАН НАВЧАЛЬНОГО ПРОЦЕСУ ДЕННА'!J111</f>
        <v>0</v>
      </c>
      <c r="K107" s="308">
        <f>'ПЛАН НАВЧАЛЬНОГО ПРОЦЕСУ ДЕННА'!K111</f>
        <v>0</v>
      </c>
      <c r="L107" s="308">
        <f>'ПЛАН НАВЧАЛЬНОГО ПРОЦЕСУ ДЕННА'!L111</f>
        <v>0</v>
      </c>
      <c r="M107" s="308">
        <f>'ПЛАН НАВЧАЛЬНОГО ПРОЦЕСУ ДЕННА'!M111</f>
        <v>0</v>
      </c>
      <c r="N107" s="308">
        <f>'ПЛАН НАВЧАЛЬНОГО ПРОЦЕСУ ДЕННА'!N111</f>
        <v>0</v>
      </c>
      <c r="O107" s="308">
        <f>'ПЛАН НАВЧАЛЬНОГО ПРОЦЕСУ ДЕННА'!O111</f>
        <v>0</v>
      </c>
      <c r="P107" s="273">
        <f>'ПЛАН НАВЧАЛЬНОГО ПРОЦЕСУ ДЕННА'!P111</f>
        <v>0</v>
      </c>
      <c r="Q107" s="273">
        <f>'ПЛАН НАВЧАЛЬНОГО ПРОЦЕСУ ДЕННА'!Q111</f>
        <v>0</v>
      </c>
      <c r="R107" s="307">
        <f>'ПЛАН НАВЧАЛЬНОГО ПРОЦЕСУ ДЕННА'!R111</f>
        <v>0</v>
      </c>
      <c r="S107" s="308">
        <f>'ПЛАН НАВЧАЛЬНОГО ПРОЦЕСУ ДЕННА'!S111</f>
        <v>0</v>
      </c>
      <c r="T107" s="308">
        <f>'ПЛАН НАВЧАЛЬНОГО ПРОЦЕСУ ДЕННА'!T111</f>
        <v>0</v>
      </c>
      <c r="U107" s="308">
        <f>'ПЛАН НАВЧАЛЬНОГО ПРОЦЕСУ ДЕННА'!U111</f>
        <v>0</v>
      </c>
      <c r="V107" s="308">
        <f>'ПЛАН НАВЧАЛЬНОГО ПРОЦЕСУ ДЕННА'!V111</f>
        <v>0</v>
      </c>
      <c r="W107" s="308">
        <f>'ПЛАН НАВЧАЛЬНОГО ПРОЦЕСУ ДЕННА'!W111</f>
        <v>0</v>
      </c>
      <c r="X107" s="308"/>
      <c r="Y107" s="308">
        <f>'ПЛАН НАВЧАЛЬНОГО ПРОЦЕСУ ДЕННА'!X111</f>
        <v>0</v>
      </c>
      <c r="Z107" s="310">
        <f>'ПЛАН НАВЧАЛЬНОГО ПРОЦЕСУ ДЕННА'!Y111</f>
        <v>150</v>
      </c>
      <c r="AA107" s="147">
        <f t="shared" ref="AA107:AA126" si="133">CEILING(Z107/$BT$7,0.25)</f>
        <v>5</v>
      </c>
      <c r="AB107" s="9"/>
      <c r="AC107" s="9"/>
      <c r="AD107" s="9"/>
      <c r="AE107" s="9"/>
      <c r="AF107" s="311">
        <f>IF('ПЛАН НАВЧАЛЬНОГО ПРОЦЕСУ ДЕННА'!AE111&gt;0,IF(ROUND('ПЛАН НАВЧАЛЬНОГО ПРОЦЕСУ ДЕННА'!AE111*$BY$4,0)&gt;0,ROUND('ПЛАН НАВЧАЛЬНОГО ПРОЦЕСУ ДЕННА'!AE111*$BY$4,0)*2,2),0)</f>
        <v>0</v>
      </c>
      <c r="AG107" s="311">
        <f>IF('ПЛАН НАВЧАЛЬНОГО ПРОЦЕСУ ДЕННА'!AF111&gt;0,IF(ROUND('ПЛАН НАВЧАЛЬНОГО ПРОЦЕСУ ДЕННА'!AF111*$BY$4,0)&gt;0,ROUND('ПЛАН НАВЧАЛЬНОГО ПРОЦЕСУ ДЕННА'!AF111*$BY$4,0)*2,2),0)</f>
        <v>0</v>
      </c>
      <c r="AH107" s="311">
        <f>IF('ПЛАН НАВЧАЛЬНОГО ПРОЦЕСУ ДЕННА'!AG111&gt;0,IF(ROUND('ПЛАН НАВЧАЛЬНОГО ПРОЦЕСУ ДЕННА'!AG111*$BY$4,0)&gt;0,ROUND('ПЛАН НАВЧАЛЬНОГО ПРОЦЕСУ ДЕННА'!AG111*$BY$4,0)*2,2),0)</f>
        <v>0</v>
      </c>
      <c r="AI107" s="70">
        <f>'ПЛАН НАВЧАЛЬНОГО ПРОЦЕСУ ДЕННА'!AH111</f>
        <v>0</v>
      </c>
      <c r="AJ107" s="311">
        <f>IF('ПЛАН НАВЧАЛЬНОГО ПРОЦЕСУ ДЕННА'!AI111&gt;0,IF(ROUND('ПЛАН НАВЧАЛЬНОГО ПРОЦЕСУ ДЕННА'!AI111*$BY$4,0)&gt;0,ROUND('ПЛАН НАВЧАЛЬНОГО ПРОЦЕСУ ДЕННА'!AI111*$BY$4,0)*2,2),0)</f>
        <v>0</v>
      </c>
      <c r="AK107" s="311">
        <f>IF('ПЛАН НАВЧАЛЬНОГО ПРОЦЕСУ ДЕННА'!AJ111&gt;0,IF(ROUND('ПЛАН НАВЧАЛЬНОГО ПРОЦЕСУ ДЕННА'!AJ111*$BY$4,0)&gt;0,ROUND('ПЛАН НАВЧАЛЬНОГО ПРОЦЕСУ ДЕННА'!AJ111*$BY$4,0)*2,2),0)</f>
        <v>0</v>
      </c>
      <c r="AL107" s="311">
        <f>IF('ПЛАН НАВЧАЛЬНОГО ПРОЦЕСУ ДЕННА'!AK111&gt;0,IF(ROUND('ПЛАН НАВЧАЛЬНОГО ПРОЦЕСУ ДЕННА'!AK111*$BY$4,0)&gt;0,ROUND('ПЛАН НАВЧАЛЬНОГО ПРОЦЕСУ ДЕННА'!AK111*$BY$4,0)*2,2),0)</f>
        <v>0</v>
      </c>
      <c r="AM107" s="70">
        <f>'ПЛАН НАВЧАЛЬНОГО ПРОЦЕСУ ДЕННА'!AL111</f>
        <v>0</v>
      </c>
      <c r="AN107" s="311">
        <f>IF('ПЛАН НАВЧАЛЬНОГО ПРОЦЕСУ ДЕННА'!AM111&gt;0,IF(ROUND('ПЛАН НАВЧАЛЬНОГО ПРОЦЕСУ ДЕННА'!AM111*$BY$4,0)&gt;0,ROUND('ПЛАН НАВЧАЛЬНОГО ПРОЦЕСУ ДЕННА'!AM111*$BY$4,0)*2,2),0)</f>
        <v>0</v>
      </c>
      <c r="AO107" s="311">
        <f>IF('ПЛАН НАВЧАЛЬНОГО ПРОЦЕСУ ДЕННА'!AN111&gt;0,IF(ROUND('ПЛАН НАВЧАЛЬНОГО ПРОЦЕСУ ДЕННА'!AN111*$BY$4,0)&gt;0,ROUND('ПЛАН НАВЧАЛЬНОГО ПРОЦЕСУ ДЕННА'!AN111*$BY$4,0)*2,2),0)</f>
        <v>0</v>
      </c>
      <c r="AP107" s="311">
        <f>IF('ПЛАН НАВЧАЛЬНОГО ПРОЦЕСУ ДЕННА'!AO111&gt;0,IF(ROUND('ПЛАН НАВЧАЛЬНОГО ПРОЦЕСУ ДЕННА'!AO111*$BY$4,0)&gt;0,ROUND('ПЛАН НАВЧАЛЬНОГО ПРОЦЕСУ ДЕННА'!AO111*$BY$4,0)*2,2),0)</f>
        <v>0</v>
      </c>
      <c r="AQ107" s="70">
        <f>'ПЛАН НАВЧАЛЬНОГО ПРОЦЕСУ ДЕННА'!AP111</f>
        <v>5</v>
      </c>
      <c r="AR107" s="311">
        <f>IF('ПЛАН НАВЧАЛЬНОГО ПРОЦЕСУ ДЕННА'!AQ111&gt;0,IF(ROUND('ПЛАН НАВЧАЛЬНОГО ПРОЦЕСУ ДЕННА'!AQ111*$BY$4,0)&gt;0,ROUND('ПЛАН НАВЧАЛЬНОГО ПРОЦЕСУ ДЕННА'!AQ111*$BY$4,0)*2,2),0)</f>
        <v>0</v>
      </c>
      <c r="AS107" s="311">
        <f>IF('ПЛАН НАВЧАЛЬНОГО ПРОЦЕСУ ДЕННА'!AR111&gt;0,IF(ROUND('ПЛАН НАВЧАЛЬНОГО ПРОЦЕСУ ДЕННА'!AR111*$BY$4,0)&gt;0,ROUND('ПЛАН НАВЧАЛЬНОГО ПРОЦЕСУ ДЕННА'!AR111*$BY$4,0)*2,2),0)</f>
        <v>0</v>
      </c>
      <c r="AT107" s="311">
        <f>IF('ПЛАН НАВЧАЛЬНОГО ПРОЦЕСУ ДЕННА'!AS111&gt;0,IF(ROUND('ПЛАН НАВЧАЛЬНОГО ПРОЦЕСУ ДЕННА'!AS111*$BY$4,0)&gt;0,ROUND('ПЛАН НАВЧАЛЬНОГО ПРОЦЕСУ ДЕННА'!AS111*$BY$4,0)*2,2),0)</f>
        <v>0</v>
      </c>
      <c r="AU107" s="70">
        <f>'ПЛАН НАВЧАЛЬНОГО ПРОЦЕСУ ДЕННА'!AT111</f>
        <v>0</v>
      </c>
      <c r="AV107" s="311">
        <f>IF('ПЛАН НАВЧАЛЬНОГО ПРОЦЕСУ ДЕННА'!AU111&gt;0,IF(ROUND('ПЛАН НАВЧАЛЬНОГО ПРОЦЕСУ ДЕННА'!AU111*$BY$4,0)&gt;0,ROUND('ПЛАН НАВЧАЛЬНОГО ПРОЦЕСУ ДЕННА'!AU111*$BY$4,0)*2,2),0)</f>
        <v>0</v>
      </c>
      <c r="AW107" s="311">
        <f>IF('ПЛАН НАВЧАЛЬНОГО ПРОЦЕСУ ДЕННА'!AV111&gt;0,IF(ROUND('ПЛАН НАВЧАЛЬНОГО ПРОЦЕСУ ДЕННА'!AV111*$BY$4,0)&gt;0,ROUND('ПЛАН НАВЧАЛЬНОГО ПРОЦЕСУ ДЕННА'!AV111*$BY$4,0)*2,2),0)</f>
        <v>0</v>
      </c>
      <c r="AX107" s="311">
        <f>IF('ПЛАН НАВЧАЛЬНОГО ПРОЦЕСУ ДЕННА'!AW111&gt;0,IF(ROUND('ПЛАН НАВЧАЛЬНОГО ПРОЦЕСУ ДЕННА'!AW111*$BY$4,0)&gt;0,ROUND('ПЛАН НАВЧАЛЬНОГО ПРОЦЕСУ ДЕННА'!AW111*$BY$4,0)*2,2),0)</f>
        <v>0</v>
      </c>
      <c r="AY107" s="70">
        <f>'ПЛАН НАВЧАЛЬНОГО ПРОЦЕСУ ДЕННА'!AX111</f>
        <v>0</v>
      </c>
      <c r="AZ107" s="311">
        <f>IF('ПЛАН НАВЧАЛЬНОГО ПРОЦЕСУ ДЕННА'!AY111&gt;0,IF(ROUND('ПЛАН НАВЧАЛЬНОГО ПРОЦЕСУ ДЕННА'!AY111*$BY$4,0)&gt;0,ROUND('ПЛАН НАВЧАЛЬНОГО ПРОЦЕСУ ДЕННА'!AY111*$BY$4,0)*2,2),0)</f>
        <v>0</v>
      </c>
      <c r="BA107" s="311">
        <f>IF('ПЛАН НАВЧАЛЬНОГО ПРОЦЕСУ ДЕННА'!AZ111&gt;0,IF(ROUND('ПЛАН НАВЧАЛЬНОГО ПРОЦЕСУ ДЕННА'!AZ111*$BY$4,0)&gt;0,ROUND('ПЛАН НАВЧАЛЬНОГО ПРОЦЕСУ ДЕННА'!AZ111*$BY$4,0)*2,2),0)</f>
        <v>0</v>
      </c>
      <c r="BB107" s="311">
        <f>IF('ПЛАН НАВЧАЛЬНОГО ПРОЦЕСУ ДЕННА'!BA111&gt;0,IF(ROUND('ПЛАН НАВЧАЛЬНОГО ПРОЦЕСУ ДЕННА'!BA111*$BY$4,0)&gt;0,ROUND('ПЛАН НАВЧАЛЬНОГО ПРОЦЕСУ ДЕННА'!BA111*$BY$4,0)*2,2),0)</f>
        <v>0</v>
      </c>
      <c r="BC107" s="70">
        <f>'ПЛАН НАВЧАЛЬНОГО ПРОЦЕСУ ДЕННА'!BB111</f>
        <v>0</v>
      </c>
      <c r="BD107" s="311">
        <f>IF('ПЛАН НАВЧАЛЬНОГО ПРОЦЕСУ ДЕННА'!BC111&gt;0,IF(ROUND('ПЛАН НАВЧАЛЬНОГО ПРОЦЕСУ ДЕННА'!BC111*$BY$4,0)&gt;0,ROUND('ПЛАН НАВЧАЛЬНОГО ПРОЦЕСУ ДЕННА'!BC111*$BY$4,0)*2,2),0)</f>
        <v>0</v>
      </c>
      <c r="BE107" s="311">
        <f>IF('ПЛАН НАВЧАЛЬНОГО ПРОЦЕСУ ДЕННА'!BD111&gt;0,IF(ROUND('ПЛАН НАВЧАЛЬНОГО ПРОЦЕСУ ДЕННА'!BD111*$BY$4,0)&gt;0,ROUND('ПЛАН НАВЧАЛЬНОГО ПРОЦЕСУ ДЕННА'!BD111*$BY$4,0)*2,2),0)</f>
        <v>0</v>
      </c>
      <c r="BF107" s="311">
        <f>IF('ПЛАН НАВЧАЛЬНОГО ПРОЦЕСУ ДЕННА'!BE111&gt;0,IF(ROUND('ПЛАН НАВЧАЛЬНОГО ПРОЦЕСУ ДЕННА'!BE111*$BY$4,0)&gt;0,ROUND('ПЛАН НАВЧАЛЬНОГО ПРОЦЕСУ ДЕННА'!BE111*$BY$4,0)*2,2),0)</f>
        <v>0</v>
      </c>
      <c r="BG107" s="70">
        <f>'ПЛАН НАВЧАЛЬНОГО ПРОЦЕСУ ДЕННА'!BF111</f>
        <v>0</v>
      </c>
      <c r="BH107" s="311">
        <f>IF('ПЛАН НАВЧАЛЬНОГО ПРОЦЕСУ ДЕННА'!BG111&gt;0,IF(ROUND('ПЛАН НАВЧАЛЬНОГО ПРОЦЕСУ ДЕННА'!BG111*$BY$4,0)&gt;0,ROUND('ПЛАН НАВЧАЛЬНОГО ПРОЦЕСУ ДЕННА'!BG111*$BY$4,0)*2,2),0)</f>
        <v>0</v>
      </c>
      <c r="BI107" s="311">
        <f>IF('ПЛАН НАВЧАЛЬНОГО ПРОЦЕСУ ДЕННА'!BH111&gt;0,IF(ROUND('ПЛАН НАВЧАЛЬНОГО ПРОЦЕСУ ДЕННА'!BH111*$BY$4,0)&gt;0,ROUND('ПЛАН НАВЧАЛЬНОГО ПРОЦЕСУ ДЕННА'!BH111*$BY$4,0)*2,2),0)</f>
        <v>0</v>
      </c>
      <c r="BJ107" s="311">
        <f>IF('ПЛАН НАВЧАЛЬНОГО ПРОЦЕСУ ДЕННА'!BI111&gt;0,IF(ROUND('ПЛАН НАВЧАЛЬНОГО ПРОЦЕСУ ДЕННА'!BI111*$BY$4,0)&gt;0,ROUND('ПЛАН НАВЧАЛЬНОГО ПРОЦЕСУ ДЕННА'!BI111*$BY$4,0)*2,2),0)</f>
        <v>0</v>
      </c>
      <c r="BK107" s="70">
        <f>'ПЛАН НАВЧАЛЬНОГО ПРОЦЕСУ ДЕННА'!BJ111</f>
        <v>0</v>
      </c>
      <c r="BL107" s="63">
        <f t="shared" ref="BL107:BL127" si="134">IF(ISERROR(AE107/Z107),0,AE107/Z107)</f>
        <v>0</v>
      </c>
      <c r="BM107" s="127" t="str">
        <f t="shared" ref="BM107:BM126" si="135">IF(ISERROR(SEARCH("в",A107)),"",1)</f>
        <v/>
      </c>
      <c r="BN107" s="88">
        <f t="shared" ref="BN107:BN118" si="136">IF(AI107&lt;&gt;0,$AA107,0)</f>
        <v>0</v>
      </c>
      <c r="BO107" s="88">
        <f t="shared" ref="BO107:BO126" si="137">IF(AM107&lt;&gt;0,$AA107,0)</f>
        <v>0</v>
      </c>
      <c r="BP107" s="88">
        <f t="shared" ref="BP107:BP118" si="138">IF(AQ107&lt;&gt;0,$AA107,0)</f>
        <v>5</v>
      </c>
      <c r="BQ107" s="88">
        <f t="shared" ref="BQ107:BQ118" si="139">IF(AU107&lt;&gt;0,$AA107,0)</f>
        <v>0</v>
      </c>
      <c r="BR107" s="88">
        <f t="shared" ref="BR107:BR118" si="140">IF(AY107&lt;&gt;0,$AA107,0)</f>
        <v>0</v>
      </c>
      <c r="BS107" s="88">
        <f t="shared" ref="BS107:BS118" si="141">IF(BC107&lt;&gt;0,$AA107,0)</f>
        <v>0</v>
      </c>
      <c r="BT107" s="88">
        <f t="shared" ref="BT107:BT118" si="142">IF(BG107&lt;&gt;0,$AA107,0)</f>
        <v>0</v>
      </c>
      <c r="BU107" s="88">
        <f t="shared" ref="BU107:BU118" si="143">IF(BK107&lt;&gt;0,$AA107,0)</f>
        <v>0</v>
      </c>
      <c r="BV107" s="92">
        <f>SUM(BN107:BU107)</f>
        <v>5</v>
      </c>
      <c r="BY107" s="14">
        <f t="shared" ref="BY107:BY118" si="144">IF($DE107=0,0,ROUND(4*$AA107*SUM(AF107:AH107)/$DE107,0)/4)</f>
        <v>0</v>
      </c>
      <c r="BZ107" s="14">
        <f t="shared" ref="BZ107:BZ118" si="145">IF($DE107=0,0,ROUND(4*$AA107*SUM(AJ107:AL107)/$DE107,0)/4)</f>
        <v>0</v>
      </c>
      <c r="CA107" s="14">
        <f t="shared" ref="CA107:CA118" si="146">IF($DE107=0,0,ROUND(4*$AA107*SUM(AN107:AP107)/$DE107,0)/4)</f>
        <v>0</v>
      </c>
      <c r="CB107" s="14">
        <f t="shared" ref="CB107:CB118" si="147">IF($DE107=0,0,ROUND(4*$AA107*SUM(AR107:AT107)/$DE107,0)/4)</f>
        <v>0</v>
      </c>
      <c r="CC107" s="14">
        <f t="shared" ref="CC107:CC118" si="148">IF($DE107=0,0,ROUND(4*$AA107*SUM(AV107:AX107)/$DE107,0)/4)</f>
        <v>0</v>
      </c>
      <c r="CD107" s="14">
        <f t="shared" ref="CD107:CD118" si="149">IF($DE107=0,0,ROUND(4*$AA107*(SUM(AZ107:BB107))/$DE107,0)/4)</f>
        <v>0</v>
      </c>
      <c r="CE107" s="14">
        <f t="shared" ref="CE107:CE118" si="150">IF($DE107=0,0,ROUND(4*$AA107*(SUM(BD107:BF107))/$DE107,0)/4)</f>
        <v>0</v>
      </c>
      <c r="CF107" s="14">
        <f t="shared" ref="CF107:CF118" si="151">IF($DE107=0,0,ROUND(4*$AA107*(SUM(BH107:BJ107))/$DE107,0)/4)</f>
        <v>0</v>
      </c>
      <c r="CG107" s="212">
        <f t="shared" ref="CG107:CG126" si="152">SUM(BY107:CF107)</f>
        <v>0</v>
      </c>
      <c r="CH107" s="312">
        <f t="shared" ref="CH107:CH126" si="153">MAX(BY107:CF107)</f>
        <v>0</v>
      </c>
      <c r="CJ107" s="313">
        <f t="shared" ref="CJ107:CJ126" si="154">IF(VALUE($D107)=1,1,0)+IF(VALUE($E107)=1,1,0)+IF(VALUE($F107)=1,1,0)+IF(VALUE($G107)=1,1,0)</f>
        <v>0</v>
      </c>
      <c r="CK107" s="313">
        <f t="shared" ref="CK107:CK126" si="155">IF(VALUE($D107)=2,1,0)+IF(VALUE($E107)=2,1,0)+IF(VALUE($F107)=2,1,0)+IF(VALUE($G107)=2,1,0)</f>
        <v>0</v>
      </c>
      <c r="CL107" s="313">
        <f t="shared" ref="CL107:CL126" si="156">IF(VALUE($D107)=3,1,0)+IF(VALUE($E107)=3,1,0)+IF(VALUE($F107)=3,1,0)+IF(VALUE($G107)=3,1,0)</f>
        <v>0</v>
      </c>
      <c r="CM107" s="313">
        <f t="shared" ref="CM107:CM126" si="157">IF(VALUE($D107)=4,1,0)+IF(VALUE($E107)=4,1,0)+IF(VALUE($F107)=4,1,0)+IF(VALUE($G107)=4,1,0)</f>
        <v>0</v>
      </c>
      <c r="CN107" s="313">
        <f t="shared" ref="CN107:CN126" si="158">IF(VALUE($D107)=5,1,0)+IF(VALUE($E107)=5,1,0)+IF(VALUE($F107)=5,1,0)+IF(VALUE($G107)=5,1,0)</f>
        <v>0</v>
      </c>
      <c r="CO107" s="313">
        <f t="shared" ref="CO107:CO126" si="159">IF(VALUE($D107)=6,1,0)+IF(VALUE($E107)=6,1,0)+IF(VALUE($F107)=6,1,0)+IF(VALUE($G107)=6,1,0)</f>
        <v>0</v>
      </c>
      <c r="CP107" s="313">
        <f t="shared" ref="CP107:CP126" si="160">IF(VALUE($D107)=7,1,0)+IF(VALUE($E107)=7,1,0)+IF(VALUE($F107)=7,1,0)+IF(VALUE($G107)=7,1,0)</f>
        <v>0</v>
      </c>
      <c r="CQ107" s="313">
        <f t="shared" ref="CQ107:CQ126" si="161">IF(VALUE($D107)=8,1,0)+IF(VALUE($E107)=8,1,0)+IF(VALUE($F107)=8,1,0)+IF(VALUE($G107)=8,1,0)</f>
        <v>0</v>
      </c>
      <c r="CR107" s="314">
        <f t="shared" ref="CR107:CR126" si="162">SUM(CJ107:CQ107)</f>
        <v>0</v>
      </c>
      <c r="CS107" s="313">
        <f t="shared" ref="CS107:CS126" si="163">IF(MID(H107,1,1)="1",1,0)+IF(MID(I107,1,1)="1",1,0)+IF(MID(J107,1,1)="1",1,0)+IF(MID(K107,1,1)="1",1,0)+IF(MID(M107,1,1)="1",1,0)+IF(MID(N107,1,1)="1",1,0)+IF(MID(O107,1,1)="1",1,0)</f>
        <v>0</v>
      </c>
      <c r="CT107" s="313">
        <f t="shared" ref="CT107:CT126" si="164">IF(MID(H107,1,1)="2",1,0)+IF(MID(I107,1,1)="2",1,0)+IF(MID(J107,1,1)="2",1,0)+IF(MID(K107,1,1)="2",1,0)+IF(MID(M107,1,1)="2",1,0)+IF(MID(N107,1,1)="2",1,0)+IF(MID(O107,1,1)="2",1,0)</f>
        <v>0</v>
      </c>
      <c r="CU107" s="315">
        <f t="shared" ref="CU107:CU126" si="165">IF(MID(H107,1,1)="3",1,0)+IF(MID(I107,1,1)="3",1,0)+IF(MID(J107,1,1)="3",1,0)+IF(MID(K107,1,1)="3",1,0)+IF(MID(M107,1,1)="3",1,0)+IF(MID(N107,1,1)="3",1,0)+IF(MID(O107,1,1)="3",1,0)</f>
        <v>1</v>
      </c>
      <c r="CV107" s="313">
        <f t="shared" ref="CV107:CV126" si="166">IF(MID(H107,1,1)="4",1,0)+IF(MID(I107,1,1)="4",1,0)+IF(MID(J107,1,1)="4",1,0)+IF(MID(K107,1,1)="4",1,0)+IF(MID(M107,1,1)="4",1,0)+IF(MID(N107,1,1)="4",1,0)+IF(MID(O107,1,1)="4",1,0)</f>
        <v>0</v>
      </c>
      <c r="CW107" s="313">
        <f t="shared" ref="CW107:CW126" si="167">IF(MID(H107,1,1)="5",1,0)+IF(MID(I107,1,1)="5",1,0)+IF(MID(J107,1,1)="5",1,0)+IF(MID(K107,1,1)="5",1,0)+IF(MID(M107,1,1)="5",1,0)+IF(MID(N107,1,1)="5",1,0)+IF(MID(O107,1,1)="5",1,0)</f>
        <v>0</v>
      </c>
      <c r="CX107" s="313">
        <f t="shared" ref="CX107:CX126" si="168">IF(MID(H107,1,1)="6",1,0)+IF(MID(I107,1,1)="6",1,0)+IF(MID(J107,1,1)="6",1,0)+IF(MID(K107,1,1)="6",1,0)+IF(MID(M107,1,1)="6",1,0)+IF(MID(N107,1,1)="6",1,0)+IF(MID(O107,1,1)="6",1,0)</f>
        <v>0</v>
      </c>
      <c r="CY107" s="313">
        <f t="shared" ref="CY107:CY126" si="169">IF(MID(H107,1,1)="7",1,0)+IF(MID(I107,1,1)="7",1,0)+IF(MID(J107,1,1)="7",1,0)+IF(MID(K107,1,1)="7",1,0)+IF(MID(M107,1,1)="7",1,0)+IF(MID(N107,1,1)="7",1,0)+IF(MID(O107,1,1)="7",1,0)</f>
        <v>0</v>
      </c>
      <c r="CZ107" s="313">
        <f t="shared" ref="CZ107:CZ126" si="170">IF(MID(H107,1,1)="8",1,0)+IF(MID(I107,1,1)="8",1,0)+IF(MID(J107,1,1)="8",1,0)+IF(MID(K107,1,1)="8",1,0)+IF(MID(M107,1,1)="8",1,0)+IF(MID(N107,1,1)="8",1,0)+IF(MID(O107,1,1)="8",1,0)</f>
        <v>0</v>
      </c>
      <c r="DA107" s="316">
        <f t="shared" ref="DA107:DA126" si="171">SUM(CS107:CZ107)</f>
        <v>1</v>
      </c>
      <c r="DE107" s="317">
        <f>SUM($AF107:$AH107)+SUM($AJ107:$AL107)+SUM($AN107:AP107)+SUM($AR107:AT107)+SUM($AV107:AX107)+SUM($AZ107:BB107)+SUM($BD107:BF107)+SUM($BH107:BJ107)</f>
        <v>0</v>
      </c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1:127" s="19" customFormat="1" ht="12.5">
      <c r="A108" s="22" t="str">
        <f>'ПЛАН НАВЧАЛЬНОГО ПРОЦЕСУ ДЕННА'!A112</f>
        <v>2.02</v>
      </c>
      <c r="B108" s="305" t="str">
        <f>'ПЛАН НАВЧАЛЬНОГО ПРОЦЕСУ ДЕННА'!B112</f>
        <v>Вибіркова дисципліна 2</v>
      </c>
      <c r="C108" s="306"/>
      <c r="D108" s="307">
        <f>'ПЛАН НАВЧАЛЬНОГО ПРОЦЕСУ ДЕННА'!D112</f>
        <v>0</v>
      </c>
      <c r="E108" s="308">
        <f>'ПЛАН НАВЧАЛЬНОГО ПРОЦЕСУ ДЕННА'!E112</f>
        <v>0</v>
      </c>
      <c r="F108" s="308">
        <f>'ПЛАН НАВЧАЛЬНОГО ПРОЦЕСУ ДЕННА'!F112</f>
        <v>0</v>
      </c>
      <c r="G108" s="309">
        <f>'ПЛАН НАВЧАЛЬНОГО ПРОЦЕСУ ДЕННА'!G112</f>
        <v>0</v>
      </c>
      <c r="H108" s="307">
        <f>'ПЛАН НАВЧАЛЬНОГО ПРОЦЕСУ ДЕННА'!H112</f>
        <v>3</v>
      </c>
      <c r="I108" s="308">
        <f>'ПЛАН НАВЧАЛЬНОГО ПРОЦЕСУ ДЕННА'!I112</f>
        <v>0</v>
      </c>
      <c r="J108" s="308">
        <f>'ПЛАН НАВЧАЛЬНОГО ПРОЦЕСУ ДЕННА'!J112</f>
        <v>0</v>
      </c>
      <c r="K108" s="308">
        <f>'ПЛАН НАВЧАЛЬНОГО ПРОЦЕСУ ДЕННА'!K112</f>
        <v>0</v>
      </c>
      <c r="L108" s="308">
        <f>'ПЛАН НАВЧАЛЬНОГО ПРОЦЕСУ ДЕННА'!L112</f>
        <v>0</v>
      </c>
      <c r="M108" s="308">
        <f>'ПЛАН НАВЧАЛЬНОГО ПРОЦЕСУ ДЕННА'!M112</f>
        <v>0</v>
      </c>
      <c r="N108" s="308">
        <f>'ПЛАН НАВЧАЛЬНОГО ПРОЦЕСУ ДЕННА'!N112</f>
        <v>0</v>
      </c>
      <c r="O108" s="308">
        <f>'ПЛАН НАВЧАЛЬНОГО ПРОЦЕСУ ДЕННА'!O112</f>
        <v>0</v>
      </c>
      <c r="P108" s="273">
        <f>'ПЛАН НАВЧАЛЬНОГО ПРОЦЕСУ ДЕННА'!P112</f>
        <v>0</v>
      </c>
      <c r="Q108" s="273">
        <f>'ПЛАН НАВЧАЛЬНОГО ПРОЦЕСУ ДЕННА'!Q112</f>
        <v>0</v>
      </c>
      <c r="R108" s="307">
        <f>'ПЛАН НАВЧАЛЬНОГО ПРОЦЕСУ ДЕННА'!R112</f>
        <v>0</v>
      </c>
      <c r="S108" s="308">
        <f>'ПЛАН НАВЧАЛЬНОГО ПРОЦЕСУ ДЕННА'!S112</f>
        <v>0</v>
      </c>
      <c r="T108" s="308">
        <f>'ПЛАН НАВЧАЛЬНОГО ПРОЦЕСУ ДЕННА'!T112</f>
        <v>0</v>
      </c>
      <c r="U108" s="308">
        <f>'ПЛАН НАВЧАЛЬНОГО ПРОЦЕСУ ДЕННА'!U112</f>
        <v>0</v>
      </c>
      <c r="V108" s="308">
        <f>'ПЛАН НАВЧАЛЬНОГО ПРОЦЕСУ ДЕННА'!V112</f>
        <v>0</v>
      </c>
      <c r="W108" s="308">
        <f>'ПЛАН НАВЧАЛЬНОГО ПРОЦЕСУ ДЕННА'!W112</f>
        <v>0</v>
      </c>
      <c r="X108" s="308"/>
      <c r="Y108" s="308">
        <f>'ПЛАН НАВЧАЛЬНОГО ПРОЦЕСУ ДЕННА'!X112</f>
        <v>0</v>
      </c>
      <c r="Z108" s="310">
        <f>'ПЛАН НАВЧАЛЬНОГО ПРОЦЕСУ ДЕННА'!Y112</f>
        <v>150</v>
      </c>
      <c r="AA108" s="147">
        <f t="shared" si="133"/>
        <v>5</v>
      </c>
      <c r="AB108" s="9"/>
      <c r="AC108" s="9"/>
      <c r="AD108" s="9"/>
      <c r="AE108" s="9"/>
      <c r="AF108" s="311">
        <f>IF('ПЛАН НАВЧАЛЬНОГО ПРОЦЕСУ ДЕННА'!AE112&gt;0,IF(ROUND('ПЛАН НАВЧАЛЬНОГО ПРОЦЕСУ ДЕННА'!AE112*$BY$4,0)&gt;0,ROUND('ПЛАН НАВЧАЛЬНОГО ПРОЦЕСУ ДЕННА'!AE112*$BY$4,0)*2,2),0)</f>
        <v>0</v>
      </c>
      <c r="AG108" s="311">
        <f>IF('ПЛАН НАВЧАЛЬНОГО ПРОЦЕСУ ДЕННА'!AF112&gt;0,IF(ROUND('ПЛАН НАВЧАЛЬНОГО ПРОЦЕСУ ДЕННА'!AF112*$BY$4,0)&gt;0,ROUND('ПЛАН НАВЧАЛЬНОГО ПРОЦЕСУ ДЕННА'!AF112*$BY$4,0)*2,2),0)</f>
        <v>0</v>
      </c>
      <c r="AH108" s="311">
        <f>IF('ПЛАН НАВЧАЛЬНОГО ПРОЦЕСУ ДЕННА'!AG112&gt;0,IF(ROUND('ПЛАН НАВЧАЛЬНОГО ПРОЦЕСУ ДЕННА'!AG112*$BY$4,0)&gt;0,ROUND('ПЛАН НАВЧАЛЬНОГО ПРОЦЕСУ ДЕННА'!AG112*$BY$4,0)*2,2),0)</f>
        <v>0</v>
      </c>
      <c r="AI108" s="70">
        <f>'ПЛАН НАВЧАЛЬНОГО ПРОЦЕСУ ДЕННА'!AH112</f>
        <v>0</v>
      </c>
      <c r="AJ108" s="311">
        <f>IF('ПЛАН НАВЧАЛЬНОГО ПРОЦЕСУ ДЕННА'!AI112&gt;0,IF(ROUND('ПЛАН НАВЧАЛЬНОГО ПРОЦЕСУ ДЕННА'!AI112*$BY$4,0)&gt;0,ROUND('ПЛАН НАВЧАЛЬНОГО ПРОЦЕСУ ДЕННА'!AI112*$BY$4,0)*2,2),0)</f>
        <v>0</v>
      </c>
      <c r="AK108" s="311">
        <f>IF('ПЛАН НАВЧАЛЬНОГО ПРОЦЕСУ ДЕННА'!AJ112&gt;0,IF(ROUND('ПЛАН НАВЧАЛЬНОГО ПРОЦЕСУ ДЕННА'!AJ112*$BY$4,0)&gt;0,ROUND('ПЛАН НАВЧАЛЬНОГО ПРОЦЕСУ ДЕННА'!AJ112*$BY$4,0)*2,2),0)</f>
        <v>0</v>
      </c>
      <c r="AL108" s="311">
        <f>IF('ПЛАН НАВЧАЛЬНОГО ПРОЦЕСУ ДЕННА'!AK112&gt;0,IF(ROUND('ПЛАН НАВЧАЛЬНОГО ПРОЦЕСУ ДЕННА'!AK112*$BY$4,0)&gt;0,ROUND('ПЛАН НАВЧАЛЬНОГО ПРОЦЕСУ ДЕННА'!AK112*$BY$4,0)*2,2),0)</f>
        <v>0</v>
      </c>
      <c r="AM108" s="70">
        <f>'ПЛАН НАВЧАЛЬНОГО ПРОЦЕСУ ДЕННА'!AL112</f>
        <v>0</v>
      </c>
      <c r="AN108" s="311">
        <f>IF('ПЛАН НАВЧАЛЬНОГО ПРОЦЕСУ ДЕННА'!AM112&gt;0,IF(ROUND('ПЛАН НАВЧАЛЬНОГО ПРОЦЕСУ ДЕННА'!AM112*$BY$4,0)&gt;0,ROUND('ПЛАН НАВЧАЛЬНОГО ПРОЦЕСУ ДЕННА'!AM112*$BY$4,0)*2,2),0)</f>
        <v>0</v>
      </c>
      <c r="AO108" s="311">
        <f>IF('ПЛАН НАВЧАЛЬНОГО ПРОЦЕСУ ДЕННА'!AN112&gt;0,IF(ROUND('ПЛАН НАВЧАЛЬНОГО ПРОЦЕСУ ДЕННА'!AN112*$BY$4,0)&gt;0,ROUND('ПЛАН НАВЧАЛЬНОГО ПРОЦЕСУ ДЕННА'!AN112*$BY$4,0)*2,2),0)</f>
        <v>0</v>
      </c>
      <c r="AP108" s="311">
        <f>IF('ПЛАН НАВЧАЛЬНОГО ПРОЦЕСУ ДЕННА'!AO112&gt;0,IF(ROUND('ПЛАН НАВЧАЛЬНОГО ПРОЦЕСУ ДЕННА'!AO112*$BY$4,0)&gt;0,ROUND('ПЛАН НАВЧАЛЬНОГО ПРОЦЕСУ ДЕННА'!AO112*$BY$4,0)*2,2),0)</f>
        <v>0</v>
      </c>
      <c r="AQ108" s="70">
        <f>'ПЛАН НАВЧАЛЬНОГО ПРОЦЕСУ ДЕННА'!AP112</f>
        <v>5</v>
      </c>
      <c r="AR108" s="311">
        <f>IF('ПЛАН НАВЧАЛЬНОГО ПРОЦЕСУ ДЕННА'!AQ112&gt;0,IF(ROUND('ПЛАН НАВЧАЛЬНОГО ПРОЦЕСУ ДЕННА'!AQ112*$BY$4,0)&gt;0,ROUND('ПЛАН НАВЧАЛЬНОГО ПРОЦЕСУ ДЕННА'!AQ112*$BY$4,0)*2,2),0)</f>
        <v>0</v>
      </c>
      <c r="AS108" s="311">
        <f>IF('ПЛАН НАВЧАЛЬНОГО ПРОЦЕСУ ДЕННА'!AR112&gt;0,IF(ROUND('ПЛАН НАВЧАЛЬНОГО ПРОЦЕСУ ДЕННА'!AR112*$BY$4,0)&gt;0,ROUND('ПЛАН НАВЧАЛЬНОГО ПРОЦЕСУ ДЕННА'!AR112*$BY$4,0)*2,2),0)</f>
        <v>0</v>
      </c>
      <c r="AT108" s="311">
        <f>IF('ПЛАН НАВЧАЛЬНОГО ПРОЦЕСУ ДЕННА'!AS112&gt;0,IF(ROUND('ПЛАН НАВЧАЛЬНОГО ПРОЦЕСУ ДЕННА'!AS112*$BY$4,0)&gt;0,ROUND('ПЛАН НАВЧАЛЬНОГО ПРОЦЕСУ ДЕННА'!AS112*$BY$4,0)*2,2),0)</f>
        <v>0</v>
      </c>
      <c r="AU108" s="70">
        <f>'ПЛАН НАВЧАЛЬНОГО ПРОЦЕСУ ДЕННА'!AT112</f>
        <v>0</v>
      </c>
      <c r="AV108" s="311">
        <f>IF('ПЛАН НАВЧАЛЬНОГО ПРОЦЕСУ ДЕННА'!AU112&gt;0,IF(ROUND('ПЛАН НАВЧАЛЬНОГО ПРОЦЕСУ ДЕННА'!AU112*$BY$4,0)&gt;0,ROUND('ПЛАН НАВЧАЛЬНОГО ПРОЦЕСУ ДЕННА'!AU112*$BY$4,0)*2,2),0)</f>
        <v>0</v>
      </c>
      <c r="AW108" s="311">
        <f>IF('ПЛАН НАВЧАЛЬНОГО ПРОЦЕСУ ДЕННА'!AV112&gt;0,IF(ROUND('ПЛАН НАВЧАЛЬНОГО ПРОЦЕСУ ДЕННА'!AV112*$BY$4,0)&gt;0,ROUND('ПЛАН НАВЧАЛЬНОГО ПРОЦЕСУ ДЕННА'!AV112*$BY$4,0)*2,2),0)</f>
        <v>0</v>
      </c>
      <c r="AX108" s="311">
        <f>IF('ПЛАН НАВЧАЛЬНОГО ПРОЦЕСУ ДЕННА'!AW112&gt;0,IF(ROUND('ПЛАН НАВЧАЛЬНОГО ПРОЦЕСУ ДЕННА'!AW112*$BY$4,0)&gt;0,ROUND('ПЛАН НАВЧАЛЬНОГО ПРОЦЕСУ ДЕННА'!AW112*$BY$4,0)*2,2),0)</f>
        <v>0</v>
      </c>
      <c r="AY108" s="70">
        <f>'ПЛАН НАВЧАЛЬНОГО ПРОЦЕСУ ДЕННА'!AX112</f>
        <v>0</v>
      </c>
      <c r="AZ108" s="311">
        <f>IF('ПЛАН НАВЧАЛЬНОГО ПРОЦЕСУ ДЕННА'!AY112&gt;0,IF(ROUND('ПЛАН НАВЧАЛЬНОГО ПРОЦЕСУ ДЕННА'!AY112*$BY$4,0)&gt;0,ROUND('ПЛАН НАВЧАЛЬНОГО ПРОЦЕСУ ДЕННА'!AY112*$BY$4,0)*2,2),0)</f>
        <v>0</v>
      </c>
      <c r="BA108" s="311">
        <f>IF('ПЛАН НАВЧАЛЬНОГО ПРОЦЕСУ ДЕННА'!AZ112&gt;0,IF(ROUND('ПЛАН НАВЧАЛЬНОГО ПРОЦЕСУ ДЕННА'!AZ112*$BY$4,0)&gt;0,ROUND('ПЛАН НАВЧАЛЬНОГО ПРОЦЕСУ ДЕННА'!AZ112*$BY$4,0)*2,2),0)</f>
        <v>0</v>
      </c>
      <c r="BB108" s="311">
        <f>IF('ПЛАН НАВЧАЛЬНОГО ПРОЦЕСУ ДЕННА'!BA112&gt;0,IF(ROUND('ПЛАН НАВЧАЛЬНОГО ПРОЦЕСУ ДЕННА'!BA112*$BY$4,0)&gt;0,ROUND('ПЛАН НАВЧАЛЬНОГО ПРОЦЕСУ ДЕННА'!BA112*$BY$4,0)*2,2),0)</f>
        <v>0</v>
      </c>
      <c r="BC108" s="70">
        <f>'ПЛАН НАВЧАЛЬНОГО ПРОЦЕСУ ДЕННА'!BB112</f>
        <v>0</v>
      </c>
      <c r="BD108" s="311">
        <f>IF('ПЛАН НАВЧАЛЬНОГО ПРОЦЕСУ ДЕННА'!BC112&gt;0,IF(ROUND('ПЛАН НАВЧАЛЬНОГО ПРОЦЕСУ ДЕННА'!BC112*$BY$4,0)&gt;0,ROUND('ПЛАН НАВЧАЛЬНОГО ПРОЦЕСУ ДЕННА'!BC112*$BY$4,0)*2,2),0)</f>
        <v>0</v>
      </c>
      <c r="BE108" s="311">
        <f>IF('ПЛАН НАВЧАЛЬНОГО ПРОЦЕСУ ДЕННА'!BD112&gt;0,IF(ROUND('ПЛАН НАВЧАЛЬНОГО ПРОЦЕСУ ДЕННА'!BD112*$BY$4,0)&gt;0,ROUND('ПЛАН НАВЧАЛЬНОГО ПРОЦЕСУ ДЕННА'!BD112*$BY$4,0)*2,2),0)</f>
        <v>0</v>
      </c>
      <c r="BF108" s="311">
        <f>IF('ПЛАН НАВЧАЛЬНОГО ПРОЦЕСУ ДЕННА'!BE112&gt;0,IF(ROUND('ПЛАН НАВЧАЛЬНОГО ПРОЦЕСУ ДЕННА'!BE112*$BY$4,0)&gt;0,ROUND('ПЛАН НАВЧАЛЬНОГО ПРОЦЕСУ ДЕННА'!BE112*$BY$4,0)*2,2),0)</f>
        <v>0</v>
      </c>
      <c r="BG108" s="70">
        <f>'ПЛАН НАВЧАЛЬНОГО ПРОЦЕСУ ДЕННА'!BF112</f>
        <v>0</v>
      </c>
      <c r="BH108" s="311">
        <f>IF('ПЛАН НАВЧАЛЬНОГО ПРОЦЕСУ ДЕННА'!BG112&gt;0,IF(ROUND('ПЛАН НАВЧАЛЬНОГО ПРОЦЕСУ ДЕННА'!BG112*$BY$4,0)&gt;0,ROUND('ПЛАН НАВЧАЛЬНОГО ПРОЦЕСУ ДЕННА'!BG112*$BY$4,0)*2,2),0)</f>
        <v>0</v>
      </c>
      <c r="BI108" s="311">
        <f>IF('ПЛАН НАВЧАЛЬНОГО ПРОЦЕСУ ДЕННА'!BH112&gt;0,IF(ROUND('ПЛАН НАВЧАЛЬНОГО ПРОЦЕСУ ДЕННА'!BH112*$BY$4,0)&gt;0,ROUND('ПЛАН НАВЧАЛЬНОГО ПРОЦЕСУ ДЕННА'!BH112*$BY$4,0)*2,2),0)</f>
        <v>0</v>
      </c>
      <c r="BJ108" s="311">
        <f>IF('ПЛАН НАВЧАЛЬНОГО ПРОЦЕСУ ДЕННА'!BI112&gt;0,IF(ROUND('ПЛАН НАВЧАЛЬНОГО ПРОЦЕСУ ДЕННА'!BI112*$BY$4,0)&gt;0,ROUND('ПЛАН НАВЧАЛЬНОГО ПРОЦЕСУ ДЕННА'!BI112*$BY$4,0)*2,2),0)</f>
        <v>0</v>
      </c>
      <c r="BK108" s="70">
        <f>'ПЛАН НАВЧАЛЬНОГО ПРОЦЕСУ ДЕННА'!BJ112</f>
        <v>0</v>
      </c>
      <c r="BL108" s="63">
        <f t="shared" si="134"/>
        <v>0</v>
      </c>
      <c r="BM108" s="127" t="str">
        <f t="shared" si="135"/>
        <v/>
      </c>
      <c r="BN108" s="88">
        <f t="shared" si="136"/>
        <v>0</v>
      </c>
      <c r="BO108" s="88">
        <f t="shared" si="137"/>
        <v>0</v>
      </c>
      <c r="BP108" s="88">
        <f t="shared" si="138"/>
        <v>5</v>
      </c>
      <c r="BQ108" s="88">
        <f t="shared" si="139"/>
        <v>0</v>
      </c>
      <c r="BR108" s="88">
        <f t="shared" si="140"/>
        <v>0</v>
      </c>
      <c r="BS108" s="88">
        <f t="shared" si="141"/>
        <v>0</v>
      </c>
      <c r="BT108" s="88">
        <f t="shared" si="142"/>
        <v>0</v>
      </c>
      <c r="BU108" s="88">
        <f t="shared" si="143"/>
        <v>0</v>
      </c>
      <c r="BV108" s="92">
        <f t="shared" ref="BV108:BV126" si="172">SUM(BN108:BU108)</f>
        <v>5</v>
      </c>
      <c r="BY108" s="14">
        <f t="shared" si="144"/>
        <v>0</v>
      </c>
      <c r="BZ108" s="14">
        <f t="shared" si="145"/>
        <v>0</v>
      </c>
      <c r="CA108" s="14">
        <f t="shared" si="146"/>
        <v>0</v>
      </c>
      <c r="CB108" s="14">
        <f t="shared" si="147"/>
        <v>0</v>
      </c>
      <c r="CC108" s="14">
        <f t="shared" si="148"/>
        <v>0</v>
      </c>
      <c r="CD108" s="14">
        <f t="shared" si="149"/>
        <v>0</v>
      </c>
      <c r="CE108" s="14">
        <f t="shared" si="150"/>
        <v>0</v>
      </c>
      <c r="CF108" s="14">
        <f t="shared" si="151"/>
        <v>0</v>
      </c>
      <c r="CG108" s="212">
        <f t="shared" si="152"/>
        <v>0</v>
      </c>
      <c r="CH108" s="312">
        <f t="shared" si="153"/>
        <v>0</v>
      </c>
      <c r="CJ108" s="313">
        <f t="shared" si="154"/>
        <v>0</v>
      </c>
      <c r="CK108" s="313">
        <f t="shared" si="155"/>
        <v>0</v>
      </c>
      <c r="CL108" s="313">
        <f t="shared" si="156"/>
        <v>0</v>
      </c>
      <c r="CM108" s="313">
        <f t="shared" si="157"/>
        <v>0</v>
      </c>
      <c r="CN108" s="313">
        <f t="shared" si="158"/>
        <v>0</v>
      </c>
      <c r="CO108" s="313">
        <f t="shared" si="159"/>
        <v>0</v>
      </c>
      <c r="CP108" s="313">
        <f t="shared" si="160"/>
        <v>0</v>
      </c>
      <c r="CQ108" s="313">
        <f t="shared" si="161"/>
        <v>0</v>
      </c>
      <c r="CR108" s="314">
        <f t="shared" si="162"/>
        <v>0</v>
      </c>
      <c r="CS108" s="313">
        <f t="shared" si="163"/>
        <v>0</v>
      </c>
      <c r="CT108" s="313">
        <f t="shared" si="164"/>
        <v>0</v>
      </c>
      <c r="CU108" s="315">
        <f t="shared" si="165"/>
        <v>1</v>
      </c>
      <c r="CV108" s="313">
        <f t="shared" si="166"/>
        <v>0</v>
      </c>
      <c r="CW108" s="313">
        <f t="shared" si="167"/>
        <v>0</v>
      </c>
      <c r="CX108" s="313">
        <f t="shared" si="168"/>
        <v>0</v>
      </c>
      <c r="CY108" s="313">
        <f t="shared" si="169"/>
        <v>0</v>
      </c>
      <c r="CZ108" s="313">
        <f t="shared" si="170"/>
        <v>0</v>
      </c>
      <c r="DA108" s="316">
        <f t="shared" si="171"/>
        <v>1</v>
      </c>
      <c r="DE108" s="317">
        <f>SUM($AF108:$AH108)+SUM($AJ108:$AL108)+SUM($AN108:AP108)+SUM($AR108:AT108)+SUM($AV108:AX108)+SUM($AZ108:BB108)+SUM($BD108:BF108)+SUM($BH108:BJ108)</f>
        <v>0</v>
      </c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</row>
    <row r="109" spans="1:127" s="19" customFormat="1" ht="12.5">
      <c r="A109" s="22" t="str">
        <f>'ПЛАН НАВЧАЛЬНОГО ПРОЦЕСУ ДЕННА'!A113</f>
        <v>2.03</v>
      </c>
      <c r="B109" s="305" t="str">
        <f>'ПЛАН НАВЧАЛЬНОГО ПРОЦЕСУ ДЕННА'!B113</f>
        <v>Вибіркова дисципліна 3</v>
      </c>
      <c r="C109" s="306"/>
      <c r="D109" s="307">
        <f>'ПЛАН НАВЧАЛЬНОГО ПРОЦЕСУ ДЕННА'!D113</f>
        <v>0</v>
      </c>
      <c r="E109" s="308">
        <f>'ПЛАН НАВЧАЛЬНОГО ПРОЦЕСУ ДЕННА'!E113</f>
        <v>0</v>
      </c>
      <c r="F109" s="308">
        <f>'ПЛАН НАВЧАЛЬНОГО ПРОЦЕСУ ДЕННА'!F113</f>
        <v>0</v>
      </c>
      <c r="G109" s="309">
        <f>'ПЛАН НАВЧАЛЬНОГО ПРОЦЕСУ ДЕННА'!G113</f>
        <v>0</v>
      </c>
      <c r="H109" s="307">
        <f>'ПЛАН НАВЧАЛЬНОГО ПРОЦЕСУ ДЕННА'!H113</f>
        <v>4</v>
      </c>
      <c r="I109" s="308">
        <f>'ПЛАН НАВЧАЛЬНОГО ПРОЦЕСУ ДЕННА'!I113</f>
        <v>0</v>
      </c>
      <c r="J109" s="308">
        <f>'ПЛАН НАВЧАЛЬНОГО ПРОЦЕСУ ДЕННА'!J113</f>
        <v>0</v>
      </c>
      <c r="K109" s="308">
        <f>'ПЛАН НАВЧАЛЬНОГО ПРОЦЕСУ ДЕННА'!K113</f>
        <v>0</v>
      </c>
      <c r="L109" s="308">
        <f>'ПЛАН НАВЧАЛЬНОГО ПРОЦЕСУ ДЕННА'!L113</f>
        <v>0</v>
      </c>
      <c r="M109" s="308">
        <f>'ПЛАН НАВЧАЛЬНОГО ПРОЦЕСУ ДЕННА'!M113</f>
        <v>0</v>
      </c>
      <c r="N109" s="308">
        <f>'ПЛАН НАВЧАЛЬНОГО ПРОЦЕСУ ДЕННА'!N113</f>
        <v>0</v>
      </c>
      <c r="O109" s="308">
        <f>'ПЛАН НАВЧАЛЬНОГО ПРОЦЕСУ ДЕННА'!O113</f>
        <v>0</v>
      </c>
      <c r="P109" s="273">
        <f>'ПЛАН НАВЧАЛЬНОГО ПРОЦЕСУ ДЕННА'!P113</f>
        <v>0</v>
      </c>
      <c r="Q109" s="273">
        <f>'ПЛАН НАВЧАЛЬНОГО ПРОЦЕСУ ДЕННА'!Q113</f>
        <v>0</v>
      </c>
      <c r="R109" s="307">
        <f>'ПЛАН НАВЧАЛЬНОГО ПРОЦЕСУ ДЕННА'!R113</f>
        <v>0</v>
      </c>
      <c r="S109" s="308">
        <f>'ПЛАН НАВЧАЛЬНОГО ПРОЦЕСУ ДЕННА'!S113</f>
        <v>0</v>
      </c>
      <c r="T109" s="308">
        <f>'ПЛАН НАВЧАЛЬНОГО ПРОЦЕСУ ДЕННА'!T113</f>
        <v>0</v>
      </c>
      <c r="U109" s="308">
        <f>'ПЛАН НАВЧАЛЬНОГО ПРОЦЕСУ ДЕННА'!U113</f>
        <v>0</v>
      </c>
      <c r="V109" s="308">
        <f>'ПЛАН НАВЧАЛЬНОГО ПРОЦЕСУ ДЕННА'!V113</f>
        <v>0</v>
      </c>
      <c r="W109" s="308">
        <f>'ПЛАН НАВЧАЛЬНОГО ПРОЦЕСУ ДЕННА'!W113</f>
        <v>0</v>
      </c>
      <c r="X109" s="308"/>
      <c r="Y109" s="308">
        <f>'ПЛАН НАВЧАЛЬНОГО ПРОЦЕСУ ДЕННА'!X113</f>
        <v>0</v>
      </c>
      <c r="Z109" s="310">
        <f>'ПЛАН НАВЧАЛЬНОГО ПРОЦЕСУ ДЕННА'!Y113</f>
        <v>150</v>
      </c>
      <c r="AA109" s="147">
        <f t="shared" si="133"/>
        <v>5</v>
      </c>
      <c r="AB109" s="9"/>
      <c r="AC109" s="9"/>
      <c r="AD109" s="9"/>
      <c r="AE109" s="9"/>
      <c r="AF109" s="311">
        <f>IF('ПЛАН НАВЧАЛЬНОГО ПРОЦЕСУ ДЕННА'!AE113&gt;0,IF(ROUND('ПЛАН НАВЧАЛЬНОГО ПРОЦЕСУ ДЕННА'!AE113*$BY$4,0)&gt;0,ROUND('ПЛАН НАВЧАЛЬНОГО ПРОЦЕСУ ДЕННА'!AE113*$BY$4,0)*2,2),0)</f>
        <v>0</v>
      </c>
      <c r="AG109" s="311">
        <f>IF('ПЛАН НАВЧАЛЬНОГО ПРОЦЕСУ ДЕННА'!AF113&gt;0,IF(ROUND('ПЛАН НАВЧАЛЬНОГО ПРОЦЕСУ ДЕННА'!AF113*$BY$4,0)&gt;0,ROUND('ПЛАН НАВЧАЛЬНОГО ПРОЦЕСУ ДЕННА'!AF113*$BY$4,0)*2,2),0)</f>
        <v>0</v>
      </c>
      <c r="AH109" s="311">
        <f>IF('ПЛАН НАВЧАЛЬНОГО ПРОЦЕСУ ДЕННА'!AG113&gt;0,IF(ROUND('ПЛАН НАВЧАЛЬНОГО ПРОЦЕСУ ДЕННА'!AG113*$BY$4,0)&gt;0,ROUND('ПЛАН НАВЧАЛЬНОГО ПРОЦЕСУ ДЕННА'!AG113*$BY$4,0)*2,2),0)</f>
        <v>0</v>
      </c>
      <c r="AI109" s="70">
        <f>'ПЛАН НАВЧАЛЬНОГО ПРОЦЕСУ ДЕННА'!AH113</f>
        <v>0</v>
      </c>
      <c r="AJ109" s="311">
        <f>IF('ПЛАН НАВЧАЛЬНОГО ПРОЦЕСУ ДЕННА'!AI113&gt;0,IF(ROUND('ПЛАН НАВЧАЛЬНОГО ПРОЦЕСУ ДЕННА'!AI113*$BY$4,0)&gt;0,ROUND('ПЛАН НАВЧАЛЬНОГО ПРОЦЕСУ ДЕННА'!AI113*$BY$4,0)*2,2),0)</f>
        <v>0</v>
      </c>
      <c r="AK109" s="311">
        <f>IF('ПЛАН НАВЧАЛЬНОГО ПРОЦЕСУ ДЕННА'!AJ113&gt;0,IF(ROUND('ПЛАН НАВЧАЛЬНОГО ПРОЦЕСУ ДЕННА'!AJ113*$BY$4,0)&gt;0,ROUND('ПЛАН НАВЧАЛЬНОГО ПРОЦЕСУ ДЕННА'!AJ113*$BY$4,0)*2,2),0)</f>
        <v>0</v>
      </c>
      <c r="AL109" s="311">
        <f>IF('ПЛАН НАВЧАЛЬНОГО ПРОЦЕСУ ДЕННА'!AK113&gt;0,IF(ROUND('ПЛАН НАВЧАЛЬНОГО ПРОЦЕСУ ДЕННА'!AK113*$BY$4,0)&gt;0,ROUND('ПЛАН НАВЧАЛЬНОГО ПРОЦЕСУ ДЕННА'!AK113*$BY$4,0)*2,2),0)</f>
        <v>0</v>
      </c>
      <c r="AM109" s="70">
        <f>'ПЛАН НАВЧАЛЬНОГО ПРОЦЕСУ ДЕННА'!AL113</f>
        <v>0</v>
      </c>
      <c r="AN109" s="311">
        <f>IF('ПЛАН НАВЧАЛЬНОГО ПРОЦЕСУ ДЕННА'!AM113&gt;0,IF(ROUND('ПЛАН НАВЧАЛЬНОГО ПРОЦЕСУ ДЕННА'!AM113*$BY$4,0)&gt;0,ROUND('ПЛАН НАВЧАЛЬНОГО ПРОЦЕСУ ДЕННА'!AM113*$BY$4,0)*2,2),0)</f>
        <v>0</v>
      </c>
      <c r="AO109" s="311">
        <f>IF('ПЛАН НАВЧАЛЬНОГО ПРОЦЕСУ ДЕННА'!AN113&gt;0,IF(ROUND('ПЛАН НАВЧАЛЬНОГО ПРОЦЕСУ ДЕННА'!AN113*$BY$4,0)&gt;0,ROUND('ПЛАН НАВЧАЛЬНОГО ПРОЦЕСУ ДЕННА'!AN113*$BY$4,0)*2,2),0)</f>
        <v>0</v>
      </c>
      <c r="AP109" s="311">
        <f>IF('ПЛАН НАВЧАЛЬНОГО ПРОЦЕСУ ДЕННА'!AO113&gt;0,IF(ROUND('ПЛАН НАВЧАЛЬНОГО ПРОЦЕСУ ДЕННА'!AO113*$BY$4,0)&gt;0,ROUND('ПЛАН НАВЧАЛЬНОГО ПРОЦЕСУ ДЕННА'!AO113*$BY$4,0)*2,2),0)</f>
        <v>0</v>
      </c>
      <c r="AQ109" s="70">
        <f>'ПЛАН НАВЧАЛЬНОГО ПРОЦЕСУ ДЕННА'!AP113</f>
        <v>0</v>
      </c>
      <c r="AR109" s="311">
        <f>IF('ПЛАН НАВЧАЛЬНОГО ПРОЦЕСУ ДЕННА'!AQ113&gt;0,IF(ROUND('ПЛАН НАВЧАЛЬНОГО ПРОЦЕСУ ДЕННА'!AQ113*$BY$4,0)&gt;0,ROUND('ПЛАН НАВЧАЛЬНОГО ПРОЦЕСУ ДЕННА'!AQ113*$BY$4,0)*2,2),0)</f>
        <v>0</v>
      </c>
      <c r="AS109" s="311">
        <f>IF('ПЛАН НАВЧАЛЬНОГО ПРОЦЕСУ ДЕННА'!AR113&gt;0,IF(ROUND('ПЛАН НАВЧАЛЬНОГО ПРОЦЕСУ ДЕННА'!AR113*$BY$4,0)&gt;0,ROUND('ПЛАН НАВЧАЛЬНОГО ПРОЦЕСУ ДЕННА'!AR113*$BY$4,0)*2,2),0)</f>
        <v>0</v>
      </c>
      <c r="AT109" s="311">
        <f>IF('ПЛАН НАВЧАЛЬНОГО ПРОЦЕСУ ДЕННА'!AS113&gt;0,IF(ROUND('ПЛАН НАВЧАЛЬНОГО ПРОЦЕСУ ДЕННА'!AS113*$BY$4,0)&gt;0,ROUND('ПЛАН НАВЧАЛЬНОГО ПРОЦЕСУ ДЕННА'!AS113*$BY$4,0)*2,2),0)</f>
        <v>0</v>
      </c>
      <c r="AU109" s="70">
        <f>'ПЛАН НАВЧАЛЬНОГО ПРОЦЕСУ ДЕННА'!AT113</f>
        <v>5</v>
      </c>
      <c r="AV109" s="311">
        <f>IF('ПЛАН НАВЧАЛЬНОГО ПРОЦЕСУ ДЕННА'!AU113&gt;0,IF(ROUND('ПЛАН НАВЧАЛЬНОГО ПРОЦЕСУ ДЕННА'!AU113*$BY$4,0)&gt;0,ROUND('ПЛАН НАВЧАЛЬНОГО ПРОЦЕСУ ДЕННА'!AU113*$BY$4,0)*2,2),0)</f>
        <v>0</v>
      </c>
      <c r="AW109" s="311">
        <f>IF('ПЛАН НАВЧАЛЬНОГО ПРОЦЕСУ ДЕННА'!AV113&gt;0,IF(ROUND('ПЛАН НАВЧАЛЬНОГО ПРОЦЕСУ ДЕННА'!AV113*$BY$4,0)&gt;0,ROUND('ПЛАН НАВЧАЛЬНОГО ПРОЦЕСУ ДЕННА'!AV113*$BY$4,0)*2,2),0)</f>
        <v>0</v>
      </c>
      <c r="AX109" s="311">
        <f>IF('ПЛАН НАВЧАЛЬНОГО ПРОЦЕСУ ДЕННА'!AW113&gt;0,IF(ROUND('ПЛАН НАВЧАЛЬНОГО ПРОЦЕСУ ДЕННА'!AW113*$BY$4,0)&gt;0,ROUND('ПЛАН НАВЧАЛЬНОГО ПРОЦЕСУ ДЕННА'!AW113*$BY$4,0)*2,2),0)</f>
        <v>0</v>
      </c>
      <c r="AY109" s="70">
        <f>'ПЛАН НАВЧАЛЬНОГО ПРОЦЕСУ ДЕННА'!AX113</f>
        <v>0</v>
      </c>
      <c r="AZ109" s="311">
        <f>IF('ПЛАН НАВЧАЛЬНОГО ПРОЦЕСУ ДЕННА'!AY113&gt;0,IF(ROUND('ПЛАН НАВЧАЛЬНОГО ПРОЦЕСУ ДЕННА'!AY113*$BY$4,0)&gt;0,ROUND('ПЛАН НАВЧАЛЬНОГО ПРОЦЕСУ ДЕННА'!AY113*$BY$4,0)*2,2),0)</f>
        <v>0</v>
      </c>
      <c r="BA109" s="311">
        <f>IF('ПЛАН НАВЧАЛЬНОГО ПРОЦЕСУ ДЕННА'!AZ113&gt;0,IF(ROUND('ПЛАН НАВЧАЛЬНОГО ПРОЦЕСУ ДЕННА'!AZ113*$BY$4,0)&gt;0,ROUND('ПЛАН НАВЧАЛЬНОГО ПРОЦЕСУ ДЕННА'!AZ113*$BY$4,0)*2,2),0)</f>
        <v>0</v>
      </c>
      <c r="BB109" s="311">
        <f>IF('ПЛАН НАВЧАЛЬНОГО ПРОЦЕСУ ДЕННА'!BA113&gt;0,IF(ROUND('ПЛАН НАВЧАЛЬНОГО ПРОЦЕСУ ДЕННА'!BA113*$BY$4,0)&gt;0,ROUND('ПЛАН НАВЧАЛЬНОГО ПРОЦЕСУ ДЕННА'!BA113*$BY$4,0)*2,2),0)</f>
        <v>0</v>
      </c>
      <c r="BC109" s="70">
        <f>'ПЛАН НАВЧАЛЬНОГО ПРОЦЕСУ ДЕННА'!BB113</f>
        <v>0</v>
      </c>
      <c r="BD109" s="311">
        <f>IF('ПЛАН НАВЧАЛЬНОГО ПРОЦЕСУ ДЕННА'!BC113&gt;0,IF(ROUND('ПЛАН НАВЧАЛЬНОГО ПРОЦЕСУ ДЕННА'!BC113*$BY$4,0)&gt;0,ROUND('ПЛАН НАВЧАЛЬНОГО ПРОЦЕСУ ДЕННА'!BC113*$BY$4,0)*2,2),0)</f>
        <v>0</v>
      </c>
      <c r="BE109" s="311">
        <f>IF('ПЛАН НАВЧАЛЬНОГО ПРОЦЕСУ ДЕННА'!BD113&gt;0,IF(ROUND('ПЛАН НАВЧАЛЬНОГО ПРОЦЕСУ ДЕННА'!BD113*$BY$4,0)&gt;0,ROUND('ПЛАН НАВЧАЛЬНОГО ПРОЦЕСУ ДЕННА'!BD113*$BY$4,0)*2,2),0)</f>
        <v>0</v>
      </c>
      <c r="BF109" s="311">
        <f>IF('ПЛАН НАВЧАЛЬНОГО ПРОЦЕСУ ДЕННА'!BE113&gt;0,IF(ROUND('ПЛАН НАВЧАЛЬНОГО ПРОЦЕСУ ДЕННА'!BE113*$BY$4,0)&gt;0,ROUND('ПЛАН НАВЧАЛЬНОГО ПРОЦЕСУ ДЕННА'!BE113*$BY$4,0)*2,2),0)</f>
        <v>0</v>
      </c>
      <c r="BG109" s="70">
        <f>'ПЛАН НАВЧАЛЬНОГО ПРОЦЕСУ ДЕННА'!BF113</f>
        <v>0</v>
      </c>
      <c r="BH109" s="311">
        <f>IF('ПЛАН НАВЧАЛЬНОГО ПРОЦЕСУ ДЕННА'!BG113&gt;0,IF(ROUND('ПЛАН НАВЧАЛЬНОГО ПРОЦЕСУ ДЕННА'!BG113*$BY$4,0)&gt;0,ROUND('ПЛАН НАВЧАЛЬНОГО ПРОЦЕСУ ДЕННА'!BG113*$BY$4,0)*2,2),0)</f>
        <v>0</v>
      </c>
      <c r="BI109" s="311">
        <f>IF('ПЛАН НАВЧАЛЬНОГО ПРОЦЕСУ ДЕННА'!BH113&gt;0,IF(ROUND('ПЛАН НАВЧАЛЬНОГО ПРОЦЕСУ ДЕННА'!BH113*$BY$4,0)&gt;0,ROUND('ПЛАН НАВЧАЛЬНОГО ПРОЦЕСУ ДЕННА'!BH113*$BY$4,0)*2,2),0)</f>
        <v>0</v>
      </c>
      <c r="BJ109" s="311">
        <f>IF('ПЛАН НАВЧАЛЬНОГО ПРОЦЕСУ ДЕННА'!BI113&gt;0,IF(ROUND('ПЛАН НАВЧАЛЬНОГО ПРОЦЕСУ ДЕННА'!BI113*$BY$4,0)&gt;0,ROUND('ПЛАН НАВЧАЛЬНОГО ПРОЦЕСУ ДЕННА'!BI113*$BY$4,0)*2,2),0)</f>
        <v>0</v>
      </c>
      <c r="BK109" s="70">
        <f>'ПЛАН НАВЧАЛЬНОГО ПРОЦЕСУ ДЕННА'!BJ113</f>
        <v>0</v>
      </c>
      <c r="BL109" s="63">
        <f t="shared" si="134"/>
        <v>0</v>
      </c>
      <c r="BM109" s="127" t="str">
        <f t="shared" si="135"/>
        <v/>
      </c>
      <c r="BN109" s="88">
        <f t="shared" si="136"/>
        <v>0</v>
      </c>
      <c r="BO109" s="88">
        <f t="shared" si="137"/>
        <v>0</v>
      </c>
      <c r="BP109" s="88">
        <f t="shared" si="138"/>
        <v>0</v>
      </c>
      <c r="BQ109" s="88">
        <f t="shared" si="139"/>
        <v>5</v>
      </c>
      <c r="BR109" s="88">
        <f t="shared" si="140"/>
        <v>0</v>
      </c>
      <c r="BS109" s="88">
        <f t="shared" si="141"/>
        <v>0</v>
      </c>
      <c r="BT109" s="88">
        <f t="shared" si="142"/>
        <v>0</v>
      </c>
      <c r="BU109" s="88">
        <f t="shared" si="143"/>
        <v>0</v>
      </c>
      <c r="BV109" s="92">
        <f t="shared" si="172"/>
        <v>5</v>
      </c>
      <c r="BY109" s="14">
        <f t="shared" si="144"/>
        <v>0</v>
      </c>
      <c r="BZ109" s="14">
        <f t="shared" si="145"/>
        <v>0</v>
      </c>
      <c r="CA109" s="14">
        <f t="shared" si="146"/>
        <v>0</v>
      </c>
      <c r="CB109" s="14">
        <f t="shared" si="147"/>
        <v>0</v>
      </c>
      <c r="CC109" s="14">
        <f t="shared" si="148"/>
        <v>0</v>
      </c>
      <c r="CD109" s="14">
        <f t="shared" si="149"/>
        <v>0</v>
      </c>
      <c r="CE109" s="14">
        <f t="shared" si="150"/>
        <v>0</v>
      </c>
      <c r="CF109" s="14">
        <f t="shared" si="151"/>
        <v>0</v>
      </c>
      <c r="CG109" s="212">
        <f t="shared" si="152"/>
        <v>0</v>
      </c>
      <c r="CH109" s="312">
        <f t="shared" si="153"/>
        <v>0</v>
      </c>
      <c r="CJ109" s="313">
        <f t="shared" si="154"/>
        <v>0</v>
      </c>
      <c r="CK109" s="313">
        <f t="shared" si="155"/>
        <v>0</v>
      </c>
      <c r="CL109" s="313">
        <f t="shared" si="156"/>
        <v>0</v>
      </c>
      <c r="CM109" s="313">
        <f t="shared" si="157"/>
        <v>0</v>
      </c>
      <c r="CN109" s="313">
        <f t="shared" si="158"/>
        <v>0</v>
      </c>
      <c r="CO109" s="313">
        <f t="shared" si="159"/>
        <v>0</v>
      </c>
      <c r="CP109" s="313">
        <f t="shared" si="160"/>
        <v>0</v>
      </c>
      <c r="CQ109" s="313">
        <f t="shared" si="161"/>
        <v>0</v>
      </c>
      <c r="CR109" s="314">
        <f t="shared" si="162"/>
        <v>0</v>
      </c>
      <c r="CS109" s="313">
        <f t="shared" si="163"/>
        <v>0</v>
      </c>
      <c r="CT109" s="313">
        <f t="shared" si="164"/>
        <v>0</v>
      </c>
      <c r="CU109" s="315">
        <f t="shared" si="165"/>
        <v>0</v>
      </c>
      <c r="CV109" s="313">
        <f t="shared" si="166"/>
        <v>1</v>
      </c>
      <c r="CW109" s="313">
        <f t="shared" si="167"/>
        <v>0</v>
      </c>
      <c r="CX109" s="313">
        <f t="shared" si="168"/>
        <v>0</v>
      </c>
      <c r="CY109" s="313">
        <f t="shared" si="169"/>
        <v>0</v>
      </c>
      <c r="CZ109" s="313">
        <f t="shared" si="170"/>
        <v>0</v>
      </c>
      <c r="DA109" s="316">
        <f t="shared" si="171"/>
        <v>1</v>
      </c>
      <c r="DE109" s="317">
        <f>SUM($AF109:$AH109)+SUM($AJ109:$AL109)+SUM($AN109:AP109)+SUM($AR109:AT109)+SUM($AV109:AX109)+SUM($AZ109:BB109)+SUM($BD109:BF109)+SUM($BH109:BJ109)</f>
        <v>0</v>
      </c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</row>
    <row r="110" spans="1:127" s="19" customFormat="1" ht="12.5">
      <c r="A110" s="22" t="str">
        <f>'ПЛАН НАВЧАЛЬНОГО ПРОЦЕСУ ДЕННА'!A114</f>
        <v>2.04</v>
      </c>
      <c r="B110" s="305" t="str">
        <f>'ПЛАН НАВЧАЛЬНОГО ПРОЦЕСУ ДЕННА'!B114</f>
        <v>Вибіркова дисципліна 4</v>
      </c>
      <c r="C110" s="306"/>
      <c r="D110" s="307">
        <f>'ПЛАН НАВЧАЛЬНОГО ПРОЦЕСУ ДЕННА'!D114</f>
        <v>0</v>
      </c>
      <c r="E110" s="308">
        <f>'ПЛАН НАВЧАЛЬНОГО ПРОЦЕСУ ДЕННА'!E114</f>
        <v>0</v>
      </c>
      <c r="F110" s="308">
        <f>'ПЛАН НАВЧАЛЬНОГО ПРОЦЕСУ ДЕННА'!F114</f>
        <v>0</v>
      </c>
      <c r="G110" s="309">
        <f>'ПЛАН НАВЧАЛЬНОГО ПРОЦЕСУ ДЕННА'!G114</f>
        <v>0</v>
      </c>
      <c r="H110" s="307">
        <f>'ПЛАН НАВЧАЛЬНОГО ПРОЦЕСУ ДЕННА'!H114</f>
        <v>4</v>
      </c>
      <c r="I110" s="308">
        <f>'ПЛАН НАВЧАЛЬНОГО ПРОЦЕСУ ДЕННА'!I114</f>
        <v>0</v>
      </c>
      <c r="J110" s="308">
        <f>'ПЛАН НАВЧАЛЬНОГО ПРОЦЕСУ ДЕННА'!J114</f>
        <v>0</v>
      </c>
      <c r="K110" s="308">
        <f>'ПЛАН НАВЧАЛЬНОГО ПРОЦЕСУ ДЕННА'!K114</f>
        <v>0</v>
      </c>
      <c r="L110" s="308">
        <f>'ПЛАН НАВЧАЛЬНОГО ПРОЦЕСУ ДЕННА'!L114</f>
        <v>0</v>
      </c>
      <c r="M110" s="308">
        <f>'ПЛАН НАВЧАЛЬНОГО ПРОЦЕСУ ДЕННА'!M114</f>
        <v>0</v>
      </c>
      <c r="N110" s="308">
        <f>'ПЛАН НАВЧАЛЬНОГО ПРОЦЕСУ ДЕННА'!N114</f>
        <v>0</v>
      </c>
      <c r="O110" s="308">
        <f>'ПЛАН НАВЧАЛЬНОГО ПРОЦЕСУ ДЕННА'!O114</f>
        <v>0</v>
      </c>
      <c r="P110" s="273">
        <f>'ПЛАН НАВЧАЛЬНОГО ПРОЦЕСУ ДЕННА'!P114</f>
        <v>0</v>
      </c>
      <c r="Q110" s="273">
        <f>'ПЛАН НАВЧАЛЬНОГО ПРОЦЕСУ ДЕННА'!Q114</f>
        <v>0</v>
      </c>
      <c r="R110" s="307">
        <f>'ПЛАН НАВЧАЛЬНОГО ПРОЦЕСУ ДЕННА'!R114</f>
        <v>0</v>
      </c>
      <c r="S110" s="308">
        <f>'ПЛАН НАВЧАЛЬНОГО ПРОЦЕСУ ДЕННА'!S114</f>
        <v>0</v>
      </c>
      <c r="T110" s="308">
        <f>'ПЛАН НАВЧАЛЬНОГО ПРОЦЕСУ ДЕННА'!T114</f>
        <v>0</v>
      </c>
      <c r="U110" s="308">
        <f>'ПЛАН НАВЧАЛЬНОГО ПРОЦЕСУ ДЕННА'!U114</f>
        <v>0</v>
      </c>
      <c r="V110" s="308">
        <f>'ПЛАН НАВЧАЛЬНОГО ПРОЦЕСУ ДЕННА'!V114</f>
        <v>0</v>
      </c>
      <c r="W110" s="308">
        <f>'ПЛАН НАВЧАЛЬНОГО ПРОЦЕСУ ДЕННА'!W114</f>
        <v>0</v>
      </c>
      <c r="X110" s="308"/>
      <c r="Y110" s="308">
        <f>'ПЛАН НАВЧАЛЬНОГО ПРОЦЕСУ ДЕННА'!X114</f>
        <v>0</v>
      </c>
      <c r="Z110" s="310">
        <f>'ПЛАН НАВЧАЛЬНОГО ПРОЦЕСУ ДЕННА'!Y114</f>
        <v>150</v>
      </c>
      <c r="AA110" s="147">
        <f t="shared" si="133"/>
        <v>5</v>
      </c>
      <c r="AB110" s="9"/>
      <c r="AC110" s="9"/>
      <c r="AD110" s="9"/>
      <c r="AE110" s="9"/>
      <c r="AF110" s="311">
        <f>IF('ПЛАН НАВЧАЛЬНОГО ПРОЦЕСУ ДЕННА'!AE114&gt;0,IF(ROUND('ПЛАН НАВЧАЛЬНОГО ПРОЦЕСУ ДЕННА'!AE114*$BY$4,0)&gt;0,ROUND('ПЛАН НАВЧАЛЬНОГО ПРОЦЕСУ ДЕННА'!AE114*$BY$4,0)*2,2),0)</f>
        <v>0</v>
      </c>
      <c r="AG110" s="311">
        <f>IF('ПЛАН НАВЧАЛЬНОГО ПРОЦЕСУ ДЕННА'!AF114&gt;0,IF(ROUND('ПЛАН НАВЧАЛЬНОГО ПРОЦЕСУ ДЕННА'!AF114*$BY$4,0)&gt;0,ROUND('ПЛАН НАВЧАЛЬНОГО ПРОЦЕСУ ДЕННА'!AF114*$BY$4,0)*2,2),0)</f>
        <v>0</v>
      </c>
      <c r="AH110" s="311">
        <f>IF('ПЛАН НАВЧАЛЬНОГО ПРОЦЕСУ ДЕННА'!AG114&gt;0,IF(ROUND('ПЛАН НАВЧАЛЬНОГО ПРОЦЕСУ ДЕННА'!AG114*$BY$4,0)&gt;0,ROUND('ПЛАН НАВЧАЛЬНОГО ПРОЦЕСУ ДЕННА'!AG114*$BY$4,0)*2,2),0)</f>
        <v>0</v>
      </c>
      <c r="AI110" s="70">
        <f>'ПЛАН НАВЧАЛЬНОГО ПРОЦЕСУ ДЕННА'!AH114</f>
        <v>0</v>
      </c>
      <c r="AJ110" s="311">
        <f>IF('ПЛАН НАВЧАЛЬНОГО ПРОЦЕСУ ДЕННА'!AI114&gt;0,IF(ROUND('ПЛАН НАВЧАЛЬНОГО ПРОЦЕСУ ДЕННА'!AI114*$BY$4,0)&gt;0,ROUND('ПЛАН НАВЧАЛЬНОГО ПРОЦЕСУ ДЕННА'!AI114*$BY$4,0)*2,2),0)</f>
        <v>0</v>
      </c>
      <c r="AK110" s="311">
        <f>IF('ПЛАН НАВЧАЛЬНОГО ПРОЦЕСУ ДЕННА'!AJ114&gt;0,IF(ROUND('ПЛАН НАВЧАЛЬНОГО ПРОЦЕСУ ДЕННА'!AJ114*$BY$4,0)&gt;0,ROUND('ПЛАН НАВЧАЛЬНОГО ПРОЦЕСУ ДЕННА'!AJ114*$BY$4,0)*2,2),0)</f>
        <v>0</v>
      </c>
      <c r="AL110" s="311">
        <f>IF('ПЛАН НАВЧАЛЬНОГО ПРОЦЕСУ ДЕННА'!AK114&gt;0,IF(ROUND('ПЛАН НАВЧАЛЬНОГО ПРОЦЕСУ ДЕННА'!AK114*$BY$4,0)&gt;0,ROUND('ПЛАН НАВЧАЛЬНОГО ПРОЦЕСУ ДЕННА'!AK114*$BY$4,0)*2,2),0)</f>
        <v>0</v>
      </c>
      <c r="AM110" s="70">
        <f>'ПЛАН НАВЧАЛЬНОГО ПРОЦЕСУ ДЕННА'!AL114</f>
        <v>0</v>
      </c>
      <c r="AN110" s="311">
        <f>IF('ПЛАН НАВЧАЛЬНОГО ПРОЦЕСУ ДЕННА'!AM114&gt;0,IF(ROUND('ПЛАН НАВЧАЛЬНОГО ПРОЦЕСУ ДЕННА'!AM114*$BY$4,0)&gt;0,ROUND('ПЛАН НАВЧАЛЬНОГО ПРОЦЕСУ ДЕННА'!AM114*$BY$4,0)*2,2),0)</f>
        <v>0</v>
      </c>
      <c r="AO110" s="311">
        <f>IF('ПЛАН НАВЧАЛЬНОГО ПРОЦЕСУ ДЕННА'!AN114&gt;0,IF(ROUND('ПЛАН НАВЧАЛЬНОГО ПРОЦЕСУ ДЕННА'!AN114*$BY$4,0)&gt;0,ROUND('ПЛАН НАВЧАЛЬНОГО ПРОЦЕСУ ДЕННА'!AN114*$BY$4,0)*2,2),0)</f>
        <v>0</v>
      </c>
      <c r="AP110" s="311">
        <f>IF('ПЛАН НАВЧАЛЬНОГО ПРОЦЕСУ ДЕННА'!AO114&gt;0,IF(ROUND('ПЛАН НАВЧАЛЬНОГО ПРОЦЕСУ ДЕННА'!AO114*$BY$4,0)&gt;0,ROUND('ПЛАН НАВЧАЛЬНОГО ПРОЦЕСУ ДЕННА'!AO114*$BY$4,0)*2,2),0)</f>
        <v>0</v>
      </c>
      <c r="AQ110" s="70">
        <f>'ПЛАН НАВЧАЛЬНОГО ПРОЦЕСУ ДЕННА'!AP114</f>
        <v>0</v>
      </c>
      <c r="AR110" s="311">
        <f>IF('ПЛАН НАВЧАЛЬНОГО ПРОЦЕСУ ДЕННА'!AQ114&gt;0,IF(ROUND('ПЛАН НАВЧАЛЬНОГО ПРОЦЕСУ ДЕННА'!AQ114*$BY$4,0)&gt;0,ROUND('ПЛАН НАВЧАЛЬНОГО ПРОЦЕСУ ДЕННА'!AQ114*$BY$4,0)*2,2),0)</f>
        <v>0</v>
      </c>
      <c r="AS110" s="311">
        <f>IF('ПЛАН НАВЧАЛЬНОГО ПРОЦЕСУ ДЕННА'!AR114&gt;0,IF(ROUND('ПЛАН НАВЧАЛЬНОГО ПРОЦЕСУ ДЕННА'!AR114*$BY$4,0)&gt;0,ROUND('ПЛАН НАВЧАЛЬНОГО ПРОЦЕСУ ДЕННА'!AR114*$BY$4,0)*2,2),0)</f>
        <v>0</v>
      </c>
      <c r="AT110" s="311">
        <f>IF('ПЛАН НАВЧАЛЬНОГО ПРОЦЕСУ ДЕННА'!AS114&gt;0,IF(ROUND('ПЛАН НАВЧАЛЬНОГО ПРОЦЕСУ ДЕННА'!AS114*$BY$4,0)&gt;0,ROUND('ПЛАН НАВЧАЛЬНОГО ПРОЦЕСУ ДЕННА'!AS114*$BY$4,0)*2,2),0)</f>
        <v>0</v>
      </c>
      <c r="AU110" s="70">
        <f>'ПЛАН НАВЧАЛЬНОГО ПРОЦЕСУ ДЕННА'!AT114</f>
        <v>5</v>
      </c>
      <c r="AV110" s="311">
        <f>IF('ПЛАН НАВЧАЛЬНОГО ПРОЦЕСУ ДЕННА'!AU114&gt;0,IF(ROUND('ПЛАН НАВЧАЛЬНОГО ПРОЦЕСУ ДЕННА'!AU114*$BY$4,0)&gt;0,ROUND('ПЛАН НАВЧАЛЬНОГО ПРОЦЕСУ ДЕННА'!AU114*$BY$4,0)*2,2),0)</f>
        <v>0</v>
      </c>
      <c r="AW110" s="311">
        <f>IF('ПЛАН НАВЧАЛЬНОГО ПРОЦЕСУ ДЕННА'!AV114&gt;0,IF(ROUND('ПЛАН НАВЧАЛЬНОГО ПРОЦЕСУ ДЕННА'!AV114*$BY$4,0)&gt;0,ROUND('ПЛАН НАВЧАЛЬНОГО ПРОЦЕСУ ДЕННА'!AV114*$BY$4,0)*2,2),0)</f>
        <v>0</v>
      </c>
      <c r="AX110" s="311">
        <f>IF('ПЛАН НАВЧАЛЬНОГО ПРОЦЕСУ ДЕННА'!AW114&gt;0,IF(ROUND('ПЛАН НАВЧАЛЬНОГО ПРОЦЕСУ ДЕННА'!AW114*$BY$4,0)&gt;0,ROUND('ПЛАН НАВЧАЛЬНОГО ПРОЦЕСУ ДЕННА'!AW114*$BY$4,0)*2,2),0)</f>
        <v>0</v>
      </c>
      <c r="AY110" s="70">
        <f>'ПЛАН НАВЧАЛЬНОГО ПРОЦЕСУ ДЕННА'!AX114</f>
        <v>0</v>
      </c>
      <c r="AZ110" s="311">
        <f>IF('ПЛАН НАВЧАЛЬНОГО ПРОЦЕСУ ДЕННА'!AY114&gt;0,IF(ROUND('ПЛАН НАВЧАЛЬНОГО ПРОЦЕСУ ДЕННА'!AY114*$BY$4,0)&gt;0,ROUND('ПЛАН НАВЧАЛЬНОГО ПРОЦЕСУ ДЕННА'!AY114*$BY$4,0)*2,2),0)</f>
        <v>0</v>
      </c>
      <c r="BA110" s="311">
        <f>IF('ПЛАН НАВЧАЛЬНОГО ПРОЦЕСУ ДЕННА'!AZ114&gt;0,IF(ROUND('ПЛАН НАВЧАЛЬНОГО ПРОЦЕСУ ДЕННА'!AZ114*$BY$4,0)&gt;0,ROUND('ПЛАН НАВЧАЛЬНОГО ПРОЦЕСУ ДЕННА'!AZ114*$BY$4,0)*2,2),0)</f>
        <v>0</v>
      </c>
      <c r="BB110" s="311">
        <f>IF('ПЛАН НАВЧАЛЬНОГО ПРОЦЕСУ ДЕННА'!BA114&gt;0,IF(ROUND('ПЛАН НАВЧАЛЬНОГО ПРОЦЕСУ ДЕННА'!BA114*$BY$4,0)&gt;0,ROUND('ПЛАН НАВЧАЛЬНОГО ПРОЦЕСУ ДЕННА'!BA114*$BY$4,0)*2,2),0)</f>
        <v>0</v>
      </c>
      <c r="BC110" s="70">
        <f>'ПЛАН НАВЧАЛЬНОГО ПРОЦЕСУ ДЕННА'!BB114</f>
        <v>0</v>
      </c>
      <c r="BD110" s="311">
        <f>IF('ПЛАН НАВЧАЛЬНОГО ПРОЦЕСУ ДЕННА'!BC114&gt;0,IF(ROUND('ПЛАН НАВЧАЛЬНОГО ПРОЦЕСУ ДЕННА'!BC114*$BY$4,0)&gt;0,ROUND('ПЛАН НАВЧАЛЬНОГО ПРОЦЕСУ ДЕННА'!BC114*$BY$4,0)*2,2),0)</f>
        <v>0</v>
      </c>
      <c r="BE110" s="311">
        <f>IF('ПЛАН НАВЧАЛЬНОГО ПРОЦЕСУ ДЕННА'!BD114&gt;0,IF(ROUND('ПЛАН НАВЧАЛЬНОГО ПРОЦЕСУ ДЕННА'!BD114*$BY$4,0)&gt;0,ROUND('ПЛАН НАВЧАЛЬНОГО ПРОЦЕСУ ДЕННА'!BD114*$BY$4,0)*2,2),0)</f>
        <v>0</v>
      </c>
      <c r="BF110" s="311">
        <f>IF('ПЛАН НАВЧАЛЬНОГО ПРОЦЕСУ ДЕННА'!BE114&gt;0,IF(ROUND('ПЛАН НАВЧАЛЬНОГО ПРОЦЕСУ ДЕННА'!BE114*$BY$4,0)&gt;0,ROUND('ПЛАН НАВЧАЛЬНОГО ПРОЦЕСУ ДЕННА'!BE114*$BY$4,0)*2,2),0)</f>
        <v>0</v>
      </c>
      <c r="BG110" s="70">
        <f>'ПЛАН НАВЧАЛЬНОГО ПРОЦЕСУ ДЕННА'!BF114</f>
        <v>0</v>
      </c>
      <c r="BH110" s="311">
        <f>IF('ПЛАН НАВЧАЛЬНОГО ПРОЦЕСУ ДЕННА'!BG114&gt;0,IF(ROUND('ПЛАН НАВЧАЛЬНОГО ПРОЦЕСУ ДЕННА'!BG114*$BY$4,0)&gt;0,ROUND('ПЛАН НАВЧАЛЬНОГО ПРОЦЕСУ ДЕННА'!BG114*$BY$4,0)*2,2),0)</f>
        <v>0</v>
      </c>
      <c r="BI110" s="311">
        <f>IF('ПЛАН НАВЧАЛЬНОГО ПРОЦЕСУ ДЕННА'!BH114&gt;0,IF(ROUND('ПЛАН НАВЧАЛЬНОГО ПРОЦЕСУ ДЕННА'!BH114*$BY$4,0)&gt;0,ROUND('ПЛАН НАВЧАЛЬНОГО ПРОЦЕСУ ДЕННА'!BH114*$BY$4,0)*2,2),0)</f>
        <v>0</v>
      </c>
      <c r="BJ110" s="311">
        <f>IF('ПЛАН НАВЧАЛЬНОГО ПРОЦЕСУ ДЕННА'!BI114&gt;0,IF(ROUND('ПЛАН НАВЧАЛЬНОГО ПРОЦЕСУ ДЕННА'!BI114*$BY$4,0)&gt;0,ROUND('ПЛАН НАВЧАЛЬНОГО ПРОЦЕСУ ДЕННА'!BI114*$BY$4,0)*2,2),0)</f>
        <v>0</v>
      </c>
      <c r="BK110" s="70">
        <f>'ПЛАН НАВЧАЛЬНОГО ПРОЦЕСУ ДЕННА'!BJ114</f>
        <v>0</v>
      </c>
      <c r="BL110" s="63">
        <f t="shared" si="134"/>
        <v>0</v>
      </c>
      <c r="BM110" s="127" t="str">
        <f t="shared" si="135"/>
        <v/>
      </c>
      <c r="BN110" s="88">
        <f t="shared" si="136"/>
        <v>0</v>
      </c>
      <c r="BO110" s="88">
        <f t="shared" si="137"/>
        <v>0</v>
      </c>
      <c r="BP110" s="88">
        <f t="shared" si="138"/>
        <v>0</v>
      </c>
      <c r="BQ110" s="88">
        <f t="shared" si="139"/>
        <v>5</v>
      </c>
      <c r="BR110" s="88">
        <f t="shared" si="140"/>
        <v>0</v>
      </c>
      <c r="BS110" s="88">
        <f t="shared" si="141"/>
        <v>0</v>
      </c>
      <c r="BT110" s="88">
        <f t="shared" si="142"/>
        <v>0</v>
      </c>
      <c r="BU110" s="88">
        <f t="shared" si="143"/>
        <v>0</v>
      </c>
      <c r="BV110" s="92">
        <f t="shared" si="172"/>
        <v>5</v>
      </c>
      <c r="BY110" s="14">
        <f t="shared" si="144"/>
        <v>0</v>
      </c>
      <c r="BZ110" s="14">
        <f t="shared" si="145"/>
        <v>0</v>
      </c>
      <c r="CA110" s="14">
        <f t="shared" si="146"/>
        <v>0</v>
      </c>
      <c r="CB110" s="14">
        <f t="shared" si="147"/>
        <v>0</v>
      </c>
      <c r="CC110" s="14">
        <f t="shared" si="148"/>
        <v>0</v>
      </c>
      <c r="CD110" s="14">
        <f t="shared" si="149"/>
        <v>0</v>
      </c>
      <c r="CE110" s="14">
        <f t="shared" si="150"/>
        <v>0</v>
      </c>
      <c r="CF110" s="14">
        <f t="shared" si="151"/>
        <v>0</v>
      </c>
      <c r="CG110" s="212">
        <f t="shared" si="152"/>
        <v>0</v>
      </c>
      <c r="CH110" s="312">
        <f t="shared" si="153"/>
        <v>0</v>
      </c>
      <c r="CJ110" s="313">
        <f t="shared" si="154"/>
        <v>0</v>
      </c>
      <c r="CK110" s="313">
        <f t="shared" si="155"/>
        <v>0</v>
      </c>
      <c r="CL110" s="313">
        <f t="shared" si="156"/>
        <v>0</v>
      </c>
      <c r="CM110" s="313">
        <f t="shared" si="157"/>
        <v>0</v>
      </c>
      <c r="CN110" s="313">
        <f t="shared" si="158"/>
        <v>0</v>
      </c>
      <c r="CO110" s="313">
        <f t="shared" si="159"/>
        <v>0</v>
      </c>
      <c r="CP110" s="313">
        <f t="shared" si="160"/>
        <v>0</v>
      </c>
      <c r="CQ110" s="313">
        <f t="shared" si="161"/>
        <v>0</v>
      </c>
      <c r="CR110" s="314">
        <f t="shared" si="162"/>
        <v>0</v>
      </c>
      <c r="CS110" s="313">
        <f t="shared" si="163"/>
        <v>0</v>
      </c>
      <c r="CT110" s="313">
        <f t="shared" si="164"/>
        <v>0</v>
      </c>
      <c r="CU110" s="315">
        <f t="shared" si="165"/>
        <v>0</v>
      </c>
      <c r="CV110" s="313">
        <f t="shared" si="166"/>
        <v>1</v>
      </c>
      <c r="CW110" s="313">
        <f t="shared" si="167"/>
        <v>0</v>
      </c>
      <c r="CX110" s="313">
        <f t="shared" si="168"/>
        <v>0</v>
      </c>
      <c r="CY110" s="313">
        <f t="shared" si="169"/>
        <v>0</v>
      </c>
      <c r="CZ110" s="313">
        <f t="shared" si="170"/>
        <v>0</v>
      </c>
      <c r="DA110" s="316">
        <f t="shared" si="171"/>
        <v>1</v>
      </c>
      <c r="DE110" s="317">
        <f>SUM($AF110:$AH110)+SUM($AJ110:$AL110)+SUM($AN110:AP110)+SUM($AR110:AT110)+SUM($AV110:AX110)+SUM($AZ110:BB110)+SUM($BD110:BF110)+SUM($BH110:BJ110)</f>
        <v>0</v>
      </c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</row>
    <row r="111" spans="1:127" s="346" customFormat="1" ht="12.5">
      <c r="A111" s="22" t="str">
        <f>'ПЛАН НАВЧАЛЬНОГО ПРОЦЕСУ ДЕННА'!A115</f>
        <v>2.05</v>
      </c>
      <c r="B111" s="305" t="str">
        <f>'ПЛАН НАВЧАЛЬНОГО ПРОЦЕСУ ДЕННА'!B115</f>
        <v>Вибіркова дисципліна 5</v>
      </c>
      <c r="C111" s="306"/>
      <c r="D111" s="307">
        <f>'ПЛАН НАВЧАЛЬНОГО ПРОЦЕСУ ДЕННА'!D115</f>
        <v>0</v>
      </c>
      <c r="E111" s="308">
        <f>'ПЛАН НАВЧАЛЬНОГО ПРОЦЕСУ ДЕННА'!E115</f>
        <v>0</v>
      </c>
      <c r="F111" s="308">
        <f>'ПЛАН НАВЧАЛЬНОГО ПРОЦЕСУ ДЕННА'!F115</f>
        <v>0</v>
      </c>
      <c r="G111" s="309">
        <f>'ПЛАН НАВЧАЛЬНОГО ПРОЦЕСУ ДЕННА'!G115</f>
        <v>0</v>
      </c>
      <c r="H111" s="307">
        <f>'ПЛАН НАВЧАЛЬНОГО ПРОЦЕСУ ДЕННА'!H115</f>
        <v>5</v>
      </c>
      <c r="I111" s="308">
        <f>'ПЛАН НАВЧАЛЬНОГО ПРОЦЕСУ ДЕННА'!I115</f>
        <v>0</v>
      </c>
      <c r="J111" s="308">
        <f>'ПЛАН НАВЧАЛЬНОГО ПРОЦЕСУ ДЕННА'!J115</f>
        <v>0</v>
      </c>
      <c r="K111" s="308">
        <f>'ПЛАН НАВЧАЛЬНОГО ПРОЦЕСУ ДЕННА'!K115</f>
        <v>0</v>
      </c>
      <c r="L111" s="308">
        <f>'ПЛАН НАВЧАЛЬНОГО ПРОЦЕСУ ДЕННА'!L115</f>
        <v>0</v>
      </c>
      <c r="M111" s="308">
        <f>'ПЛАН НАВЧАЛЬНОГО ПРОЦЕСУ ДЕННА'!M115</f>
        <v>0</v>
      </c>
      <c r="N111" s="308">
        <f>'ПЛАН НАВЧАЛЬНОГО ПРОЦЕСУ ДЕННА'!N115</f>
        <v>0</v>
      </c>
      <c r="O111" s="308">
        <f>'ПЛАН НАВЧАЛЬНОГО ПРОЦЕСУ ДЕННА'!O115</f>
        <v>0</v>
      </c>
      <c r="P111" s="273">
        <f>'ПЛАН НАВЧАЛЬНОГО ПРОЦЕСУ ДЕННА'!P115</f>
        <v>0</v>
      </c>
      <c r="Q111" s="273">
        <f>'ПЛАН НАВЧАЛЬНОГО ПРОЦЕСУ ДЕННА'!Q115</f>
        <v>0</v>
      </c>
      <c r="R111" s="307">
        <f>'ПЛАН НАВЧАЛЬНОГО ПРОЦЕСУ ДЕННА'!R115</f>
        <v>0</v>
      </c>
      <c r="S111" s="308">
        <f>'ПЛАН НАВЧАЛЬНОГО ПРОЦЕСУ ДЕННА'!S115</f>
        <v>0</v>
      </c>
      <c r="T111" s="308">
        <f>'ПЛАН НАВЧАЛЬНОГО ПРОЦЕСУ ДЕННА'!T115</f>
        <v>0</v>
      </c>
      <c r="U111" s="308">
        <f>'ПЛАН НАВЧАЛЬНОГО ПРОЦЕСУ ДЕННА'!U115</f>
        <v>0</v>
      </c>
      <c r="V111" s="308">
        <f>'ПЛАН НАВЧАЛЬНОГО ПРОЦЕСУ ДЕННА'!V115</f>
        <v>0</v>
      </c>
      <c r="W111" s="308">
        <f>'ПЛАН НАВЧАЛЬНОГО ПРОЦЕСУ ДЕННА'!W115</f>
        <v>0</v>
      </c>
      <c r="X111" s="308"/>
      <c r="Y111" s="308">
        <f>'ПЛАН НАВЧАЛЬНОГО ПРОЦЕСУ ДЕННА'!X115</f>
        <v>0</v>
      </c>
      <c r="Z111" s="310">
        <f>'ПЛАН НАВЧАЛЬНОГО ПРОЦЕСУ ДЕННА'!Y115</f>
        <v>150</v>
      </c>
      <c r="AA111" s="147">
        <f t="shared" si="133"/>
        <v>5</v>
      </c>
      <c r="AB111" s="9"/>
      <c r="AC111" s="9"/>
      <c r="AD111" s="9"/>
      <c r="AE111" s="9"/>
      <c r="AF111" s="311">
        <f>IF('ПЛАН НАВЧАЛЬНОГО ПРОЦЕСУ ДЕННА'!AE115&gt;0,IF(ROUND('ПЛАН НАВЧАЛЬНОГО ПРОЦЕСУ ДЕННА'!AE115*$BY$4,0)&gt;0,ROUND('ПЛАН НАВЧАЛЬНОГО ПРОЦЕСУ ДЕННА'!AE115*$BY$4,0)*2,2),0)</f>
        <v>0</v>
      </c>
      <c r="AG111" s="311">
        <f>IF('ПЛАН НАВЧАЛЬНОГО ПРОЦЕСУ ДЕННА'!AF115&gt;0,IF(ROUND('ПЛАН НАВЧАЛЬНОГО ПРОЦЕСУ ДЕННА'!AF115*$BY$4,0)&gt;0,ROUND('ПЛАН НАВЧАЛЬНОГО ПРОЦЕСУ ДЕННА'!AF115*$BY$4,0)*2,2),0)</f>
        <v>0</v>
      </c>
      <c r="AH111" s="311">
        <f>IF('ПЛАН НАВЧАЛЬНОГО ПРОЦЕСУ ДЕННА'!AG115&gt;0,IF(ROUND('ПЛАН НАВЧАЛЬНОГО ПРОЦЕСУ ДЕННА'!AG115*$BY$4,0)&gt;0,ROUND('ПЛАН НАВЧАЛЬНОГО ПРОЦЕСУ ДЕННА'!AG115*$BY$4,0)*2,2),0)</f>
        <v>0</v>
      </c>
      <c r="AI111" s="70">
        <f>'ПЛАН НАВЧАЛЬНОГО ПРОЦЕСУ ДЕННА'!AH115</f>
        <v>0</v>
      </c>
      <c r="AJ111" s="311">
        <f>IF('ПЛАН НАВЧАЛЬНОГО ПРОЦЕСУ ДЕННА'!AI115&gt;0,IF(ROUND('ПЛАН НАВЧАЛЬНОГО ПРОЦЕСУ ДЕННА'!AI115*$BY$4,0)&gt;0,ROUND('ПЛАН НАВЧАЛЬНОГО ПРОЦЕСУ ДЕННА'!AI115*$BY$4,0)*2,2),0)</f>
        <v>0</v>
      </c>
      <c r="AK111" s="311">
        <f>IF('ПЛАН НАВЧАЛЬНОГО ПРОЦЕСУ ДЕННА'!AJ115&gt;0,IF(ROUND('ПЛАН НАВЧАЛЬНОГО ПРОЦЕСУ ДЕННА'!AJ115*$BY$4,0)&gt;0,ROUND('ПЛАН НАВЧАЛЬНОГО ПРОЦЕСУ ДЕННА'!AJ115*$BY$4,0)*2,2),0)</f>
        <v>0</v>
      </c>
      <c r="AL111" s="311">
        <f>IF('ПЛАН НАВЧАЛЬНОГО ПРОЦЕСУ ДЕННА'!AK115&gt;0,IF(ROUND('ПЛАН НАВЧАЛЬНОГО ПРОЦЕСУ ДЕННА'!AK115*$BY$4,0)&gt;0,ROUND('ПЛАН НАВЧАЛЬНОГО ПРОЦЕСУ ДЕННА'!AK115*$BY$4,0)*2,2),0)</f>
        <v>0</v>
      </c>
      <c r="AM111" s="70">
        <f>'ПЛАН НАВЧАЛЬНОГО ПРОЦЕСУ ДЕННА'!AL115</f>
        <v>0</v>
      </c>
      <c r="AN111" s="311">
        <f>IF('ПЛАН НАВЧАЛЬНОГО ПРОЦЕСУ ДЕННА'!AM115&gt;0,IF(ROUND('ПЛАН НАВЧАЛЬНОГО ПРОЦЕСУ ДЕННА'!AM115*$BY$4,0)&gt;0,ROUND('ПЛАН НАВЧАЛЬНОГО ПРОЦЕСУ ДЕННА'!AM115*$BY$4,0)*2,2),0)</f>
        <v>0</v>
      </c>
      <c r="AO111" s="311">
        <f>IF('ПЛАН НАВЧАЛЬНОГО ПРОЦЕСУ ДЕННА'!AN115&gt;0,IF(ROUND('ПЛАН НАВЧАЛЬНОГО ПРОЦЕСУ ДЕННА'!AN115*$BY$4,0)&gt;0,ROUND('ПЛАН НАВЧАЛЬНОГО ПРОЦЕСУ ДЕННА'!AN115*$BY$4,0)*2,2),0)</f>
        <v>0</v>
      </c>
      <c r="AP111" s="311">
        <f>IF('ПЛАН НАВЧАЛЬНОГО ПРОЦЕСУ ДЕННА'!AO115&gt;0,IF(ROUND('ПЛАН НАВЧАЛЬНОГО ПРОЦЕСУ ДЕННА'!AO115*$BY$4,0)&gt;0,ROUND('ПЛАН НАВЧАЛЬНОГО ПРОЦЕСУ ДЕННА'!AO115*$BY$4,0)*2,2),0)</f>
        <v>0</v>
      </c>
      <c r="AQ111" s="70">
        <f>'ПЛАН НАВЧАЛЬНОГО ПРОЦЕСУ ДЕННА'!AP115</f>
        <v>0</v>
      </c>
      <c r="AR111" s="311">
        <f>IF('ПЛАН НАВЧАЛЬНОГО ПРОЦЕСУ ДЕННА'!AQ115&gt;0,IF(ROUND('ПЛАН НАВЧАЛЬНОГО ПРОЦЕСУ ДЕННА'!AQ115*$BY$4,0)&gt;0,ROUND('ПЛАН НАВЧАЛЬНОГО ПРОЦЕСУ ДЕННА'!AQ115*$BY$4,0)*2,2),0)</f>
        <v>0</v>
      </c>
      <c r="AS111" s="311">
        <f>IF('ПЛАН НАВЧАЛЬНОГО ПРОЦЕСУ ДЕННА'!AR115&gt;0,IF(ROUND('ПЛАН НАВЧАЛЬНОГО ПРОЦЕСУ ДЕННА'!AR115*$BY$4,0)&gt;0,ROUND('ПЛАН НАВЧАЛЬНОГО ПРОЦЕСУ ДЕННА'!AR115*$BY$4,0)*2,2),0)</f>
        <v>0</v>
      </c>
      <c r="AT111" s="311">
        <f>IF('ПЛАН НАВЧАЛЬНОГО ПРОЦЕСУ ДЕННА'!AS115&gt;0,IF(ROUND('ПЛАН НАВЧАЛЬНОГО ПРОЦЕСУ ДЕННА'!AS115*$BY$4,0)&gt;0,ROUND('ПЛАН НАВЧАЛЬНОГО ПРОЦЕСУ ДЕННА'!AS115*$BY$4,0)*2,2),0)</f>
        <v>0</v>
      </c>
      <c r="AU111" s="70">
        <f>'ПЛАН НАВЧАЛЬНОГО ПРОЦЕСУ ДЕННА'!AT115</f>
        <v>0</v>
      </c>
      <c r="AV111" s="311">
        <f>IF('ПЛАН НАВЧАЛЬНОГО ПРОЦЕСУ ДЕННА'!AU115&gt;0,IF(ROUND('ПЛАН НАВЧАЛЬНОГО ПРОЦЕСУ ДЕННА'!AU115*$BY$4,0)&gt;0,ROUND('ПЛАН НАВЧАЛЬНОГО ПРОЦЕСУ ДЕННА'!AU115*$BY$4,0)*2,2),0)</f>
        <v>0</v>
      </c>
      <c r="AW111" s="311">
        <f>IF('ПЛАН НАВЧАЛЬНОГО ПРОЦЕСУ ДЕННА'!AV115&gt;0,IF(ROUND('ПЛАН НАВЧАЛЬНОГО ПРОЦЕСУ ДЕННА'!AV115*$BY$4,0)&gt;0,ROUND('ПЛАН НАВЧАЛЬНОГО ПРОЦЕСУ ДЕННА'!AV115*$BY$4,0)*2,2),0)</f>
        <v>0</v>
      </c>
      <c r="AX111" s="311">
        <f>IF('ПЛАН НАВЧАЛЬНОГО ПРОЦЕСУ ДЕННА'!AW115&gt;0,IF(ROUND('ПЛАН НАВЧАЛЬНОГО ПРОЦЕСУ ДЕННА'!AW115*$BY$4,0)&gt;0,ROUND('ПЛАН НАВЧАЛЬНОГО ПРОЦЕСУ ДЕННА'!AW115*$BY$4,0)*2,2),0)</f>
        <v>0</v>
      </c>
      <c r="AY111" s="70">
        <f>'ПЛАН НАВЧАЛЬНОГО ПРОЦЕСУ ДЕННА'!AX115</f>
        <v>5</v>
      </c>
      <c r="AZ111" s="311">
        <f>IF('ПЛАН НАВЧАЛЬНОГО ПРОЦЕСУ ДЕННА'!AY115&gt;0,IF(ROUND('ПЛАН НАВЧАЛЬНОГО ПРОЦЕСУ ДЕННА'!AY115*$BY$4,0)&gt;0,ROUND('ПЛАН НАВЧАЛЬНОГО ПРОЦЕСУ ДЕННА'!AY115*$BY$4,0)*2,2),0)</f>
        <v>0</v>
      </c>
      <c r="BA111" s="311">
        <f>IF('ПЛАН НАВЧАЛЬНОГО ПРОЦЕСУ ДЕННА'!AZ115&gt;0,IF(ROUND('ПЛАН НАВЧАЛЬНОГО ПРОЦЕСУ ДЕННА'!AZ115*$BY$4,0)&gt;0,ROUND('ПЛАН НАВЧАЛЬНОГО ПРОЦЕСУ ДЕННА'!AZ115*$BY$4,0)*2,2),0)</f>
        <v>0</v>
      </c>
      <c r="BB111" s="311">
        <f>IF('ПЛАН НАВЧАЛЬНОГО ПРОЦЕСУ ДЕННА'!BA115&gt;0,IF(ROUND('ПЛАН НАВЧАЛЬНОГО ПРОЦЕСУ ДЕННА'!BA115*$BY$4,0)&gt;0,ROUND('ПЛАН НАВЧАЛЬНОГО ПРОЦЕСУ ДЕННА'!BA115*$BY$4,0)*2,2),0)</f>
        <v>0</v>
      </c>
      <c r="BC111" s="70">
        <f>'ПЛАН НАВЧАЛЬНОГО ПРОЦЕСУ ДЕННА'!BB115</f>
        <v>0</v>
      </c>
      <c r="BD111" s="311">
        <f>IF('ПЛАН НАВЧАЛЬНОГО ПРОЦЕСУ ДЕННА'!BC115&gt;0,IF(ROUND('ПЛАН НАВЧАЛЬНОГО ПРОЦЕСУ ДЕННА'!BC115*$BY$4,0)&gt;0,ROUND('ПЛАН НАВЧАЛЬНОГО ПРОЦЕСУ ДЕННА'!BC115*$BY$4,0)*2,2),0)</f>
        <v>0</v>
      </c>
      <c r="BE111" s="311">
        <f>IF('ПЛАН НАВЧАЛЬНОГО ПРОЦЕСУ ДЕННА'!BD115&gt;0,IF(ROUND('ПЛАН НАВЧАЛЬНОГО ПРОЦЕСУ ДЕННА'!BD115*$BY$4,0)&gt;0,ROUND('ПЛАН НАВЧАЛЬНОГО ПРОЦЕСУ ДЕННА'!BD115*$BY$4,0)*2,2),0)</f>
        <v>0</v>
      </c>
      <c r="BF111" s="311">
        <f>IF('ПЛАН НАВЧАЛЬНОГО ПРОЦЕСУ ДЕННА'!BE115&gt;0,IF(ROUND('ПЛАН НАВЧАЛЬНОГО ПРОЦЕСУ ДЕННА'!BE115*$BY$4,0)&gt;0,ROUND('ПЛАН НАВЧАЛЬНОГО ПРОЦЕСУ ДЕННА'!BE115*$BY$4,0)*2,2),0)</f>
        <v>0</v>
      </c>
      <c r="BG111" s="70">
        <f>'ПЛАН НАВЧАЛЬНОГО ПРОЦЕСУ ДЕННА'!BF115</f>
        <v>0</v>
      </c>
      <c r="BH111" s="311">
        <f>IF('ПЛАН НАВЧАЛЬНОГО ПРОЦЕСУ ДЕННА'!BG115&gt;0,IF(ROUND('ПЛАН НАВЧАЛЬНОГО ПРОЦЕСУ ДЕННА'!BG115*$BY$4,0)&gt;0,ROUND('ПЛАН НАВЧАЛЬНОГО ПРОЦЕСУ ДЕННА'!BG115*$BY$4,0)*2,2),0)</f>
        <v>0</v>
      </c>
      <c r="BI111" s="311">
        <f>IF('ПЛАН НАВЧАЛЬНОГО ПРОЦЕСУ ДЕННА'!BH115&gt;0,IF(ROUND('ПЛАН НАВЧАЛЬНОГО ПРОЦЕСУ ДЕННА'!BH115*$BY$4,0)&gt;0,ROUND('ПЛАН НАВЧАЛЬНОГО ПРОЦЕСУ ДЕННА'!BH115*$BY$4,0)*2,2),0)</f>
        <v>0</v>
      </c>
      <c r="BJ111" s="311">
        <f>IF('ПЛАН НАВЧАЛЬНОГО ПРОЦЕСУ ДЕННА'!BI115&gt;0,IF(ROUND('ПЛАН НАВЧАЛЬНОГО ПРОЦЕСУ ДЕННА'!BI115*$BY$4,0)&gt;0,ROUND('ПЛАН НАВЧАЛЬНОГО ПРОЦЕСУ ДЕННА'!BI115*$BY$4,0)*2,2),0)</f>
        <v>0</v>
      </c>
      <c r="BK111" s="70">
        <f>'ПЛАН НАВЧАЛЬНОГО ПРОЦЕСУ ДЕННА'!BJ115</f>
        <v>0</v>
      </c>
      <c r="BL111" s="63">
        <f t="shared" si="134"/>
        <v>0</v>
      </c>
      <c r="BM111" s="127" t="str">
        <f t="shared" si="135"/>
        <v/>
      </c>
      <c r="BN111" s="88">
        <f t="shared" si="136"/>
        <v>0</v>
      </c>
      <c r="BO111" s="88">
        <f t="shared" si="137"/>
        <v>0</v>
      </c>
      <c r="BP111" s="88">
        <f t="shared" si="138"/>
        <v>0</v>
      </c>
      <c r="BQ111" s="88">
        <f t="shared" si="139"/>
        <v>0</v>
      </c>
      <c r="BR111" s="88">
        <f t="shared" si="140"/>
        <v>5</v>
      </c>
      <c r="BS111" s="88">
        <f t="shared" si="141"/>
        <v>0</v>
      </c>
      <c r="BT111" s="88">
        <f t="shared" si="142"/>
        <v>0</v>
      </c>
      <c r="BU111" s="88">
        <f t="shared" si="143"/>
        <v>0</v>
      </c>
      <c r="BV111" s="92">
        <f t="shared" si="172"/>
        <v>5</v>
      </c>
      <c r="BW111" s="19"/>
      <c r="BX111" s="19"/>
      <c r="BY111" s="14">
        <f t="shared" si="144"/>
        <v>0</v>
      </c>
      <c r="BZ111" s="14">
        <f t="shared" si="145"/>
        <v>0</v>
      </c>
      <c r="CA111" s="14">
        <f t="shared" si="146"/>
        <v>0</v>
      </c>
      <c r="CB111" s="14">
        <f t="shared" si="147"/>
        <v>0</v>
      </c>
      <c r="CC111" s="14">
        <f t="shared" si="148"/>
        <v>0</v>
      </c>
      <c r="CD111" s="14">
        <f t="shared" si="149"/>
        <v>0</v>
      </c>
      <c r="CE111" s="14">
        <f t="shared" si="150"/>
        <v>0</v>
      </c>
      <c r="CF111" s="14">
        <f t="shared" si="151"/>
        <v>0</v>
      </c>
      <c r="CG111" s="212">
        <f t="shared" si="152"/>
        <v>0</v>
      </c>
      <c r="CH111" s="312">
        <f t="shared" si="153"/>
        <v>0</v>
      </c>
      <c r="CJ111" s="313">
        <f t="shared" si="154"/>
        <v>0</v>
      </c>
      <c r="CK111" s="313">
        <f t="shared" si="155"/>
        <v>0</v>
      </c>
      <c r="CL111" s="313">
        <f t="shared" si="156"/>
        <v>0</v>
      </c>
      <c r="CM111" s="313">
        <f t="shared" si="157"/>
        <v>0</v>
      </c>
      <c r="CN111" s="313">
        <f t="shared" si="158"/>
        <v>0</v>
      </c>
      <c r="CO111" s="313">
        <f t="shared" si="159"/>
        <v>0</v>
      </c>
      <c r="CP111" s="313">
        <f t="shared" si="160"/>
        <v>0</v>
      </c>
      <c r="CQ111" s="313">
        <f t="shared" si="161"/>
        <v>0</v>
      </c>
      <c r="CR111" s="314">
        <f t="shared" si="162"/>
        <v>0</v>
      </c>
      <c r="CS111" s="313">
        <f t="shared" si="163"/>
        <v>0</v>
      </c>
      <c r="CT111" s="313">
        <f t="shared" si="164"/>
        <v>0</v>
      </c>
      <c r="CU111" s="315">
        <f t="shared" si="165"/>
        <v>0</v>
      </c>
      <c r="CV111" s="313">
        <f t="shared" si="166"/>
        <v>0</v>
      </c>
      <c r="CW111" s="313">
        <f t="shared" si="167"/>
        <v>1</v>
      </c>
      <c r="CX111" s="313">
        <f t="shared" si="168"/>
        <v>0</v>
      </c>
      <c r="CY111" s="313">
        <f t="shared" si="169"/>
        <v>0</v>
      </c>
      <c r="CZ111" s="313">
        <f t="shared" si="170"/>
        <v>0</v>
      </c>
      <c r="DA111" s="316">
        <f t="shared" si="171"/>
        <v>1</v>
      </c>
      <c r="DE111" s="317">
        <f>SUM($AF111:$AH111)+SUM($AJ111:$AL111)+SUM($AN111:AP111)+SUM($AR111:AT111)+SUM($AV111:AX111)+SUM($AZ111:BB111)+SUM($BD111:BF111)+SUM($BH111:BJ111)</f>
        <v>0</v>
      </c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</row>
    <row r="112" spans="1:127" s="19" customFormat="1" ht="12.5">
      <c r="A112" s="22" t="str">
        <f>'ПЛАН НАВЧАЛЬНОГО ПРОЦЕСУ ДЕННА'!A116</f>
        <v>2.06</v>
      </c>
      <c r="B112" s="305" t="str">
        <f>'ПЛАН НАВЧАЛЬНОГО ПРОЦЕСУ ДЕННА'!B116</f>
        <v>Вибіркова дисципліна 6</v>
      </c>
      <c r="C112" s="306"/>
      <c r="D112" s="307">
        <f>'ПЛАН НАВЧАЛЬНОГО ПРОЦЕСУ ДЕННА'!D116</f>
        <v>0</v>
      </c>
      <c r="E112" s="308">
        <f>'ПЛАН НАВЧАЛЬНОГО ПРОЦЕСУ ДЕННА'!E116</f>
        <v>0</v>
      </c>
      <c r="F112" s="308">
        <f>'ПЛАН НАВЧАЛЬНОГО ПРОЦЕСУ ДЕННА'!F116</f>
        <v>0</v>
      </c>
      <c r="G112" s="309">
        <f>'ПЛАН НАВЧАЛЬНОГО ПРОЦЕСУ ДЕННА'!G116</f>
        <v>0</v>
      </c>
      <c r="H112" s="307">
        <f>'ПЛАН НАВЧАЛЬНОГО ПРОЦЕСУ ДЕННА'!H116</f>
        <v>5</v>
      </c>
      <c r="I112" s="308">
        <f>'ПЛАН НАВЧАЛЬНОГО ПРОЦЕСУ ДЕННА'!I116</f>
        <v>0</v>
      </c>
      <c r="J112" s="308">
        <f>'ПЛАН НАВЧАЛЬНОГО ПРОЦЕСУ ДЕННА'!J116</f>
        <v>0</v>
      </c>
      <c r="K112" s="308">
        <f>'ПЛАН НАВЧАЛЬНОГО ПРОЦЕСУ ДЕННА'!K116</f>
        <v>0</v>
      </c>
      <c r="L112" s="308">
        <f>'ПЛАН НАВЧАЛЬНОГО ПРОЦЕСУ ДЕННА'!L116</f>
        <v>0</v>
      </c>
      <c r="M112" s="308">
        <f>'ПЛАН НАВЧАЛЬНОГО ПРОЦЕСУ ДЕННА'!M116</f>
        <v>0</v>
      </c>
      <c r="N112" s="308">
        <f>'ПЛАН НАВЧАЛЬНОГО ПРОЦЕСУ ДЕННА'!N116</f>
        <v>0</v>
      </c>
      <c r="O112" s="308">
        <f>'ПЛАН НАВЧАЛЬНОГО ПРОЦЕСУ ДЕННА'!O116</f>
        <v>0</v>
      </c>
      <c r="P112" s="273">
        <f>'ПЛАН НАВЧАЛЬНОГО ПРОЦЕСУ ДЕННА'!P116</f>
        <v>0</v>
      </c>
      <c r="Q112" s="273">
        <f>'ПЛАН НАВЧАЛЬНОГО ПРОЦЕСУ ДЕННА'!Q116</f>
        <v>0</v>
      </c>
      <c r="R112" s="307">
        <f>'ПЛАН НАВЧАЛЬНОГО ПРОЦЕСУ ДЕННА'!R116</f>
        <v>0</v>
      </c>
      <c r="S112" s="308">
        <f>'ПЛАН НАВЧАЛЬНОГО ПРОЦЕСУ ДЕННА'!S116</f>
        <v>0</v>
      </c>
      <c r="T112" s="308">
        <f>'ПЛАН НАВЧАЛЬНОГО ПРОЦЕСУ ДЕННА'!T116</f>
        <v>0</v>
      </c>
      <c r="U112" s="308">
        <f>'ПЛАН НАВЧАЛЬНОГО ПРОЦЕСУ ДЕННА'!U116</f>
        <v>0</v>
      </c>
      <c r="V112" s="308">
        <f>'ПЛАН НАВЧАЛЬНОГО ПРОЦЕСУ ДЕННА'!V116</f>
        <v>0</v>
      </c>
      <c r="W112" s="308">
        <f>'ПЛАН НАВЧАЛЬНОГО ПРОЦЕСУ ДЕННА'!W116</f>
        <v>0</v>
      </c>
      <c r="X112" s="308"/>
      <c r="Y112" s="308">
        <f>'ПЛАН НАВЧАЛЬНОГО ПРОЦЕСУ ДЕННА'!X116</f>
        <v>0</v>
      </c>
      <c r="Z112" s="310">
        <f>'ПЛАН НАВЧАЛЬНОГО ПРОЦЕСУ ДЕННА'!Y116</f>
        <v>150</v>
      </c>
      <c r="AA112" s="147">
        <f t="shared" si="133"/>
        <v>5</v>
      </c>
      <c r="AB112" s="9"/>
      <c r="AC112" s="9"/>
      <c r="AD112" s="9"/>
      <c r="AE112" s="9"/>
      <c r="AF112" s="311">
        <f>IF('ПЛАН НАВЧАЛЬНОГО ПРОЦЕСУ ДЕННА'!AE116&gt;0,IF(ROUND('ПЛАН НАВЧАЛЬНОГО ПРОЦЕСУ ДЕННА'!AE116*$BY$4,0)&gt;0,ROUND('ПЛАН НАВЧАЛЬНОГО ПРОЦЕСУ ДЕННА'!AE116*$BY$4,0)*2,2),0)</f>
        <v>0</v>
      </c>
      <c r="AG112" s="311">
        <f>IF('ПЛАН НАВЧАЛЬНОГО ПРОЦЕСУ ДЕННА'!AF116&gt;0,IF(ROUND('ПЛАН НАВЧАЛЬНОГО ПРОЦЕСУ ДЕННА'!AF116*$BY$4,0)&gt;0,ROUND('ПЛАН НАВЧАЛЬНОГО ПРОЦЕСУ ДЕННА'!AF116*$BY$4,0)*2,2),0)</f>
        <v>0</v>
      </c>
      <c r="AH112" s="311">
        <f>IF('ПЛАН НАВЧАЛЬНОГО ПРОЦЕСУ ДЕННА'!AG116&gt;0,IF(ROUND('ПЛАН НАВЧАЛЬНОГО ПРОЦЕСУ ДЕННА'!AG116*$BY$4,0)&gt;0,ROUND('ПЛАН НАВЧАЛЬНОГО ПРОЦЕСУ ДЕННА'!AG116*$BY$4,0)*2,2),0)</f>
        <v>0</v>
      </c>
      <c r="AI112" s="70">
        <f>'ПЛАН НАВЧАЛЬНОГО ПРОЦЕСУ ДЕННА'!AH116</f>
        <v>0</v>
      </c>
      <c r="AJ112" s="311">
        <f>IF('ПЛАН НАВЧАЛЬНОГО ПРОЦЕСУ ДЕННА'!AI116&gt;0,IF(ROUND('ПЛАН НАВЧАЛЬНОГО ПРОЦЕСУ ДЕННА'!AI116*$BY$4,0)&gt;0,ROUND('ПЛАН НАВЧАЛЬНОГО ПРОЦЕСУ ДЕННА'!AI116*$BY$4,0)*2,2),0)</f>
        <v>0</v>
      </c>
      <c r="AK112" s="311">
        <f>IF('ПЛАН НАВЧАЛЬНОГО ПРОЦЕСУ ДЕННА'!AJ116&gt;0,IF(ROUND('ПЛАН НАВЧАЛЬНОГО ПРОЦЕСУ ДЕННА'!AJ116*$BY$4,0)&gt;0,ROUND('ПЛАН НАВЧАЛЬНОГО ПРОЦЕСУ ДЕННА'!AJ116*$BY$4,0)*2,2),0)</f>
        <v>0</v>
      </c>
      <c r="AL112" s="311">
        <f>IF('ПЛАН НАВЧАЛЬНОГО ПРОЦЕСУ ДЕННА'!AK116&gt;0,IF(ROUND('ПЛАН НАВЧАЛЬНОГО ПРОЦЕСУ ДЕННА'!AK116*$BY$4,0)&gt;0,ROUND('ПЛАН НАВЧАЛЬНОГО ПРОЦЕСУ ДЕННА'!AK116*$BY$4,0)*2,2),0)</f>
        <v>0</v>
      </c>
      <c r="AM112" s="70">
        <f>'ПЛАН НАВЧАЛЬНОГО ПРОЦЕСУ ДЕННА'!AL116</f>
        <v>0</v>
      </c>
      <c r="AN112" s="311">
        <f>IF('ПЛАН НАВЧАЛЬНОГО ПРОЦЕСУ ДЕННА'!AM116&gt;0,IF(ROUND('ПЛАН НАВЧАЛЬНОГО ПРОЦЕСУ ДЕННА'!AM116*$BY$4,0)&gt;0,ROUND('ПЛАН НАВЧАЛЬНОГО ПРОЦЕСУ ДЕННА'!AM116*$BY$4,0)*2,2),0)</f>
        <v>0</v>
      </c>
      <c r="AO112" s="311">
        <f>IF('ПЛАН НАВЧАЛЬНОГО ПРОЦЕСУ ДЕННА'!AN116&gt;0,IF(ROUND('ПЛАН НАВЧАЛЬНОГО ПРОЦЕСУ ДЕННА'!AN116*$BY$4,0)&gt;0,ROUND('ПЛАН НАВЧАЛЬНОГО ПРОЦЕСУ ДЕННА'!AN116*$BY$4,0)*2,2),0)</f>
        <v>0</v>
      </c>
      <c r="AP112" s="311">
        <f>IF('ПЛАН НАВЧАЛЬНОГО ПРОЦЕСУ ДЕННА'!AO116&gt;0,IF(ROUND('ПЛАН НАВЧАЛЬНОГО ПРОЦЕСУ ДЕННА'!AO116*$BY$4,0)&gt;0,ROUND('ПЛАН НАВЧАЛЬНОГО ПРОЦЕСУ ДЕННА'!AO116*$BY$4,0)*2,2),0)</f>
        <v>0</v>
      </c>
      <c r="AQ112" s="70">
        <f>'ПЛАН НАВЧАЛЬНОГО ПРОЦЕСУ ДЕННА'!AP116</f>
        <v>0</v>
      </c>
      <c r="AR112" s="311">
        <f>IF('ПЛАН НАВЧАЛЬНОГО ПРОЦЕСУ ДЕННА'!AQ116&gt;0,IF(ROUND('ПЛАН НАВЧАЛЬНОГО ПРОЦЕСУ ДЕННА'!AQ116*$BY$4,0)&gt;0,ROUND('ПЛАН НАВЧАЛЬНОГО ПРОЦЕСУ ДЕННА'!AQ116*$BY$4,0)*2,2),0)</f>
        <v>0</v>
      </c>
      <c r="AS112" s="311">
        <f>IF('ПЛАН НАВЧАЛЬНОГО ПРОЦЕСУ ДЕННА'!AR116&gt;0,IF(ROUND('ПЛАН НАВЧАЛЬНОГО ПРОЦЕСУ ДЕННА'!AR116*$BY$4,0)&gt;0,ROUND('ПЛАН НАВЧАЛЬНОГО ПРОЦЕСУ ДЕННА'!AR116*$BY$4,0)*2,2),0)</f>
        <v>0</v>
      </c>
      <c r="AT112" s="311">
        <f>IF('ПЛАН НАВЧАЛЬНОГО ПРОЦЕСУ ДЕННА'!AS116&gt;0,IF(ROUND('ПЛАН НАВЧАЛЬНОГО ПРОЦЕСУ ДЕННА'!AS116*$BY$4,0)&gt;0,ROUND('ПЛАН НАВЧАЛЬНОГО ПРОЦЕСУ ДЕННА'!AS116*$BY$4,0)*2,2),0)</f>
        <v>0</v>
      </c>
      <c r="AU112" s="70">
        <f>'ПЛАН НАВЧАЛЬНОГО ПРОЦЕСУ ДЕННА'!AT116</f>
        <v>0</v>
      </c>
      <c r="AV112" s="311">
        <f>IF('ПЛАН НАВЧАЛЬНОГО ПРОЦЕСУ ДЕННА'!AU116&gt;0,IF(ROUND('ПЛАН НАВЧАЛЬНОГО ПРОЦЕСУ ДЕННА'!AU116*$BY$4,0)&gt;0,ROUND('ПЛАН НАВЧАЛЬНОГО ПРОЦЕСУ ДЕННА'!AU116*$BY$4,0)*2,2),0)</f>
        <v>0</v>
      </c>
      <c r="AW112" s="311">
        <f>IF('ПЛАН НАВЧАЛЬНОГО ПРОЦЕСУ ДЕННА'!AV116&gt;0,IF(ROUND('ПЛАН НАВЧАЛЬНОГО ПРОЦЕСУ ДЕННА'!AV116*$BY$4,0)&gt;0,ROUND('ПЛАН НАВЧАЛЬНОГО ПРОЦЕСУ ДЕННА'!AV116*$BY$4,0)*2,2),0)</f>
        <v>0</v>
      </c>
      <c r="AX112" s="311">
        <f>IF('ПЛАН НАВЧАЛЬНОГО ПРОЦЕСУ ДЕННА'!AW116&gt;0,IF(ROUND('ПЛАН НАВЧАЛЬНОГО ПРОЦЕСУ ДЕННА'!AW116*$BY$4,0)&gt;0,ROUND('ПЛАН НАВЧАЛЬНОГО ПРОЦЕСУ ДЕННА'!AW116*$BY$4,0)*2,2),0)</f>
        <v>0</v>
      </c>
      <c r="AY112" s="70">
        <f>'ПЛАН НАВЧАЛЬНОГО ПРОЦЕСУ ДЕННА'!AX116</f>
        <v>5</v>
      </c>
      <c r="AZ112" s="311">
        <f>IF('ПЛАН НАВЧАЛЬНОГО ПРОЦЕСУ ДЕННА'!AY116&gt;0,IF(ROUND('ПЛАН НАВЧАЛЬНОГО ПРОЦЕСУ ДЕННА'!AY116*$BY$4,0)&gt;0,ROUND('ПЛАН НАВЧАЛЬНОГО ПРОЦЕСУ ДЕННА'!AY116*$BY$4,0)*2,2),0)</f>
        <v>0</v>
      </c>
      <c r="BA112" s="311">
        <f>IF('ПЛАН НАВЧАЛЬНОГО ПРОЦЕСУ ДЕННА'!AZ116&gt;0,IF(ROUND('ПЛАН НАВЧАЛЬНОГО ПРОЦЕСУ ДЕННА'!AZ116*$BY$4,0)&gt;0,ROUND('ПЛАН НАВЧАЛЬНОГО ПРОЦЕСУ ДЕННА'!AZ116*$BY$4,0)*2,2),0)</f>
        <v>0</v>
      </c>
      <c r="BB112" s="311">
        <f>IF('ПЛАН НАВЧАЛЬНОГО ПРОЦЕСУ ДЕННА'!BA116&gt;0,IF(ROUND('ПЛАН НАВЧАЛЬНОГО ПРОЦЕСУ ДЕННА'!BA116*$BY$4,0)&gt;0,ROUND('ПЛАН НАВЧАЛЬНОГО ПРОЦЕСУ ДЕННА'!BA116*$BY$4,0)*2,2),0)</f>
        <v>0</v>
      </c>
      <c r="BC112" s="70">
        <f>'ПЛАН НАВЧАЛЬНОГО ПРОЦЕСУ ДЕННА'!BB116</f>
        <v>0</v>
      </c>
      <c r="BD112" s="311">
        <f>IF('ПЛАН НАВЧАЛЬНОГО ПРОЦЕСУ ДЕННА'!BC116&gt;0,IF(ROUND('ПЛАН НАВЧАЛЬНОГО ПРОЦЕСУ ДЕННА'!BC116*$BY$4,0)&gt;0,ROUND('ПЛАН НАВЧАЛЬНОГО ПРОЦЕСУ ДЕННА'!BC116*$BY$4,0)*2,2),0)</f>
        <v>0</v>
      </c>
      <c r="BE112" s="311">
        <f>IF('ПЛАН НАВЧАЛЬНОГО ПРОЦЕСУ ДЕННА'!BD116&gt;0,IF(ROUND('ПЛАН НАВЧАЛЬНОГО ПРОЦЕСУ ДЕННА'!BD116*$BY$4,0)&gt;0,ROUND('ПЛАН НАВЧАЛЬНОГО ПРОЦЕСУ ДЕННА'!BD116*$BY$4,0)*2,2),0)</f>
        <v>0</v>
      </c>
      <c r="BF112" s="311">
        <f>IF('ПЛАН НАВЧАЛЬНОГО ПРОЦЕСУ ДЕННА'!BE116&gt;0,IF(ROUND('ПЛАН НАВЧАЛЬНОГО ПРОЦЕСУ ДЕННА'!BE116*$BY$4,0)&gt;0,ROUND('ПЛАН НАВЧАЛЬНОГО ПРОЦЕСУ ДЕННА'!BE116*$BY$4,0)*2,2),0)</f>
        <v>0</v>
      </c>
      <c r="BG112" s="70">
        <f>'ПЛАН НАВЧАЛЬНОГО ПРОЦЕСУ ДЕННА'!BF116</f>
        <v>0</v>
      </c>
      <c r="BH112" s="311">
        <f>IF('ПЛАН НАВЧАЛЬНОГО ПРОЦЕСУ ДЕННА'!BG116&gt;0,IF(ROUND('ПЛАН НАВЧАЛЬНОГО ПРОЦЕСУ ДЕННА'!BG116*$BY$4,0)&gt;0,ROUND('ПЛАН НАВЧАЛЬНОГО ПРОЦЕСУ ДЕННА'!BG116*$BY$4,0)*2,2),0)</f>
        <v>0</v>
      </c>
      <c r="BI112" s="311">
        <f>IF('ПЛАН НАВЧАЛЬНОГО ПРОЦЕСУ ДЕННА'!BH116&gt;0,IF(ROUND('ПЛАН НАВЧАЛЬНОГО ПРОЦЕСУ ДЕННА'!BH116*$BY$4,0)&gt;0,ROUND('ПЛАН НАВЧАЛЬНОГО ПРОЦЕСУ ДЕННА'!BH116*$BY$4,0)*2,2),0)</f>
        <v>0</v>
      </c>
      <c r="BJ112" s="311">
        <f>IF('ПЛАН НАВЧАЛЬНОГО ПРОЦЕСУ ДЕННА'!BI116&gt;0,IF(ROUND('ПЛАН НАВЧАЛЬНОГО ПРОЦЕСУ ДЕННА'!BI116*$BY$4,0)&gt;0,ROUND('ПЛАН НАВЧАЛЬНОГО ПРОЦЕСУ ДЕННА'!BI116*$BY$4,0)*2,2),0)</f>
        <v>0</v>
      </c>
      <c r="BK112" s="70">
        <f>'ПЛАН НАВЧАЛЬНОГО ПРОЦЕСУ ДЕННА'!BJ116</f>
        <v>0</v>
      </c>
      <c r="BL112" s="63">
        <f t="shared" si="134"/>
        <v>0</v>
      </c>
      <c r="BM112" s="127" t="str">
        <f t="shared" si="135"/>
        <v/>
      </c>
      <c r="BN112" s="88">
        <f t="shared" si="136"/>
        <v>0</v>
      </c>
      <c r="BO112" s="88">
        <f t="shared" si="137"/>
        <v>0</v>
      </c>
      <c r="BP112" s="88">
        <f t="shared" si="138"/>
        <v>0</v>
      </c>
      <c r="BQ112" s="88">
        <f t="shared" si="139"/>
        <v>0</v>
      </c>
      <c r="BR112" s="88">
        <f t="shared" si="140"/>
        <v>5</v>
      </c>
      <c r="BS112" s="88">
        <f t="shared" si="141"/>
        <v>0</v>
      </c>
      <c r="BT112" s="88">
        <f t="shared" si="142"/>
        <v>0</v>
      </c>
      <c r="BU112" s="88">
        <f t="shared" si="143"/>
        <v>0</v>
      </c>
      <c r="BV112" s="92">
        <f t="shared" si="172"/>
        <v>5</v>
      </c>
      <c r="BY112" s="14">
        <f t="shared" si="144"/>
        <v>0</v>
      </c>
      <c r="BZ112" s="14">
        <f t="shared" si="145"/>
        <v>0</v>
      </c>
      <c r="CA112" s="14">
        <f t="shared" si="146"/>
        <v>0</v>
      </c>
      <c r="CB112" s="14">
        <f t="shared" si="147"/>
        <v>0</v>
      </c>
      <c r="CC112" s="14">
        <f t="shared" si="148"/>
        <v>0</v>
      </c>
      <c r="CD112" s="14">
        <f t="shared" si="149"/>
        <v>0</v>
      </c>
      <c r="CE112" s="14">
        <f t="shared" si="150"/>
        <v>0</v>
      </c>
      <c r="CF112" s="14">
        <f t="shared" si="151"/>
        <v>0</v>
      </c>
      <c r="CG112" s="212">
        <f t="shared" si="152"/>
        <v>0</v>
      </c>
      <c r="CH112" s="312">
        <f t="shared" si="153"/>
        <v>0</v>
      </c>
      <c r="CJ112" s="313">
        <f t="shared" si="154"/>
        <v>0</v>
      </c>
      <c r="CK112" s="313">
        <f t="shared" si="155"/>
        <v>0</v>
      </c>
      <c r="CL112" s="313">
        <f t="shared" si="156"/>
        <v>0</v>
      </c>
      <c r="CM112" s="313">
        <f t="shared" si="157"/>
        <v>0</v>
      </c>
      <c r="CN112" s="313">
        <f t="shared" si="158"/>
        <v>0</v>
      </c>
      <c r="CO112" s="313">
        <f t="shared" si="159"/>
        <v>0</v>
      </c>
      <c r="CP112" s="313">
        <f t="shared" si="160"/>
        <v>0</v>
      </c>
      <c r="CQ112" s="313">
        <f t="shared" si="161"/>
        <v>0</v>
      </c>
      <c r="CR112" s="314">
        <f t="shared" si="162"/>
        <v>0</v>
      </c>
      <c r="CS112" s="313">
        <f t="shared" si="163"/>
        <v>0</v>
      </c>
      <c r="CT112" s="313">
        <f t="shared" si="164"/>
        <v>0</v>
      </c>
      <c r="CU112" s="315">
        <f t="shared" si="165"/>
        <v>0</v>
      </c>
      <c r="CV112" s="313">
        <f t="shared" si="166"/>
        <v>0</v>
      </c>
      <c r="CW112" s="313">
        <f t="shared" si="167"/>
        <v>1</v>
      </c>
      <c r="CX112" s="313">
        <f t="shared" si="168"/>
        <v>0</v>
      </c>
      <c r="CY112" s="313">
        <f t="shared" si="169"/>
        <v>0</v>
      </c>
      <c r="CZ112" s="313">
        <f t="shared" si="170"/>
        <v>0</v>
      </c>
      <c r="DA112" s="316">
        <f t="shared" si="171"/>
        <v>1</v>
      </c>
      <c r="DE112" s="317">
        <f>SUM($AF112:$AH112)+SUM($AJ112:$AL112)+SUM($AN112:AP112)+SUM($AR112:AT112)+SUM($AV112:AX112)+SUM($AZ112:BB112)+SUM($BD112:BF112)+SUM($BH112:BJ112)</f>
        <v>0</v>
      </c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1:127" s="19" customFormat="1" ht="12.5">
      <c r="A113" s="22" t="str">
        <f>'ПЛАН НАВЧАЛЬНОГО ПРОЦЕСУ ДЕННА'!A117</f>
        <v>2.07</v>
      </c>
      <c r="B113" s="305" t="str">
        <f>'ПЛАН НАВЧАЛЬНОГО ПРОЦЕСУ ДЕННА'!B117</f>
        <v>Вибіркова дисципліна 7</v>
      </c>
      <c r="C113" s="306"/>
      <c r="D113" s="307">
        <f>'ПЛАН НАВЧАЛЬНОГО ПРОЦЕСУ ДЕННА'!D117</f>
        <v>0</v>
      </c>
      <c r="E113" s="308">
        <f>'ПЛАН НАВЧАЛЬНОГО ПРОЦЕСУ ДЕННА'!E117</f>
        <v>0</v>
      </c>
      <c r="F113" s="308">
        <f>'ПЛАН НАВЧАЛЬНОГО ПРОЦЕСУ ДЕННА'!F117</f>
        <v>0</v>
      </c>
      <c r="G113" s="309">
        <f>'ПЛАН НАВЧАЛЬНОГО ПРОЦЕСУ ДЕННА'!G117</f>
        <v>0</v>
      </c>
      <c r="H113" s="307">
        <f>'ПЛАН НАВЧАЛЬНОГО ПРОЦЕСУ ДЕННА'!H117</f>
        <v>6</v>
      </c>
      <c r="I113" s="308">
        <f>'ПЛАН НАВЧАЛЬНОГО ПРОЦЕСУ ДЕННА'!I117</f>
        <v>0</v>
      </c>
      <c r="J113" s="308">
        <f>'ПЛАН НАВЧАЛЬНОГО ПРОЦЕСУ ДЕННА'!J117</f>
        <v>0</v>
      </c>
      <c r="K113" s="308">
        <f>'ПЛАН НАВЧАЛЬНОГО ПРОЦЕСУ ДЕННА'!K117</f>
        <v>0</v>
      </c>
      <c r="L113" s="308">
        <f>'ПЛАН НАВЧАЛЬНОГО ПРОЦЕСУ ДЕННА'!L117</f>
        <v>0</v>
      </c>
      <c r="M113" s="308">
        <f>'ПЛАН НАВЧАЛЬНОГО ПРОЦЕСУ ДЕННА'!M117</f>
        <v>0</v>
      </c>
      <c r="N113" s="308">
        <f>'ПЛАН НАВЧАЛЬНОГО ПРОЦЕСУ ДЕННА'!N117</f>
        <v>0</v>
      </c>
      <c r="O113" s="308">
        <f>'ПЛАН НАВЧАЛЬНОГО ПРОЦЕСУ ДЕННА'!O117</f>
        <v>0</v>
      </c>
      <c r="P113" s="273">
        <f>'ПЛАН НАВЧАЛЬНОГО ПРОЦЕСУ ДЕННА'!P117</f>
        <v>0</v>
      </c>
      <c r="Q113" s="273">
        <f>'ПЛАН НАВЧАЛЬНОГО ПРОЦЕСУ ДЕННА'!Q117</f>
        <v>0</v>
      </c>
      <c r="R113" s="307">
        <f>'ПЛАН НАВЧАЛЬНОГО ПРОЦЕСУ ДЕННА'!R117</f>
        <v>0</v>
      </c>
      <c r="S113" s="308">
        <f>'ПЛАН НАВЧАЛЬНОГО ПРОЦЕСУ ДЕННА'!S117</f>
        <v>0</v>
      </c>
      <c r="T113" s="308">
        <f>'ПЛАН НАВЧАЛЬНОГО ПРОЦЕСУ ДЕННА'!T117</f>
        <v>0</v>
      </c>
      <c r="U113" s="308">
        <f>'ПЛАН НАВЧАЛЬНОГО ПРОЦЕСУ ДЕННА'!U117</f>
        <v>0</v>
      </c>
      <c r="V113" s="308">
        <f>'ПЛАН НАВЧАЛЬНОГО ПРОЦЕСУ ДЕННА'!V117</f>
        <v>0</v>
      </c>
      <c r="W113" s="308">
        <f>'ПЛАН НАВЧАЛЬНОГО ПРОЦЕСУ ДЕННА'!W117</f>
        <v>0</v>
      </c>
      <c r="X113" s="308"/>
      <c r="Y113" s="308">
        <f>'ПЛАН НАВЧАЛЬНОГО ПРОЦЕСУ ДЕННА'!X117</f>
        <v>0</v>
      </c>
      <c r="Z113" s="310">
        <f>'ПЛАН НАВЧАЛЬНОГО ПРОЦЕСУ ДЕННА'!Y117</f>
        <v>150</v>
      </c>
      <c r="AA113" s="147">
        <f t="shared" si="133"/>
        <v>5</v>
      </c>
      <c r="AB113" s="9"/>
      <c r="AC113" s="9"/>
      <c r="AD113" s="9"/>
      <c r="AE113" s="9"/>
      <c r="AF113" s="311">
        <f>IF('ПЛАН НАВЧАЛЬНОГО ПРОЦЕСУ ДЕННА'!AE117&gt;0,IF(ROUND('ПЛАН НАВЧАЛЬНОГО ПРОЦЕСУ ДЕННА'!AE117*$BY$4,0)&gt;0,ROUND('ПЛАН НАВЧАЛЬНОГО ПРОЦЕСУ ДЕННА'!AE117*$BY$4,0)*2,2),0)</f>
        <v>0</v>
      </c>
      <c r="AG113" s="311">
        <f>IF('ПЛАН НАВЧАЛЬНОГО ПРОЦЕСУ ДЕННА'!AF117&gt;0,IF(ROUND('ПЛАН НАВЧАЛЬНОГО ПРОЦЕСУ ДЕННА'!AF117*$BY$4,0)&gt;0,ROUND('ПЛАН НАВЧАЛЬНОГО ПРОЦЕСУ ДЕННА'!AF117*$BY$4,0)*2,2),0)</f>
        <v>0</v>
      </c>
      <c r="AH113" s="311">
        <f>IF('ПЛАН НАВЧАЛЬНОГО ПРОЦЕСУ ДЕННА'!AG117&gt;0,IF(ROUND('ПЛАН НАВЧАЛЬНОГО ПРОЦЕСУ ДЕННА'!AG117*$BY$4,0)&gt;0,ROUND('ПЛАН НАВЧАЛЬНОГО ПРОЦЕСУ ДЕННА'!AG117*$BY$4,0)*2,2),0)</f>
        <v>0</v>
      </c>
      <c r="AI113" s="70">
        <f>'ПЛАН НАВЧАЛЬНОГО ПРОЦЕСУ ДЕННА'!AH117</f>
        <v>0</v>
      </c>
      <c r="AJ113" s="311">
        <f>IF('ПЛАН НАВЧАЛЬНОГО ПРОЦЕСУ ДЕННА'!AI117&gt;0,IF(ROUND('ПЛАН НАВЧАЛЬНОГО ПРОЦЕСУ ДЕННА'!AI117*$BY$4,0)&gt;0,ROUND('ПЛАН НАВЧАЛЬНОГО ПРОЦЕСУ ДЕННА'!AI117*$BY$4,0)*2,2),0)</f>
        <v>0</v>
      </c>
      <c r="AK113" s="311">
        <f>IF('ПЛАН НАВЧАЛЬНОГО ПРОЦЕСУ ДЕННА'!AJ117&gt;0,IF(ROUND('ПЛАН НАВЧАЛЬНОГО ПРОЦЕСУ ДЕННА'!AJ117*$BY$4,0)&gt;0,ROUND('ПЛАН НАВЧАЛЬНОГО ПРОЦЕСУ ДЕННА'!AJ117*$BY$4,0)*2,2),0)</f>
        <v>0</v>
      </c>
      <c r="AL113" s="311">
        <f>IF('ПЛАН НАВЧАЛЬНОГО ПРОЦЕСУ ДЕННА'!AK117&gt;0,IF(ROUND('ПЛАН НАВЧАЛЬНОГО ПРОЦЕСУ ДЕННА'!AK117*$BY$4,0)&gt;0,ROUND('ПЛАН НАВЧАЛЬНОГО ПРОЦЕСУ ДЕННА'!AK117*$BY$4,0)*2,2),0)</f>
        <v>0</v>
      </c>
      <c r="AM113" s="70">
        <f>'ПЛАН НАВЧАЛЬНОГО ПРОЦЕСУ ДЕННА'!AL117</f>
        <v>0</v>
      </c>
      <c r="AN113" s="311">
        <f>IF('ПЛАН НАВЧАЛЬНОГО ПРОЦЕСУ ДЕННА'!AM117&gt;0,IF(ROUND('ПЛАН НАВЧАЛЬНОГО ПРОЦЕСУ ДЕННА'!AM117*$BY$4,0)&gt;0,ROUND('ПЛАН НАВЧАЛЬНОГО ПРОЦЕСУ ДЕННА'!AM117*$BY$4,0)*2,2),0)</f>
        <v>0</v>
      </c>
      <c r="AO113" s="311">
        <f>IF('ПЛАН НАВЧАЛЬНОГО ПРОЦЕСУ ДЕННА'!AN117&gt;0,IF(ROUND('ПЛАН НАВЧАЛЬНОГО ПРОЦЕСУ ДЕННА'!AN117*$BY$4,0)&gt;0,ROUND('ПЛАН НАВЧАЛЬНОГО ПРОЦЕСУ ДЕННА'!AN117*$BY$4,0)*2,2),0)</f>
        <v>0</v>
      </c>
      <c r="AP113" s="311">
        <f>IF('ПЛАН НАВЧАЛЬНОГО ПРОЦЕСУ ДЕННА'!AO117&gt;0,IF(ROUND('ПЛАН НАВЧАЛЬНОГО ПРОЦЕСУ ДЕННА'!AO117*$BY$4,0)&gt;0,ROUND('ПЛАН НАВЧАЛЬНОГО ПРОЦЕСУ ДЕННА'!AO117*$BY$4,0)*2,2),0)</f>
        <v>0</v>
      </c>
      <c r="AQ113" s="70">
        <f>'ПЛАН НАВЧАЛЬНОГО ПРОЦЕСУ ДЕННА'!AP117</f>
        <v>0</v>
      </c>
      <c r="AR113" s="311">
        <f>IF('ПЛАН НАВЧАЛЬНОГО ПРОЦЕСУ ДЕННА'!AQ117&gt;0,IF(ROUND('ПЛАН НАВЧАЛЬНОГО ПРОЦЕСУ ДЕННА'!AQ117*$BY$4,0)&gt;0,ROUND('ПЛАН НАВЧАЛЬНОГО ПРОЦЕСУ ДЕННА'!AQ117*$BY$4,0)*2,2),0)</f>
        <v>0</v>
      </c>
      <c r="AS113" s="311">
        <f>IF('ПЛАН НАВЧАЛЬНОГО ПРОЦЕСУ ДЕННА'!AR117&gt;0,IF(ROUND('ПЛАН НАВЧАЛЬНОГО ПРОЦЕСУ ДЕННА'!AR117*$BY$4,0)&gt;0,ROUND('ПЛАН НАВЧАЛЬНОГО ПРОЦЕСУ ДЕННА'!AR117*$BY$4,0)*2,2),0)</f>
        <v>0</v>
      </c>
      <c r="AT113" s="311">
        <f>IF('ПЛАН НАВЧАЛЬНОГО ПРОЦЕСУ ДЕННА'!AS117&gt;0,IF(ROUND('ПЛАН НАВЧАЛЬНОГО ПРОЦЕСУ ДЕННА'!AS117*$BY$4,0)&gt;0,ROUND('ПЛАН НАВЧАЛЬНОГО ПРОЦЕСУ ДЕННА'!AS117*$BY$4,0)*2,2),0)</f>
        <v>0</v>
      </c>
      <c r="AU113" s="70">
        <f>'ПЛАН НАВЧАЛЬНОГО ПРОЦЕСУ ДЕННА'!AT117</f>
        <v>0</v>
      </c>
      <c r="AV113" s="311">
        <f>IF('ПЛАН НАВЧАЛЬНОГО ПРОЦЕСУ ДЕННА'!AU117&gt;0,IF(ROUND('ПЛАН НАВЧАЛЬНОГО ПРОЦЕСУ ДЕННА'!AU117*$BY$4,0)&gt;0,ROUND('ПЛАН НАВЧАЛЬНОГО ПРОЦЕСУ ДЕННА'!AU117*$BY$4,0)*2,2),0)</f>
        <v>0</v>
      </c>
      <c r="AW113" s="311">
        <f>IF('ПЛАН НАВЧАЛЬНОГО ПРОЦЕСУ ДЕННА'!AV117&gt;0,IF(ROUND('ПЛАН НАВЧАЛЬНОГО ПРОЦЕСУ ДЕННА'!AV117*$BY$4,0)&gt;0,ROUND('ПЛАН НАВЧАЛЬНОГО ПРОЦЕСУ ДЕННА'!AV117*$BY$4,0)*2,2),0)</f>
        <v>0</v>
      </c>
      <c r="AX113" s="311">
        <f>IF('ПЛАН НАВЧАЛЬНОГО ПРОЦЕСУ ДЕННА'!AW117&gt;0,IF(ROUND('ПЛАН НАВЧАЛЬНОГО ПРОЦЕСУ ДЕННА'!AW117*$BY$4,0)&gt;0,ROUND('ПЛАН НАВЧАЛЬНОГО ПРОЦЕСУ ДЕННА'!AW117*$BY$4,0)*2,2),0)</f>
        <v>0</v>
      </c>
      <c r="AY113" s="70">
        <f>'ПЛАН НАВЧАЛЬНОГО ПРОЦЕСУ ДЕННА'!AX117</f>
        <v>0</v>
      </c>
      <c r="AZ113" s="311">
        <f>IF('ПЛАН НАВЧАЛЬНОГО ПРОЦЕСУ ДЕННА'!AY117&gt;0,IF(ROUND('ПЛАН НАВЧАЛЬНОГО ПРОЦЕСУ ДЕННА'!AY117*$BY$4,0)&gt;0,ROUND('ПЛАН НАВЧАЛЬНОГО ПРОЦЕСУ ДЕННА'!AY117*$BY$4,0)*2,2),0)</f>
        <v>0</v>
      </c>
      <c r="BA113" s="311">
        <f>IF('ПЛАН НАВЧАЛЬНОГО ПРОЦЕСУ ДЕННА'!AZ117&gt;0,IF(ROUND('ПЛАН НАВЧАЛЬНОГО ПРОЦЕСУ ДЕННА'!AZ117*$BY$4,0)&gt;0,ROUND('ПЛАН НАВЧАЛЬНОГО ПРОЦЕСУ ДЕННА'!AZ117*$BY$4,0)*2,2),0)</f>
        <v>0</v>
      </c>
      <c r="BB113" s="311">
        <f>IF('ПЛАН НАВЧАЛЬНОГО ПРОЦЕСУ ДЕННА'!BA117&gt;0,IF(ROUND('ПЛАН НАВЧАЛЬНОГО ПРОЦЕСУ ДЕННА'!BA117*$BY$4,0)&gt;0,ROUND('ПЛАН НАВЧАЛЬНОГО ПРОЦЕСУ ДЕННА'!BA117*$BY$4,0)*2,2),0)</f>
        <v>0</v>
      </c>
      <c r="BC113" s="70">
        <f>'ПЛАН НАВЧАЛЬНОГО ПРОЦЕСУ ДЕННА'!BB117</f>
        <v>5</v>
      </c>
      <c r="BD113" s="311">
        <f>IF('ПЛАН НАВЧАЛЬНОГО ПРОЦЕСУ ДЕННА'!BC117&gt;0,IF(ROUND('ПЛАН НАВЧАЛЬНОГО ПРОЦЕСУ ДЕННА'!BC117*$BY$4,0)&gt;0,ROUND('ПЛАН НАВЧАЛЬНОГО ПРОЦЕСУ ДЕННА'!BC117*$BY$4,0)*2,2),0)</f>
        <v>0</v>
      </c>
      <c r="BE113" s="311">
        <f>IF('ПЛАН НАВЧАЛЬНОГО ПРОЦЕСУ ДЕННА'!BD117&gt;0,IF(ROUND('ПЛАН НАВЧАЛЬНОГО ПРОЦЕСУ ДЕННА'!BD117*$BY$4,0)&gt;0,ROUND('ПЛАН НАВЧАЛЬНОГО ПРОЦЕСУ ДЕННА'!BD117*$BY$4,0)*2,2),0)</f>
        <v>0</v>
      </c>
      <c r="BF113" s="311">
        <f>IF('ПЛАН НАВЧАЛЬНОГО ПРОЦЕСУ ДЕННА'!BE117&gt;0,IF(ROUND('ПЛАН НАВЧАЛЬНОГО ПРОЦЕСУ ДЕННА'!BE117*$BY$4,0)&gt;0,ROUND('ПЛАН НАВЧАЛЬНОГО ПРОЦЕСУ ДЕННА'!BE117*$BY$4,0)*2,2),0)</f>
        <v>0</v>
      </c>
      <c r="BG113" s="70">
        <f>'ПЛАН НАВЧАЛЬНОГО ПРОЦЕСУ ДЕННА'!BF117</f>
        <v>0</v>
      </c>
      <c r="BH113" s="311">
        <f>IF('ПЛАН НАВЧАЛЬНОГО ПРОЦЕСУ ДЕННА'!BG117&gt;0,IF(ROUND('ПЛАН НАВЧАЛЬНОГО ПРОЦЕСУ ДЕННА'!BG117*$BY$4,0)&gt;0,ROUND('ПЛАН НАВЧАЛЬНОГО ПРОЦЕСУ ДЕННА'!BG117*$BY$4,0)*2,2),0)</f>
        <v>0</v>
      </c>
      <c r="BI113" s="311">
        <f>IF('ПЛАН НАВЧАЛЬНОГО ПРОЦЕСУ ДЕННА'!BH117&gt;0,IF(ROUND('ПЛАН НАВЧАЛЬНОГО ПРОЦЕСУ ДЕННА'!BH117*$BY$4,0)&gt;0,ROUND('ПЛАН НАВЧАЛЬНОГО ПРОЦЕСУ ДЕННА'!BH117*$BY$4,0)*2,2),0)</f>
        <v>0</v>
      </c>
      <c r="BJ113" s="311">
        <f>IF('ПЛАН НАВЧАЛЬНОГО ПРОЦЕСУ ДЕННА'!BI117&gt;0,IF(ROUND('ПЛАН НАВЧАЛЬНОГО ПРОЦЕСУ ДЕННА'!BI117*$BY$4,0)&gt;0,ROUND('ПЛАН НАВЧАЛЬНОГО ПРОЦЕСУ ДЕННА'!BI117*$BY$4,0)*2,2),0)</f>
        <v>0</v>
      </c>
      <c r="BK113" s="70">
        <f>'ПЛАН НАВЧАЛЬНОГО ПРОЦЕСУ ДЕННА'!BJ117</f>
        <v>0</v>
      </c>
      <c r="BL113" s="63">
        <f t="shared" si="134"/>
        <v>0</v>
      </c>
      <c r="BM113" s="127" t="str">
        <f t="shared" si="135"/>
        <v/>
      </c>
      <c r="BN113" s="88">
        <f t="shared" si="136"/>
        <v>0</v>
      </c>
      <c r="BO113" s="88">
        <f t="shared" si="137"/>
        <v>0</v>
      </c>
      <c r="BP113" s="88">
        <f t="shared" si="138"/>
        <v>0</v>
      </c>
      <c r="BQ113" s="88">
        <f t="shared" si="139"/>
        <v>0</v>
      </c>
      <c r="BR113" s="88">
        <f t="shared" si="140"/>
        <v>0</v>
      </c>
      <c r="BS113" s="88">
        <f t="shared" si="141"/>
        <v>5</v>
      </c>
      <c r="BT113" s="88">
        <f t="shared" si="142"/>
        <v>0</v>
      </c>
      <c r="BU113" s="88">
        <f t="shared" si="143"/>
        <v>0</v>
      </c>
      <c r="BV113" s="92">
        <f t="shared" si="172"/>
        <v>5</v>
      </c>
      <c r="BY113" s="14">
        <f t="shared" si="144"/>
        <v>0</v>
      </c>
      <c r="BZ113" s="14">
        <f t="shared" si="145"/>
        <v>0</v>
      </c>
      <c r="CA113" s="14">
        <f t="shared" si="146"/>
        <v>0</v>
      </c>
      <c r="CB113" s="14">
        <f t="shared" si="147"/>
        <v>0</v>
      </c>
      <c r="CC113" s="14">
        <f t="shared" si="148"/>
        <v>0</v>
      </c>
      <c r="CD113" s="14">
        <f t="shared" si="149"/>
        <v>0</v>
      </c>
      <c r="CE113" s="14">
        <f t="shared" si="150"/>
        <v>0</v>
      </c>
      <c r="CF113" s="14">
        <f t="shared" si="151"/>
        <v>0</v>
      </c>
      <c r="CG113" s="212">
        <f t="shared" si="152"/>
        <v>0</v>
      </c>
      <c r="CH113" s="312">
        <f t="shared" si="153"/>
        <v>0</v>
      </c>
      <c r="CJ113" s="313">
        <f t="shared" si="154"/>
        <v>0</v>
      </c>
      <c r="CK113" s="313">
        <f t="shared" si="155"/>
        <v>0</v>
      </c>
      <c r="CL113" s="313">
        <f t="shared" si="156"/>
        <v>0</v>
      </c>
      <c r="CM113" s="313">
        <f t="shared" si="157"/>
        <v>0</v>
      </c>
      <c r="CN113" s="313">
        <f t="shared" si="158"/>
        <v>0</v>
      </c>
      <c r="CO113" s="313">
        <f t="shared" si="159"/>
        <v>0</v>
      </c>
      <c r="CP113" s="313">
        <f t="shared" si="160"/>
        <v>0</v>
      </c>
      <c r="CQ113" s="313">
        <f t="shared" si="161"/>
        <v>0</v>
      </c>
      <c r="CR113" s="314">
        <f t="shared" si="162"/>
        <v>0</v>
      </c>
      <c r="CS113" s="313">
        <f t="shared" si="163"/>
        <v>0</v>
      </c>
      <c r="CT113" s="313">
        <f t="shared" si="164"/>
        <v>0</v>
      </c>
      <c r="CU113" s="315">
        <f t="shared" si="165"/>
        <v>0</v>
      </c>
      <c r="CV113" s="313">
        <f t="shared" si="166"/>
        <v>0</v>
      </c>
      <c r="CW113" s="313">
        <f t="shared" si="167"/>
        <v>0</v>
      </c>
      <c r="CX113" s="313">
        <f t="shared" si="168"/>
        <v>1</v>
      </c>
      <c r="CY113" s="313">
        <f t="shared" si="169"/>
        <v>0</v>
      </c>
      <c r="CZ113" s="313">
        <f t="shared" si="170"/>
        <v>0</v>
      </c>
      <c r="DA113" s="316">
        <f t="shared" si="171"/>
        <v>1</v>
      </c>
      <c r="DE113" s="317">
        <f>SUM($AF113:$AH113)+SUM($AJ113:$AL113)+SUM($AN113:AP113)+SUM($AR113:AT113)+SUM($AV113:AX113)+SUM($AZ113:BB113)+SUM($BD113:BF113)+SUM($BH113:BJ113)</f>
        <v>0</v>
      </c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</row>
    <row r="114" spans="1:127" s="19" customFormat="1" ht="12.5">
      <c r="A114" s="22" t="str">
        <f>'ПЛАН НАВЧАЛЬНОГО ПРОЦЕСУ ДЕННА'!A118</f>
        <v>2.08</v>
      </c>
      <c r="B114" s="305" t="str">
        <f>'ПЛАН НАВЧАЛЬНОГО ПРОЦЕСУ ДЕННА'!B118</f>
        <v>Вибіркова дисципліна 8</v>
      </c>
      <c r="C114" s="306"/>
      <c r="D114" s="307">
        <f>'ПЛАН НАВЧАЛЬНОГО ПРОЦЕСУ ДЕННА'!D118</f>
        <v>0</v>
      </c>
      <c r="E114" s="308">
        <f>'ПЛАН НАВЧАЛЬНОГО ПРОЦЕСУ ДЕННА'!E118</f>
        <v>0</v>
      </c>
      <c r="F114" s="308">
        <f>'ПЛАН НАВЧАЛЬНОГО ПРОЦЕСУ ДЕННА'!F118</f>
        <v>0</v>
      </c>
      <c r="G114" s="309">
        <f>'ПЛАН НАВЧАЛЬНОГО ПРОЦЕСУ ДЕННА'!G118</f>
        <v>0</v>
      </c>
      <c r="H114" s="307">
        <f>'ПЛАН НАВЧАЛЬНОГО ПРОЦЕСУ ДЕННА'!H118</f>
        <v>6</v>
      </c>
      <c r="I114" s="308">
        <f>'ПЛАН НАВЧАЛЬНОГО ПРОЦЕСУ ДЕННА'!I118</f>
        <v>0</v>
      </c>
      <c r="J114" s="308">
        <f>'ПЛАН НАВЧАЛЬНОГО ПРОЦЕСУ ДЕННА'!J118</f>
        <v>0</v>
      </c>
      <c r="K114" s="308">
        <f>'ПЛАН НАВЧАЛЬНОГО ПРОЦЕСУ ДЕННА'!K118</f>
        <v>0</v>
      </c>
      <c r="L114" s="308">
        <f>'ПЛАН НАВЧАЛЬНОГО ПРОЦЕСУ ДЕННА'!L118</f>
        <v>0</v>
      </c>
      <c r="M114" s="308">
        <f>'ПЛАН НАВЧАЛЬНОГО ПРОЦЕСУ ДЕННА'!M118</f>
        <v>0</v>
      </c>
      <c r="N114" s="308">
        <f>'ПЛАН НАВЧАЛЬНОГО ПРОЦЕСУ ДЕННА'!N118</f>
        <v>0</v>
      </c>
      <c r="O114" s="308">
        <f>'ПЛАН НАВЧАЛЬНОГО ПРОЦЕСУ ДЕННА'!O118</f>
        <v>0</v>
      </c>
      <c r="P114" s="273">
        <f>'ПЛАН НАВЧАЛЬНОГО ПРОЦЕСУ ДЕННА'!P118</f>
        <v>0</v>
      </c>
      <c r="Q114" s="273">
        <f>'ПЛАН НАВЧАЛЬНОГО ПРОЦЕСУ ДЕННА'!Q118</f>
        <v>0</v>
      </c>
      <c r="R114" s="307">
        <f>'ПЛАН НАВЧАЛЬНОГО ПРОЦЕСУ ДЕННА'!R118</f>
        <v>0</v>
      </c>
      <c r="S114" s="308">
        <f>'ПЛАН НАВЧАЛЬНОГО ПРОЦЕСУ ДЕННА'!S118</f>
        <v>0</v>
      </c>
      <c r="T114" s="308">
        <f>'ПЛАН НАВЧАЛЬНОГО ПРОЦЕСУ ДЕННА'!T118</f>
        <v>0</v>
      </c>
      <c r="U114" s="308">
        <f>'ПЛАН НАВЧАЛЬНОГО ПРОЦЕСУ ДЕННА'!U118</f>
        <v>0</v>
      </c>
      <c r="V114" s="308">
        <f>'ПЛАН НАВЧАЛЬНОГО ПРОЦЕСУ ДЕННА'!V118</f>
        <v>0</v>
      </c>
      <c r="W114" s="308">
        <f>'ПЛАН НАВЧАЛЬНОГО ПРОЦЕСУ ДЕННА'!W118</f>
        <v>0</v>
      </c>
      <c r="X114" s="308"/>
      <c r="Y114" s="308">
        <f>'ПЛАН НАВЧАЛЬНОГО ПРОЦЕСУ ДЕННА'!X118</f>
        <v>0</v>
      </c>
      <c r="Z114" s="310">
        <f>'ПЛАН НАВЧАЛЬНОГО ПРОЦЕСУ ДЕННА'!Y118</f>
        <v>150</v>
      </c>
      <c r="AA114" s="147">
        <f t="shared" si="133"/>
        <v>5</v>
      </c>
      <c r="AB114" s="9"/>
      <c r="AC114" s="9"/>
      <c r="AD114" s="9"/>
      <c r="AE114" s="9"/>
      <c r="AF114" s="311">
        <f>IF('ПЛАН НАВЧАЛЬНОГО ПРОЦЕСУ ДЕННА'!AE118&gt;0,IF(ROUND('ПЛАН НАВЧАЛЬНОГО ПРОЦЕСУ ДЕННА'!AE118*$BY$4,0)&gt;0,ROUND('ПЛАН НАВЧАЛЬНОГО ПРОЦЕСУ ДЕННА'!AE118*$BY$4,0)*2,2),0)</f>
        <v>0</v>
      </c>
      <c r="AG114" s="311">
        <f>IF('ПЛАН НАВЧАЛЬНОГО ПРОЦЕСУ ДЕННА'!AF118&gt;0,IF(ROUND('ПЛАН НАВЧАЛЬНОГО ПРОЦЕСУ ДЕННА'!AF118*$BY$4,0)&gt;0,ROUND('ПЛАН НАВЧАЛЬНОГО ПРОЦЕСУ ДЕННА'!AF118*$BY$4,0)*2,2),0)</f>
        <v>0</v>
      </c>
      <c r="AH114" s="311">
        <f>IF('ПЛАН НАВЧАЛЬНОГО ПРОЦЕСУ ДЕННА'!AG118&gt;0,IF(ROUND('ПЛАН НАВЧАЛЬНОГО ПРОЦЕСУ ДЕННА'!AG118*$BY$4,0)&gt;0,ROUND('ПЛАН НАВЧАЛЬНОГО ПРОЦЕСУ ДЕННА'!AG118*$BY$4,0)*2,2),0)</f>
        <v>0</v>
      </c>
      <c r="AI114" s="70">
        <f>'ПЛАН НАВЧАЛЬНОГО ПРОЦЕСУ ДЕННА'!AH118</f>
        <v>0</v>
      </c>
      <c r="AJ114" s="311">
        <f>IF('ПЛАН НАВЧАЛЬНОГО ПРОЦЕСУ ДЕННА'!AI118&gt;0,IF(ROUND('ПЛАН НАВЧАЛЬНОГО ПРОЦЕСУ ДЕННА'!AI118*$BY$4,0)&gt;0,ROUND('ПЛАН НАВЧАЛЬНОГО ПРОЦЕСУ ДЕННА'!AI118*$BY$4,0)*2,2),0)</f>
        <v>0</v>
      </c>
      <c r="AK114" s="311">
        <f>IF('ПЛАН НАВЧАЛЬНОГО ПРОЦЕСУ ДЕННА'!AJ118&gt;0,IF(ROUND('ПЛАН НАВЧАЛЬНОГО ПРОЦЕСУ ДЕННА'!AJ118*$BY$4,0)&gt;0,ROUND('ПЛАН НАВЧАЛЬНОГО ПРОЦЕСУ ДЕННА'!AJ118*$BY$4,0)*2,2),0)</f>
        <v>0</v>
      </c>
      <c r="AL114" s="311">
        <f>IF('ПЛАН НАВЧАЛЬНОГО ПРОЦЕСУ ДЕННА'!AK118&gt;0,IF(ROUND('ПЛАН НАВЧАЛЬНОГО ПРОЦЕСУ ДЕННА'!AK118*$BY$4,0)&gt;0,ROUND('ПЛАН НАВЧАЛЬНОГО ПРОЦЕСУ ДЕННА'!AK118*$BY$4,0)*2,2),0)</f>
        <v>0</v>
      </c>
      <c r="AM114" s="70">
        <f>'ПЛАН НАВЧАЛЬНОГО ПРОЦЕСУ ДЕННА'!AL118</f>
        <v>0</v>
      </c>
      <c r="AN114" s="311">
        <f>IF('ПЛАН НАВЧАЛЬНОГО ПРОЦЕСУ ДЕННА'!AM118&gt;0,IF(ROUND('ПЛАН НАВЧАЛЬНОГО ПРОЦЕСУ ДЕННА'!AM118*$BY$4,0)&gt;0,ROUND('ПЛАН НАВЧАЛЬНОГО ПРОЦЕСУ ДЕННА'!AM118*$BY$4,0)*2,2),0)</f>
        <v>0</v>
      </c>
      <c r="AO114" s="311">
        <f>IF('ПЛАН НАВЧАЛЬНОГО ПРОЦЕСУ ДЕННА'!AN118&gt;0,IF(ROUND('ПЛАН НАВЧАЛЬНОГО ПРОЦЕСУ ДЕННА'!AN118*$BY$4,0)&gt;0,ROUND('ПЛАН НАВЧАЛЬНОГО ПРОЦЕСУ ДЕННА'!AN118*$BY$4,0)*2,2),0)</f>
        <v>0</v>
      </c>
      <c r="AP114" s="311">
        <f>IF('ПЛАН НАВЧАЛЬНОГО ПРОЦЕСУ ДЕННА'!AO118&gt;0,IF(ROUND('ПЛАН НАВЧАЛЬНОГО ПРОЦЕСУ ДЕННА'!AO118*$BY$4,0)&gt;0,ROUND('ПЛАН НАВЧАЛЬНОГО ПРОЦЕСУ ДЕННА'!AO118*$BY$4,0)*2,2),0)</f>
        <v>0</v>
      </c>
      <c r="AQ114" s="70">
        <f>'ПЛАН НАВЧАЛЬНОГО ПРОЦЕСУ ДЕННА'!AP118</f>
        <v>0</v>
      </c>
      <c r="AR114" s="311">
        <f>IF('ПЛАН НАВЧАЛЬНОГО ПРОЦЕСУ ДЕННА'!AQ118&gt;0,IF(ROUND('ПЛАН НАВЧАЛЬНОГО ПРОЦЕСУ ДЕННА'!AQ118*$BY$4,0)&gt;0,ROUND('ПЛАН НАВЧАЛЬНОГО ПРОЦЕСУ ДЕННА'!AQ118*$BY$4,0)*2,2),0)</f>
        <v>0</v>
      </c>
      <c r="AS114" s="311">
        <f>IF('ПЛАН НАВЧАЛЬНОГО ПРОЦЕСУ ДЕННА'!AR118&gt;0,IF(ROUND('ПЛАН НАВЧАЛЬНОГО ПРОЦЕСУ ДЕННА'!AR118*$BY$4,0)&gt;0,ROUND('ПЛАН НАВЧАЛЬНОГО ПРОЦЕСУ ДЕННА'!AR118*$BY$4,0)*2,2),0)</f>
        <v>0</v>
      </c>
      <c r="AT114" s="311">
        <f>IF('ПЛАН НАВЧАЛЬНОГО ПРОЦЕСУ ДЕННА'!AS118&gt;0,IF(ROUND('ПЛАН НАВЧАЛЬНОГО ПРОЦЕСУ ДЕННА'!AS118*$BY$4,0)&gt;0,ROUND('ПЛАН НАВЧАЛЬНОГО ПРОЦЕСУ ДЕННА'!AS118*$BY$4,0)*2,2),0)</f>
        <v>0</v>
      </c>
      <c r="AU114" s="70">
        <f>'ПЛАН НАВЧАЛЬНОГО ПРОЦЕСУ ДЕННА'!AT118</f>
        <v>0</v>
      </c>
      <c r="AV114" s="311">
        <f>IF('ПЛАН НАВЧАЛЬНОГО ПРОЦЕСУ ДЕННА'!AU118&gt;0,IF(ROUND('ПЛАН НАВЧАЛЬНОГО ПРОЦЕСУ ДЕННА'!AU118*$BY$4,0)&gt;0,ROUND('ПЛАН НАВЧАЛЬНОГО ПРОЦЕСУ ДЕННА'!AU118*$BY$4,0)*2,2),0)</f>
        <v>0</v>
      </c>
      <c r="AW114" s="311">
        <f>IF('ПЛАН НАВЧАЛЬНОГО ПРОЦЕСУ ДЕННА'!AV118&gt;0,IF(ROUND('ПЛАН НАВЧАЛЬНОГО ПРОЦЕСУ ДЕННА'!AV118*$BY$4,0)&gt;0,ROUND('ПЛАН НАВЧАЛЬНОГО ПРОЦЕСУ ДЕННА'!AV118*$BY$4,0)*2,2),0)</f>
        <v>0</v>
      </c>
      <c r="AX114" s="311">
        <f>IF('ПЛАН НАВЧАЛЬНОГО ПРОЦЕСУ ДЕННА'!AW118&gt;0,IF(ROUND('ПЛАН НАВЧАЛЬНОГО ПРОЦЕСУ ДЕННА'!AW118*$BY$4,0)&gt;0,ROUND('ПЛАН НАВЧАЛЬНОГО ПРОЦЕСУ ДЕННА'!AW118*$BY$4,0)*2,2),0)</f>
        <v>0</v>
      </c>
      <c r="AY114" s="70">
        <f>'ПЛАН НАВЧАЛЬНОГО ПРОЦЕСУ ДЕННА'!AX118</f>
        <v>0</v>
      </c>
      <c r="AZ114" s="311">
        <f>IF('ПЛАН НАВЧАЛЬНОГО ПРОЦЕСУ ДЕННА'!AY118&gt;0,IF(ROUND('ПЛАН НАВЧАЛЬНОГО ПРОЦЕСУ ДЕННА'!AY118*$BY$4,0)&gt;0,ROUND('ПЛАН НАВЧАЛЬНОГО ПРОЦЕСУ ДЕННА'!AY118*$BY$4,0)*2,2),0)</f>
        <v>0</v>
      </c>
      <c r="BA114" s="311">
        <f>IF('ПЛАН НАВЧАЛЬНОГО ПРОЦЕСУ ДЕННА'!AZ118&gt;0,IF(ROUND('ПЛАН НАВЧАЛЬНОГО ПРОЦЕСУ ДЕННА'!AZ118*$BY$4,0)&gt;0,ROUND('ПЛАН НАВЧАЛЬНОГО ПРОЦЕСУ ДЕННА'!AZ118*$BY$4,0)*2,2),0)</f>
        <v>0</v>
      </c>
      <c r="BB114" s="311">
        <f>IF('ПЛАН НАВЧАЛЬНОГО ПРОЦЕСУ ДЕННА'!BA118&gt;0,IF(ROUND('ПЛАН НАВЧАЛЬНОГО ПРОЦЕСУ ДЕННА'!BA118*$BY$4,0)&gt;0,ROUND('ПЛАН НАВЧАЛЬНОГО ПРОЦЕСУ ДЕННА'!BA118*$BY$4,0)*2,2),0)</f>
        <v>0</v>
      </c>
      <c r="BC114" s="70">
        <f>'ПЛАН НАВЧАЛЬНОГО ПРОЦЕСУ ДЕННА'!BB118</f>
        <v>5</v>
      </c>
      <c r="BD114" s="311">
        <f>IF('ПЛАН НАВЧАЛЬНОГО ПРОЦЕСУ ДЕННА'!BC118&gt;0,IF(ROUND('ПЛАН НАВЧАЛЬНОГО ПРОЦЕСУ ДЕННА'!BC118*$BY$4,0)&gt;0,ROUND('ПЛАН НАВЧАЛЬНОГО ПРОЦЕСУ ДЕННА'!BC118*$BY$4,0)*2,2),0)</f>
        <v>0</v>
      </c>
      <c r="BE114" s="311">
        <f>IF('ПЛАН НАВЧАЛЬНОГО ПРОЦЕСУ ДЕННА'!BD118&gt;0,IF(ROUND('ПЛАН НАВЧАЛЬНОГО ПРОЦЕСУ ДЕННА'!BD118*$BY$4,0)&gt;0,ROUND('ПЛАН НАВЧАЛЬНОГО ПРОЦЕСУ ДЕННА'!BD118*$BY$4,0)*2,2),0)</f>
        <v>0</v>
      </c>
      <c r="BF114" s="311">
        <f>IF('ПЛАН НАВЧАЛЬНОГО ПРОЦЕСУ ДЕННА'!BE118&gt;0,IF(ROUND('ПЛАН НАВЧАЛЬНОГО ПРОЦЕСУ ДЕННА'!BE118*$BY$4,0)&gt;0,ROUND('ПЛАН НАВЧАЛЬНОГО ПРОЦЕСУ ДЕННА'!BE118*$BY$4,0)*2,2),0)</f>
        <v>0</v>
      </c>
      <c r="BG114" s="70">
        <f>'ПЛАН НАВЧАЛЬНОГО ПРОЦЕСУ ДЕННА'!BF118</f>
        <v>0</v>
      </c>
      <c r="BH114" s="311">
        <f>IF('ПЛАН НАВЧАЛЬНОГО ПРОЦЕСУ ДЕННА'!BG118&gt;0,IF(ROUND('ПЛАН НАВЧАЛЬНОГО ПРОЦЕСУ ДЕННА'!BG118*$BY$4,0)&gt;0,ROUND('ПЛАН НАВЧАЛЬНОГО ПРОЦЕСУ ДЕННА'!BG118*$BY$4,0)*2,2),0)</f>
        <v>0</v>
      </c>
      <c r="BI114" s="311">
        <f>IF('ПЛАН НАВЧАЛЬНОГО ПРОЦЕСУ ДЕННА'!BH118&gt;0,IF(ROUND('ПЛАН НАВЧАЛЬНОГО ПРОЦЕСУ ДЕННА'!BH118*$BY$4,0)&gt;0,ROUND('ПЛАН НАВЧАЛЬНОГО ПРОЦЕСУ ДЕННА'!BH118*$BY$4,0)*2,2),0)</f>
        <v>0</v>
      </c>
      <c r="BJ114" s="311">
        <f>IF('ПЛАН НАВЧАЛЬНОГО ПРОЦЕСУ ДЕННА'!BI118&gt;0,IF(ROUND('ПЛАН НАВЧАЛЬНОГО ПРОЦЕСУ ДЕННА'!BI118*$BY$4,0)&gt;0,ROUND('ПЛАН НАВЧАЛЬНОГО ПРОЦЕСУ ДЕННА'!BI118*$BY$4,0)*2,2),0)</f>
        <v>0</v>
      </c>
      <c r="BK114" s="70">
        <f>'ПЛАН НАВЧАЛЬНОГО ПРОЦЕСУ ДЕННА'!BJ118</f>
        <v>0</v>
      </c>
      <c r="BL114" s="63">
        <f t="shared" si="134"/>
        <v>0</v>
      </c>
      <c r="BM114" s="127" t="str">
        <f t="shared" si="135"/>
        <v/>
      </c>
      <c r="BN114" s="88">
        <f t="shared" si="136"/>
        <v>0</v>
      </c>
      <c r="BO114" s="88">
        <f t="shared" si="137"/>
        <v>0</v>
      </c>
      <c r="BP114" s="88">
        <f t="shared" si="138"/>
        <v>0</v>
      </c>
      <c r="BQ114" s="88">
        <f t="shared" si="139"/>
        <v>0</v>
      </c>
      <c r="BR114" s="88">
        <f t="shared" si="140"/>
        <v>0</v>
      </c>
      <c r="BS114" s="88">
        <f t="shared" si="141"/>
        <v>5</v>
      </c>
      <c r="BT114" s="88">
        <f t="shared" si="142"/>
        <v>0</v>
      </c>
      <c r="BU114" s="88">
        <f t="shared" si="143"/>
        <v>0</v>
      </c>
      <c r="BV114" s="92">
        <f t="shared" si="172"/>
        <v>5</v>
      </c>
      <c r="BY114" s="14">
        <f t="shared" si="144"/>
        <v>0</v>
      </c>
      <c r="BZ114" s="14">
        <f t="shared" si="145"/>
        <v>0</v>
      </c>
      <c r="CA114" s="14">
        <f t="shared" si="146"/>
        <v>0</v>
      </c>
      <c r="CB114" s="14">
        <f t="shared" si="147"/>
        <v>0</v>
      </c>
      <c r="CC114" s="14">
        <f t="shared" si="148"/>
        <v>0</v>
      </c>
      <c r="CD114" s="14">
        <f t="shared" si="149"/>
        <v>0</v>
      </c>
      <c r="CE114" s="14">
        <f t="shared" si="150"/>
        <v>0</v>
      </c>
      <c r="CF114" s="14">
        <f t="shared" si="151"/>
        <v>0</v>
      </c>
      <c r="CG114" s="212">
        <f t="shared" si="152"/>
        <v>0</v>
      </c>
      <c r="CH114" s="312">
        <f t="shared" si="153"/>
        <v>0</v>
      </c>
      <c r="CJ114" s="313">
        <f t="shared" si="154"/>
        <v>0</v>
      </c>
      <c r="CK114" s="313">
        <f t="shared" si="155"/>
        <v>0</v>
      </c>
      <c r="CL114" s="313">
        <f t="shared" si="156"/>
        <v>0</v>
      </c>
      <c r="CM114" s="313">
        <f t="shared" si="157"/>
        <v>0</v>
      </c>
      <c r="CN114" s="313">
        <f t="shared" si="158"/>
        <v>0</v>
      </c>
      <c r="CO114" s="313">
        <f t="shared" si="159"/>
        <v>0</v>
      </c>
      <c r="CP114" s="313">
        <f t="shared" si="160"/>
        <v>0</v>
      </c>
      <c r="CQ114" s="313">
        <f t="shared" si="161"/>
        <v>0</v>
      </c>
      <c r="CR114" s="314">
        <f t="shared" si="162"/>
        <v>0</v>
      </c>
      <c r="CS114" s="313">
        <f t="shared" si="163"/>
        <v>0</v>
      </c>
      <c r="CT114" s="313">
        <f t="shared" si="164"/>
        <v>0</v>
      </c>
      <c r="CU114" s="315">
        <f t="shared" si="165"/>
        <v>0</v>
      </c>
      <c r="CV114" s="313">
        <f t="shared" si="166"/>
        <v>0</v>
      </c>
      <c r="CW114" s="313">
        <f t="shared" si="167"/>
        <v>0</v>
      </c>
      <c r="CX114" s="313">
        <f t="shared" si="168"/>
        <v>1</v>
      </c>
      <c r="CY114" s="313">
        <f t="shared" si="169"/>
        <v>0</v>
      </c>
      <c r="CZ114" s="313">
        <f t="shared" si="170"/>
        <v>0</v>
      </c>
      <c r="DA114" s="316">
        <f t="shared" si="171"/>
        <v>1</v>
      </c>
      <c r="DE114" s="317">
        <f>SUM($AF114:$AH114)+SUM($AJ114:$AL114)+SUM($AN114:AP114)+SUM($AR114:AT114)+SUM($AV114:AX114)+SUM($AZ114:BB114)+SUM($BD114:BF114)+SUM($BH114:BJ114)</f>
        <v>0</v>
      </c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</row>
    <row r="115" spans="1:127" s="19" customFormat="1" ht="12.5">
      <c r="A115" s="22" t="str">
        <f>'ПЛАН НАВЧАЛЬНОГО ПРОЦЕСУ ДЕННА'!A119</f>
        <v>2.09</v>
      </c>
      <c r="B115" s="305" t="str">
        <f>'ПЛАН НАВЧАЛЬНОГО ПРОЦЕСУ ДЕННА'!B119</f>
        <v>Вибіркова дисципліна 9</v>
      </c>
      <c r="C115" s="306"/>
      <c r="D115" s="307">
        <f>'ПЛАН НАВЧАЛЬНОГО ПРОЦЕСУ ДЕННА'!D119</f>
        <v>0</v>
      </c>
      <c r="E115" s="308">
        <f>'ПЛАН НАВЧАЛЬНОГО ПРОЦЕСУ ДЕННА'!E119</f>
        <v>0</v>
      </c>
      <c r="F115" s="308">
        <f>'ПЛАН НАВЧАЛЬНОГО ПРОЦЕСУ ДЕННА'!F119</f>
        <v>0</v>
      </c>
      <c r="G115" s="309">
        <f>'ПЛАН НАВЧАЛЬНОГО ПРОЦЕСУ ДЕННА'!G119</f>
        <v>0</v>
      </c>
      <c r="H115" s="307">
        <f>'ПЛАН НАВЧАЛЬНОГО ПРОЦЕСУ ДЕННА'!H119</f>
        <v>7</v>
      </c>
      <c r="I115" s="308">
        <f>'ПЛАН НАВЧАЛЬНОГО ПРОЦЕСУ ДЕННА'!I119</f>
        <v>0</v>
      </c>
      <c r="J115" s="308">
        <f>'ПЛАН НАВЧАЛЬНОГО ПРОЦЕСУ ДЕННА'!J119</f>
        <v>0</v>
      </c>
      <c r="K115" s="308">
        <f>'ПЛАН НАВЧАЛЬНОГО ПРОЦЕСУ ДЕННА'!K119</f>
        <v>0</v>
      </c>
      <c r="L115" s="308">
        <f>'ПЛАН НАВЧАЛЬНОГО ПРОЦЕСУ ДЕННА'!L119</f>
        <v>0</v>
      </c>
      <c r="M115" s="308">
        <f>'ПЛАН НАВЧАЛЬНОГО ПРОЦЕСУ ДЕННА'!M119</f>
        <v>0</v>
      </c>
      <c r="N115" s="308">
        <f>'ПЛАН НАВЧАЛЬНОГО ПРОЦЕСУ ДЕННА'!N119</f>
        <v>0</v>
      </c>
      <c r="O115" s="308">
        <f>'ПЛАН НАВЧАЛЬНОГО ПРОЦЕСУ ДЕННА'!O119</f>
        <v>0</v>
      </c>
      <c r="P115" s="273">
        <f>'ПЛАН НАВЧАЛЬНОГО ПРОЦЕСУ ДЕННА'!P119</f>
        <v>0</v>
      </c>
      <c r="Q115" s="273">
        <f>'ПЛАН НАВЧАЛЬНОГО ПРОЦЕСУ ДЕННА'!Q119</f>
        <v>0</v>
      </c>
      <c r="R115" s="307">
        <f>'ПЛАН НАВЧАЛЬНОГО ПРОЦЕСУ ДЕННА'!R119</f>
        <v>0</v>
      </c>
      <c r="S115" s="308">
        <f>'ПЛАН НАВЧАЛЬНОГО ПРОЦЕСУ ДЕННА'!S119</f>
        <v>0</v>
      </c>
      <c r="T115" s="308">
        <f>'ПЛАН НАВЧАЛЬНОГО ПРОЦЕСУ ДЕННА'!T119</f>
        <v>0</v>
      </c>
      <c r="U115" s="308">
        <f>'ПЛАН НАВЧАЛЬНОГО ПРОЦЕСУ ДЕННА'!U119</f>
        <v>0</v>
      </c>
      <c r="V115" s="308">
        <f>'ПЛАН НАВЧАЛЬНОГО ПРОЦЕСУ ДЕННА'!V119</f>
        <v>0</v>
      </c>
      <c r="W115" s="308">
        <f>'ПЛАН НАВЧАЛЬНОГО ПРОЦЕСУ ДЕННА'!W119</f>
        <v>0</v>
      </c>
      <c r="X115" s="308"/>
      <c r="Y115" s="308">
        <f>'ПЛАН НАВЧАЛЬНОГО ПРОЦЕСУ ДЕННА'!X119</f>
        <v>0</v>
      </c>
      <c r="Z115" s="310">
        <f>'ПЛАН НАВЧАЛЬНОГО ПРОЦЕСУ ДЕННА'!Y119</f>
        <v>150</v>
      </c>
      <c r="AA115" s="147">
        <f t="shared" si="133"/>
        <v>5</v>
      </c>
      <c r="AB115" s="9"/>
      <c r="AC115" s="9"/>
      <c r="AD115" s="9"/>
      <c r="AE115" s="9"/>
      <c r="AF115" s="311">
        <f>IF('ПЛАН НАВЧАЛЬНОГО ПРОЦЕСУ ДЕННА'!AE119&gt;0,IF(ROUND('ПЛАН НАВЧАЛЬНОГО ПРОЦЕСУ ДЕННА'!AE119*$BY$4,0)&gt;0,ROUND('ПЛАН НАВЧАЛЬНОГО ПРОЦЕСУ ДЕННА'!AE119*$BY$4,0)*2,2),0)</f>
        <v>0</v>
      </c>
      <c r="AG115" s="311">
        <f>IF('ПЛАН НАВЧАЛЬНОГО ПРОЦЕСУ ДЕННА'!AF119&gt;0,IF(ROUND('ПЛАН НАВЧАЛЬНОГО ПРОЦЕСУ ДЕННА'!AF119*$BY$4,0)&gt;0,ROUND('ПЛАН НАВЧАЛЬНОГО ПРОЦЕСУ ДЕННА'!AF119*$BY$4,0)*2,2),0)</f>
        <v>0</v>
      </c>
      <c r="AH115" s="311">
        <f>IF('ПЛАН НАВЧАЛЬНОГО ПРОЦЕСУ ДЕННА'!AG119&gt;0,IF(ROUND('ПЛАН НАВЧАЛЬНОГО ПРОЦЕСУ ДЕННА'!AG119*$BY$4,0)&gt;0,ROUND('ПЛАН НАВЧАЛЬНОГО ПРОЦЕСУ ДЕННА'!AG119*$BY$4,0)*2,2),0)</f>
        <v>0</v>
      </c>
      <c r="AI115" s="70">
        <f>'ПЛАН НАВЧАЛЬНОГО ПРОЦЕСУ ДЕННА'!AH119</f>
        <v>0</v>
      </c>
      <c r="AJ115" s="311">
        <f>IF('ПЛАН НАВЧАЛЬНОГО ПРОЦЕСУ ДЕННА'!AI119&gt;0,IF(ROUND('ПЛАН НАВЧАЛЬНОГО ПРОЦЕСУ ДЕННА'!AI119*$BY$4,0)&gt;0,ROUND('ПЛАН НАВЧАЛЬНОГО ПРОЦЕСУ ДЕННА'!AI119*$BY$4,0)*2,2),0)</f>
        <v>0</v>
      </c>
      <c r="AK115" s="311">
        <f>IF('ПЛАН НАВЧАЛЬНОГО ПРОЦЕСУ ДЕННА'!AJ119&gt;0,IF(ROUND('ПЛАН НАВЧАЛЬНОГО ПРОЦЕСУ ДЕННА'!AJ119*$BY$4,0)&gt;0,ROUND('ПЛАН НАВЧАЛЬНОГО ПРОЦЕСУ ДЕННА'!AJ119*$BY$4,0)*2,2),0)</f>
        <v>0</v>
      </c>
      <c r="AL115" s="311">
        <f>IF('ПЛАН НАВЧАЛЬНОГО ПРОЦЕСУ ДЕННА'!AK119&gt;0,IF(ROUND('ПЛАН НАВЧАЛЬНОГО ПРОЦЕСУ ДЕННА'!AK119*$BY$4,0)&gt;0,ROUND('ПЛАН НАВЧАЛЬНОГО ПРОЦЕСУ ДЕННА'!AK119*$BY$4,0)*2,2),0)</f>
        <v>0</v>
      </c>
      <c r="AM115" s="70">
        <f>'ПЛАН НАВЧАЛЬНОГО ПРОЦЕСУ ДЕННА'!AL119</f>
        <v>0</v>
      </c>
      <c r="AN115" s="311">
        <f>IF('ПЛАН НАВЧАЛЬНОГО ПРОЦЕСУ ДЕННА'!AM119&gt;0,IF(ROUND('ПЛАН НАВЧАЛЬНОГО ПРОЦЕСУ ДЕННА'!AM119*$BY$4,0)&gt;0,ROUND('ПЛАН НАВЧАЛЬНОГО ПРОЦЕСУ ДЕННА'!AM119*$BY$4,0)*2,2),0)</f>
        <v>0</v>
      </c>
      <c r="AO115" s="311">
        <f>IF('ПЛАН НАВЧАЛЬНОГО ПРОЦЕСУ ДЕННА'!AN119&gt;0,IF(ROUND('ПЛАН НАВЧАЛЬНОГО ПРОЦЕСУ ДЕННА'!AN119*$BY$4,0)&gt;0,ROUND('ПЛАН НАВЧАЛЬНОГО ПРОЦЕСУ ДЕННА'!AN119*$BY$4,0)*2,2),0)</f>
        <v>0</v>
      </c>
      <c r="AP115" s="311">
        <f>IF('ПЛАН НАВЧАЛЬНОГО ПРОЦЕСУ ДЕННА'!AO119&gt;0,IF(ROUND('ПЛАН НАВЧАЛЬНОГО ПРОЦЕСУ ДЕННА'!AO119*$BY$4,0)&gt;0,ROUND('ПЛАН НАВЧАЛЬНОГО ПРОЦЕСУ ДЕННА'!AO119*$BY$4,0)*2,2),0)</f>
        <v>0</v>
      </c>
      <c r="AQ115" s="70">
        <f>'ПЛАН НАВЧАЛЬНОГО ПРОЦЕСУ ДЕННА'!AP119</f>
        <v>0</v>
      </c>
      <c r="AR115" s="311">
        <f>IF('ПЛАН НАВЧАЛЬНОГО ПРОЦЕСУ ДЕННА'!AQ119&gt;0,IF(ROUND('ПЛАН НАВЧАЛЬНОГО ПРОЦЕСУ ДЕННА'!AQ119*$BY$4,0)&gt;0,ROUND('ПЛАН НАВЧАЛЬНОГО ПРОЦЕСУ ДЕННА'!AQ119*$BY$4,0)*2,2),0)</f>
        <v>0</v>
      </c>
      <c r="AS115" s="311">
        <f>IF('ПЛАН НАВЧАЛЬНОГО ПРОЦЕСУ ДЕННА'!AR119&gt;0,IF(ROUND('ПЛАН НАВЧАЛЬНОГО ПРОЦЕСУ ДЕННА'!AR119*$BY$4,0)&gt;0,ROUND('ПЛАН НАВЧАЛЬНОГО ПРОЦЕСУ ДЕННА'!AR119*$BY$4,0)*2,2),0)</f>
        <v>0</v>
      </c>
      <c r="AT115" s="311">
        <f>IF('ПЛАН НАВЧАЛЬНОГО ПРОЦЕСУ ДЕННА'!AS119&gt;0,IF(ROUND('ПЛАН НАВЧАЛЬНОГО ПРОЦЕСУ ДЕННА'!AS119*$BY$4,0)&gt;0,ROUND('ПЛАН НАВЧАЛЬНОГО ПРОЦЕСУ ДЕННА'!AS119*$BY$4,0)*2,2),0)</f>
        <v>0</v>
      </c>
      <c r="AU115" s="70">
        <f>'ПЛАН НАВЧАЛЬНОГО ПРОЦЕСУ ДЕННА'!AT119</f>
        <v>0</v>
      </c>
      <c r="AV115" s="311">
        <f>IF('ПЛАН НАВЧАЛЬНОГО ПРОЦЕСУ ДЕННА'!AU119&gt;0,IF(ROUND('ПЛАН НАВЧАЛЬНОГО ПРОЦЕСУ ДЕННА'!AU119*$BY$4,0)&gt;0,ROUND('ПЛАН НАВЧАЛЬНОГО ПРОЦЕСУ ДЕННА'!AU119*$BY$4,0)*2,2),0)</f>
        <v>0</v>
      </c>
      <c r="AW115" s="311">
        <f>IF('ПЛАН НАВЧАЛЬНОГО ПРОЦЕСУ ДЕННА'!AV119&gt;0,IF(ROUND('ПЛАН НАВЧАЛЬНОГО ПРОЦЕСУ ДЕННА'!AV119*$BY$4,0)&gt;0,ROUND('ПЛАН НАВЧАЛЬНОГО ПРОЦЕСУ ДЕННА'!AV119*$BY$4,0)*2,2),0)</f>
        <v>0</v>
      </c>
      <c r="AX115" s="311">
        <f>IF('ПЛАН НАВЧАЛЬНОГО ПРОЦЕСУ ДЕННА'!AW119&gt;0,IF(ROUND('ПЛАН НАВЧАЛЬНОГО ПРОЦЕСУ ДЕННА'!AW119*$BY$4,0)&gt;0,ROUND('ПЛАН НАВЧАЛЬНОГО ПРОЦЕСУ ДЕННА'!AW119*$BY$4,0)*2,2),0)</f>
        <v>0</v>
      </c>
      <c r="AY115" s="70">
        <f>'ПЛАН НАВЧАЛЬНОГО ПРОЦЕСУ ДЕННА'!AX119</f>
        <v>0</v>
      </c>
      <c r="AZ115" s="311">
        <f>IF('ПЛАН НАВЧАЛЬНОГО ПРОЦЕСУ ДЕННА'!AY119&gt;0,IF(ROUND('ПЛАН НАВЧАЛЬНОГО ПРОЦЕСУ ДЕННА'!AY119*$BY$4,0)&gt;0,ROUND('ПЛАН НАВЧАЛЬНОГО ПРОЦЕСУ ДЕННА'!AY119*$BY$4,0)*2,2),0)</f>
        <v>0</v>
      </c>
      <c r="BA115" s="311">
        <f>IF('ПЛАН НАВЧАЛЬНОГО ПРОЦЕСУ ДЕННА'!AZ119&gt;0,IF(ROUND('ПЛАН НАВЧАЛЬНОГО ПРОЦЕСУ ДЕННА'!AZ119*$BY$4,0)&gt;0,ROUND('ПЛАН НАВЧАЛЬНОГО ПРОЦЕСУ ДЕННА'!AZ119*$BY$4,0)*2,2),0)</f>
        <v>0</v>
      </c>
      <c r="BB115" s="311">
        <f>IF('ПЛАН НАВЧАЛЬНОГО ПРОЦЕСУ ДЕННА'!BA119&gt;0,IF(ROUND('ПЛАН НАВЧАЛЬНОГО ПРОЦЕСУ ДЕННА'!BA119*$BY$4,0)&gt;0,ROUND('ПЛАН НАВЧАЛЬНОГО ПРОЦЕСУ ДЕННА'!BA119*$BY$4,0)*2,2),0)</f>
        <v>0</v>
      </c>
      <c r="BC115" s="70">
        <f>'ПЛАН НАВЧАЛЬНОГО ПРОЦЕСУ ДЕННА'!BB119</f>
        <v>0</v>
      </c>
      <c r="BD115" s="311">
        <f>IF('ПЛАН НАВЧАЛЬНОГО ПРОЦЕСУ ДЕННА'!BC119&gt;0,IF(ROUND('ПЛАН НАВЧАЛЬНОГО ПРОЦЕСУ ДЕННА'!BC119*$BY$4,0)&gt;0,ROUND('ПЛАН НАВЧАЛЬНОГО ПРОЦЕСУ ДЕННА'!BC119*$BY$4,0)*2,2),0)</f>
        <v>0</v>
      </c>
      <c r="BE115" s="311">
        <f>IF('ПЛАН НАВЧАЛЬНОГО ПРОЦЕСУ ДЕННА'!BD119&gt;0,IF(ROUND('ПЛАН НАВЧАЛЬНОГО ПРОЦЕСУ ДЕННА'!BD119*$BY$4,0)&gt;0,ROUND('ПЛАН НАВЧАЛЬНОГО ПРОЦЕСУ ДЕННА'!BD119*$BY$4,0)*2,2),0)</f>
        <v>0</v>
      </c>
      <c r="BF115" s="311">
        <f>IF('ПЛАН НАВЧАЛЬНОГО ПРОЦЕСУ ДЕННА'!BE119&gt;0,IF(ROUND('ПЛАН НАВЧАЛЬНОГО ПРОЦЕСУ ДЕННА'!BE119*$BY$4,0)&gt;0,ROUND('ПЛАН НАВЧАЛЬНОГО ПРОЦЕСУ ДЕННА'!BE119*$BY$4,0)*2,2),0)</f>
        <v>0</v>
      </c>
      <c r="BG115" s="70">
        <f>'ПЛАН НАВЧАЛЬНОГО ПРОЦЕСУ ДЕННА'!BF119</f>
        <v>5</v>
      </c>
      <c r="BH115" s="311">
        <f>IF('ПЛАН НАВЧАЛЬНОГО ПРОЦЕСУ ДЕННА'!BG119&gt;0,IF(ROUND('ПЛАН НАВЧАЛЬНОГО ПРОЦЕСУ ДЕННА'!BG119*$BY$4,0)&gt;0,ROUND('ПЛАН НАВЧАЛЬНОГО ПРОЦЕСУ ДЕННА'!BG119*$BY$4,0)*2,2),0)</f>
        <v>0</v>
      </c>
      <c r="BI115" s="311">
        <f>IF('ПЛАН НАВЧАЛЬНОГО ПРОЦЕСУ ДЕННА'!BH119&gt;0,IF(ROUND('ПЛАН НАВЧАЛЬНОГО ПРОЦЕСУ ДЕННА'!BH119*$BY$4,0)&gt;0,ROUND('ПЛАН НАВЧАЛЬНОГО ПРОЦЕСУ ДЕННА'!BH119*$BY$4,0)*2,2),0)</f>
        <v>0</v>
      </c>
      <c r="BJ115" s="311">
        <f>IF('ПЛАН НАВЧАЛЬНОГО ПРОЦЕСУ ДЕННА'!BI119&gt;0,IF(ROUND('ПЛАН НАВЧАЛЬНОГО ПРОЦЕСУ ДЕННА'!BI119*$BY$4,0)&gt;0,ROUND('ПЛАН НАВЧАЛЬНОГО ПРОЦЕСУ ДЕННА'!BI119*$BY$4,0)*2,2),0)</f>
        <v>0</v>
      </c>
      <c r="BK115" s="70">
        <f>'ПЛАН НАВЧАЛЬНОГО ПРОЦЕСУ ДЕННА'!BJ119</f>
        <v>0</v>
      </c>
      <c r="BL115" s="63">
        <f t="shared" si="134"/>
        <v>0</v>
      </c>
      <c r="BM115" s="127" t="str">
        <f t="shared" si="135"/>
        <v/>
      </c>
      <c r="BN115" s="88">
        <f t="shared" si="136"/>
        <v>0</v>
      </c>
      <c r="BO115" s="88">
        <f t="shared" si="137"/>
        <v>0</v>
      </c>
      <c r="BP115" s="88">
        <f t="shared" si="138"/>
        <v>0</v>
      </c>
      <c r="BQ115" s="88">
        <f t="shared" si="139"/>
        <v>0</v>
      </c>
      <c r="BR115" s="88">
        <f t="shared" si="140"/>
        <v>0</v>
      </c>
      <c r="BS115" s="88">
        <f t="shared" si="141"/>
        <v>0</v>
      </c>
      <c r="BT115" s="88">
        <f t="shared" si="142"/>
        <v>5</v>
      </c>
      <c r="BU115" s="88">
        <f t="shared" si="143"/>
        <v>0</v>
      </c>
      <c r="BV115" s="92">
        <f t="shared" si="172"/>
        <v>5</v>
      </c>
      <c r="BY115" s="14">
        <f t="shared" si="144"/>
        <v>0</v>
      </c>
      <c r="BZ115" s="14">
        <f t="shared" si="145"/>
        <v>0</v>
      </c>
      <c r="CA115" s="14">
        <f t="shared" si="146"/>
        <v>0</v>
      </c>
      <c r="CB115" s="14">
        <f t="shared" si="147"/>
        <v>0</v>
      </c>
      <c r="CC115" s="14">
        <f t="shared" si="148"/>
        <v>0</v>
      </c>
      <c r="CD115" s="14">
        <f t="shared" si="149"/>
        <v>0</v>
      </c>
      <c r="CE115" s="14">
        <f t="shared" si="150"/>
        <v>0</v>
      </c>
      <c r="CF115" s="14">
        <f t="shared" si="151"/>
        <v>0</v>
      </c>
      <c r="CG115" s="212">
        <f t="shared" si="152"/>
        <v>0</v>
      </c>
      <c r="CH115" s="312">
        <f t="shared" si="153"/>
        <v>0</v>
      </c>
      <c r="CJ115" s="313">
        <f t="shared" si="154"/>
        <v>0</v>
      </c>
      <c r="CK115" s="313">
        <f t="shared" si="155"/>
        <v>0</v>
      </c>
      <c r="CL115" s="313">
        <f t="shared" si="156"/>
        <v>0</v>
      </c>
      <c r="CM115" s="313">
        <f t="shared" si="157"/>
        <v>0</v>
      </c>
      <c r="CN115" s="313">
        <f t="shared" si="158"/>
        <v>0</v>
      </c>
      <c r="CO115" s="313">
        <f t="shared" si="159"/>
        <v>0</v>
      </c>
      <c r="CP115" s="313">
        <f t="shared" si="160"/>
        <v>0</v>
      </c>
      <c r="CQ115" s="313">
        <f t="shared" si="161"/>
        <v>0</v>
      </c>
      <c r="CR115" s="314">
        <f t="shared" si="162"/>
        <v>0</v>
      </c>
      <c r="CS115" s="313">
        <f t="shared" si="163"/>
        <v>0</v>
      </c>
      <c r="CT115" s="313">
        <f t="shared" si="164"/>
        <v>0</v>
      </c>
      <c r="CU115" s="315">
        <f t="shared" si="165"/>
        <v>0</v>
      </c>
      <c r="CV115" s="313">
        <f t="shared" si="166"/>
        <v>0</v>
      </c>
      <c r="CW115" s="313">
        <f t="shared" si="167"/>
        <v>0</v>
      </c>
      <c r="CX115" s="313">
        <f t="shared" si="168"/>
        <v>0</v>
      </c>
      <c r="CY115" s="313">
        <f t="shared" si="169"/>
        <v>1</v>
      </c>
      <c r="CZ115" s="313">
        <f t="shared" si="170"/>
        <v>0</v>
      </c>
      <c r="DA115" s="316">
        <f t="shared" si="171"/>
        <v>1</v>
      </c>
      <c r="DE115" s="317">
        <f>SUM($AF115:$AH115)+SUM($AJ115:$AL115)+SUM($AN115:AP115)+SUM($AR115:AT115)+SUM($AV115:AX115)+SUM($AZ115:BB115)+SUM($BD115:BF115)+SUM($BH115:BJ115)</f>
        <v>0</v>
      </c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</row>
    <row r="116" spans="1:127" s="19" customFormat="1" ht="12.5">
      <c r="A116" s="22" t="str">
        <f>'ПЛАН НАВЧАЛЬНОГО ПРОЦЕСУ ДЕННА'!A120</f>
        <v>2.10</v>
      </c>
      <c r="B116" s="305" t="str">
        <f>'ПЛАН НАВЧАЛЬНОГО ПРОЦЕСУ ДЕННА'!B120</f>
        <v>Вибіркова дисципліна 10</v>
      </c>
      <c r="C116" s="306"/>
      <c r="D116" s="307">
        <f>'ПЛАН НАВЧАЛЬНОГО ПРОЦЕСУ ДЕННА'!D120</f>
        <v>0</v>
      </c>
      <c r="E116" s="308">
        <f>'ПЛАН НАВЧАЛЬНОГО ПРОЦЕСУ ДЕННА'!E120</f>
        <v>0</v>
      </c>
      <c r="F116" s="308">
        <f>'ПЛАН НАВЧАЛЬНОГО ПРОЦЕСУ ДЕННА'!F120</f>
        <v>0</v>
      </c>
      <c r="G116" s="309">
        <f>'ПЛАН НАВЧАЛЬНОГО ПРОЦЕСУ ДЕННА'!G120</f>
        <v>0</v>
      </c>
      <c r="H116" s="307">
        <f>'ПЛАН НАВЧАЛЬНОГО ПРОЦЕСУ ДЕННА'!H120</f>
        <v>7</v>
      </c>
      <c r="I116" s="308">
        <f>'ПЛАН НАВЧАЛЬНОГО ПРОЦЕСУ ДЕННА'!I120</f>
        <v>0</v>
      </c>
      <c r="J116" s="308">
        <f>'ПЛАН НАВЧАЛЬНОГО ПРОЦЕСУ ДЕННА'!J120</f>
        <v>0</v>
      </c>
      <c r="K116" s="308">
        <f>'ПЛАН НАВЧАЛЬНОГО ПРОЦЕСУ ДЕННА'!K120</f>
        <v>0</v>
      </c>
      <c r="L116" s="308">
        <f>'ПЛАН НАВЧАЛЬНОГО ПРОЦЕСУ ДЕННА'!L120</f>
        <v>0</v>
      </c>
      <c r="M116" s="308">
        <f>'ПЛАН НАВЧАЛЬНОГО ПРОЦЕСУ ДЕННА'!M120</f>
        <v>0</v>
      </c>
      <c r="N116" s="308">
        <f>'ПЛАН НАВЧАЛЬНОГО ПРОЦЕСУ ДЕННА'!N120</f>
        <v>0</v>
      </c>
      <c r="O116" s="308">
        <f>'ПЛАН НАВЧАЛЬНОГО ПРОЦЕСУ ДЕННА'!O120</f>
        <v>0</v>
      </c>
      <c r="P116" s="273">
        <f>'ПЛАН НАВЧАЛЬНОГО ПРОЦЕСУ ДЕННА'!P120</f>
        <v>0</v>
      </c>
      <c r="Q116" s="273">
        <f>'ПЛАН НАВЧАЛЬНОГО ПРОЦЕСУ ДЕННА'!Q120</f>
        <v>0</v>
      </c>
      <c r="R116" s="307">
        <f>'ПЛАН НАВЧАЛЬНОГО ПРОЦЕСУ ДЕННА'!R120</f>
        <v>0</v>
      </c>
      <c r="S116" s="308">
        <f>'ПЛАН НАВЧАЛЬНОГО ПРОЦЕСУ ДЕННА'!S120</f>
        <v>0</v>
      </c>
      <c r="T116" s="308">
        <f>'ПЛАН НАВЧАЛЬНОГО ПРОЦЕСУ ДЕННА'!T120</f>
        <v>0</v>
      </c>
      <c r="U116" s="308">
        <f>'ПЛАН НАВЧАЛЬНОГО ПРОЦЕСУ ДЕННА'!U120</f>
        <v>0</v>
      </c>
      <c r="V116" s="308">
        <f>'ПЛАН НАВЧАЛЬНОГО ПРОЦЕСУ ДЕННА'!V120</f>
        <v>0</v>
      </c>
      <c r="W116" s="308">
        <f>'ПЛАН НАВЧАЛЬНОГО ПРОЦЕСУ ДЕННА'!W120</f>
        <v>0</v>
      </c>
      <c r="X116" s="308"/>
      <c r="Y116" s="308">
        <f>'ПЛАН НАВЧАЛЬНОГО ПРОЦЕСУ ДЕННА'!X120</f>
        <v>0</v>
      </c>
      <c r="Z116" s="310">
        <f>'ПЛАН НАВЧАЛЬНОГО ПРОЦЕСУ ДЕННА'!Y120</f>
        <v>150</v>
      </c>
      <c r="AA116" s="147">
        <f t="shared" si="133"/>
        <v>5</v>
      </c>
      <c r="AB116" s="9"/>
      <c r="AC116" s="9"/>
      <c r="AD116" s="9"/>
      <c r="AE116" s="9"/>
      <c r="AF116" s="311">
        <f>IF('ПЛАН НАВЧАЛЬНОГО ПРОЦЕСУ ДЕННА'!AE120&gt;0,IF(ROUND('ПЛАН НАВЧАЛЬНОГО ПРОЦЕСУ ДЕННА'!AE120*$BY$4,0)&gt;0,ROUND('ПЛАН НАВЧАЛЬНОГО ПРОЦЕСУ ДЕННА'!AE120*$BY$4,0)*2,2),0)</f>
        <v>0</v>
      </c>
      <c r="AG116" s="311">
        <f>IF('ПЛАН НАВЧАЛЬНОГО ПРОЦЕСУ ДЕННА'!AF120&gt;0,IF(ROUND('ПЛАН НАВЧАЛЬНОГО ПРОЦЕСУ ДЕННА'!AF120*$BY$4,0)&gt;0,ROUND('ПЛАН НАВЧАЛЬНОГО ПРОЦЕСУ ДЕННА'!AF120*$BY$4,0)*2,2),0)</f>
        <v>0</v>
      </c>
      <c r="AH116" s="311">
        <f>IF('ПЛАН НАВЧАЛЬНОГО ПРОЦЕСУ ДЕННА'!AG120&gt;0,IF(ROUND('ПЛАН НАВЧАЛЬНОГО ПРОЦЕСУ ДЕННА'!AG120*$BY$4,0)&gt;0,ROUND('ПЛАН НАВЧАЛЬНОГО ПРОЦЕСУ ДЕННА'!AG120*$BY$4,0)*2,2),0)</f>
        <v>0</v>
      </c>
      <c r="AI116" s="70">
        <f>'ПЛАН НАВЧАЛЬНОГО ПРОЦЕСУ ДЕННА'!AH120</f>
        <v>0</v>
      </c>
      <c r="AJ116" s="311">
        <f>IF('ПЛАН НАВЧАЛЬНОГО ПРОЦЕСУ ДЕННА'!AI120&gt;0,IF(ROUND('ПЛАН НАВЧАЛЬНОГО ПРОЦЕСУ ДЕННА'!AI120*$BY$4,0)&gt;0,ROUND('ПЛАН НАВЧАЛЬНОГО ПРОЦЕСУ ДЕННА'!AI120*$BY$4,0)*2,2),0)</f>
        <v>0</v>
      </c>
      <c r="AK116" s="311">
        <f>IF('ПЛАН НАВЧАЛЬНОГО ПРОЦЕСУ ДЕННА'!AJ120&gt;0,IF(ROUND('ПЛАН НАВЧАЛЬНОГО ПРОЦЕСУ ДЕННА'!AJ120*$BY$4,0)&gt;0,ROUND('ПЛАН НАВЧАЛЬНОГО ПРОЦЕСУ ДЕННА'!AJ120*$BY$4,0)*2,2),0)</f>
        <v>0</v>
      </c>
      <c r="AL116" s="311">
        <f>IF('ПЛАН НАВЧАЛЬНОГО ПРОЦЕСУ ДЕННА'!AK120&gt;0,IF(ROUND('ПЛАН НАВЧАЛЬНОГО ПРОЦЕСУ ДЕННА'!AK120*$BY$4,0)&gt;0,ROUND('ПЛАН НАВЧАЛЬНОГО ПРОЦЕСУ ДЕННА'!AK120*$BY$4,0)*2,2),0)</f>
        <v>0</v>
      </c>
      <c r="AM116" s="70">
        <f>'ПЛАН НАВЧАЛЬНОГО ПРОЦЕСУ ДЕННА'!AL120</f>
        <v>0</v>
      </c>
      <c r="AN116" s="311">
        <f>IF('ПЛАН НАВЧАЛЬНОГО ПРОЦЕСУ ДЕННА'!AM120&gt;0,IF(ROUND('ПЛАН НАВЧАЛЬНОГО ПРОЦЕСУ ДЕННА'!AM120*$BY$4,0)&gt;0,ROUND('ПЛАН НАВЧАЛЬНОГО ПРОЦЕСУ ДЕННА'!AM120*$BY$4,0)*2,2),0)</f>
        <v>0</v>
      </c>
      <c r="AO116" s="311">
        <f>IF('ПЛАН НАВЧАЛЬНОГО ПРОЦЕСУ ДЕННА'!AN120&gt;0,IF(ROUND('ПЛАН НАВЧАЛЬНОГО ПРОЦЕСУ ДЕННА'!AN120*$BY$4,0)&gt;0,ROUND('ПЛАН НАВЧАЛЬНОГО ПРОЦЕСУ ДЕННА'!AN120*$BY$4,0)*2,2),0)</f>
        <v>0</v>
      </c>
      <c r="AP116" s="311">
        <f>IF('ПЛАН НАВЧАЛЬНОГО ПРОЦЕСУ ДЕННА'!AO120&gt;0,IF(ROUND('ПЛАН НАВЧАЛЬНОГО ПРОЦЕСУ ДЕННА'!AO120*$BY$4,0)&gt;0,ROUND('ПЛАН НАВЧАЛЬНОГО ПРОЦЕСУ ДЕННА'!AO120*$BY$4,0)*2,2),0)</f>
        <v>0</v>
      </c>
      <c r="AQ116" s="70">
        <f>'ПЛАН НАВЧАЛЬНОГО ПРОЦЕСУ ДЕННА'!AP120</f>
        <v>0</v>
      </c>
      <c r="AR116" s="311">
        <f>IF('ПЛАН НАВЧАЛЬНОГО ПРОЦЕСУ ДЕННА'!AQ120&gt;0,IF(ROUND('ПЛАН НАВЧАЛЬНОГО ПРОЦЕСУ ДЕННА'!AQ120*$BY$4,0)&gt;0,ROUND('ПЛАН НАВЧАЛЬНОГО ПРОЦЕСУ ДЕННА'!AQ120*$BY$4,0)*2,2),0)</f>
        <v>0</v>
      </c>
      <c r="AS116" s="311">
        <f>IF('ПЛАН НАВЧАЛЬНОГО ПРОЦЕСУ ДЕННА'!AR120&gt;0,IF(ROUND('ПЛАН НАВЧАЛЬНОГО ПРОЦЕСУ ДЕННА'!AR120*$BY$4,0)&gt;0,ROUND('ПЛАН НАВЧАЛЬНОГО ПРОЦЕСУ ДЕННА'!AR120*$BY$4,0)*2,2),0)</f>
        <v>0</v>
      </c>
      <c r="AT116" s="311">
        <f>IF('ПЛАН НАВЧАЛЬНОГО ПРОЦЕСУ ДЕННА'!AS120&gt;0,IF(ROUND('ПЛАН НАВЧАЛЬНОГО ПРОЦЕСУ ДЕННА'!AS120*$BY$4,0)&gt;0,ROUND('ПЛАН НАВЧАЛЬНОГО ПРОЦЕСУ ДЕННА'!AS120*$BY$4,0)*2,2),0)</f>
        <v>0</v>
      </c>
      <c r="AU116" s="70">
        <f>'ПЛАН НАВЧАЛЬНОГО ПРОЦЕСУ ДЕННА'!AT120</f>
        <v>0</v>
      </c>
      <c r="AV116" s="311">
        <f>IF('ПЛАН НАВЧАЛЬНОГО ПРОЦЕСУ ДЕННА'!AU120&gt;0,IF(ROUND('ПЛАН НАВЧАЛЬНОГО ПРОЦЕСУ ДЕННА'!AU120*$BY$4,0)&gt;0,ROUND('ПЛАН НАВЧАЛЬНОГО ПРОЦЕСУ ДЕННА'!AU120*$BY$4,0)*2,2),0)</f>
        <v>0</v>
      </c>
      <c r="AW116" s="311">
        <f>IF('ПЛАН НАВЧАЛЬНОГО ПРОЦЕСУ ДЕННА'!AV120&gt;0,IF(ROUND('ПЛАН НАВЧАЛЬНОГО ПРОЦЕСУ ДЕННА'!AV120*$BY$4,0)&gt;0,ROUND('ПЛАН НАВЧАЛЬНОГО ПРОЦЕСУ ДЕННА'!AV120*$BY$4,0)*2,2),0)</f>
        <v>0</v>
      </c>
      <c r="AX116" s="311">
        <f>IF('ПЛАН НАВЧАЛЬНОГО ПРОЦЕСУ ДЕННА'!AW120&gt;0,IF(ROUND('ПЛАН НАВЧАЛЬНОГО ПРОЦЕСУ ДЕННА'!AW120*$BY$4,0)&gt;0,ROUND('ПЛАН НАВЧАЛЬНОГО ПРОЦЕСУ ДЕННА'!AW120*$BY$4,0)*2,2),0)</f>
        <v>0</v>
      </c>
      <c r="AY116" s="70">
        <f>'ПЛАН НАВЧАЛЬНОГО ПРОЦЕСУ ДЕННА'!AX120</f>
        <v>0</v>
      </c>
      <c r="AZ116" s="311">
        <f>IF('ПЛАН НАВЧАЛЬНОГО ПРОЦЕСУ ДЕННА'!AY120&gt;0,IF(ROUND('ПЛАН НАВЧАЛЬНОГО ПРОЦЕСУ ДЕННА'!AY120*$BY$4,0)&gt;0,ROUND('ПЛАН НАВЧАЛЬНОГО ПРОЦЕСУ ДЕННА'!AY120*$BY$4,0)*2,2),0)</f>
        <v>0</v>
      </c>
      <c r="BA116" s="311">
        <f>IF('ПЛАН НАВЧАЛЬНОГО ПРОЦЕСУ ДЕННА'!AZ120&gt;0,IF(ROUND('ПЛАН НАВЧАЛЬНОГО ПРОЦЕСУ ДЕННА'!AZ120*$BY$4,0)&gt;0,ROUND('ПЛАН НАВЧАЛЬНОГО ПРОЦЕСУ ДЕННА'!AZ120*$BY$4,0)*2,2),0)</f>
        <v>0</v>
      </c>
      <c r="BB116" s="311">
        <f>IF('ПЛАН НАВЧАЛЬНОГО ПРОЦЕСУ ДЕННА'!BA120&gt;0,IF(ROUND('ПЛАН НАВЧАЛЬНОГО ПРОЦЕСУ ДЕННА'!BA120*$BY$4,0)&gt;0,ROUND('ПЛАН НАВЧАЛЬНОГО ПРОЦЕСУ ДЕННА'!BA120*$BY$4,0)*2,2),0)</f>
        <v>0</v>
      </c>
      <c r="BC116" s="70">
        <f>'ПЛАН НАВЧАЛЬНОГО ПРОЦЕСУ ДЕННА'!BB120</f>
        <v>0</v>
      </c>
      <c r="BD116" s="311">
        <f>IF('ПЛАН НАВЧАЛЬНОГО ПРОЦЕСУ ДЕННА'!BC120&gt;0,IF(ROUND('ПЛАН НАВЧАЛЬНОГО ПРОЦЕСУ ДЕННА'!BC120*$BY$4,0)&gt;0,ROUND('ПЛАН НАВЧАЛЬНОГО ПРОЦЕСУ ДЕННА'!BC120*$BY$4,0)*2,2),0)</f>
        <v>0</v>
      </c>
      <c r="BE116" s="311">
        <f>IF('ПЛАН НАВЧАЛЬНОГО ПРОЦЕСУ ДЕННА'!BD120&gt;0,IF(ROUND('ПЛАН НАВЧАЛЬНОГО ПРОЦЕСУ ДЕННА'!BD120*$BY$4,0)&gt;0,ROUND('ПЛАН НАВЧАЛЬНОГО ПРОЦЕСУ ДЕННА'!BD120*$BY$4,0)*2,2),0)</f>
        <v>0</v>
      </c>
      <c r="BF116" s="311">
        <f>IF('ПЛАН НАВЧАЛЬНОГО ПРОЦЕСУ ДЕННА'!BE120&gt;0,IF(ROUND('ПЛАН НАВЧАЛЬНОГО ПРОЦЕСУ ДЕННА'!BE120*$BY$4,0)&gt;0,ROUND('ПЛАН НАВЧАЛЬНОГО ПРОЦЕСУ ДЕННА'!BE120*$BY$4,0)*2,2),0)</f>
        <v>0</v>
      </c>
      <c r="BG116" s="70">
        <f>'ПЛАН НАВЧАЛЬНОГО ПРОЦЕСУ ДЕННА'!BF120</f>
        <v>5</v>
      </c>
      <c r="BH116" s="311">
        <f>IF('ПЛАН НАВЧАЛЬНОГО ПРОЦЕСУ ДЕННА'!BG120&gt;0,IF(ROUND('ПЛАН НАВЧАЛЬНОГО ПРОЦЕСУ ДЕННА'!BG120*$BY$4,0)&gt;0,ROUND('ПЛАН НАВЧАЛЬНОГО ПРОЦЕСУ ДЕННА'!BG120*$BY$4,0)*2,2),0)</f>
        <v>0</v>
      </c>
      <c r="BI116" s="311">
        <f>IF('ПЛАН НАВЧАЛЬНОГО ПРОЦЕСУ ДЕННА'!BH120&gt;0,IF(ROUND('ПЛАН НАВЧАЛЬНОГО ПРОЦЕСУ ДЕННА'!BH120*$BY$4,0)&gt;0,ROUND('ПЛАН НАВЧАЛЬНОГО ПРОЦЕСУ ДЕННА'!BH120*$BY$4,0)*2,2),0)</f>
        <v>0</v>
      </c>
      <c r="BJ116" s="311">
        <f>IF('ПЛАН НАВЧАЛЬНОГО ПРОЦЕСУ ДЕННА'!BI120&gt;0,IF(ROUND('ПЛАН НАВЧАЛЬНОГО ПРОЦЕСУ ДЕННА'!BI120*$BY$4,0)&gt;0,ROUND('ПЛАН НАВЧАЛЬНОГО ПРОЦЕСУ ДЕННА'!BI120*$BY$4,0)*2,2),0)</f>
        <v>0</v>
      </c>
      <c r="BK116" s="70">
        <f>'ПЛАН НАВЧАЛЬНОГО ПРОЦЕСУ ДЕННА'!BJ120</f>
        <v>0</v>
      </c>
      <c r="BL116" s="63">
        <f t="shared" si="134"/>
        <v>0</v>
      </c>
      <c r="BM116" s="127" t="str">
        <f t="shared" si="135"/>
        <v/>
      </c>
      <c r="BN116" s="88">
        <f t="shared" si="136"/>
        <v>0</v>
      </c>
      <c r="BO116" s="88">
        <f t="shared" si="137"/>
        <v>0</v>
      </c>
      <c r="BP116" s="88">
        <f t="shared" si="138"/>
        <v>0</v>
      </c>
      <c r="BQ116" s="88">
        <f t="shared" si="139"/>
        <v>0</v>
      </c>
      <c r="BR116" s="88">
        <f t="shared" si="140"/>
        <v>0</v>
      </c>
      <c r="BS116" s="88">
        <f t="shared" si="141"/>
        <v>0</v>
      </c>
      <c r="BT116" s="88">
        <f t="shared" si="142"/>
        <v>5</v>
      </c>
      <c r="BU116" s="88">
        <f t="shared" si="143"/>
        <v>0</v>
      </c>
      <c r="BV116" s="92">
        <f t="shared" si="172"/>
        <v>5</v>
      </c>
      <c r="BY116" s="14">
        <f t="shared" si="144"/>
        <v>0</v>
      </c>
      <c r="BZ116" s="14">
        <f t="shared" si="145"/>
        <v>0</v>
      </c>
      <c r="CA116" s="14">
        <f t="shared" si="146"/>
        <v>0</v>
      </c>
      <c r="CB116" s="14">
        <f t="shared" si="147"/>
        <v>0</v>
      </c>
      <c r="CC116" s="14">
        <f t="shared" si="148"/>
        <v>0</v>
      </c>
      <c r="CD116" s="14">
        <f t="shared" si="149"/>
        <v>0</v>
      </c>
      <c r="CE116" s="14">
        <f t="shared" si="150"/>
        <v>0</v>
      </c>
      <c r="CF116" s="14">
        <f t="shared" si="151"/>
        <v>0</v>
      </c>
      <c r="CG116" s="212">
        <f t="shared" si="152"/>
        <v>0</v>
      </c>
      <c r="CH116" s="312">
        <f t="shared" si="153"/>
        <v>0</v>
      </c>
      <c r="CJ116" s="313">
        <f t="shared" si="154"/>
        <v>0</v>
      </c>
      <c r="CK116" s="313">
        <f t="shared" si="155"/>
        <v>0</v>
      </c>
      <c r="CL116" s="313">
        <f t="shared" si="156"/>
        <v>0</v>
      </c>
      <c r="CM116" s="313">
        <f t="shared" si="157"/>
        <v>0</v>
      </c>
      <c r="CN116" s="313">
        <f t="shared" si="158"/>
        <v>0</v>
      </c>
      <c r="CO116" s="313">
        <f t="shared" si="159"/>
        <v>0</v>
      </c>
      <c r="CP116" s="313">
        <f t="shared" si="160"/>
        <v>0</v>
      </c>
      <c r="CQ116" s="313">
        <f t="shared" si="161"/>
        <v>0</v>
      </c>
      <c r="CR116" s="314">
        <f t="shared" si="162"/>
        <v>0</v>
      </c>
      <c r="CS116" s="313">
        <f t="shared" si="163"/>
        <v>0</v>
      </c>
      <c r="CT116" s="313">
        <f t="shared" si="164"/>
        <v>0</v>
      </c>
      <c r="CU116" s="315">
        <f t="shared" si="165"/>
        <v>0</v>
      </c>
      <c r="CV116" s="313">
        <f t="shared" si="166"/>
        <v>0</v>
      </c>
      <c r="CW116" s="313">
        <f t="shared" si="167"/>
        <v>0</v>
      </c>
      <c r="CX116" s="313">
        <f t="shared" si="168"/>
        <v>0</v>
      </c>
      <c r="CY116" s="313">
        <f t="shared" si="169"/>
        <v>1</v>
      </c>
      <c r="CZ116" s="313">
        <f t="shared" si="170"/>
        <v>0</v>
      </c>
      <c r="DA116" s="316">
        <f t="shared" si="171"/>
        <v>1</v>
      </c>
      <c r="DE116" s="317">
        <f>SUM($AF116:$AH116)+SUM($AJ116:$AL116)+SUM($AN116:AP116)+SUM($AR116:AT116)+SUM($AV116:AX116)+SUM($AZ116:BB116)+SUM($BD116:BF116)+SUM($BH116:BJ116)</f>
        <v>0</v>
      </c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</row>
    <row r="117" spans="1:127" s="19" customFormat="1" ht="12.5">
      <c r="A117" s="22" t="str">
        <f>'ПЛАН НАВЧАЛЬНОГО ПРОЦЕСУ ДЕННА'!A121</f>
        <v>2.11</v>
      </c>
      <c r="B117" s="305" t="str">
        <f>'ПЛАН НАВЧАЛЬНОГО ПРОЦЕСУ ДЕННА'!B121</f>
        <v>Вибіркова дисципліна 11</v>
      </c>
      <c r="C117" s="306"/>
      <c r="D117" s="307">
        <f>'ПЛАН НАВЧАЛЬНОГО ПРОЦЕСУ ДЕННА'!D121</f>
        <v>0</v>
      </c>
      <c r="E117" s="308">
        <f>'ПЛАН НАВЧАЛЬНОГО ПРОЦЕСУ ДЕННА'!E121</f>
        <v>0</v>
      </c>
      <c r="F117" s="308">
        <f>'ПЛАН НАВЧАЛЬНОГО ПРОЦЕСУ ДЕННА'!F121</f>
        <v>0</v>
      </c>
      <c r="G117" s="309">
        <f>'ПЛАН НАВЧАЛЬНОГО ПРОЦЕСУ ДЕННА'!G121</f>
        <v>0</v>
      </c>
      <c r="H117" s="307">
        <f>'ПЛАН НАВЧАЛЬНОГО ПРОЦЕСУ ДЕННА'!H121</f>
        <v>8</v>
      </c>
      <c r="I117" s="308">
        <f>'ПЛАН НАВЧАЛЬНОГО ПРОЦЕСУ ДЕННА'!I121</f>
        <v>0</v>
      </c>
      <c r="J117" s="308">
        <f>'ПЛАН НАВЧАЛЬНОГО ПРОЦЕСУ ДЕННА'!J121</f>
        <v>0</v>
      </c>
      <c r="K117" s="308">
        <f>'ПЛАН НАВЧАЛЬНОГО ПРОЦЕСУ ДЕННА'!K121</f>
        <v>0</v>
      </c>
      <c r="L117" s="308">
        <f>'ПЛАН НАВЧАЛЬНОГО ПРОЦЕСУ ДЕННА'!L121</f>
        <v>0</v>
      </c>
      <c r="M117" s="308">
        <f>'ПЛАН НАВЧАЛЬНОГО ПРОЦЕСУ ДЕННА'!M121</f>
        <v>0</v>
      </c>
      <c r="N117" s="308">
        <f>'ПЛАН НАВЧАЛЬНОГО ПРОЦЕСУ ДЕННА'!N121</f>
        <v>0</v>
      </c>
      <c r="O117" s="308">
        <f>'ПЛАН НАВЧАЛЬНОГО ПРОЦЕСУ ДЕННА'!O121</f>
        <v>0</v>
      </c>
      <c r="P117" s="273">
        <f>'ПЛАН НАВЧАЛЬНОГО ПРОЦЕСУ ДЕННА'!P121</f>
        <v>0</v>
      </c>
      <c r="Q117" s="273">
        <f>'ПЛАН НАВЧАЛЬНОГО ПРОЦЕСУ ДЕННА'!Q121</f>
        <v>0</v>
      </c>
      <c r="R117" s="307">
        <f>'ПЛАН НАВЧАЛЬНОГО ПРОЦЕСУ ДЕННА'!R121</f>
        <v>0</v>
      </c>
      <c r="S117" s="308">
        <f>'ПЛАН НАВЧАЛЬНОГО ПРОЦЕСУ ДЕННА'!S121</f>
        <v>0</v>
      </c>
      <c r="T117" s="308">
        <f>'ПЛАН НАВЧАЛЬНОГО ПРОЦЕСУ ДЕННА'!T121</f>
        <v>0</v>
      </c>
      <c r="U117" s="308">
        <f>'ПЛАН НАВЧАЛЬНОГО ПРОЦЕСУ ДЕННА'!U121</f>
        <v>0</v>
      </c>
      <c r="V117" s="308">
        <f>'ПЛАН НАВЧАЛЬНОГО ПРОЦЕСУ ДЕННА'!V121</f>
        <v>0</v>
      </c>
      <c r="W117" s="308">
        <f>'ПЛАН НАВЧАЛЬНОГО ПРОЦЕСУ ДЕННА'!W121</f>
        <v>0</v>
      </c>
      <c r="X117" s="308"/>
      <c r="Y117" s="308">
        <f>'ПЛАН НАВЧАЛЬНОГО ПРОЦЕСУ ДЕННА'!X121</f>
        <v>0</v>
      </c>
      <c r="Z117" s="310">
        <f>'ПЛАН НАВЧАЛЬНОГО ПРОЦЕСУ ДЕННА'!Y121</f>
        <v>150</v>
      </c>
      <c r="AA117" s="147">
        <f t="shared" si="133"/>
        <v>5</v>
      </c>
      <c r="AB117" s="9"/>
      <c r="AC117" s="9"/>
      <c r="AD117" s="9"/>
      <c r="AE117" s="9"/>
      <c r="AF117" s="311">
        <f>IF('ПЛАН НАВЧАЛЬНОГО ПРОЦЕСУ ДЕННА'!AE121&gt;0,IF(ROUND('ПЛАН НАВЧАЛЬНОГО ПРОЦЕСУ ДЕННА'!AE121*$BY$4,0)&gt;0,ROUND('ПЛАН НАВЧАЛЬНОГО ПРОЦЕСУ ДЕННА'!AE121*$BY$4,0)*2,2),0)</f>
        <v>0</v>
      </c>
      <c r="AG117" s="311">
        <f>IF('ПЛАН НАВЧАЛЬНОГО ПРОЦЕСУ ДЕННА'!AF121&gt;0,IF(ROUND('ПЛАН НАВЧАЛЬНОГО ПРОЦЕСУ ДЕННА'!AF121*$BY$4,0)&gt;0,ROUND('ПЛАН НАВЧАЛЬНОГО ПРОЦЕСУ ДЕННА'!AF121*$BY$4,0)*2,2),0)</f>
        <v>0</v>
      </c>
      <c r="AH117" s="311">
        <f>IF('ПЛАН НАВЧАЛЬНОГО ПРОЦЕСУ ДЕННА'!AG121&gt;0,IF(ROUND('ПЛАН НАВЧАЛЬНОГО ПРОЦЕСУ ДЕННА'!AG121*$BY$4,0)&gt;0,ROUND('ПЛАН НАВЧАЛЬНОГО ПРОЦЕСУ ДЕННА'!AG121*$BY$4,0)*2,2),0)</f>
        <v>0</v>
      </c>
      <c r="AI117" s="70">
        <f>'ПЛАН НАВЧАЛЬНОГО ПРОЦЕСУ ДЕННА'!AH121</f>
        <v>0</v>
      </c>
      <c r="AJ117" s="311">
        <f>IF('ПЛАН НАВЧАЛЬНОГО ПРОЦЕСУ ДЕННА'!AI121&gt;0,IF(ROUND('ПЛАН НАВЧАЛЬНОГО ПРОЦЕСУ ДЕННА'!AI121*$BY$4,0)&gt;0,ROUND('ПЛАН НАВЧАЛЬНОГО ПРОЦЕСУ ДЕННА'!AI121*$BY$4,0)*2,2),0)</f>
        <v>0</v>
      </c>
      <c r="AK117" s="311">
        <f>IF('ПЛАН НАВЧАЛЬНОГО ПРОЦЕСУ ДЕННА'!AJ121&gt;0,IF(ROUND('ПЛАН НАВЧАЛЬНОГО ПРОЦЕСУ ДЕННА'!AJ121*$BY$4,0)&gt;0,ROUND('ПЛАН НАВЧАЛЬНОГО ПРОЦЕСУ ДЕННА'!AJ121*$BY$4,0)*2,2),0)</f>
        <v>0</v>
      </c>
      <c r="AL117" s="311">
        <f>IF('ПЛАН НАВЧАЛЬНОГО ПРОЦЕСУ ДЕННА'!AK121&gt;0,IF(ROUND('ПЛАН НАВЧАЛЬНОГО ПРОЦЕСУ ДЕННА'!AK121*$BY$4,0)&gt;0,ROUND('ПЛАН НАВЧАЛЬНОГО ПРОЦЕСУ ДЕННА'!AK121*$BY$4,0)*2,2),0)</f>
        <v>0</v>
      </c>
      <c r="AM117" s="70">
        <f>'ПЛАН НАВЧАЛЬНОГО ПРОЦЕСУ ДЕННА'!AL121</f>
        <v>0</v>
      </c>
      <c r="AN117" s="311">
        <f>IF('ПЛАН НАВЧАЛЬНОГО ПРОЦЕСУ ДЕННА'!AM121&gt;0,IF(ROUND('ПЛАН НАВЧАЛЬНОГО ПРОЦЕСУ ДЕННА'!AM121*$BY$4,0)&gt;0,ROUND('ПЛАН НАВЧАЛЬНОГО ПРОЦЕСУ ДЕННА'!AM121*$BY$4,0)*2,2),0)</f>
        <v>0</v>
      </c>
      <c r="AO117" s="311">
        <f>IF('ПЛАН НАВЧАЛЬНОГО ПРОЦЕСУ ДЕННА'!AN121&gt;0,IF(ROUND('ПЛАН НАВЧАЛЬНОГО ПРОЦЕСУ ДЕННА'!AN121*$BY$4,0)&gt;0,ROUND('ПЛАН НАВЧАЛЬНОГО ПРОЦЕСУ ДЕННА'!AN121*$BY$4,0)*2,2),0)</f>
        <v>0</v>
      </c>
      <c r="AP117" s="311">
        <f>IF('ПЛАН НАВЧАЛЬНОГО ПРОЦЕСУ ДЕННА'!AO121&gt;0,IF(ROUND('ПЛАН НАВЧАЛЬНОГО ПРОЦЕСУ ДЕННА'!AO121*$BY$4,0)&gt;0,ROUND('ПЛАН НАВЧАЛЬНОГО ПРОЦЕСУ ДЕННА'!AO121*$BY$4,0)*2,2),0)</f>
        <v>0</v>
      </c>
      <c r="AQ117" s="70">
        <f>'ПЛАН НАВЧАЛЬНОГО ПРОЦЕСУ ДЕННА'!AP121</f>
        <v>0</v>
      </c>
      <c r="AR117" s="311">
        <f>IF('ПЛАН НАВЧАЛЬНОГО ПРОЦЕСУ ДЕННА'!AQ121&gt;0,IF(ROUND('ПЛАН НАВЧАЛЬНОГО ПРОЦЕСУ ДЕННА'!AQ121*$BY$4,0)&gt;0,ROUND('ПЛАН НАВЧАЛЬНОГО ПРОЦЕСУ ДЕННА'!AQ121*$BY$4,0)*2,2),0)</f>
        <v>0</v>
      </c>
      <c r="AS117" s="311">
        <f>IF('ПЛАН НАВЧАЛЬНОГО ПРОЦЕСУ ДЕННА'!AR121&gt;0,IF(ROUND('ПЛАН НАВЧАЛЬНОГО ПРОЦЕСУ ДЕННА'!AR121*$BY$4,0)&gt;0,ROUND('ПЛАН НАВЧАЛЬНОГО ПРОЦЕСУ ДЕННА'!AR121*$BY$4,0)*2,2),0)</f>
        <v>0</v>
      </c>
      <c r="AT117" s="311">
        <f>IF('ПЛАН НАВЧАЛЬНОГО ПРОЦЕСУ ДЕННА'!AS121&gt;0,IF(ROUND('ПЛАН НАВЧАЛЬНОГО ПРОЦЕСУ ДЕННА'!AS121*$BY$4,0)&gt;0,ROUND('ПЛАН НАВЧАЛЬНОГО ПРОЦЕСУ ДЕННА'!AS121*$BY$4,0)*2,2),0)</f>
        <v>0</v>
      </c>
      <c r="AU117" s="70">
        <f>'ПЛАН НАВЧАЛЬНОГО ПРОЦЕСУ ДЕННА'!AT121</f>
        <v>0</v>
      </c>
      <c r="AV117" s="311">
        <f>IF('ПЛАН НАВЧАЛЬНОГО ПРОЦЕСУ ДЕННА'!AU121&gt;0,IF(ROUND('ПЛАН НАВЧАЛЬНОГО ПРОЦЕСУ ДЕННА'!AU121*$BY$4,0)&gt;0,ROUND('ПЛАН НАВЧАЛЬНОГО ПРОЦЕСУ ДЕННА'!AU121*$BY$4,0)*2,2),0)</f>
        <v>0</v>
      </c>
      <c r="AW117" s="311">
        <f>IF('ПЛАН НАВЧАЛЬНОГО ПРОЦЕСУ ДЕННА'!AV121&gt;0,IF(ROUND('ПЛАН НАВЧАЛЬНОГО ПРОЦЕСУ ДЕННА'!AV121*$BY$4,0)&gt;0,ROUND('ПЛАН НАВЧАЛЬНОГО ПРОЦЕСУ ДЕННА'!AV121*$BY$4,0)*2,2),0)</f>
        <v>0</v>
      </c>
      <c r="AX117" s="311">
        <f>IF('ПЛАН НАВЧАЛЬНОГО ПРОЦЕСУ ДЕННА'!AW121&gt;0,IF(ROUND('ПЛАН НАВЧАЛЬНОГО ПРОЦЕСУ ДЕННА'!AW121*$BY$4,0)&gt;0,ROUND('ПЛАН НАВЧАЛЬНОГО ПРОЦЕСУ ДЕННА'!AW121*$BY$4,0)*2,2),0)</f>
        <v>0</v>
      </c>
      <c r="AY117" s="70">
        <f>'ПЛАН НАВЧАЛЬНОГО ПРОЦЕСУ ДЕННА'!AX121</f>
        <v>0</v>
      </c>
      <c r="AZ117" s="311">
        <f>IF('ПЛАН НАВЧАЛЬНОГО ПРОЦЕСУ ДЕННА'!AY121&gt;0,IF(ROUND('ПЛАН НАВЧАЛЬНОГО ПРОЦЕСУ ДЕННА'!AY121*$BY$4,0)&gt;0,ROUND('ПЛАН НАВЧАЛЬНОГО ПРОЦЕСУ ДЕННА'!AY121*$BY$4,0)*2,2),0)</f>
        <v>0</v>
      </c>
      <c r="BA117" s="311">
        <f>IF('ПЛАН НАВЧАЛЬНОГО ПРОЦЕСУ ДЕННА'!AZ121&gt;0,IF(ROUND('ПЛАН НАВЧАЛЬНОГО ПРОЦЕСУ ДЕННА'!AZ121*$BY$4,0)&gt;0,ROUND('ПЛАН НАВЧАЛЬНОГО ПРОЦЕСУ ДЕННА'!AZ121*$BY$4,0)*2,2),0)</f>
        <v>0</v>
      </c>
      <c r="BB117" s="311">
        <f>IF('ПЛАН НАВЧАЛЬНОГО ПРОЦЕСУ ДЕННА'!BA121&gt;0,IF(ROUND('ПЛАН НАВЧАЛЬНОГО ПРОЦЕСУ ДЕННА'!BA121*$BY$4,0)&gt;0,ROUND('ПЛАН НАВЧАЛЬНОГО ПРОЦЕСУ ДЕННА'!BA121*$BY$4,0)*2,2),0)</f>
        <v>0</v>
      </c>
      <c r="BC117" s="70">
        <f>'ПЛАН НАВЧАЛЬНОГО ПРОЦЕСУ ДЕННА'!BB121</f>
        <v>0</v>
      </c>
      <c r="BD117" s="311">
        <f>IF('ПЛАН НАВЧАЛЬНОГО ПРОЦЕСУ ДЕННА'!BC121&gt;0,IF(ROUND('ПЛАН НАВЧАЛЬНОГО ПРОЦЕСУ ДЕННА'!BC121*$BY$4,0)&gt;0,ROUND('ПЛАН НАВЧАЛЬНОГО ПРОЦЕСУ ДЕННА'!BC121*$BY$4,0)*2,2),0)</f>
        <v>0</v>
      </c>
      <c r="BE117" s="311">
        <f>IF('ПЛАН НАВЧАЛЬНОГО ПРОЦЕСУ ДЕННА'!BD121&gt;0,IF(ROUND('ПЛАН НАВЧАЛЬНОГО ПРОЦЕСУ ДЕННА'!BD121*$BY$4,0)&gt;0,ROUND('ПЛАН НАВЧАЛЬНОГО ПРОЦЕСУ ДЕННА'!BD121*$BY$4,0)*2,2),0)</f>
        <v>0</v>
      </c>
      <c r="BF117" s="311">
        <f>IF('ПЛАН НАВЧАЛЬНОГО ПРОЦЕСУ ДЕННА'!BE121&gt;0,IF(ROUND('ПЛАН НАВЧАЛЬНОГО ПРОЦЕСУ ДЕННА'!BE121*$BY$4,0)&gt;0,ROUND('ПЛАН НАВЧАЛЬНОГО ПРОЦЕСУ ДЕННА'!BE121*$BY$4,0)*2,2),0)</f>
        <v>0</v>
      </c>
      <c r="BG117" s="70">
        <f>'ПЛАН НАВЧАЛЬНОГО ПРОЦЕСУ ДЕННА'!BF121</f>
        <v>0</v>
      </c>
      <c r="BH117" s="311">
        <f>IF('ПЛАН НАВЧАЛЬНОГО ПРОЦЕСУ ДЕННА'!BG121&gt;0,IF(ROUND('ПЛАН НАВЧАЛЬНОГО ПРОЦЕСУ ДЕННА'!BG121*$BY$4,0)&gt;0,ROUND('ПЛАН НАВЧАЛЬНОГО ПРОЦЕСУ ДЕННА'!BG121*$BY$4,0)*2,2),0)</f>
        <v>0</v>
      </c>
      <c r="BI117" s="311">
        <f>IF('ПЛАН НАВЧАЛЬНОГО ПРОЦЕСУ ДЕННА'!BH121&gt;0,IF(ROUND('ПЛАН НАВЧАЛЬНОГО ПРОЦЕСУ ДЕННА'!BH121*$BY$4,0)&gt;0,ROUND('ПЛАН НАВЧАЛЬНОГО ПРОЦЕСУ ДЕННА'!BH121*$BY$4,0)*2,2),0)</f>
        <v>0</v>
      </c>
      <c r="BJ117" s="311">
        <f>IF('ПЛАН НАВЧАЛЬНОГО ПРОЦЕСУ ДЕННА'!BI121&gt;0,IF(ROUND('ПЛАН НАВЧАЛЬНОГО ПРОЦЕСУ ДЕННА'!BI121*$BY$4,0)&gt;0,ROUND('ПЛАН НАВЧАЛЬНОГО ПРОЦЕСУ ДЕННА'!BI121*$BY$4,0)*2,2),0)</f>
        <v>0</v>
      </c>
      <c r="BK117" s="70">
        <f>'ПЛАН НАВЧАЛЬНОГО ПРОЦЕСУ ДЕННА'!BJ121</f>
        <v>5</v>
      </c>
      <c r="BL117" s="63">
        <f t="shared" si="134"/>
        <v>0</v>
      </c>
      <c r="BM117" s="127" t="str">
        <f t="shared" si="135"/>
        <v/>
      </c>
      <c r="BN117" s="88">
        <f t="shared" si="136"/>
        <v>0</v>
      </c>
      <c r="BO117" s="88">
        <f t="shared" si="137"/>
        <v>0</v>
      </c>
      <c r="BP117" s="88">
        <f t="shared" si="138"/>
        <v>0</v>
      </c>
      <c r="BQ117" s="88">
        <f t="shared" si="139"/>
        <v>0</v>
      </c>
      <c r="BR117" s="88">
        <f t="shared" si="140"/>
        <v>0</v>
      </c>
      <c r="BS117" s="88">
        <f t="shared" si="141"/>
        <v>0</v>
      </c>
      <c r="BT117" s="88">
        <f t="shared" si="142"/>
        <v>0</v>
      </c>
      <c r="BU117" s="88">
        <f t="shared" si="143"/>
        <v>5</v>
      </c>
      <c r="BV117" s="92">
        <f t="shared" si="172"/>
        <v>5</v>
      </c>
      <c r="BY117" s="14">
        <f t="shared" si="144"/>
        <v>0</v>
      </c>
      <c r="BZ117" s="14">
        <f t="shared" si="145"/>
        <v>0</v>
      </c>
      <c r="CA117" s="14">
        <f t="shared" si="146"/>
        <v>0</v>
      </c>
      <c r="CB117" s="14">
        <f t="shared" si="147"/>
        <v>0</v>
      </c>
      <c r="CC117" s="14">
        <f t="shared" si="148"/>
        <v>0</v>
      </c>
      <c r="CD117" s="14">
        <f t="shared" si="149"/>
        <v>0</v>
      </c>
      <c r="CE117" s="14">
        <f t="shared" si="150"/>
        <v>0</v>
      </c>
      <c r="CF117" s="14">
        <f t="shared" si="151"/>
        <v>0</v>
      </c>
      <c r="CG117" s="212">
        <f t="shared" si="152"/>
        <v>0</v>
      </c>
      <c r="CH117" s="312">
        <f t="shared" si="153"/>
        <v>0</v>
      </c>
      <c r="CJ117" s="313">
        <f t="shared" si="154"/>
        <v>0</v>
      </c>
      <c r="CK117" s="313">
        <f t="shared" si="155"/>
        <v>0</v>
      </c>
      <c r="CL117" s="313">
        <f t="shared" si="156"/>
        <v>0</v>
      </c>
      <c r="CM117" s="313">
        <f t="shared" si="157"/>
        <v>0</v>
      </c>
      <c r="CN117" s="313">
        <f t="shared" si="158"/>
        <v>0</v>
      </c>
      <c r="CO117" s="313">
        <f t="shared" si="159"/>
        <v>0</v>
      </c>
      <c r="CP117" s="313">
        <f t="shared" si="160"/>
        <v>0</v>
      </c>
      <c r="CQ117" s="313">
        <f t="shared" si="161"/>
        <v>0</v>
      </c>
      <c r="CR117" s="314">
        <f t="shared" si="162"/>
        <v>0</v>
      </c>
      <c r="CS117" s="313">
        <f t="shared" si="163"/>
        <v>0</v>
      </c>
      <c r="CT117" s="313">
        <f t="shared" si="164"/>
        <v>0</v>
      </c>
      <c r="CU117" s="315">
        <f t="shared" si="165"/>
        <v>0</v>
      </c>
      <c r="CV117" s="313">
        <f t="shared" si="166"/>
        <v>0</v>
      </c>
      <c r="CW117" s="313">
        <f t="shared" si="167"/>
        <v>0</v>
      </c>
      <c r="CX117" s="313">
        <f t="shared" si="168"/>
        <v>0</v>
      </c>
      <c r="CY117" s="313">
        <f t="shared" si="169"/>
        <v>0</v>
      </c>
      <c r="CZ117" s="313">
        <f t="shared" si="170"/>
        <v>1</v>
      </c>
      <c r="DA117" s="316">
        <f t="shared" si="171"/>
        <v>1</v>
      </c>
      <c r="DE117" s="317">
        <f>SUM($AF117:$AH117)+SUM($AJ117:$AL117)+SUM($AN117:AP117)+SUM($AR117:AT117)+SUM($AV117:AX117)+SUM($AZ117:BB117)+SUM($BD117:BF117)+SUM($BH117:BJ117)</f>
        <v>0</v>
      </c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</row>
    <row r="118" spans="1:127" s="19" customFormat="1" ht="12.5">
      <c r="A118" s="22" t="str">
        <f>'ПЛАН НАВЧАЛЬНОГО ПРОЦЕСУ ДЕННА'!A122</f>
        <v>2.12</v>
      </c>
      <c r="B118" s="305" t="str">
        <f>'ПЛАН НАВЧАЛЬНОГО ПРОЦЕСУ ДЕННА'!B122</f>
        <v>Вибіркова дисципліна 12</v>
      </c>
      <c r="C118" s="306"/>
      <c r="D118" s="307">
        <f>'ПЛАН НАВЧАЛЬНОГО ПРОЦЕСУ ДЕННА'!D122</f>
        <v>0</v>
      </c>
      <c r="E118" s="308">
        <f>'ПЛАН НАВЧАЛЬНОГО ПРОЦЕСУ ДЕННА'!E122</f>
        <v>0</v>
      </c>
      <c r="F118" s="308">
        <f>'ПЛАН НАВЧАЛЬНОГО ПРОЦЕСУ ДЕННА'!F122</f>
        <v>0</v>
      </c>
      <c r="G118" s="309">
        <f>'ПЛАН НАВЧАЛЬНОГО ПРОЦЕСУ ДЕННА'!G122</f>
        <v>0</v>
      </c>
      <c r="H118" s="307">
        <f>'ПЛАН НАВЧАЛЬНОГО ПРОЦЕСУ ДЕННА'!H122</f>
        <v>8</v>
      </c>
      <c r="I118" s="308">
        <f>'ПЛАН НАВЧАЛЬНОГО ПРОЦЕСУ ДЕННА'!I122</f>
        <v>0</v>
      </c>
      <c r="J118" s="308">
        <f>'ПЛАН НАВЧАЛЬНОГО ПРОЦЕСУ ДЕННА'!J122</f>
        <v>0</v>
      </c>
      <c r="K118" s="308">
        <f>'ПЛАН НАВЧАЛЬНОГО ПРОЦЕСУ ДЕННА'!K122</f>
        <v>0</v>
      </c>
      <c r="L118" s="308">
        <f>'ПЛАН НАВЧАЛЬНОГО ПРОЦЕСУ ДЕННА'!L122</f>
        <v>0</v>
      </c>
      <c r="M118" s="308">
        <f>'ПЛАН НАВЧАЛЬНОГО ПРОЦЕСУ ДЕННА'!M122</f>
        <v>0</v>
      </c>
      <c r="N118" s="308">
        <f>'ПЛАН НАВЧАЛЬНОГО ПРОЦЕСУ ДЕННА'!N122</f>
        <v>0</v>
      </c>
      <c r="O118" s="308">
        <f>'ПЛАН НАВЧАЛЬНОГО ПРОЦЕСУ ДЕННА'!O122</f>
        <v>0</v>
      </c>
      <c r="P118" s="273">
        <f>'ПЛАН НАВЧАЛЬНОГО ПРОЦЕСУ ДЕННА'!P122</f>
        <v>0</v>
      </c>
      <c r="Q118" s="273">
        <f>'ПЛАН НАВЧАЛЬНОГО ПРОЦЕСУ ДЕННА'!Q122</f>
        <v>0</v>
      </c>
      <c r="R118" s="307">
        <f>'ПЛАН НАВЧАЛЬНОГО ПРОЦЕСУ ДЕННА'!R122</f>
        <v>0</v>
      </c>
      <c r="S118" s="308">
        <f>'ПЛАН НАВЧАЛЬНОГО ПРОЦЕСУ ДЕННА'!S122</f>
        <v>0</v>
      </c>
      <c r="T118" s="308">
        <f>'ПЛАН НАВЧАЛЬНОГО ПРОЦЕСУ ДЕННА'!T122</f>
        <v>0</v>
      </c>
      <c r="U118" s="308">
        <f>'ПЛАН НАВЧАЛЬНОГО ПРОЦЕСУ ДЕННА'!U122</f>
        <v>0</v>
      </c>
      <c r="V118" s="308">
        <f>'ПЛАН НАВЧАЛЬНОГО ПРОЦЕСУ ДЕННА'!V122</f>
        <v>0</v>
      </c>
      <c r="W118" s="308">
        <f>'ПЛАН НАВЧАЛЬНОГО ПРОЦЕСУ ДЕННА'!W122</f>
        <v>0</v>
      </c>
      <c r="X118" s="308"/>
      <c r="Y118" s="308">
        <f>'ПЛАН НАВЧАЛЬНОГО ПРОЦЕСУ ДЕННА'!X122</f>
        <v>0</v>
      </c>
      <c r="Z118" s="310">
        <f>'ПЛАН НАВЧАЛЬНОГО ПРОЦЕСУ ДЕННА'!Y122</f>
        <v>150</v>
      </c>
      <c r="AA118" s="147">
        <f t="shared" si="133"/>
        <v>5</v>
      </c>
      <c r="AB118" s="9"/>
      <c r="AC118" s="9"/>
      <c r="AD118" s="9"/>
      <c r="AE118" s="9"/>
      <c r="AF118" s="311">
        <f>IF('ПЛАН НАВЧАЛЬНОГО ПРОЦЕСУ ДЕННА'!AE122&gt;0,IF(ROUND('ПЛАН НАВЧАЛЬНОГО ПРОЦЕСУ ДЕННА'!AE122*$BY$4,0)&gt;0,ROUND('ПЛАН НАВЧАЛЬНОГО ПРОЦЕСУ ДЕННА'!AE122*$BY$4,0)*2,2),0)</f>
        <v>0</v>
      </c>
      <c r="AG118" s="311">
        <f>IF('ПЛАН НАВЧАЛЬНОГО ПРОЦЕСУ ДЕННА'!AF122&gt;0,IF(ROUND('ПЛАН НАВЧАЛЬНОГО ПРОЦЕСУ ДЕННА'!AF122*$BY$4,0)&gt;0,ROUND('ПЛАН НАВЧАЛЬНОГО ПРОЦЕСУ ДЕННА'!AF122*$BY$4,0)*2,2),0)</f>
        <v>0</v>
      </c>
      <c r="AH118" s="311">
        <f>IF('ПЛАН НАВЧАЛЬНОГО ПРОЦЕСУ ДЕННА'!AG122&gt;0,IF(ROUND('ПЛАН НАВЧАЛЬНОГО ПРОЦЕСУ ДЕННА'!AG122*$BY$4,0)&gt;0,ROUND('ПЛАН НАВЧАЛЬНОГО ПРОЦЕСУ ДЕННА'!AG122*$BY$4,0)*2,2),0)</f>
        <v>0</v>
      </c>
      <c r="AI118" s="70">
        <f>'ПЛАН НАВЧАЛЬНОГО ПРОЦЕСУ ДЕННА'!AH122</f>
        <v>0</v>
      </c>
      <c r="AJ118" s="311">
        <f>IF('ПЛАН НАВЧАЛЬНОГО ПРОЦЕСУ ДЕННА'!AI122&gt;0,IF(ROUND('ПЛАН НАВЧАЛЬНОГО ПРОЦЕСУ ДЕННА'!AI122*$BY$4,0)&gt;0,ROUND('ПЛАН НАВЧАЛЬНОГО ПРОЦЕСУ ДЕННА'!AI122*$BY$4,0)*2,2),0)</f>
        <v>0</v>
      </c>
      <c r="AK118" s="311">
        <f>IF('ПЛАН НАВЧАЛЬНОГО ПРОЦЕСУ ДЕННА'!AJ122&gt;0,IF(ROUND('ПЛАН НАВЧАЛЬНОГО ПРОЦЕСУ ДЕННА'!AJ122*$BY$4,0)&gt;0,ROUND('ПЛАН НАВЧАЛЬНОГО ПРОЦЕСУ ДЕННА'!AJ122*$BY$4,0)*2,2),0)</f>
        <v>0</v>
      </c>
      <c r="AL118" s="311">
        <f>IF('ПЛАН НАВЧАЛЬНОГО ПРОЦЕСУ ДЕННА'!AK122&gt;0,IF(ROUND('ПЛАН НАВЧАЛЬНОГО ПРОЦЕСУ ДЕННА'!AK122*$BY$4,0)&gt;0,ROUND('ПЛАН НАВЧАЛЬНОГО ПРОЦЕСУ ДЕННА'!AK122*$BY$4,0)*2,2),0)</f>
        <v>0</v>
      </c>
      <c r="AM118" s="70">
        <f>'ПЛАН НАВЧАЛЬНОГО ПРОЦЕСУ ДЕННА'!AL122</f>
        <v>0</v>
      </c>
      <c r="AN118" s="311">
        <f>IF('ПЛАН НАВЧАЛЬНОГО ПРОЦЕСУ ДЕННА'!AM122&gt;0,IF(ROUND('ПЛАН НАВЧАЛЬНОГО ПРОЦЕСУ ДЕННА'!AM122*$BY$4,0)&gt;0,ROUND('ПЛАН НАВЧАЛЬНОГО ПРОЦЕСУ ДЕННА'!AM122*$BY$4,0)*2,2),0)</f>
        <v>0</v>
      </c>
      <c r="AO118" s="311">
        <f>IF('ПЛАН НАВЧАЛЬНОГО ПРОЦЕСУ ДЕННА'!AN122&gt;0,IF(ROUND('ПЛАН НАВЧАЛЬНОГО ПРОЦЕСУ ДЕННА'!AN122*$BY$4,0)&gt;0,ROUND('ПЛАН НАВЧАЛЬНОГО ПРОЦЕСУ ДЕННА'!AN122*$BY$4,0)*2,2),0)</f>
        <v>0</v>
      </c>
      <c r="AP118" s="311">
        <f>IF('ПЛАН НАВЧАЛЬНОГО ПРОЦЕСУ ДЕННА'!AO122&gt;0,IF(ROUND('ПЛАН НАВЧАЛЬНОГО ПРОЦЕСУ ДЕННА'!AO122*$BY$4,0)&gt;0,ROUND('ПЛАН НАВЧАЛЬНОГО ПРОЦЕСУ ДЕННА'!AO122*$BY$4,0)*2,2),0)</f>
        <v>0</v>
      </c>
      <c r="AQ118" s="70">
        <f>'ПЛАН НАВЧАЛЬНОГО ПРОЦЕСУ ДЕННА'!AP122</f>
        <v>0</v>
      </c>
      <c r="AR118" s="311">
        <f>IF('ПЛАН НАВЧАЛЬНОГО ПРОЦЕСУ ДЕННА'!AQ122&gt;0,IF(ROUND('ПЛАН НАВЧАЛЬНОГО ПРОЦЕСУ ДЕННА'!AQ122*$BY$4,0)&gt;0,ROUND('ПЛАН НАВЧАЛЬНОГО ПРОЦЕСУ ДЕННА'!AQ122*$BY$4,0)*2,2),0)</f>
        <v>0</v>
      </c>
      <c r="AS118" s="311">
        <f>IF('ПЛАН НАВЧАЛЬНОГО ПРОЦЕСУ ДЕННА'!AR122&gt;0,IF(ROUND('ПЛАН НАВЧАЛЬНОГО ПРОЦЕСУ ДЕННА'!AR122*$BY$4,0)&gt;0,ROUND('ПЛАН НАВЧАЛЬНОГО ПРОЦЕСУ ДЕННА'!AR122*$BY$4,0)*2,2),0)</f>
        <v>0</v>
      </c>
      <c r="AT118" s="311">
        <f>IF('ПЛАН НАВЧАЛЬНОГО ПРОЦЕСУ ДЕННА'!AS122&gt;0,IF(ROUND('ПЛАН НАВЧАЛЬНОГО ПРОЦЕСУ ДЕННА'!AS122*$BY$4,0)&gt;0,ROUND('ПЛАН НАВЧАЛЬНОГО ПРОЦЕСУ ДЕННА'!AS122*$BY$4,0)*2,2),0)</f>
        <v>0</v>
      </c>
      <c r="AU118" s="70">
        <f>'ПЛАН НАВЧАЛЬНОГО ПРОЦЕСУ ДЕННА'!AT122</f>
        <v>0</v>
      </c>
      <c r="AV118" s="311">
        <f>IF('ПЛАН НАВЧАЛЬНОГО ПРОЦЕСУ ДЕННА'!AU122&gt;0,IF(ROUND('ПЛАН НАВЧАЛЬНОГО ПРОЦЕСУ ДЕННА'!AU122*$BY$4,0)&gt;0,ROUND('ПЛАН НАВЧАЛЬНОГО ПРОЦЕСУ ДЕННА'!AU122*$BY$4,0)*2,2),0)</f>
        <v>0</v>
      </c>
      <c r="AW118" s="311">
        <f>IF('ПЛАН НАВЧАЛЬНОГО ПРОЦЕСУ ДЕННА'!AV122&gt;0,IF(ROUND('ПЛАН НАВЧАЛЬНОГО ПРОЦЕСУ ДЕННА'!AV122*$BY$4,0)&gt;0,ROUND('ПЛАН НАВЧАЛЬНОГО ПРОЦЕСУ ДЕННА'!AV122*$BY$4,0)*2,2),0)</f>
        <v>0</v>
      </c>
      <c r="AX118" s="311">
        <f>IF('ПЛАН НАВЧАЛЬНОГО ПРОЦЕСУ ДЕННА'!AW122&gt;0,IF(ROUND('ПЛАН НАВЧАЛЬНОГО ПРОЦЕСУ ДЕННА'!AW122*$BY$4,0)&gt;0,ROUND('ПЛАН НАВЧАЛЬНОГО ПРОЦЕСУ ДЕННА'!AW122*$BY$4,0)*2,2),0)</f>
        <v>0</v>
      </c>
      <c r="AY118" s="70">
        <f>'ПЛАН НАВЧАЛЬНОГО ПРОЦЕСУ ДЕННА'!AX122</f>
        <v>0</v>
      </c>
      <c r="AZ118" s="311">
        <f>IF('ПЛАН НАВЧАЛЬНОГО ПРОЦЕСУ ДЕННА'!AY122&gt;0,IF(ROUND('ПЛАН НАВЧАЛЬНОГО ПРОЦЕСУ ДЕННА'!AY122*$BY$4,0)&gt;0,ROUND('ПЛАН НАВЧАЛЬНОГО ПРОЦЕСУ ДЕННА'!AY122*$BY$4,0)*2,2),0)</f>
        <v>0</v>
      </c>
      <c r="BA118" s="311">
        <f>IF('ПЛАН НАВЧАЛЬНОГО ПРОЦЕСУ ДЕННА'!AZ122&gt;0,IF(ROUND('ПЛАН НАВЧАЛЬНОГО ПРОЦЕСУ ДЕННА'!AZ122*$BY$4,0)&gt;0,ROUND('ПЛАН НАВЧАЛЬНОГО ПРОЦЕСУ ДЕННА'!AZ122*$BY$4,0)*2,2),0)</f>
        <v>0</v>
      </c>
      <c r="BB118" s="311">
        <f>IF('ПЛАН НАВЧАЛЬНОГО ПРОЦЕСУ ДЕННА'!BA122&gt;0,IF(ROUND('ПЛАН НАВЧАЛЬНОГО ПРОЦЕСУ ДЕННА'!BA122*$BY$4,0)&gt;0,ROUND('ПЛАН НАВЧАЛЬНОГО ПРОЦЕСУ ДЕННА'!BA122*$BY$4,0)*2,2),0)</f>
        <v>0</v>
      </c>
      <c r="BC118" s="70">
        <f>'ПЛАН НАВЧАЛЬНОГО ПРОЦЕСУ ДЕННА'!BB122</f>
        <v>0</v>
      </c>
      <c r="BD118" s="311">
        <f>IF('ПЛАН НАВЧАЛЬНОГО ПРОЦЕСУ ДЕННА'!BC122&gt;0,IF(ROUND('ПЛАН НАВЧАЛЬНОГО ПРОЦЕСУ ДЕННА'!BC122*$BY$4,0)&gt;0,ROUND('ПЛАН НАВЧАЛЬНОГО ПРОЦЕСУ ДЕННА'!BC122*$BY$4,0)*2,2),0)</f>
        <v>0</v>
      </c>
      <c r="BE118" s="311">
        <f>IF('ПЛАН НАВЧАЛЬНОГО ПРОЦЕСУ ДЕННА'!BD122&gt;0,IF(ROUND('ПЛАН НАВЧАЛЬНОГО ПРОЦЕСУ ДЕННА'!BD122*$BY$4,0)&gt;0,ROUND('ПЛАН НАВЧАЛЬНОГО ПРОЦЕСУ ДЕННА'!BD122*$BY$4,0)*2,2),0)</f>
        <v>0</v>
      </c>
      <c r="BF118" s="311">
        <f>IF('ПЛАН НАВЧАЛЬНОГО ПРОЦЕСУ ДЕННА'!BE122&gt;0,IF(ROUND('ПЛАН НАВЧАЛЬНОГО ПРОЦЕСУ ДЕННА'!BE122*$BY$4,0)&gt;0,ROUND('ПЛАН НАВЧАЛЬНОГО ПРОЦЕСУ ДЕННА'!BE122*$BY$4,0)*2,2),0)</f>
        <v>0</v>
      </c>
      <c r="BG118" s="70">
        <f>'ПЛАН НАВЧАЛЬНОГО ПРОЦЕСУ ДЕННА'!BF122</f>
        <v>0</v>
      </c>
      <c r="BH118" s="311">
        <f>IF('ПЛАН НАВЧАЛЬНОГО ПРОЦЕСУ ДЕННА'!BG122&gt;0,IF(ROUND('ПЛАН НАВЧАЛЬНОГО ПРОЦЕСУ ДЕННА'!BG122*$BY$4,0)&gt;0,ROUND('ПЛАН НАВЧАЛЬНОГО ПРОЦЕСУ ДЕННА'!BG122*$BY$4,0)*2,2),0)</f>
        <v>0</v>
      </c>
      <c r="BI118" s="311">
        <f>IF('ПЛАН НАВЧАЛЬНОГО ПРОЦЕСУ ДЕННА'!BH122&gt;0,IF(ROUND('ПЛАН НАВЧАЛЬНОГО ПРОЦЕСУ ДЕННА'!BH122*$BY$4,0)&gt;0,ROUND('ПЛАН НАВЧАЛЬНОГО ПРОЦЕСУ ДЕННА'!BH122*$BY$4,0)*2,2),0)</f>
        <v>0</v>
      </c>
      <c r="BJ118" s="311">
        <f>IF('ПЛАН НАВЧАЛЬНОГО ПРОЦЕСУ ДЕННА'!BI122&gt;0,IF(ROUND('ПЛАН НАВЧАЛЬНОГО ПРОЦЕСУ ДЕННА'!BI122*$BY$4,0)&gt;0,ROUND('ПЛАН НАВЧАЛЬНОГО ПРОЦЕСУ ДЕННА'!BI122*$BY$4,0)*2,2),0)</f>
        <v>0</v>
      </c>
      <c r="BK118" s="70">
        <f>'ПЛАН НАВЧАЛЬНОГО ПРОЦЕСУ ДЕННА'!BJ122</f>
        <v>5</v>
      </c>
      <c r="BL118" s="63">
        <f t="shared" si="134"/>
        <v>0</v>
      </c>
      <c r="BM118" s="127" t="str">
        <f t="shared" si="135"/>
        <v/>
      </c>
      <c r="BN118" s="88">
        <f t="shared" si="136"/>
        <v>0</v>
      </c>
      <c r="BO118" s="88">
        <f t="shared" si="137"/>
        <v>0</v>
      </c>
      <c r="BP118" s="88">
        <f t="shared" si="138"/>
        <v>0</v>
      </c>
      <c r="BQ118" s="88">
        <f t="shared" si="139"/>
        <v>0</v>
      </c>
      <c r="BR118" s="88">
        <f t="shared" si="140"/>
        <v>0</v>
      </c>
      <c r="BS118" s="88">
        <f t="shared" si="141"/>
        <v>0</v>
      </c>
      <c r="BT118" s="88">
        <f t="shared" si="142"/>
        <v>0</v>
      </c>
      <c r="BU118" s="88">
        <f t="shared" si="143"/>
        <v>5</v>
      </c>
      <c r="BV118" s="92">
        <f t="shared" si="172"/>
        <v>5</v>
      </c>
      <c r="BY118" s="14">
        <f t="shared" si="144"/>
        <v>0</v>
      </c>
      <c r="BZ118" s="14">
        <f t="shared" si="145"/>
        <v>0</v>
      </c>
      <c r="CA118" s="14">
        <f t="shared" si="146"/>
        <v>0</v>
      </c>
      <c r="CB118" s="14">
        <f t="shared" si="147"/>
        <v>0</v>
      </c>
      <c r="CC118" s="14">
        <f t="shared" si="148"/>
        <v>0</v>
      </c>
      <c r="CD118" s="14">
        <f t="shared" si="149"/>
        <v>0</v>
      </c>
      <c r="CE118" s="14">
        <f t="shared" si="150"/>
        <v>0</v>
      </c>
      <c r="CF118" s="14">
        <f t="shared" si="151"/>
        <v>0</v>
      </c>
      <c r="CG118" s="212">
        <f t="shared" si="152"/>
        <v>0</v>
      </c>
      <c r="CH118" s="312">
        <f t="shared" si="153"/>
        <v>0</v>
      </c>
      <c r="CJ118" s="313">
        <f t="shared" si="154"/>
        <v>0</v>
      </c>
      <c r="CK118" s="313">
        <f t="shared" si="155"/>
        <v>0</v>
      </c>
      <c r="CL118" s="313">
        <f t="shared" si="156"/>
        <v>0</v>
      </c>
      <c r="CM118" s="313">
        <f t="shared" si="157"/>
        <v>0</v>
      </c>
      <c r="CN118" s="313">
        <f t="shared" si="158"/>
        <v>0</v>
      </c>
      <c r="CO118" s="313">
        <f t="shared" si="159"/>
        <v>0</v>
      </c>
      <c r="CP118" s="313">
        <f t="shared" si="160"/>
        <v>0</v>
      </c>
      <c r="CQ118" s="313">
        <f t="shared" si="161"/>
        <v>0</v>
      </c>
      <c r="CR118" s="314">
        <f t="shared" si="162"/>
        <v>0</v>
      </c>
      <c r="CS118" s="313">
        <f t="shared" si="163"/>
        <v>0</v>
      </c>
      <c r="CT118" s="313">
        <f t="shared" si="164"/>
        <v>0</v>
      </c>
      <c r="CU118" s="315">
        <f t="shared" si="165"/>
        <v>0</v>
      </c>
      <c r="CV118" s="313">
        <f t="shared" si="166"/>
        <v>0</v>
      </c>
      <c r="CW118" s="313">
        <f t="shared" si="167"/>
        <v>0</v>
      </c>
      <c r="CX118" s="313">
        <f t="shared" si="168"/>
        <v>0</v>
      </c>
      <c r="CY118" s="313">
        <f t="shared" si="169"/>
        <v>0</v>
      </c>
      <c r="CZ118" s="313">
        <f t="shared" si="170"/>
        <v>1</v>
      </c>
      <c r="DA118" s="316">
        <f t="shared" si="171"/>
        <v>1</v>
      </c>
      <c r="DE118" s="317">
        <f>SUM($AF118:$AH118)+SUM($AJ118:$AL118)+SUM($AN118:AP118)+SUM($AR118:AT118)+SUM($AV118:AX118)+SUM($AZ118:BB118)+SUM($BD118:BF118)+SUM($BH118:BJ118)</f>
        <v>0</v>
      </c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</row>
    <row r="119" spans="1:127" s="19" customFormat="1" ht="12.5" hidden="1">
      <c r="A119" s="22" t="str">
        <f>'ПЛАН НАВЧАЛЬНОГО ПРОЦЕСУ ДЕННА'!A123</f>
        <v>2.13</v>
      </c>
      <c r="B119" s="305" t="str">
        <f>'ПЛАН НАВЧАЛЬНОГО ПРОЦЕСУ ДЕННА'!B123</f>
        <v>Вибіркова дисципліна 13</v>
      </c>
      <c r="C119" s="306"/>
      <c r="D119" s="307">
        <f>'ПЛАН НАВЧАЛЬНОГО ПРОЦЕСУ ДЕННА'!D123</f>
        <v>0</v>
      </c>
      <c r="E119" s="308">
        <f>'ПЛАН НАВЧАЛЬНОГО ПРОЦЕСУ ДЕННА'!E123</f>
        <v>0</v>
      </c>
      <c r="F119" s="308">
        <f>'ПЛАН НАВЧАЛЬНОГО ПРОЦЕСУ ДЕННА'!F123</f>
        <v>0</v>
      </c>
      <c r="G119" s="309">
        <f>'ПЛАН НАВЧАЛЬНОГО ПРОЦЕСУ ДЕННА'!G123</f>
        <v>0</v>
      </c>
      <c r="H119" s="307">
        <f>'ПЛАН НАВЧАЛЬНОГО ПРОЦЕСУ ДЕННА'!H123</f>
        <v>0</v>
      </c>
      <c r="I119" s="308">
        <f>'ПЛАН НАВЧАЛЬНОГО ПРОЦЕСУ ДЕННА'!I123</f>
        <v>0</v>
      </c>
      <c r="J119" s="308">
        <f>'ПЛАН НАВЧАЛЬНОГО ПРОЦЕСУ ДЕННА'!J123</f>
        <v>0</v>
      </c>
      <c r="K119" s="308">
        <f>'ПЛАН НАВЧАЛЬНОГО ПРОЦЕСУ ДЕННА'!K123</f>
        <v>0</v>
      </c>
      <c r="L119" s="308">
        <f>'ПЛАН НАВЧАЛЬНОГО ПРОЦЕСУ ДЕННА'!L123</f>
        <v>0</v>
      </c>
      <c r="M119" s="308">
        <f>'ПЛАН НАВЧАЛЬНОГО ПРОЦЕСУ ДЕННА'!M123</f>
        <v>0</v>
      </c>
      <c r="N119" s="308">
        <f>'ПЛАН НАВЧАЛЬНОГО ПРОЦЕСУ ДЕННА'!N123</f>
        <v>0</v>
      </c>
      <c r="O119" s="308">
        <f>'ПЛАН НАВЧАЛЬНОГО ПРОЦЕСУ ДЕННА'!O123</f>
        <v>0</v>
      </c>
      <c r="P119" s="273">
        <f>'ПЛАН НАВЧАЛЬНОГО ПРОЦЕСУ ДЕННА'!P123</f>
        <v>0</v>
      </c>
      <c r="Q119" s="273">
        <f>'ПЛАН НАВЧАЛЬНОГО ПРОЦЕСУ ДЕННА'!Q123</f>
        <v>0</v>
      </c>
      <c r="R119" s="307">
        <f>'ПЛАН НАВЧАЛЬНОГО ПРОЦЕСУ ДЕННА'!R123</f>
        <v>0</v>
      </c>
      <c r="S119" s="308">
        <f>'ПЛАН НАВЧАЛЬНОГО ПРОЦЕСУ ДЕННА'!S123</f>
        <v>0</v>
      </c>
      <c r="T119" s="308">
        <f>'ПЛАН НАВЧАЛЬНОГО ПРОЦЕСУ ДЕННА'!T123</f>
        <v>0</v>
      </c>
      <c r="U119" s="308">
        <f>'ПЛАН НАВЧАЛЬНОГО ПРОЦЕСУ ДЕННА'!U123</f>
        <v>0</v>
      </c>
      <c r="V119" s="308">
        <f>'ПЛАН НАВЧАЛЬНОГО ПРОЦЕСУ ДЕННА'!V123</f>
        <v>0</v>
      </c>
      <c r="W119" s="308">
        <f>'ПЛАН НАВЧАЛЬНОГО ПРОЦЕСУ ДЕННА'!W123</f>
        <v>0</v>
      </c>
      <c r="X119" s="308"/>
      <c r="Y119" s="308">
        <f>'ПЛАН НАВЧАЛЬНОГО ПРОЦЕСУ ДЕННА'!X123</f>
        <v>0</v>
      </c>
      <c r="Z119" s="310">
        <f>'ПЛАН НАВЧАЛЬНОГО ПРОЦЕСУ ДЕННА'!Y123</f>
        <v>0</v>
      </c>
      <c r="AA119" s="147">
        <f t="shared" si="133"/>
        <v>0</v>
      </c>
      <c r="AB119" s="9"/>
      <c r="AC119" s="9"/>
      <c r="AD119" s="9"/>
      <c r="AE119" s="9"/>
      <c r="AF119" s="311">
        <f>IF('ПЛАН НАВЧАЛЬНОГО ПРОЦЕСУ ДЕННА'!AE123&gt;0,IF(ROUND('ПЛАН НАВЧАЛЬНОГО ПРОЦЕСУ ДЕННА'!AE123*$BY$4,0)&gt;0,ROUND('ПЛАН НАВЧАЛЬНОГО ПРОЦЕСУ ДЕННА'!AE123*$BY$4,0)*2,2),0)</f>
        <v>0</v>
      </c>
      <c r="AG119" s="311">
        <f>IF('ПЛАН НАВЧАЛЬНОГО ПРОЦЕСУ ДЕННА'!AF123&gt;0,IF(ROUND('ПЛАН НАВЧАЛЬНОГО ПРОЦЕСУ ДЕННА'!AF123*$BY$4,0)&gt;0,ROUND('ПЛАН НАВЧАЛЬНОГО ПРОЦЕСУ ДЕННА'!AF123*$BY$4,0)*2,2),0)</f>
        <v>0</v>
      </c>
      <c r="AH119" s="311">
        <f>IF('ПЛАН НАВЧАЛЬНОГО ПРОЦЕСУ ДЕННА'!AG123&gt;0,IF(ROUND('ПЛАН НАВЧАЛЬНОГО ПРОЦЕСУ ДЕННА'!AG123*$BY$4,0)&gt;0,ROUND('ПЛАН НАВЧАЛЬНОГО ПРОЦЕСУ ДЕННА'!AG123*$BY$4,0)*2,2),0)</f>
        <v>0</v>
      </c>
      <c r="AI119" s="70">
        <f>'ПЛАН НАВЧАЛЬНОГО ПРОЦЕСУ ДЕННА'!AH123</f>
        <v>0</v>
      </c>
      <c r="AJ119" s="311">
        <f>IF('ПЛАН НАВЧАЛЬНОГО ПРОЦЕСУ ДЕННА'!AI123&gt;0,IF(ROUND('ПЛАН НАВЧАЛЬНОГО ПРОЦЕСУ ДЕННА'!AI123*$BY$4,0)&gt;0,ROUND('ПЛАН НАВЧАЛЬНОГО ПРОЦЕСУ ДЕННА'!AI123*$BY$4,0)*2,2),0)</f>
        <v>0</v>
      </c>
      <c r="AK119" s="311">
        <f>IF('ПЛАН НАВЧАЛЬНОГО ПРОЦЕСУ ДЕННА'!AJ123&gt;0,IF(ROUND('ПЛАН НАВЧАЛЬНОГО ПРОЦЕСУ ДЕННА'!AJ123*$BY$4,0)&gt;0,ROUND('ПЛАН НАВЧАЛЬНОГО ПРОЦЕСУ ДЕННА'!AJ123*$BY$4,0)*2,2),0)</f>
        <v>0</v>
      </c>
      <c r="AL119" s="311">
        <f>IF('ПЛАН НАВЧАЛЬНОГО ПРОЦЕСУ ДЕННА'!AK123&gt;0,IF(ROUND('ПЛАН НАВЧАЛЬНОГО ПРОЦЕСУ ДЕННА'!AK123*$BY$4,0)&gt;0,ROUND('ПЛАН НАВЧАЛЬНОГО ПРОЦЕСУ ДЕННА'!AK123*$BY$4,0)*2,2),0)</f>
        <v>0</v>
      </c>
      <c r="AM119" s="70">
        <f>'ПЛАН НАВЧАЛЬНОГО ПРОЦЕСУ ДЕННА'!AL123</f>
        <v>0</v>
      </c>
      <c r="AN119" s="311">
        <f>IF('ПЛАН НАВЧАЛЬНОГО ПРОЦЕСУ ДЕННА'!AM123&gt;0,IF(ROUND('ПЛАН НАВЧАЛЬНОГО ПРОЦЕСУ ДЕННА'!AM123*$BY$4,0)&gt;0,ROUND('ПЛАН НАВЧАЛЬНОГО ПРОЦЕСУ ДЕННА'!AM123*$BY$4,0)*2,2),0)</f>
        <v>0</v>
      </c>
      <c r="AO119" s="311">
        <f>IF('ПЛАН НАВЧАЛЬНОГО ПРОЦЕСУ ДЕННА'!AN123&gt;0,IF(ROUND('ПЛАН НАВЧАЛЬНОГО ПРОЦЕСУ ДЕННА'!AN123*$BY$4,0)&gt;0,ROUND('ПЛАН НАВЧАЛЬНОГО ПРОЦЕСУ ДЕННА'!AN123*$BY$4,0)*2,2),0)</f>
        <v>0</v>
      </c>
      <c r="AP119" s="311">
        <f>IF('ПЛАН НАВЧАЛЬНОГО ПРОЦЕСУ ДЕННА'!AO123&gt;0,IF(ROUND('ПЛАН НАВЧАЛЬНОГО ПРОЦЕСУ ДЕННА'!AO123*$BY$4,0)&gt;0,ROUND('ПЛАН НАВЧАЛЬНОГО ПРОЦЕСУ ДЕННА'!AO123*$BY$4,0)*2,2),0)</f>
        <v>0</v>
      </c>
      <c r="AQ119" s="70">
        <f>'ПЛАН НАВЧАЛЬНОГО ПРОЦЕСУ ДЕННА'!AP123</f>
        <v>0</v>
      </c>
      <c r="AR119" s="311">
        <f>IF('ПЛАН НАВЧАЛЬНОГО ПРОЦЕСУ ДЕННА'!AQ123&gt;0,IF(ROUND('ПЛАН НАВЧАЛЬНОГО ПРОЦЕСУ ДЕННА'!AQ123*$BY$4,0)&gt;0,ROUND('ПЛАН НАВЧАЛЬНОГО ПРОЦЕСУ ДЕННА'!AQ123*$BY$4,0)*2,2),0)</f>
        <v>0</v>
      </c>
      <c r="AS119" s="311">
        <f>IF('ПЛАН НАВЧАЛЬНОГО ПРОЦЕСУ ДЕННА'!AR123&gt;0,IF(ROUND('ПЛАН НАВЧАЛЬНОГО ПРОЦЕСУ ДЕННА'!AR123*$BY$4,0)&gt;0,ROUND('ПЛАН НАВЧАЛЬНОГО ПРОЦЕСУ ДЕННА'!AR123*$BY$4,0)*2,2),0)</f>
        <v>0</v>
      </c>
      <c r="AT119" s="311">
        <f>IF('ПЛАН НАВЧАЛЬНОГО ПРОЦЕСУ ДЕННА'!AS123&gt;0,IF(ROUND('ПЛАН НАВЧАЛЬНОГО ПРОЦЕСУ ДЕННА'!AS123*$BY$4,0)&gt;0,ROUND('ПЛАН НАВЧАЛЬНОГО ПРОЦЕСУ ДЕННА'!AS123*$BY$4,0)*2,2),0)</f>
        <v>0</v>
      </c>
      <c r="AU119" s="70">
        <f>'ПЛАН НАВЧАЛЬНОГО ПРОЦЕСУ ДЕННА'!AT123</f>
        <v>0</v>
      </c>
      <c r="AV119" s="311">
        <f>IF('ПЛАН НАВЧАЛЬНОГО ПРОЦЕСУ ДЕННА'!AU123&gt;0,IF(ROUND('ПЛАН НАВЧАЛЬНОГО ПРОЦЕСУ ДЕННА'!AU123*$BY$4,0)&gt;0,ROUND('ПЛАН НАВЧАЛЬНОГО ПРОЦЕСУ ДЕННА'!AU123*$BY$4,0)*2,2),0)</f>
        <v>0</v>
      </c>
      <c r="AW119" s="311">
        <f>IF('ПЛАН НАВЧАЛЬНОГО ПРОЦЕСУ ДЕННА'!AV123&gt;0,IF(ROUND('ПЛАН НАВЧАЛЬНОГО ПРОЦЕСУ ДЕННА'!AV123*$BY$4,0)&gt;0,ROUND('ПЛАН НАВЧАЛЬНОГО ПРОЦЕСУ ДЕННА'!AV123*$BY$4,0)*2,2),0)</f>
        <v>0</v>
      </c>
      <c r="AX119" s="311">
        <f>IF('ПЛАН НАВЧАЛЬНОГО ПРОЦЕСУ ДЕННА'!AW123&gt;0,IF(ROUND('ПЛАН НАВЧАЛЬНОГО ПРОЦЕСУ ДЕННА'!AW123*$BY$4,0)&gt;0,ROUND('ПЛАН НАВЧАЛЬНОГО ПРОЦЕСУ ДЕННА'!AW123*$BY$4,0)*2,2),0)</f>
        <v>0</v>
      </c>
      <c r="AY119" s="70">
        <f>'ПЛАН НАВЧАЛЬНОГО ПРОЦЕСУ ДЕННА'!AX123</f>
        <v>0</v>
      </c>
      <c r="AZ119" s="311">
        <f>IF('ПЛАН НАВЧАЛЬНОГО ПРОЦЕСУ ДЕННА'!AY123&gt;0,IF(ROUND('ПЛАН НАВЧАЛЬНОГО ПРОЦЕСУ ДЕННА'!AY123*$BY$4,0)&gt;0,ROUND('ПЛАН НАВЧАЛЬНОГО ПРОЦЕСУ ДЕННА'!AY123*$BY$4,0)*2,2),0)</f>
        <v>0</v>
      </c>
      <c r="BA119" s="311">
        <f>IF('ПЛАН НАВЧАЛЬНОГО ПРОЦЕСУ ДЕННА'!AZ123&gt;0,IF(ROUND('ПЛАН НАВЧАЛЬНОГО ПРОЦЕСУ ДЕННА'!AZ123*$BY$4,0)&gt;0,ROUND('ПЛАН НАВЧАЛЬНОГО ПРОЦЕСУ ДЕННА'!AZ123*$BY$4,0)*2,2),0)</f>
        <v>0</v>
      </c>
      <c r="BB119" s="311">
        <f>IF('ПЛАН НАВЧАЛЬНОГО ПРОЦЕСУ ДЕННА'!BA123&gt;0,IF(ROUND('ПЛАН НАВЧАЛЬНОГО ПРОЦЕСУ ДЕННА'!BA123*$BY$4,0)&gt;0,ROUND('ПЛАН НАВЧАЛЬНОГО ПРОЦЕСУ ДЕННА'!BA123*$BY$4,0)*2,2),0)</f>
        <v>0</v>
      </c>
      <c r="BC119" s="70">
        <f>'ПЛАН НАВЧАЛЬНОГО ПРОЦЕСУ ДЕННА'!BB123</f>
        <v>0</v>
      </c>
      <c r="BD119" s="311">
        <f>IF('ПЛАН НАВЧАЛЬНОГО ПРОЦЕСУ ДЕННА'!BC123&gt;0,IF(ROUND('ПЛАН НАВЧАЛЬНОГО ПРОЦЕСУ ДЕННА'!BC123*$BY$4,0)&gt;0,ROUND('ПЛАН НАВЧАЛЬНОГО ПРОЦЕСУ ДЕННА'!BC123*$BY$4,0)*2,2),0)</f>
        <v>0</v>
      </c>
      <c r="BE119" s="311">
        <f>IF('ПЛАН НАВЧАЛЬНОГО ПРОЦЕСУ ДЕННА'!BD123&gt;0,IF(ROUND('ПЛАН НАВЧАЛЬНОГО ПРОЦЕСУ ДЕННА'!BD123*$BY$4,0)&gt;0,ROUND('ПЛАН НАВЧАЛЬНОГО ПРОЦЕСУ ДЕННА'!BD123*$BY$4,0)*2,2),0)</f>
        <v>0</v>
      </c>
      <c r="BF119" s="311">
        <f>IF('ПЛАН НАВЧАЛЬНОГО ПРОЦЕСУ ДЕННА'!BE123&gt;0,IF(ROUND('ПЛАН НАВЧАЛЬНОГО ПРОЦЕСУ ДЕННА'!BE123*$BY$4,0)&gt;0,ROUND('ПЛАН НАВЧАЛЬНОГО ПРОЦЕСУ ДЕННА'!BE123*$BY$4,0)*2,2),0)</f>
        <v>0</v>
      </c>
      <c r="BG119" s="70">
        <f>'ПЛАН НАВЧАЛЬНОГО ПРОЦЕСУ ДЕННА'!BF123</f>
        <v>0</v>
      </c>
      <c r="BH119" s="311">
        <f>IF('ПЛАН НАВЧАЛЬНОГО ПРОЦЕСУ ДЕННА'!BG123&gt;0,IF(ROUND('ПЛАН НАВЧАЛЬНОГО ПРОЦЕСУ ДЕННА'!BG123*$BY$4,0)&gt;0,ROUND('ПЛАН НАВЧАЛЬНОГО ПРОЦЕСУ ДЕННА'!BG123*$BY$4,0)*2,2),0)</f>
        <v>0</v>
      </c>
      <c r="BI119" s="311">
        <f>IF('ПЛАН НАВЧАЛЬНОГО ПРОЦЕСУ ДЕННА'!BH123&gt;0,IF(ROUND('ПЛАН НАВЧАЛЬНОГО ПРОЦЕСУ ДЕННА'!BH123*$BY$4,0)&gt;0,ROUND('ПЛАН НАВЧАЛЬНОГО ПРОЦЕСУ ДЕННА'!BH123*$BY$4,0)*2,2),0)</f>
        <v>0</v>
      </c>
      <c r="BJ119" s="311">
        <f>IF('ПЛАН НАВЧАЛЬНОГО ПРОЦЕСУ ДЕННА'!BI123&gt;0,IF(ROUND('ПЛАН НАВЧАЛЬНОГО ПРОЦЕСУ ДЕННА'!BI123*$BY$4,0)&gt;0,ROUND('ПЛАН НАВЧАЛЬНОГО ПРОЦЕСУ ДЕННА'!BI123*$BY$4,0)*2,2),0)</f>
        <v>0</v>
      </c>
      <c r="BK119" s="70">
        <f>'ПЛАН НАВЧАЛЬНОГО ПРОЦЕСУ ДЕННА'!BJ123</f>
        <v>0</v>
      </c>
      <c r="BL119" s="63">
        <f t="shared" si="134"/>
        <v>0</v>
      </c>
      <c r="BM119" s="127" t="str">
        <f t="shared" si="135"/>
        <v/>
      </c>
      <c r="BN119" s="14">
        <f t="shared" ref="BN119:BN125" si="173">IF(AND($DE119=0,$DN119=0),0,IF(AND($CR119=0,$DA119=0,DF119&lt;&gt;0),DF119, IF(AND(BM119&lt;CH119,$CG119&lt;&gt;$AA119,BY119=$CH119),BY119+$AA119-$CG119,BY119)))</f>
        <v>0</v>
      </c>
      <c r="BO119" s="88">
        <f t="shared" si="137"/>
        <v>0</v>
      </c>
      <c r="BP119" s="14">
        <f t="shared" ref="BP119:BP125" si="174">IF(AND($DE119=0,$DN119=0),0,IF(AND($CR119=0,$DA119=0,DH119&lt;&gt;0),DH119, IF(AND(BO119&lt;CH119,$CG119&lt;&gt;$AA119,CA119=$CH119),CA119+$AA119-$CG119,CA119)))</f>
        <v>0</v>
      </c>
      <c r="BQ119" s="14">
        <f t="shared" ref="BQ119:BQ125" si="175">IF(AND($DE119=0,$DN119=0),0,IF(AND($CR119=0,$DA119=0,DI119&lt;&gt;0),DI119, IF(AND(BP119&lt;CH119,$CG119&lt;&gt;$AA119,CB119=$CH119),CB119+$AA119-$CG119,CB119)))</f>
        <v>0</v>
      </c>
      <c r="BR119" s="14">
        <f t="shared" ref="BR119:BR125" si="176">IF(AND($DE119=0,$DN119=0),0,IF(AND($CR119=0,$DA119=0,DJ119&lt;&gt;0),DJ119, IF(AND(BQ119&lt;CH119,$CG119&lt;&gt;$AA119,CC119=$CH119),CC119+$AA119-$CG119,CC119)))</f>
        <v>0</v>
      </c>
      <c r="BS119" s="14">
        <f t="shared" ref="BS119:BS125" si="177">IF(AND($DE119=0,$DN119=0),0,IF(AND($CR119=0,$DA119=0,DK119&lt;&gt;0),DK119, IF(AND(BR119&lt;CH119,$CG119&lt;&gt;$AA119,CD119=$CH119),CD119+$AA119-$CG119,CD119)))</f>
        <v>0</v>
      </c>
      <c r="BT119" s="14">
        <f t="shared" ref="BT119:BT125" si="178">IF(AND($DE119=0,$DN119=0),0,IF(AND($CR119=0,$DA119=0,DL119&lt;&gt;0),DL119, IF(AND(BS119&lt;CH119,$CG119&lt;&gt;$AA119,CE119=$CH119),CE119+$AA119-$CG119,CE119)))</f>
        <v>0</v>
      </c>
      <c r="BU119" s="14">
        <f t="shared" ref="BU119:BU126" si="179">IF(AND($DE119=0,$DN119=0),0,IF(AND($CR119=0,$DA119=0,DM119&lt;&gt;0),DM119, IF(AND(BT119&lt;CH119,$CG119&lt;&gt;$AA119,CF119=$CH119),CF119+$AA119-$CG119,CF119)))</f>
        <v>0</v>
      </c>
      <c r="BV119" s="92">
        <f t="shared" si="172"/>
        <v>0</v>
      </c>
      <c r="BY119" s="14">
        <f t="shared" ref="BY119:BY125" si="180">IF($DE119=0,0,ROUND(4*($AA119-$DN119)*SUM(AF119:AF119)/$DE119,0)/4)+DF119+DO119</f>
        <v>0</v>
      </c>
      <c r="BZ119" s="14">
        <f t="shared" ref="BZ119:BZ125" si="181">IF($DE119=0,0,ROUND(4*($AA119-$DN119)*SUM(AJ119:AJ119)/$DE119,0)/4)+DG119+DP119</f>
        <v>0</v>
      </c>
      <c r="CA119" s="14">
        <f t="shared" ref="CA119:CA125" si="182">IF($DE119=0,0,ROUND(4*($AA119-$DN119)*SUM(AN119:AN119)/$DE119,0)/4)+DH119+DQ119</f>
        <v>0</v>
      </c>
      <c r="CB119" s="14">
        <f t="shared" ref="CB119:CB125" si="183">IF($DE119=0,0,ROUND(4*($AA119-$DN119)*SUM(AR119:AR119)/$DE119,0)/4)+DI119++DR119</f>
        <v>0</v>
      </c>
      <c r="CC119" s="14">
        <f t="shared" ref="CC119:CC125" si="184">IF($DE119=0,0,ROUND(4*($AA119-$DN119)*SUM(AV119:AV119)/$DE119,0)/4)+DJ119+DS119</f>
        <v>0</v>
      </c>
      <c r="CD119" s="14">
        <f t="shared" ref="CD119:CD125" si="185">IF($DE119=0,0,ROUND(4*($AA119-$DN119)*(SUM(AZ119:AZ119))/$DE119,0)/4)+DK119+DT119</f>
        <v>0</v>
      </c>
      <c r="CE119" s="14">
        <f t="shared" ref="CE119:CE125" si="186">IF($DE119=0,0,ROUND(4*($AA119-$DN119)*(SUM(BD119:BD119))/$DE119,0)/4)+DL119+DU119</f>
        <v>0</v>
      </c>
      <c r="CF119" s="14">
        <f t="shared" ref="CF119:CF126" si="187">IF($DE119=0,0,ROUND(4*($AA119-$DN119)*(SUM(BH119:BH119))/$DE119,0)/4)+DM119+DV119</f>
        <v>0</v>
      </c>
      <c r="CG119" s="212">
        <f t="shared" si="152"/>
        <v>0</v>
      </c>
      <c r="CH119" s="312">
        <f t="shared" si="153"/>
        <v>0</v>
      </c>
      <c r="CJ119" s="313">
        <f t="shared" si="154"/>
        <v>0</v>
      </c>
      <c r="CK119" s="313">
        <f t="shared" si="155"/>
        <v>0</v>
      </c>
      <c r="CL119" s="313">
        <f t="shared" si="156"/>
        <v>0</v>
      </c>
      <c r="CM119" s="313">
        <f t="shared" si="157"/>
        <v>0</v>
      </c>
      <c r="CN119" s="313">
        <f t="shared" si="158"/>
        <v>0</v>
      </c>
      <c r="CO119" s="313">
        <f t="shared" si="159"/>
        <v>0</v>
      </c>
      <c r="CP119" s="313">
        <f t="shared" si="160"/>
        <v>0</v>
      </c>
      <c r="CQ119" s="313">
        <f t="shared" si="161"/>
        <v>0</v>
      </c>
      <c r="CR119" s="314">
        <f t="shared" si="162"/>
        <v>0</v>
      </c>
      <c r="CS119" s="313">
        <f t="shared" si="163"/>
        <v>0</v>
      </c>
      <c r="CT119" s="313">
        <f t="shared" si="164"/>
        <v>0</v>
      </c>
      <c r="CU119" s="315">
        <f t="shared" si="165"/>
        <v>0</v>
      </c>
      <c r="CV119" s="313">
        <f t="shared" si="166"/>
        <v>0</v>
      </c>
      <c r="CW119" s="313">
        <f t="shared" si="167"/>
        <v>0</v>
      </c>
      <c r="CX119" s="313">
        <f t="shared" si="168"/>
        <v>0</v>
      </c>
      <c r="CY119" s="313">
        <f t="shared" si="169"/>
        <v>0</v>
      </c>
      <c r="CZ119" s="313">
        <f t="shared" si="170"/>
        <v>0</v>
      </c>
      <c r="DA119" s="316">
        <f t="shared" si="171"/>
        <v>0</v>
      </c>
      <c r="DE119" s="317">
        <f t="shared" ref="DE119:DE126" si="188">SUM($AF119:$AF119)+SUM($AJ119:$AJ119)+SUM($AN119:$AN119)+SUM($AR119:$AR119)+SUM($AV119:$AV119)+SUM($AZ119:$AZ119)+SUM($BD119:$BD119)+SUM($BH119:$BH119)</f>
        <v>0</v>
      </c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</row>
    <row r="120" spans="1:127" s="19" customFormat="1" ht="12.5" hidden="1">
      <c r="A120" s="22" t="str">
        <f>'ПЛАН НАВЧАЛЬНОГО ПРОЦЕСУ ДЕННА'!A124</f>
        <v>2.14</v>
      </c>
      <c r="B120" s="305" t="str">
        <f>'ПЛАН НАВЧАЛЬНОГО ПРОЦЕСУ ДЕННА'!B124</f>
        <v>Вибіркова дисципліна 14</v>
      </c>
      <c r="C120" s="306"/>
      <c r="D120" s="307">
        <f>'ПЛАН НАВЧАЛЬНОГО ПРОЦЕСУ ДЕННА'!D124</f>
        <v>0</v>
      </c>
      <c r="E120" s="308">
        <f>'ПЛАН НАВЧАЛЬНОГО ПРОЦЕСУ ДЕННА'!E124</f>
        <v>0</v>
      </c>
      <c r="F120" s="308">
        <f>'ПЛАН НАВЧАЛЬНОГО ПРОЦЕСУ ДЕННА'!F124</f>
        <v>0</v>
      </c>
      <c r="G120" s="309">
        <f>'ПЛАН НАВЧАЛЬНОГО ПРОЦЕСУ ДЕННА'!G124</f>
        <v>0</v>
      </c>
      <c r="H120" s="307">
        <f>'ПЛАН НАВЧАЛЬНОГО ПРОЦЕСУ ДЕННА'!H124</f>
        <v>0</v>
      </c>
      <c r="I120" s="308">
        <f>'ПЛАН НАВЧАЛЬНОГО ПРОЦЕСУ ДЕННА'!I124</f>
        <v>0</v>
      </c>
      <c r="J120" s="308">
        <f>'ПЛАН НАВЧАЛЬНОГО ПРОЦЕСУ ДЕННА'!J124</f>
        <v>0</v>
      </c>
      <c r="K120" s="308">
        <f>'ПЛАН НАВЧАЛЬНОГО ПРОЦЕСУ ДЕННА'!K124</f>
        <v>0</v>
      </c>
      <c r="L120" s="308">
        <f>'ПЛАН НАВЧАЛЬНОГО ПРОЦЕСУ ДЕННА'!L124</f>
        <v>0</v>
      </c>
      <c r="M120" s="308">
        <f>'ПЛАН НАВЧАЛЬНОГО ПРОЦЕСУ ДЕННА'!M124</f>
        <v>0</v>
      </c>
      <c r="N120" s="308">
        <f>'ПЛАН НАВЧАЛЬНОГО ПРОЦЕСУ ДЕННА'!N124</f>
        <v>0</v>
      </c>
      <c r="O120" s="308">
        <f>'ПЛАН НАВЧАЛЬНОГО ПРОЦЕСУ ДЕННА'!O124</f>
        <v>0</v>
      </c>
      <c r="P120" s="273">
        <f>'ПЛАН НАВЧАЛЬНОГО ПРОЦЕСУ ДЕННА'!P124</f>
        <v>0</v>
      </c>
      <c r="Q120" s="273">
        <f>'ПЛАН НАВЧАЛЬНОГО ПРОЦЕСУ ДЕННА'!Q124</f>
        <v>0</v>
      </c>
      <c r="R120" s="307">
        <f>'ПЛАН НАВЧАЛЬНОГО ПРОЦЕСУ ДЕННА'!R124</f>
        <v>0</v>
      </c>
      <c r="S120" s="308">
        <f>'ПЛАН НАВЧАЛЬНОГО ПРОЦЕСУ ДЕННА'!S124</f>
        <v>0</v>
      </c>
      <c r="T120" s="308">
        <f>'ПЛАН НАВЧАЛЬНОГО ПРОЦЕСУ ДЕННА'!T124</f>
        <v>0</v>
      </c>
      <c r="U120" s="308">
        <f>'ПЛАН НАВЧАЛЬНОГО ПРОЦЕСУ ДЕННА'!U124</f>
        <v>0</v>
      </c>
      <c r="V120" s="308">
        <f>'ПЛАН НАВЧАЛЬНОГО ПРОЦЕСУ ДЕННА'!V124</f>
        <v>0</v>
      </c>
      <c r="W120" s="308">
        <f>'ПЛАН НАВЧАЛЬНОГО ПРОЦЕСУ ДЕННА'!W124</f>
        <v>0</v>
      </c>
      <c r="X120" s="308"/>
      <c r="Y120" s="308">
        <f>'ПЛАН НАВЧАЛЬНОГО ПРОЦЕСУ ДЕННА'!X124</f>
        <v>0</v>
      </c>
      <c r="Z120" s="310">
        <f>'ПЛАН НАВЧАЛЬНОГО ПРОЦЕСУ ДЕННА'!Y124</f>
        <v>0</v>
      </c>
      <c r="AA120" s="147">
        <f t="shared" si="133"/>
        <v>0</v>
      </c>
      <c r="AB120" s="9"/>
      <c r="AC120" s="9"/>
      <c r="AD120" s="9"/>
      <c r="AE120" s="9"/>
      <c r="AF120" s="311">
        <f>IF('ПЛАН НАВЧАЛЬНОГО ПРОЦЕСУ ДЕННА'!AE124&gt;0,IF(ROUND('ПЛАН НАВЧАЛЬНОГО ПРОЦЕСУ ДЕННА'!AE124*$BY$4,0)&gt;0,ROUND('ПЛАН НАВЧАЛЬНОГО ПРОЦЕСУ ДЕННА'!AE124*$BY$4,0)*2,2),0)</f>
        <v>0</v>
      </c>
      <c r="AG120" s="311">
        <f>IF('ПЛАН НАВЧАЛЬНОГО ПРОЦЕСУ ДЕННА'!AF124&gt;0,IF(ROUND('ПЛАН НАВЧАЛЬНОГО ПРОЦЕСУ ДЕННА'!AF124*$BY$4,0)&gt;0,ROUND('ПЛАН НАВЧАЛЬНОГО ПРОЦЕСУ ДЕННА'!AF124*$BY$4,0)*2,2),0)</f>
        <v>0</v>
      </c>
      <c r="AH120" s="311">
        <f>IF('ПЛАН НАВЧАЛЬНОГО ПРОЦЕСУ ДЕННА'!AG124&gt;0,IF(ROUND('ПЛАН НАВЧАЛЬНОГО ПРОЦЕСУ ДЕННА'!AG124*$BY$4,0)&gt;0,ROUND('ПЛАН НАВЧАЛЬНОГО ПРОЦЕСУ ДЕННА'!AG124*$BY$4,0)*2,2),0)</f>
        <v>0</v>
      </c>
      <c r="AI120" s="70">
        <f>'ПЛАН НАВЧАЛЬНОГО ПРОЦЕСУ ДЕННА'!AH124</f>
        <v>0</v>
      </c>
      <c r="AJ120" s="311">
        <f>IF('ПЛАН НАВЧАЛЬНОГО ПРОЦЕСУ ДЕННА'!AI124&gt;0,IF(ROUND('ПЛАН НАВЧАЛЬНОГО ПРОЦЕСУ ДЕННА'!AI124*$BY$4,0)&gt;0,ROUND('ПЛАН НАВЧАЛЬНОГО ПРОЦЕСУ ДЕННА'!AI124*$BY$4,0)*2,2),0)</f>
        <v>0</v>
      </c>
      <c r="AK120" s="311">
        <f>IF('ПЛАН НАВЧАЛЬНОГО ПРОЦЕСУ ДЕННА'!AJ124&gt;0,IF(ROUND('ПЛАН НАВЧАЛЬНОГО ПРОЦЕСУ ДЕННА'!AJ124*$BY$4,0)&gt;0,ROUND('ПЛАН НАВЧАЛЬНОГО ПРОЦЕСУ ДЕННА'!AJ124*$BY$4,0)*2,2),0)</f>
        <v>0</v>
      </c>
      <c r="AL120" s="311">
        <f>IF('ПЛАН НАВЧАЛЬНОГО ПРОЦЕСУ ДЕННА'!AK124&gt;0,IF(ROUND('ПЛАН НАВЧАЛЬНОГО ПРОЦЕСУ ДЕННА'!AK124*$BY$4,0)&gt;0,ROUND('ПЛАН НАВЧАЛЬНОГО ПРОЦЕСУ ДЕННА'!AK124*$BY$4,0)*2,2),0)</f>
        <v>0</v>
      </c>
      <c r="AM120" s="70">
        <f>'ПЛАН НАВЧАЛЬНОГО ПРОЦЕСУ ДЕННА'!AL124</f>
        <v>0</v>
      </c>
      <c r="AN120" s="311">
        <f>IF('ПЛАН НАВЧАЛЬНОГО ПРОЦЕСУ ДЕННА'!AM124&gt;0,IF(ROUND('ПЛАН НАВЧАЛЬНОГО ПРОЦЕСУ ДЕННА'!AM124*$BY$4,0)&gt;0,ROUND('ПЛАН НАВЧАЛЬНОГО ПРОЦЕСУ ДЕННА'!AM124*$BY$4,0)*2,2),0)</f>
        <v>0</v>
      </c>
      <c r="AO120" s="311">
        <f>IF('ПЛАН НАВЧАЛЬНОГО ПРОЦЕСУ ДЕННА'!AN124&gt;0,IF(ROUND('ПЛАН НАВЧАЛЬНОГО ПРОЦЕСУ ДЕННА'!AN124*$BY$4,0)&gt;0,ROUND('ПЛАН НАВЧАЛЬНОГО ПРОЦЕСУ ДЕННА'!AN124*$BY$4,0)*2,2),0)</f>
        <v>0</v>
      </c>
      <c r="AP120" s="311">
        <f>IF('ПЛАН НАВЧАЛЬНОГО ПРОЦЕСУ ДЕННА'!AO124&gt;0,IF(ROUND('ПЛАН НАВЧАЛЬНОГО ПРОЦЕСУ ДЕННА'!AO124*$BY$4,0)&gt;0,ROUND('ПЛАН НАВЧАЛЬНОГО ПРОЦЕСУ ДЕННА'!AO124*$BY$4,0)*2,2),0)</f>
        <v>0</v>
      </c>
      <c r="AQ120" s="70">
        <f>'ПЛАН НАВЧАЛЬНОГО ПРОЦЕСУ ДЕННА'!AP124</f>
        <v>0</v>
      </c>
      <c r="AR120" s="311">
        <f>IF('ПЛАН НАВЧАЛЬНОГО ПРОЦЕСУ ДЕННА'!AQ124&gt;0,IF(ROUND('ПЛАН НАВЧАЛЬНОГО ПРОЦЕСУ ДЕННА'!AQ124*$BY$4,0)&gt;0,ROUND('ПЛАН НАВЧАЛЬНОГО ПРОЦЕСУ ДЕННА'!AQ124*$BY$4,0)*2,2),0)</f>
        <v>0</v>
      </c>
      <c r="AS120" s="311">
        <f>IF('ПЛАН НАВЧАЛЬНОГО ПРОЦЕСУ ДЕННА'!AR124&gt;0,IF(ROUND('ПЛАН НАВЧАЛЬНОГО ПРОЦЕСУ ДЕННА'!AR124*$BY$4,0)&gt;0,ROUND('ПЛАН НАВЧАЛЬНОГО ПРОЦЕСУ ДЕННА'!AR124*$BY$4,0)*2,2),0)</f>
        <v>0</v>
      </c>
      <c r="AT120" s="311">
        <f>IF('ПЛАН НАВЧАЛЬНОГО ПРОЦЕСУ ДЕННА'!AS124&gt;0,IF(ROUND('ПЛАН НАВЧАЛЬНОГО ПРОЦЕСУ ДЕННА'!AS124*$BY$4,0)&gt;0,ROUND('ПЛАН НАВЧАЛЬНОГО ПРОЦЕСУ ДЕННА'!AS124*$BY$4,0)*2,2),0)</f>
        <v>0</v>
      </c>
      <c r="AU120" s="70">
        <f>'ПЛАН НАВЧАЛЬНОГО ПРОЦЕСУ ДЕННА'!AT124</f>
        <v>0</v>
      </c>
      <c r="AV120" s="311">
        <f>IF('ПЛАН НАВЧАЛЬНОГО ПРОЦЕСУ ДЕННА'!AU124&gt;0,IF(ROUND('ПЛАН НАВЧАЛЬНОГО ПРОЦЕСУ ДЕННА'!AU124*$BY$4,0)&gt;0,ROUND('ПЛАН НАВЧАЛЬНОГО ПРОЦЕСУ ДЕННА'!AU124*$BY$4,0)*2,2),0)</f>
        <v>0</v>
      </c>
      <c r="AW120" s="311">
        <f>IF('ПЛАН НАВЧАЛЬНОГО ПРОЦЕСУ ДЕННА'!AV124&gt;0,IF(ROUND('ПЛАН НАВЧАЛЬНОГО ПРОЦЕСУ ДЕННА'!AV124*$BY$4,0)&gt;0,ROUND('ПЛАН НАВЧАЛЬНОГО ПРОЦЕСУ ДЕННА'!AV124*$BY$4,0)*2,2),0)</f>
        <v>0</v>
      </c>
      <c r="AX120" s="311">
        <f>IF('ПЛАН НАВЧАЛЬНОГО ПРОЦЕСУ ДЕННА'!AW124&gt;0,IF(ROUND('ПЛАН НАВЧАЛЬНОГО ПРОЦЕСУ ДЕННА'!AW124*$BY$4,0)&gt;0,ROUND('ПЛАН НАВЧАЛЬНОГО ПРОЦЕСУ ДЕННА'!AW124*$BY$4,0)*2,2),0)</f>
        <v>0</v>
      </c>
      <c r="AY120" s="70">
        <f>'ПЛАН НАВЧАЛЬНОГО ПРОЦЕСУ ДЕННА'!AX124</f>
        <v>0</v>
      </c>
      <c r="AZ120" s="311">
        <f>IF('ПЛАН НАВЧАЛЬНОГО ПРОЦЕСУ ДЕННА'!AY124&gt;0,IF(ROUND('ПЛАН НАВЧАЛЬНОГО ПРОЦЕСУ ДЕННА'!AY124*$BY$4,0)&gt;0,ROUND('ПЛАН НАВЧАЛЬНОГО ПРОЦЕСУ ДЕННА'!AY124*$BY$4,0)*2,2),0)</f>
        <v>0</v>
      </c>
      <c r="BA120" s="311">
        <f>IF('ПЛАН НАВЧАЛЬНОГО ПРОЦЕСУ ДЕННА'!AZ124&gt;0,IF(ROUND('ПЛАН НАВЧАЛЬНОГО ПРОЦЕСУ ДЕННА'!AZ124*$BY$4,0)&gt;0,ROUND('ПЛАН НАВЧАЛЬНОГО ПРОЦЕСУ ДЕННА'!AZ124*$BY$4,0)*2,2),0)</f>
        <v>0</v>
      </c>
      <c r="BB120" s="311">
        <f>IF('ПЛАН НАВЧАЛЬНОГО ПРОЦЕСУ ДЕННА'!BA124&gt;0,IF(ROUND('ПЛАН НАВЧАЛЬНОГО ПРОЦЕСУ ДЕННА'!BA124*$BY$4,0)&gt;0,ROUND('ПЛАН НАВЧАЛЬНОГО ПРОЦЕСУ ДЕННА'!BA124*$BY$4,0)*2,2),0)</f>
        <v>0</v>
      </c>
      <c r="BC120" s="70">
        <f>'ПЛАН НАВЧАЛЬНОГО ПРОЦЕСУ ДЕННА'!BB124</f>
        <v>0</v>
      </c>
      <c r="BD120" s="311">
        <f>IF('ПЛАН НАВЧАЛЬНОГО ПРОЦЕСУ ДЕННА'!BC124&gt;0,IF(ROUND('ПЛАН НАВЧАЛЬНОГО ПРОЦЕСУ ДЕННА'!BC124*$BY$4,0)&gt;0,ROUND('ПЛАН НАВЧАЛЬНОГО ПРОЦЕСУ ДЕННА'!BC124*$BY$4,0)*2,2),0)</f>
        <v>0</v>
      </c>
      <c r="BE120" s="311">
        <f>IF('ПЛАН НАВЧАЛЬНОГО ПРОЦЕСУ ДЕННА'!BD124&gt;0,IF(ROUND('ПЛАН НАВЧАЛЬНОГО ПРОЦЕСУ ДЕННА'!BD124*$BY$4,0)&gt;0,ROUND('ПЛАН НАВЧАЛЬНОГО ПРОЦЕСУ ДЕННА'!BD124*$BY$4,0)*2,2),0)</f>
        <v>0</v>
      </c>
      <c r="BF120" s="311">
        <f>IF('ПЛАН НАВЧАЛЬНОГО ПРОЦЕСУ ДЕННА'!BE124&gt;0,IF(ROUND('ПЛАН НАВЧАЛЬНОГО ПРОЦЕСУ ДЕННА'!BE124*$BY$4,0)&gt;0,ROUND('ПЛАН НАВЧАЛЬНОГО ПРОЦЕСУ ДЕННА'!BE124*$BY$4,0)*2,2),0)</f>
        <v>0</v>
      </c>
      <c r="BG120" s="70">
        <f>'ПЛАН НАВЧАЛЬНОГО ПРОЦЕСУ ДЕННА'!BF124</f>
        <v>0</v>
      </c>
      <c r="BH120" s="311">
        <f>IF('ПЛАН НАВЧАЛЬНОГО ПРОЦЕСУ ДЕННА'!BG124&gt;0,IF(ROUND('ПЛАН НАВЧАЛЬНОГО ПРОЦЕСУ ДЕННА'!BG124*$BY$4,0)&gt;0,ROUND('ПЛАН НАВЧАЛЬНОГО ПРОЦЕСУ ДЕННА'!BG124*$BY$4,0)*2,2),0)</f>
        <v>0</v>
      </c>
      <c r="BI120" s="311">
        <f>IF('ПЛАН НАВЧАЛЬНОГО ПРОЦЕСУ ДЕННА'!BH124&gt;0,IF(ROUND('ПЛАН НАВЧАЛЬНОГО ПРОЦЕСУ ДЕННА'!BH124*$BY$4,0)&gt;0,ROUND('ПЛАН НАВЧАЛЬНОГО ПРОЦЕСУ ДЕННА'!BH124*$BY$4,0)*2,2),0)</f>
        <v>0</v>
      </c>
      <c r="BJ120" s="311">
        <f>IF('ПЛАН НАВЧАЛЬНОГО ПРОЦЕСУ ДЕННА'!BI124&gt;0,IF(ROUND('ПЛАН НАВЧАЛЬНОГО ПРОЦЕСУ ДЕННА'!BI124*$BY$4,0)&gt;0,ROUND('ПЛАН НАВЧАЛЬНОГО ПРОЦЕСУ ДЕННА'!BI124*$BY$4,0)*2,2),0)</f>
        <v>0</v>
      </c>
      <c r="BK120" s="70">
        <f>'ПЛАН НАВЧАЛЬНОГО ПРОЦЕСУ ДЕННА'!BJ124</f>
        <v>0</v>
      </c>
      <c r="BL120" s="63">
        <f t="shared" si="134"/>
        <v>0</v>
      </c>
      <c r="BM120" s="127" t="str">
        <f t="shared" si="135"/>
        <v/>
      </c>
      <c r="BN120" s="14">
        <f t="shared" si="173"/>
        <v>0</v>
      </c>
      <c r="BO120" s="88">
        <f t="shared" si="137"/>
        <v>0</v>
      </c>
      <c r="BP120" s="14">
        <f t="shared" si="174"/>
        <v>0</v>
      </c>
      <c r="BQ120" s="14">
        <f t="shared" si="175"/>
        <v>0</v>
      </c>
      <c r="BR120" s="14">
        <f t="shared" si="176"/>
        <v>0</v>
      </c>
      <c r="BS120" s="14">
        <f t="shared" si="177"/>
        <v>0</v>
      </c>
      <c r="BT120" s="14">
        <f t="shared" si="178"/>
        <v>0</v>
      </c>
      <c r="BU120" s="14">
        <f t="shared" si="179"/>
        <v>0</v>
      </c>
      <c r="BV120" s="92">
        <f t="shared" si="172"/>
        <v>0</v>
      </c>
      <c r="BY120" s="14">
        <f t="shared" si="180"/>
        <v>0</v>
      </c>
      <c r="BZ120" s="14">
        <f t="shared" si="181"/>
        <v>0</v>
      </c>
      <c r="CA120" s="14">
        <f t="shared" si="182"/>
        <v>0</v>
      </c>
      <c r="CB120" s="14">
        <f t="shared" si="183"/>
        <v>0</v>
      </c>
      <c r="CC120" s="14">
        <f t="shared" si="184"/>
        <v>0</v>
      </c>
      <c r="CD120" s="14">
        <f t="shared" si="185"/>
        <v>0</v>
      </c>
      <c r="CE120" s="14">
        <f t="shared" si="186"/>
        <v>0</v>
      </c>
      <c r="CF120" s="14">
        <f t="shared" si="187"/>
        <v>0</v>
      </c>
      <c r="CG120" s="212">
        <f t="shared" si="152"/>
        <v>0</v>
      </c>
      <c r="CH120" s="312">
        <f t="shared" si="153"/>
        <v>0</v>
      </c>
      <c r="CJ120" s="313">
        <f t="shared" si="154"/>
        <v>0</v>
      </c>
      <c r="CK120" s="313">
        <f t="shared" si="155"/>
        <v>0</v>
      </c>
      <c r="CL120" s="313">
        <f t="shared" si="156"/>
        <v>0</v>
      </c>
      <c r="CM120" s="313">
        <f t="shared" si="157"/>
        <v>0</v>
      </c>
      <c r="CN120" s="313">
        <f t="shared" si="158"/>
        <v>0</v>
      </c>
      <c r="CO120" s="313">
        <f t="shared" si="159"/>
        <v>0</v>
      </c>
      <c r="CP120" s="313">
        <f t="shared" si="160"/>
        <v>0</v>
      </c>
      <c r="CQ120" s="313">
        <f t="shared" si="161"/>
        <v>0</v>
      </c>
      <c r="CR120" s="314">
        <f t="shared" si="162"/>
        <v>0</v>
      </c>
      <c r="CS120" s="313">
        <f t="shared" si="163"/>
        <v>0</v>
      </c>
      <c r="CT120" s="313">
        <f t="shared" si="164"/>
        <v>0</v>
      </c>
      <c r="CU120" s="315">
        <f t="shared" si="165"/>
        <v>0</v>
      </c>
      <c r="CV120" s="313">
        <f t="shared" si="166"/>
        <v>0</v>
      </c>
      <c r="CW120" s="313">
        <f t="shared" si="167"/>
        <v>0</v>
      </c>
      <c r="CX120" s="313">
        <f t="shared" si="168"/>
        <v>0</v>
      </c>
      <c r="CY120" s="313">
        <f t="shared" si="169"/>
        <v>0</v>
      </c>
      <c r="CZ120" s="313">
        <f t="shared" si="170"/>
        <v>0</v>
      </c>
      <c r="DA120" s="316">
        <f t="shared" si="171"/>
        <v>0</v>
      </c>
      <c r="DE120" s="317">
        <f t="shared" si="188"/>
        <v>0</v>
      </c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1:127" s="19" customFormat="1" ht="12.5" hidden="1">
      <c r="A121" s="22" t="str">
        <f>'ПЛАН НАВЧАЛЬНОГО ПРОЦЕСУ ДЕННА'!A125</f>
        <v>2.15</v>
      </c>
      <c r="B121" s="305" t="str">
        <f>'ПЛАН НАВЧАЛЬНОГО ПРОЦЕСУ ДЕННА'!B125</f>
        <v>Вибіркова дисципліна 15</v>
      </c>
      <c r="C121" s="306"/>
      <c r="D121" s="307">
        <f>'ПЛАН НАВЧАЛЬНОГО ПРОЦЕСУ ДЕННА'!D125</f>
        <v>0</v>
      </c>
      <c r="E121" s="308">
        <f>'ПЛАН НАВЧАЛЬНОГО ПРОЦЕСУ ДЕННА'!E125</f>
        <v>0</v>
      </c>
      <c r="F121" s="308">
        <f>'ПЛАН НАВЧАЛЬНОГО ПРОЦЕСУ ДЕННА'!F125</f>
        <v>0</v>
      </c>
      <c r="G121" s="309">
        <f>'ПЛАН НАВЧАЛЬНОГО ПРОЦЕСУ ДЕННА'!G125</f>
        <v>0</v>
      </c>
      <c r="H121" s="307">
        <f>'ПЛАН НАВЧАЛЬНОГО ПРОЦЕСУ ДЕННА'!H125</f>
        <v>0</v>
      </c>
      <c r="I121" s="308">
        <f>'ПЛАН НАВЧАЛЬНОГО ПРОЦЕСУ ДЕННА'!I125</f>
        <v>0</v>
      </c>
      <c r="J121" s="308">
        <f>'ПЛАН НАВЧАЛЬНОГО ПРОЦЕСУ ДЕННА'!J125</f>
        <v>0</v>
      </c>
      <c r="K121" s="308">
        <f>'ПЛАН НАВЧАЛЬНОГО ПРОЦЕСУ ДЕННА'!K125</f>
        <v>0</v>
      </c>
      <c r="L121" s="308">
        <f>'ПЛАН НАВЧАЛЬНОГО ПРОЦЕСУ ДЕННА'!L125</f>
        <v>0</v>
      </c>
      <c r="M121" s="308">
        <f>'ПЛАН НАВЧАЛЬНОГО ПРОЦЕСУ ДЕННА'!M125</f>
        <v>0</v>
      </c>
      <c r="N121" s="308">
        <f>'ПЛАН НАВЧАЛЬНОГО ПРОЦЕСУ ДЕННА'!N125</f>
        <v>0</v>
      </c>
      <c r="O121" s="308">
        <f>'ПЛАН НАВЧАЛЬНОГО ПРОЦЕСУ ДЕННА'!O125</f>
        <v>0</v>
      </c>
      <c r="P121" s="273">
        <f>'ПЛАН НАВЧАЛЬНОГО ПРОЦЕСУ ДЕННА'!P125</f>
        <v>0</v>
      </c>
      <c r="Q121" s="273">
        <f>'ПЛАН НАВЧАЛЬНОГО ПРОЦЕСУ ДЕННА'!Q125</f>
        <v>0</v>
      </c>
      <c r="R121" s="307">
        <f>'ПЛАН НАВЧАЛЬНОГО ПРОЦЕСУ ДЕННА'!R125</f>
        <v>0</v>
      </c>
      <c r="S121" s="308">
        <f>'ПЛАН НАВЧАЛЬНОГО ПРОЦЕСУ ДЕННА'!S125</f>
        <v>0</v>
      </c>
      <c r="T121" s="308">
        <f>'ПЛАН НАВЧАЛЬНОГО ПРОЦЕСУ ДЕННА'!T125</f>
        <v>0</v>
      </c>
      <c r="U121" s="308">
        <f>'ПЛАН НАВЧАЛЬНОГО ПРОЦЕСУ ДЕННА'!U125</f>
        <v>0</v>
      </c>
      <c r="V121" s="308">
        <f>'ПЛАН НАВЧАЛЬНОГО ПРОЦЕСУ ДЕННА'!V125</f>
        <v>0</v>
      </c>
      <c r="W121" s="308">
        <f>'ПЛАН НАВЧАЛЬНОГО ПРОЦЕСУ ДЕННА'!W125</f>
        <v>0</v>
      </c>
      <c r="X121" s="308"/>
      <c r="Y121" s="308">
        <f>'ПЛАН НАВЧАЛЬНОГО ПРОЦЕСУ ДЕННА'!X125</f>
        <v>0</v>
      </c>
      <c r="Z121" s="310">
        <f>'ПЛАН НАВЧАЛЬНОГО ПРОЦЕСУ ДЕННА'!Y125</f>
        <v>0</v>
      </c>
      <c r="AA121" s="147">
        <f t="shared" si="133"/>
        <v>0</v>
      </c>
      <c r="AB121" s="9"/>
      <c r="AC121" s="9"/>
      <c r="AD121" s="9"/>
      <c r="AE121" s="9"/>
      <c r="AF121" s="311">
        <f>IF('ПЛАН НАВЧАЛЬНОГО ПРОЦЕСУ ДЕННА'!AE125&gt;0,IF(ROUND('ПЛАН НАВЧАЛЬНОГО ПРОЦЕСУ ДЕННА'!AE125*$BY$4,0)&gt;0,ROUND('ПЛАН НАВЧАЛЬНОГО ПРОЦЕСУ ДЕННА'!AE125*$BY$4,0)*2,2),0)</f>
        <v>0</v>
      </c>
      <c r="AG121" s="311">
        <f>IF('ПЛАН НАВЧАЛЬНОГО ПРОЦЕСУ ДЕННА'!AF125&gt;0,IF(ROUND('ПЛАН НАВЧАЛЬНОГО ПРОЦЕСУ ДЕННА'!AF125*$BY$4,0)&gt;0,ROUND('ПЛАН НАВЧАЛЬНОГО ПРОЦЕСУ ДЕННА'!AF125*$BY$4,0)*2,2),0)</f>
        <v>0</v>
      </c>
      <c r="AH121" s="311">
        <f>IF('ПЛАН НАВЧАЛЬНОГО ПРОЦЕСУ ДЕННА'!AG125&gt;0,IF(ROUND('ПЛАН НАВЧАЛЬНОГО ПРОЦЕСУ ДЕННА'!AG125*$BY$4,0)&gt;0,ROUND('ПЛАН НАВЧАЛЬНОГО ПРОЦЕСУ ДЕННА'!AG125*$BY$4,0)*2,2),0)</f>
        <v>0</v>
      </c>
      <c r="AI121" s="70">
        <f>'ПЛАН НАВЧАЛЬНОГО ПРОЦЕСУ ДЕННА'!AH125</f>
        <v>0</v>
      </c>
      <c r="AJ121" s="311">
        <f>IF('ПЛАН НАВЧАЛЬНОГО ПРОЦЕСУ ДЕННА'!AI125&gt;0,IF(ROUND('ПЛАН НАВЧАЛЬНОГО ПРОЦЕСУ ДЕННА'!AI125*$BY$4,0)&gt;0,ROUND('ПЛАН НАВЧАЛЬНОГО ПРОЦЕСУ ДЕННА'!AI125*$BY$4,0)*2,2),0)</f>
        <v>0</v>
      </c>
      <c r="AK121" s="311">
        <f>IF('ПЛАН НАВЧАЛЬНОГО ПРОЦЕСУ ДЕННА'!AJ125&gt;0,IF(ROUND('ПЛАН НАВЧАЛЬНОГО ПРОЦЕСУ ДЕННА'!AJ125*$BY$4,0)&gt;0,ROUND('ПЛАН НАВЧАЛЬНОГО ПРОЦЕСУ ДЕННА'!AJ125*$BY$4,0)*2,2),0)</f>
        <v>0</v>
      </c>
      <c r="AL121" s="311">
        <f>IF('ПЛАН НАВЧАЛЬНОГО ПРОЦЕСУ ДЕННА'!AK125&gt;0,IF(ROUND('ПЛАН НАВЧАЛЬНОГО ПРОЦЕСУ ДЕННА'!AK125*$BY$4,0)&gt;0,ROUND('ПЛАН НАВЧАЛЬНОГО ПРОЦЕСУ ДЕННА'!AK125*$BY$4,0)*2,2),0)</f>
        <v>0</v>
      </c>
      <c r="AM121" s="70">
        <f>'ПЛАН НАВЧАЛЬНОГО ПРОЦЕСУ ДЕННА'!AL125</f>
        <v>0</v>
      </c>
      <c r="AN121" s="311">
        <f>IF('ПЛАН НАВЧАЛЬНОГО ПРОЦЕСУ ДЕННА'!AM125&gt;0,IF(ROUND('ПЛАН НАВЧАЛЬНОГО ПРОЦЕСУ ДЕННА'!AM125*$BY$4,0)&gt;0,ROUND('ПЛАН НАВЧАЛЬНОГО ПРОЦЕСУ ДЕННА'!AM125*$BY$4,0)*2,2),0)</f>
        <v>0</v>
      </c>
      <c r="AO121" s="311">
        <f>IF('ПЛАН НАВЧАЛЬНОГО ПРОЦЕСУ ДЕННА'!AN125&gt;0,IF(ROUND('ПЛАН НАВЧАЛЬНОГО ПРОЦЕСУ ДЕННА'!AN125*$BY$4,0)&gt;0,ROUND('ПЛАН НАВЧАЛЬНОГО ПРОЦЕСУ ДЕННА'!AN125*$BY$4,0)*2,2),0)</f>
        <v>0</v>
      </c>
      <c r="AP121" s="311">
        <f>IF('ПЛАН НАВЧАЛЬНОГО ПРОЦЕСУ ДЕННА'!AO125&gt;0,IF(ROUND('ПЛАН НАВЧАЛЬНОГО ПРОЦЕСУ ДЕННА'!AO125*$BY$4,0)&gt;0,ROUND('ПЛАН НАВЧАЛЬНОГО ПРОЦЕСУ ДЕННА'!AO125*$BY$4,0)*2,2),0)</f>
        <v>0</v>
      </c>
      <c r="AQ121" s="70">
        <f>'ПЛАН НАВЧАЛЬНОГО ПРОЦЕСУ ДЕННА'!AP125</f>
        <v>0</v>
      </c>
      <c r="AR121" s="311">
        <f>IF('ПЛАН НАВЧАЛЬНОГО ПРОЦЕСУ ДЕННА'!AQ125&gt;0,IF(ROUND('ПЛАН НАВЧАЛЬНОГО ПРОЦЕСУ ДЕННА'!AQ125*$BY$4,0)&gt;0,ROUND('ПЛАН НАВЧАЛЬНОГО ПРОЦЕСУ ДЕННА'!AQ125*$BY$4,0)*2,2),0)</f>
        <v>0</v>
      </c>
      <c r="AS121" s="311">
        <f>IF('ПЛАН НАВЧАЛЬНОГО ПРОЦЕСУ ДЕННА'!AR125&gt;0,IF(ROUND('ПЛАН НАВЧАЛЬНОГО ПРОЦЕСУ ДЕННА'!AR125*$BY$4,0)&gt;0,ROUND('ПЛАН НАВЧАЛЬНОГО ПРОЦЕСУ ДЕННА'!AR125*$BY$4,0)*2,2),0)</f>
        <v>0</v>
      </c>
      <c r="AT121" s="311">
        <f>IF('ПЛАН НАВЧАЛЬНОГО ПРОЦЕСУ ДЕННА'!AS125&gt;0,IF(ROUND('ПЛАН НАВЧАЛЬНОГО ПРОЦЕСУ ДЕННА'!AS125*$BY$4,0)&gt;0,ROUND('ПЛАН НАВЧАЛЬНОГО ПРОЦЕСУ ДЕННА'!AS125*$BY$4,0)*2,2),0)</f>
        <v>0</v>
      </c>
      <c r="AU121" s="70">
        <f>'ПЛАН НАВЧАЛЬНОГО ПРОЦЕСУ ДЕННА'!AT125</f>
        <v>0</v>
      </c>
      <c r="AV121" s="311">
        <f>IF('ПЛАН НАВЧАЛЬНОГО ПРОЦЕСУ ДЕННА'!AU125&gt;0,IF(ROUND('ПЛАН НАВЧАЛЬНОГО ПРОЦЕСУ ДЕННА'!AU125*$BY$4,0)&gt;0,ROUND('ПЛАН НАВЧАЛЬНОГО ПРОЦЕСУ ДЕННА'!AU125*$BY$4,0)*2,2),0)</f>
        <v>0</v>
      </c>
      <c r="AW121" s="311">
        <f>IF('ПЛАН НАВЧАЛЬНОГО ПРОЦЕСУ ДЕННА'!AV125&gt;0,IF(ROUND('ПЛАН НАВЧАЛЬНОГО ПРОЦЕСУ ДЕННА'!AV125*$BY$4,0)&gt;0,ROUND('ПЛАН НАВЧАЛЬНОГО ПРОЦЕСУ ДЕННА'!AV125*$BY$4,0)*2,2),0)</f>
        <v>0</v>
      </c>
      <c r="AX121" s="311">
        <f>IF('ПЛАН НАВЧАЛЬНОГО ПРОЦЕСУ ДЕННА'!AW125&gt;0,IF(ROUND('ПЛАН НАВЧАЛЬНОГО ПРОЦЕСУ ДЕННА'!AW125*$BY$4,0)&gt;0,ROUND('ПЛАН НАВЧАЛЬНОГО ПРОЦЕСУ ДЕННА'!AW125*$BY$4,0)*2,2),0)</f>
        <v>0</v>
      </c>
      <c r="AY121" s="70">
        <f>'ПЛАН НАВЧАЛЬНОГО ПРОЦЕСУ ДЕННА'!AX125</f>
        <v>0</v>
      </c>
      <c r="AZ121" s="311">
        <f>IF('ПЛАН НАВЧАЛЬНОГО ПРОЦЕСУ ДЕННА'!AY125&gt;0,IF(ROUND('ПЛАН НАВЧАЛЬНОГО ПРОЦЕСУ ДЕННА'!AY125*$BY$4,0)&gt;0,ROUND('ПЛАН НАВЧАЛЬНОГО ПРОЦЕСУ ДЕННА'!AY125*$BY$4,0)*2,2),0)</f>
        <v>0</v>
      </c>
      <c r="BA121" s="311">
        <f>IF('ПЛАН НАВЧАЛЬНОГО ПРОЦЕСУ ДЕННА'!AZ125&gt;0,IF(ROUND('ПЛАН НАВЧАЛЬНОГО ПРОЦЕСУ ДЕННА'!AZ125*$BY$4,0)&gt;0,ROUND('ПЛАН НАВЧАЛЬНОГО ПРОЦЕСУ ДЕННА'!AZ125*$BY$4,0)*2,2),0)</f>
        <v>0</v>
      </c>
      <c r="BB121" s="311">
        <f>IF('ПЛАН НАВЧАЛЬНОГО ПРОЦЕСУ ДЕННА'!BA125&gt;0,IF(ROUND('ПЛАН НАВЧАЛЬНОГО ПРОЦЕСУ ДЕННА'!BA125*$BY$4,0)&gt;0,ROUND('ПЛАН НАВЧАЛЬНОГО ПРОЦЕСУ ДЕННА'!BA125*$BY$4,0)*2,2),0)</f>
        <v>0</v>
      </c>
      <c r="BC121" s="70">
        <f>'ПЛАН НАВЧАЛЬНОГО ПРОЦЕСУ ДЕННА'!BB125</f>
        <v>0</v>
      </c>
      <c r="BD121" s="311">
        <f>IF('ПЛАН НАВЧАЛЬНОГО ПРОЦЕСУ ДЕННА'!BC125&gt;0,IF(ROUND('ПЛАН НАВЧАЛЬНОГО ПРОЦЕСУ ДЕННА'!BC125*$BY$4,0)&gt;0,ROUND('ПЛАН НАВЧАЛЬНОГО ПРОЦЕСУ ДЕННА'!BC125*$BY$4,0)*2,2),0)</f>
        <v>0</v>
      </c>
      <c r="BE121" s="311">
        <f>IF('ПЛАН НАВЧАЛЬНОГО ПРОЦЕСУ ДЕННА'!BD125&gt;0,IF(ROUND('ПЛАН НАВЧАЛЬНОГО ПРОЦЕСУ ДЕННА'!BD125*$BY$4,0)&gt;0,ROUND('ПЛАН НАВЧАЛЬНОГО ПРОЦЕСУ ДЕННА'!BD125*$BY$4,0)*2,2),0)</f>
        <v>0</v>
      </c>
      <c r="BF121" s="311">
        <f>IF('ПЛАН НАВЧАЛЬНОГО ПРОЦЕСУ ДЕННА'!BE125&gt;0,IF(ROUND('ПЛАН НАВЧАЛЬНОГО ПРОЦЕСУ ДЕННА'!BE125*$BY$4,0)&gt;0,ROUND('ПЛАН НАВЧАЛЬНОГО ПРОЦЕСУ ДЕННА'!BE125*$BY$4,0)*2,2),0)</f>
        <v>0</v>
      </c>
      <c r="BG121" s="70">
        <f>'ПЛАН НАВЧАЛЬНОГО ПРОЦЕСУ ДЕННА'!BF125</f>
        <v>0</v>
      </c>
      <c r="BH121" s="311">
        <f>IF('ПЛАН НАВЧАЛЬНОГО ПРОЦЕСУ ДЕННА'!BG125&gt;0,IF(ROUND('ПЛАН НАВЧАЛЬНОГО ПРОЦЕСУ ДЕННА'!BG125*$BY$4,0)&gt;0,ROUND('ПЛАН НАВЧАЛЬНОГО ПРОЦЕСУ ДЕННА'!BG125*$BY$4,0)*2,2),0)</f>
        <v>0</v>
      </c>
      <c r="BI121" s="311">
        <f>IF('ПЛАН НАВЧАЛЬНОГО ПРОЦЕСУ ДЕННА'!BH125&gt;0,IF(ROUND('ПЛАН НАВЧАЛЬНОГО ПРОЦЕСУ ДЕННА'!BH125*$BY$4,0)&gt;0,ROUND('ПЛАН НАВЧАЛЬНОГО ПРОЦЕСУ ДЕННА'!BH125*$BY$4,0)*2,2),0)</f>
        <v>0</v>
      </c>
      <c r="BJ121" s="311">
        <f>IF('ПЛАН НАВЧАЛЬНОГО ПРОЦЕСУ ДЕННА'!BI125&gt;0,IF(ROUND('ПЛАН НАВЧАЛЬНОГО ПРОЦЕСУ ДЕННА'!BI125*$BY$4,0)&gt;0,ROUND('ПЛАН НАВЧАЛЬНОГО ПРОЦЕСУ ДЕННА'!BI125*$BY$4,0)*2,2),0)</f>
        <v>0</v>
      </c>
      <c r="BK121" s="70">
        <f>'ПЛАН НАВЧАЛЬНОГО ПРОЦЕСУ ДЕННА'!BJ125</f>
        <v>0</v>
      </c>
      <c r="BL121" s="63">
        <f t="shared" si="134"/>
        <v>0</v>
      </c>
      <c r="BM121" s="127" t="str">
        <f t="shared" si="135"/>
        <v/>
      </c>
      <c r="BN121" s="14">
        <f t="shared" si="173"/>
        <v>0</v>
      </c>
      <c r="BO121" s="88">
        <f t="shared" si="137"/>
        <v>0</v>
      </c>
      <c r="BP121" s="14">
        <f t="shared" si="174"/>
        <v>0</v>
      </c>
      <c r="BQ121" s="14">
        <f t="shared" si="175"/>
        <v>0</v>
      </c>
      <c r="BR121" s="14">
        <f t="shared" si="176"/>
        <v>0</v>
      </c>
      <c r="BS121" s="14">
        <f t="shared" si="177"/>
        <v>0</v>
      </c>
      <c r="BT121" s="14">
        <f t="shared" si="178"/>
        <v>0</v>
      </c>
      <c r="BU121" s="14">
        <f t="shared" si="179"/>
        <v>0</v>
      </c>
      <c r="BV121" s="92">
        <f t="shared" si="172"/>
        <v>0</v>
      </c>
      <c r="BY121" s="14">
        <f t="shared" si="180"/>
        <v>0</v>
      </c>
      <c r="BZ121" s="14">
        <f t="shared" si="181"/>
        <v>0</v>
      </c>
      <c r="CA121" s="14">
        <f t="shared" si="182"/>
        <v>0</v>
      </c>
      <c r="CB121" s="14">
        <f t="shared" si="183"/>
        <v>0</v>
      </c>
      <c r="CC121" s="14">
        <f t="shared" si="184"/>
        <v>0</v>
      </c>
      <c r="CD121" s="14">
        <f t="shared" si="185"/>
        <v>0</v>
      </c>
      <c r="CE121" s="14">
        <f t="shared" si="186"/>
        <v>0</v>
      </c>
      <c r="CF121" s="14">
        <f t="shared" si="187"/>
        <v>0</v>
      </c>
      <c r="CG121" s="212">
        <f t="shared" si="152"/>
        <v>0</v>
      </c>
      <c r="CH121" s="312">
        <f t="shared" si="153"/>
        <v>0</v>
      </c>
      <c r="CJ121" s="313">
        <f t="shared" si="154"/>
        <v>0</v>
      </c>
      <c r="CK121" s="313">
        <f t="shared" si="155"/>
        <v>0</v>
      </c>
      <c r="CL121" s="313">
        <f t="shared" si="156"/>
        <v>0</v>
      </c>
      <c r="CM121" s="313">
        <f t="shared" si="157"/>
        <v>0</v>
      </c>
      <c r="CN121" s="313">
        <f t="shared" si="158"/>
        <v>0</v>
      </c>
      <c r="CO121" s="313">
        <f t="shared" si="159"/>
        <v>0</v>
      </c>
      <c r="CP121" s="313">
        <f t="shared" si="160"/>
        <v>0</v>
      </c>
      <c r="CQ121" s="313">
        <f t="shared" si="161"/>
        <v>0</v>
      </c>
      <c r="CR121" s="314">
        <f t="shared" si="162"/>
        <v>0</v>
      </c>
      <c r="CS121" s="313">
        <f t="shared" si="163"/>
        <v>0</v>
      </c>
      <c r="CT121" s="313">
        <f t="shared" si="164"/>
        <v>0</v>
      </c>
      <c r="CU121" s="315">
        <f t="shared" si="165"/>
        <v>0</v>
      </c>
      <c r="CV121" s="313">
        <f t="shared" si="166"/>
        <v>0</v>
      </c>
      <c r="CW121" s="313">
        <f t="shared" si="167"/>
        <v>0</v>
      </c>
      <c r="CX121" s="313">
        <f t="shared" si="168"/>
        <v>0</v>
      </c>
      <c r="CY121" s="313">
        <f t="shared" si="169"/>
        <v>0</v>
      </c>
      <c r="CZ121" s="313">
        <f t="shared" si="170"/>
        <v>0</v>
      </c>
      <c r="DA121" s="316">
        <f t="shared" si="171"/>
        <v>0</v>
      </c>
      <c r="DE121" s="317">
        <f t="shared" si="188"/>
        <v>0</v>
      </c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</row>
    <row r="122" spans="1:127" s="19" customFormat="1" ht="12.5" hidden="1">
      <c r="A122" s="22" t="str">
        <f>'ПЛАН НАВЧАЛЬНОГО ПРОЦЕСУ ДЕННА'!A126</f>
        <v>2.16</v>
      </c>
      <c r="B122" s="305" t="str">
        <f>'ПЛАН НАВЧАЛЬНОГО ПРОЦЕСУ ДЕННА'!B126</f>
        <v>Вибіркова дисципліна 16</v>
      </c>
      <c r="C122" s="306"/>
      <c r="D122" s="307">
        <f>'ПЛАН НАВЧАЛЬНОГО ПРОЦЕСУ ДЕННА'!D126</f>
        <v>0</v>
      </c>
      <c r="E122" s="308">
        <f>'ПЛАН НАВЧАЛЬНОГО ПРОЦЕСУ ДЕННА'!E126</f>
        <v>0</v>
      </c>
      <c r="F122" s="308">
        <f>'ПЛАН НАВЧАЛЬНОГО ПРОЦЕСУ ДЕННА'!F126</f>
        <v>0</v>
      </c>
      <c r="G122" s="309">
        <f>'ПЛАН НАВЧАЛЬНОГО ПРОЦЕСУ ДЕННА'!G126</f>
        <v>0</v>
      </c>
      <c r="H122" s="307">
        <f>'ПЛАН НАВЧАЛЬНОГО ПРОЦЕСУ ДЕННА'!H126</f>
        <v>0</v>
      </c>
      <c r="I122" s="308">
        <f>'ПЛАН НАВЧАЛЬНОГО ПРОЦЕСУ ДЕННА'!I126</f>
        <v>0</v>
      </c>
      <c r="J122" s="308">
        <f>'ПЛАН НАВЧАЛЬНОГО ПРОЦЕСУ ДЕННА'!J126</f>
        <v>0</v>
      </c>
      <c r="K122" s="308">
        <f>'ПЛАН НАВЧАЛЬНОГО ПРОЦЕСУ ДЕННА'!K126</f>
        <v>0</v>
      </c>
      <c r="L122" s="308">
        <f>'ПЛАН НАВЧАЛЬНОГО ПРОЦЕСУ ДЕННА'!L126</f>
        <v>0</v>
      </c>
      <c r="M122" s="308">
        <f>'ПЛАН НАВЧАЛЬНОГО ПРОЦЕСУ ДЕННА'!M126</f>
        <v>0</v>
      </c>
      <c r="N122" s="308">
        <f>'ПЛАН НАВЧАЛЬНОГО ПРОЦЕСУ ДЕННА'!N126</f>
        <v>0</v>
      </c>
      <c r="O122" s="308">
        <f>'ПЛАН НАВЧАЛЬНОГО ПРОЦЕСУ ДЕННА'!O126</f>
        <v>0</v>
      </c>
      <c r="P122" s="273">
        <f>'ПЛАН НАВЧАЛЬНОГО ПРОЦЕСУ ДЕННА'!P126</f>
        <v>0</v>
      </c>
      <c r="Q122" s="273">
        <f>'ПЛАН НАВЧАЛЬНОГО ПРОЦЕСУ ДЕННА'!Q126</f>
        <v>0</v>
      </c>
      <c r="R122" s="307">
        <f>'ПЛАН НАВЧАЛЬНОГО ПРОЦЕСУ ДЕННА'!R126</f>
        <v>0</v>
      </c>
      <c r="S122" s="308">
        <f>'ПЛАН НАВЧАЛЬНОГО ПРОЦЕСУ ДЕННА'!S126</f>
        <v>0</v>
      </c>
      <c r="T122" s="308">
        <f>'ПЛАН НАВЧАЛЬНОГО ПРОЦЕСУ ДЕННА'!T126</f>
        <v>0</v>
      </c>
      <c r="U122" s="308">
        <f>'ПЛАН НАВЧАЛЬНОГО ПРОЦЕСУ ДЕННА'!U126</f>
        <v>0</v>
      </c>
      <c r="V122" s="308">
        <f>'ПЛАН НАВЧАЛЬНОГО ПРОЦЕСУ ДЕННА'!V126</f>
        <v>0</v>
      </c>
      <c r="W122" s="308">
        <f>'ПЛАН НАВЧАЛЬНОГО ПРОЦЕСУ ДЕННА'!W126</f>
        <v>0</v>
      </c>
      <c r="X122" s="308"/>
      <c r="Y122" s="308">
        <f>'ПЛАН НАВЧАЛЬНОГО ПРОЦЕСУ ДЕННА'!X126</f>
        <v>0</v>
      </c>
      <c r="Z122" s="310">
        <f>'ПЛАН НАВЧАЛЬНОГО ПРОЦЕСУ ДЕННА'!Y126</f>
        <v>0</v>
      </c>
      <c r="AA122" s="147">
        <f t="shared" si="133"/>
        <v>0</v>
      </c>
      <c r="AB122" s="9"/>
      <c r="AC122" s="9"/>
      <c r="AD122" s="9"/>
      <c r="AE122" s="9"/>
      <c r="AF122" s="311">
        <f>IF('ПЛАН НАВЧАЛЬНОГО ПРОЦЕСУ ДЕННА'!AE126&gt;0,IF(ROUND('ПЛАН НАВЧАЛЬНОГО ПРОЦЕСУ ДЕННА'!AE126*$BY$4,0)&gt;0,ROUND('ПЛАН НАВЧАЛЬНОГО ПРОЦЕСУ ДЕННА'!AE126*$BY$4,0)*2,2),0)</f>
        <v>0</v>
      </c>
      <c r="AG122" s="311">
        <f>IF('ПЛАН НАВЧАЛЬНОГО ПРОЦЕСУ ДЕННА'!AF126&gt;0,IF(ROUND('ПЛАН НАВЧАЛЬНОГО ПРОЦЕСУ ДЕННА'!AF126*$BY$4,0)&gt;0,ROUND('ПЛАН НАВЧАЛЬНОГО ПРОЦЕСУ ДЕННА'!AF126*$BY$4,0)*2,2),0)</f>
        <v>0</v>
      </c>
      <c r="AH122" s="311">
        <f>IF('ПЛАН НАВЧАЛЬНОГО ПРОЦЕСУ ДЕННА'!AG126&gt;0,IF(ROUND('ПЛАН НАВЧАЛЬНОГО ПРОЦЕСУ ДЕННА'!AG126*$BY$4,0)&gt;0,ROUND('ПЛАН НАВЧАЛЬНОГО ПРОЦЕСУ ДЕННА'!AG126*$BY$4,0)*2,2),0)</f>
        <v>0</v>
      </c>
      <c r="AI122" s="70">
        <f>'ПЛАН НАВЧАЛЬНОГО ПРОЦЕСУ ДЕННА'!AH126</f>
        <v>0</v>
      </c>
      <c r="AJ122" s="311">
        <f>IF('ПЛАН НАВЧАЛЬНОГО ПРОЦЕСУ ДЕННА'!AI126&gt;0,IF(ROUND('ПЛАН НАВЧАЛЬНОГО ПРОЦЕСУ ДЕННА'!AI126*$BY$4,0)&gt;0,ROUND('ПЛАН НАВЧАЛЬНОГО ПРОЦЕСУ ДЕННА'!AI126*$BY$4,0)*2,2),0)</f>
        <v>0</v>
      </c>
      <c r="AK122" s="311">
        <f>IF('ПЛАН НАВЧАЛЬНОГО ПРОЦЕСУ ДЕННА'!AJ126&gt;0,IF(ROUND('ПЛАН НАВЧАЛЬНОГО ПРОЦЕСУ ДЕННА'!AJ126*$BY$4,0)&gt;0,ROUND('ПЛАН НАВЧАЛЬНОГО ПРОЦЕСУ ДЕННА'!AJ126*$BY$4,0)*2,2),0)</f>
        <v>0</v>
      </c>
      <c r="AL122" s="311">
        <f>IF('ПЛАН НАВЧАЛЬНОГО ПРОЦЕСУ ДЕННА'!AK126&gt;0,IF(ROUND('ПЛАН НАВЧАЛЬНОГО ПРОЦЕСУ ДЕННА'!AK126*$BY$4,0)&gt;0,ROUND('ПЛАН НАВЧАЛЬНОГО ПРОЦЕСУ ДЕННА'!AK126*$BY$4,0)*2,2),0)</f>
        <v>0</v>
      </c>
      <c r="AM122" s="70">
        <f>'ПЛАН НАВЧАЛЬНОГО ПРОЦЕСУ ДЕННА'!AL126</f>
        <v>0</v>
      </c>
      <c r="AN122" s="311">
        <f>IF('ПЛАН НАВЧАЛЬНОГО ПРОЦЕСУ ДЕННА'!AM126&gt;0,IF(ROUND('ПЛАН НАВЧАЛЬНОГО ПРОЦЕСУ ДЕННА'!AM126*$BY$4,0)&gt;0,ROUND('ПЛАН НАВЧАЛЬНОГО ПРОЦЕСУ ДЕННА'!AM126*$BY$4,0)*2,2),0)</f>
        <v>0</v>
      </c>
      <c r="AO122" s="311">
        <f>IF('ПЛАН НАВЧАЛЬНОГО ПРОЦЕСУ ДЕННА'!AN126&gt;0,IF(ROUND('ПЛАН НАВЧАЛЬНОГО ПРОЦЕСУ ДЕННА'!AN126*$BY$4,0)&gt;0,ROUND('ПЛАН НАВЧАЛЬНОГО ПРОЦЕСУ ДЕННА'!AN126*$BY$4,0)*2,2),0)</f>
        <v>0</v>
      </c>
      <c r="AP122" s="311">
        <f>IF('ПЛАН НАВЧАЛЬНОГО ПРОЦЕСУ ДЕННА'!AO126&gt;0,IF(ROUND('ПЛАН НАВЧАЛЬНОГО ПРОЦЕСУ ДЕННА'!AO126*$BY$4,0)&gt;0,ROUND('ПЛАН НАВЧАЛЬНОГО ПРОЦЕСУ ДЕННА'!AO126*$BY$4,0)*2,2),0)</f>
        <v>0</v>
      </c>
      <c r="AQ122" s="70">
        <f>'ПЛАН НАВЧАЛЬНОГО ПРОЦЕСУ ДЕННА'!AP126</f>
        <v>0</v>
      </c>
      <c r="AR122" s="311">
        <f>IF('ПЛАН НАВЧАЛЬНОГО ПРОЦЕСУ ДЕННА'!AQ126&gt;0,IF(ROUND('ПЛАН НАВЧАЛЬНОГО ПРОЦЕСУ ДЕННА'!AQ126*$BY$4,0)&gt;0,ROUND('ПЛАН НАВЧАЛЬНОГО ПРОЦЕСУ ДЕННА'!AQ126*$BY$4,0)*2,2),0)</f>
        <v>0</v>
      </c>
      <c r="AS122" s="311">
        <f>IF('ПЛАН НАВЧАЛЬНОГО ПРОЦЕСУ ДЕННА'!AR126&gt;0,IF(ROUND('ПЛАН НАВЧАЛЬНОГО ПРОЦЕСУ ДЕННА'!AR126*$BY$4,0)&gt;0,ROUND('ПЛАН НАВЧАЛЬНОГО ПРОЦЕСУ ДЕННА'!AR126*$BY$4,0)*2,2),0)</f>
        <v>0</v>
      </c>
      <c r="AT122" s="311">
        <f>IF('ПЛАН НАВЧАЛЬНОГО ПРОЦЕСУ ДЕННА'!AS126&gt;0,IF(ROUND('ПЛАН НАВЧАЛЬНОГО ПРОЦЕСУ ДЕННА'!AS126*$BY$4,0)&gt;0,ROUND('ПЛАН НАВЧАЛЬНОГО ПРОЦЕСУ ДЕННА'!AS126*$BY$4,0)*2,2),0)</f>
        <v>0</v>
      </c>
      <c r="AU122" s="70">
        <f>'ПЛАН НАВЧАЛЬНОГО ПРОЦЕСУ ДЕННА'!AT126</f>
        <v>0</v>
      </c>
      <c r="AV122" s="311">
        <f>IF('ПЛАН НАВЧАЛЬНОГО ПРОЦЕСУ ДЕННА'!AU126&gt;0,IF(ROUND('ПЛАН НАВЧАЛЬНОГО ПРОЦЕСУ ДЕННА'!AU126*$BY$4,0)&gt;0,ROUND('ПЛАН НАВЧАЛЬНОГО ПРОЦЕСУ ДЕННА'!AU126*$BY$4,0)*2,2),0)</f>
        <v>0</v>
      </c>
      <c r="AW122" s="311">
        <f>IF('ПЛАН НАВЧАЛЬНОГО ПРОЦЕСУ ДЕННА'!AV126&gt;0,IF(ROUND('ПЛАН НАВЧАЛЬНОГО ПРОЦЕСУ ДЕННА'!AV126*$BY$4,0)&gt;0,ROUND('ПЛАН НАВЧАЛЬНОГО ПРОЦЕСУ ДЕННА'!AV126*$BY$4,0)*2,2),0)</f>
        <v>0</v>
      </c>
      <c r="AX122" s="311">
        <f>IF('ПЛАН НАВЧАЛЬНОГО ПРОЦЕСУ ДЕННА'!AW126&gt;0,IF(ROUND('ПЛАН НАВЧАЛЬНОГО ПРОЦЕСУ ДЕННА'!AW126*$BY$4,0)&gt;0,ROUND('ПЛАН НАВЧАЛЬНОГО ПРОЦЕСУ ДЕННА'!AW126*$BY$4,0)*2,2),0)</f>
        <v>0</v>
      </c>
      <c r="AY122" s="70">
        <f>'ПЛАН НАВЧАЛЬНОГО ПРОЦЕСУ ДЕННА'!AX126</f>
        <v>0</v>
      </c>
      <c r="AZ122" s="311">
        <f>IF('ПЛАН НАВЧАЛЬНОГО ПРОЦЕСУ ДЕННА'!AY126&gt;0,IF(ROUND('ПЛАН НАВЧАЛЬНОГО ПРОЦЕСУ ДЕННА'!AY126*$BY$4,0)&gt;0,ROUND('ПЛАН НАВЧАЛЬНОГО ПРОЦЕСУ ДЕННА'!AY126*$BY$4,0)*2,2),0)</f>
        <v>0</v>
      </c>
      <c r="BA122" s="311">
        <f>IF('ПЛАН НАВЧАЛЬНОГО ПРОЦЕСУ ДЕННА'!AZ126&gt;0,IF(ROUND('ПЛАН НАВЧАЛЬНОГО ПРОЦЕСУ ДЕННА'!AZ126*$BY$4,0)&gt;0,ROUND('ПЛАН НАВЧАЛЬНОГО ПРОЦЕСУ ДЕННА'!AZ126*$BY$4,0)*2,2),0)</f>
        <v>0</v>
      </c>
      <c r="BB122" s="311">
        <f>IF('ПЛАН НАВЧАЛЬНОГО ПРОЦЕСУ ДЕННА'!BA126&gt;0,IF(ROUND('ПЛАН НАВЧАЛЬНОГО ПРОЦЕСУ ДЕННА'!BA126*$BY$4,0)&gt;0,ROUND('ПЛАН НАВЧАЛЬНОГО ПРОЦЕСУ ДЕННА'!BA126*$BY$4,0)*2,2),0)</f>
        <v>0</v>
      </c>
      <c r="BC122" s="70">
        <f>'ПЛАН НАВЧАЛЬНОГО ПРОЦЕСУ ДЕННА'!BB126</f>
        <v>0</v>
      </c>
      <c r="BD122" s="311">
        <f>IF('ПЛАН НАВЧАЛЬНОГО ПРОЦЕСУ ДЕННА'!BC126&gt;0,IF(ROUND('ПЛАН НАВЧАЛЬНОГО ПРОЦЕСУ ДЕННА'!BC126*$BY$4,0)&gt;0,ROUND('ПЛАН НАВЧАЛЬНОГО ПРОЦЕСУ ДЕННА'!BC126*$BY$4,0)*2,2),0)</f>
        <v>0</v>
      </c>
      <c r="BE122" s="311">
        <f>IF('ПЛАН НАВЧАЛЬНОГО ПРОЦЕСУ ДЕННА'!BD126&gt;0,IF(ROUND('ПЛАН НАВЧАЛЬНОГО ПРОЦЕСУ ДЕННА'!BD126*$BY$4,0)&gt;0,ROUND('ПЛАН НАВЧАЛЬНОГО ПРОЦЕСУ ДЕННА'!BD126*$BY$4,0)*2,2),0)</f>
        <v>0</v>
      </c>
      <c r="BF122" s="311">
        <f>IF('ПЛАН НАВЧАЛЬНОГО ПРОЦЕСУ ДЕННА'!BE126&gt;0,IF(ROUND('ПЛАН НАВЧАЛЬНОГО ПРОЦЕСУ ДЕННА'!BE126*$BY$4,0)&gt;0,ROUND('ПЛАН НАВЧАЛЬНОГО ПРОЦЕСУ ДЕННА'!BE126*$BY$4,0)*2,2),0)</f>
        <v>0</v>
      </c>
      <c r="BG122" s="70">
        <f>'ПЛАН НАВЧАЛЬНОГО ПРОЦЕСУ ДЕННА'!BF126</f>
        <v>0</v>
      </c>
      <c r="BH122" s="311">
        <f>IF('ПЛАН НАВЧАЛЬНОГО ПРОЦЕСУ ДЕННА'!BG126&gt;0,IF(ROUND('ПЛАН НАВЧАЛЬНОГО ПРОЦЕСУ ДЕННА'!BG126*$BY$4,0)&gt;0,ROUND('ПЛАН НАВЧАЛЬНОГО ПРОЦЕСУ ДЕННА'!BG126*$BY$4,0)*2,2),0)</f>
        <v>0</v>
      </c>
      <c r="BI122" s="311">
        <f>IF('ПЛАН НАВЧАЛЬНОГО ПРОЦЕСУ ДЕННА'!BH126&gt;0,IF(ROUND('ПЛАН НАВЧАЛЬНОГО ПРОЦЕСУ ДЕННА'!BH126*$BY$4,0)&gt;0,ROUND('ПЛАН НАВЧАЛЬНОГО ПРОЦЕСУ ДЕННА'!BH126*$BY$4,0)*2,2),0)</f>
        <v>0</v>
      </c>
      <c r="BJ122" s="311">
        <f>IF('ПЛАН НАВЧАЛЬНОГО ПРОЦЕСУ ДЕННА'!BI126&gt;0,IF(ROUND('ПЛАН НАВЧАЛЬНОГО ПРОЦЕСУ ДЕННА'!BI126*$BY$4,0)&gt;0,ROUND('ПЛАН НАВЧАЛЬНОГО ПРОЦЕСУ ДЕННА'!BI126*$BY$4,0)*2,2),0)</f>
        <v>0</v>
      </c>
      <c r="BK122" s="70">
        <f>'ПЛАН НАВЧАЛЬНОГО ПРОЦЕСУ ДЕННА'!BJ126</f>
        <v>0</v>
      </c>
      <c r="BL122" s="63">
        <f t="shared" si="134"/>
        <v>0</v>
      </c>
      <c r="BM122" s="127" t="str">
        <f t="shared" si="135"/>
        <v/>
      </c>
      <c r="BN122" s="14">
        <f t="shared" si="173"/>
        <v>0</v>
      </c>
      <c r="BO122" s="88">
        <f t="shared" si="137"/>
        <v>0</v>
      </c>
      <c r="BP122" s="14">
        <f t="shared" si="174"/>
        <v>0</v>
      </c>
      <c r="BQ122" s="14">
        <f t="shared" si="175"/>
        <v>0</v>
      </c>
      <c r="BR122" s="14">
        <f t="shared" si="176"/>
        <v>0</v>
      </c>
      <c r="BS122" s="14">
        <f t="shared" si="177"/>
        <v>0</v>
      </c>
      <c r="BT122" s="14">
        <f t="shared" si="178"/>
        <v>0</v>
      </c>
      <c r="BU122" s="14">
        <f t="shared" si="179"/>
        <v>0</v>
      </c>
      <c r="BV122" s="92">
        <f t="shared" si="172"/>
        <v>0</v>
      </c>
      <c r="BY122" s="14">
        <f t="shared" si="180"/>
        <v>0</v>
      </c>
      <c r="BZ122" s="14">
        <f t="shared" si="181"/>
        <v>0</v>
      </c>
      <c r="CA122" s="14">
        <f t="shared" si="182"/>
        <v>0</v>
      </c>
      <c r="CB122" s="14">
        <f t="shared" si="183"/>
        <v>0</v>
      </c>
      <c r="CC122" s="14">
        <f t="shared" si="184"/>
        <v>0</v>
      </c>
      <c r="CD122" s="14">
        <f t="shared" si="185"/>
        <v>0</v>
      </c>
      <c r="CE122" s="14">
        <f t="shared" si="186"/>
        <v>0</v>
      </c>
      <c r="CF122" s="14">
        <f t="shared" si="187"/>
        <v>0</v>
      </c>
      <c r="CG122" s="212">
        <f t="shared" si="152"/>
        <v>0</v>
      </c>
      <c r="CH122" s="312">
        <f t="shared" si="153"/>
        <v>0</v>
      </c>
      <c r="CJ122" s="313">
        <f t="shared" si="154"/>
        <v>0</v>
      </c>
      <c r="CK122" s="313">
        <f t="shared" si="155"/>
        <v>0</v>
      </c>
      <c r="CL122" s="313">
        <f t="shared" si="156"/>
        <v>0</v>
      </c>
      <c r="CM122" s="313">
        <f t="shared" si="157"/>
        <v>0</v>
      </c>
      <c r="CN122" s="313">
        <f t="shared" si="158"/>
        <v>0</v>
      </c>
      <c r="CO122" s="313">
        <f t="shared" si="159"/>
        <v>0</v>
      </c>
      <c r="CP122" s="313">
        <f t="shared" si="160"/>
        <v>0</v>
      </c>
      <c r="CQ122" s="313">
        <f t="shared" si="161"/>
        <v>0</v>
      </c>
      <c r="CR122" s="314">
        <f t="shared" si="162"/>
        <v>0</v>
      </c>
      <c r="CS122" s="313">
        <f t="shared" si="163"/>
        <v>0</v>
      </c>
      <c r="CT122" s="313">
        <f t="shared" si="164"/>
        <v>0</v>
      </c>
      <c r="CU122" s="315">
        <f t="shared" si="165"/>
        <v>0</v>
      </c>
      <c r="CV122" s="313">
        <f t="shared" si="166"/>
        <v>0</v>
      </c>
      <c r="CW122" s="313">
        <f t="shared" si="167"/>
        <v>0</v>
      </c>
      <c r="CX122" s="313">
        <f t="shared" si="168"/>
        <v>0</v>
      </c>
      <c r="CY122" s="313">
        <f t="shared" si="169"/>
        <v>0</v>
      </c>
      <c r="CZ122" s="313">
        <f t="shared" si="170"/>
        <v>0</v>
      </c>
      <c r="DA122" s="316">
        <f t="shared" si="171"/>
        <v>0</v>
      </c>
      <c r="DE122" s="317">
        <f t="shared" si="188"/>
        <v>0</v>
      </c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</row>
    <row r="123" spans="1:127" s="19" customFormat="1" ht="12.5" hidden="1">
      <c r="A123" s="22" t="str">
        <f>'ПЛАН НАВЧАЛЬНОГО ПРОЦЕСУ ДЕННА'!A127</f>
        <v>2.17</v>
      </c>
      <c r="B123" s="305" t="str">
        <f>'ПЛАН НАВЧАЛЬНОГО ПРОЦЕСУ ДЕННА'!B127</f>
        <v>Вибіркова дисципліна 17</v>
      </c>
      <c r="C123" s="306"/>
      <c r="D123" s="307">
        <f>'ПЛАН НАВЧАЛЬНОГО ПРОЦЕСУ ДЕННА'!D127</f>
        <v>0</v>
      </c>
      <c r="E123" s="308">
        <f>'ПЛАН НАВЧАЛЬНОГО ПРОЦЕСУ ДЕННА'!E127</f>
        <v>0</v>
      </c>
      <c r="F123" s="308">
        <f>'ПЛАН НАВЧАЛЬНОГО ПРОЦЕСУ ДЕННА'!F127</f>
        <v>0</v>
      </c>
      <c r="G123" s="309">
        <f>'ПЛАН НАВЧАЛЬНОГО ПРОЦЕСУ ДЕННА'!G127</f>
        <v>0</v>
      </c>
      <c r="H123" s="307">
        <f>'ПЛАН НАВЧАЛЬНОГО ПРОЦЕСУ ДЕННА'!H127</f>
        <v>0</v>
      </c>
      <c r="I123" s="308">
        <f>'ПЛАН НАВЧАЛЬНОГО ПРОЦЕСУ ДЕННА'!I127</f>
        <v>0</v>
      </c>
      <c r="J123" s="308">
        <f>'ПЛАН НАВЧАЛЬНОГО ПРОЦЕСУ ДЕННА'!J127</f>
        <v>0</v>
      </c>
      <c r="K123" s="308">
        <f>'ПЛАН НАВЧАЛЬНОГО ПРОЦЕСУ ДЕННА'!K127</f>
        <v>0</v>
      </c>
      <c r="L123" s="308">
        <f>'ПЛАН НАВЧАЛЬНОГО ПРОЦЕСУ ДЕННА'!L127</f>
        <v>0</v>
      </c>
      <c r="M123" s="308">
        <f>'ПЛАН НАВЧАЛЬНОГО ПРОЦЕСУ ДЕННА'!M127</f>
        <v>0</v>
      </c>
      <c r="N123" s="308">
        <f>'ПЛАН НАВЧАЛЬНОГО ПРОЦЕСУ ДЕННА'!N127</f>
        <v>0</v>
      </c>
      <c r="O123" s="308">
        <f>'ПЛАН НАВЧАЛЬНОГО ПРОЦЕСУ ДЕННА'!O127</f>
        <v>0</v>
      </c>
      <c r="P123" s="273">
        <f>'ПЛАН НАВЧАЛЬНОГО ПРОЦЕСУ ДЕННА'!P127</f>
        <v>0</v>
      </c>
      <c r="Q123" s="273">
        <f>'ПЛАН НАВЧАЛЬНОГО ПРОЦЕСУ ДЕННА'!Q127</f>
        <v>0</v>
      </c>
      <c r="R123" s="307">
        <f>'ПЛАН НАВЧАЛЬНОГО ПРОЦЕСУ ДЕННА'!R127</f>
        <v>0</v>
      </c>
      <c r="S123" s="308">
        <f>'ПЛАН НАВЧАЛЬНОГО ПРОЦЕСУ ДЕННА'!S127</f>
        <v>0</v>
      </c>
      <c r="T123" s="308">
        <f>'ПЛАН НАВЧАЛЬНОГО ПРОЦЕСУ ДЕННА'!T127</f>
        <v>0</v>
      </c>
      <c r="U123" s="308">
        <f>'ПЛАН НАВЧАЛЬНОГО ПРОЦЕСУ ДЕННА'!U127</f>
        <v>0</v>
      </c>
      <c r="V123" s="308">
        <f>'ПЛАН НАВЧАЛЬНОГО ПРОЦЕСУ ДЕННА'!V127</f>
        <v>0</v>
      </c>
      <c r="W123" s="308">
        <f>'ПЛАН НАВЧАЛЬНОГО ПРОЦЕСУ ДЕННА'!W127</f>
        <v>0</v>
      </c>
      <c r="X123" s="308"/>
      <c r="Y123" s="308">
        <f>'ПЛАН НАВЧАЛЬНОГО ПРОЦЕСУ ДЕННА'!X127</f>
        <v>0</v>
      </c>
      <c r="Z123" s="310">
        <f>'ПЛАН НАВЧАЛЬНОГО ПРОЦЕСУ ДЕННА'!Y127</f>
        <v>0</v>
      </c>
      <c r="AA123" s="147">
        <f t="shared" si="133"/>
        <v>0</v>
      </c>
      <c r="AB123" s="9"/>
      <c r="AC123" s="9"/>
      <c r="AD123" s="9"/>
      <c r="AE123" s="9"/>
      <c r="AF123" s="311">
        <f>IF('ПЛАН НАВЧАЛЬНОГО ПРОЦЕСУ ДЕННА'!AE127&gt;0,IF(ROUND('ПЛАН НАВЧАЛЬНОГО ПРОЦЕСУ ДЕННА'!AE127*$BY$4,0)&gt;0,ROUND('ПЛАН НАВЧАЛЬНОГО ПРОЦЕСУ ДЕННА'!AE127*$BY$4,0)*2,2),0)</f>
        <v>0</v>
      </c>
      <c r="AG123" s="311">
        <f>IF('ПЛАН НАВЧАЛЬНОГО ПРОЦЕСУ ДЕННА'!AF127&gt;0,IF(ROUND('ПЛАН НАВЧАЛЬНОГО ПРОЦЕСУ ДЕННА'!AF127*$BY$4,0)&gt;0,ROUND('ПЛАН НАВЧАЛЬНОГО ПРОЦЕСУ ДЕННА'!AF127*$BY$4,0)*2,2),0)</f>
        <v>0</v>
      </c>
      <c r="AH123" s="311">
        <f>IF('ПЛАН НАВЧАЛЬНОГО ПРОЦЕСУ ДЕННА'!AG127&gt;0,IF(ROUND('ПЛАН НАВЧАЛЬНОГО ПРОЦЕСУ ДЕННА'!AG127*$BY$4,0)&gt;0,ROUND('ПЛАН НАВЧАЛЬНОГО ПРОЦЕСУ ДЕННА'!AG127*$BY$4,0)*2,2),0)</f>
        <v>0</v>
      </c>
      <c r="AI123" s="70">
        <f>'ПЛАН НАВЧАЛЬНОГО ПРОЦЕСУ ДЕННА'!AH127</f>
        <v>0</v>
      </c>
      <c r="AJ123" s="311">
        <f>IF('ПЛАН НАВЧАЛЬНОГО ПРОЦЕСУ ДЕННА'!AI127&gt;0,IF(ROUND('ПЛАН НАВЧАЛЬНОГО ПРОЦЕСУ ДЕННА'!AI127*$BY$4,0)&gt;0,ROUND('ПЛАН НАВЧАЛЬНОГО ПРОЦЕСУ ДЕННА'!AI127*$BY$4,0)*2,2),0)</f>
        <v>0</v>
      </c>
      <c r="AK123" s="311">
        <f>IF('ПЛАН НАВЧАЛЬНОГО ПРОЦЕСУ ДЕННА'!AJ127&gt;0,IF(ROUND('ПЛАН НАВЧАЛЬНОГО ПРОЦЕСУ ДЕННА'!AJ127*$BY$4,0)&gt;0,ROUND('ПЛАН НАВЧАЛЬНОГО ПРОЦЕСУ ДЕННА'!AJ127*$BY$4,0)*2,2),0)</f>
        <v>0</v>
      </c>
      <c r="AL123" s="311">
        <f>IF('ПЛАН НАВЧАЛЬНОГО ПРОЦЕСУ ДЕННА'!AK127&gt;0,IF(ROUND('ПЛАН НАВЧАЛЬНОГО ПРОЦЕСУ ДЕННА'!AK127*$BY$4,0)&gt;0,ROUND('ПЛАН НАВЧАЛЬНОГО ПРОЦЕСУ ДЕННА'!AK127*$BY$4,0)*2,2),0)</f>
        <v>0</v>
      </c>
      <c r="AM123" s="70">
        <f>'ПЛАН НАВЧАЛЬНОГО ПРОЦЕСУ ДЕННА'!AL127</f>
        <v>0</v>
      </c>
      <c r="AN123" s="311">
        <f>IF('ПЛАН НАВЧАЛЬНОГО ПРОЦЕСУ ДЕННА'!AM127&gt;0,IF(ROUND('ПЛАН НАВЧАЛЬНОГО ПРОЦЕСУ ДЕННА'!AM127*$BY$4,0)&gt;0,ROUND('ПЛАН НАВЧАЛЬНОГО ПРОЦЕСУ ДЕННА'!AM127*$BY$4,0)*2,2),0)</f>
        <v>0</v>
      </c>
      <c r="AO123" s="311">
        <f>IF('ПЛАН НАВЧАЛЬНОГО ПРОЦЕСУ ДЕННА'!AN127&gt;0,IF(ROUND('ПЛАН НАВЧАЛЬНОГО ПРОЦЕСУ ДЕННА'!AN127*$BY$4,0)&gt;0,ROUND('ПЛАН НАВЧАЛЬНОГО ПРОЦЕСУ ДЕННА'!AN127*$BY$4,0)*2,2),0)</f>
        <v>0</v>
      </c>
      <c r="AP123" s="311">
        <f>IF('ПЛАН НАВЧАЛЬНОГО ПРОЦЕСУ ДЕННА'!AO127&gt;0,IF(ROUND('ПЛАН НАВЧАЛЬНОГО ПРОЦЕСУ ДЕННА'!AO127*$BY$4,0)&gt;0,ROUND('ПЛАН НАВЧАЛЬНОГО ПРОЦЕСУ ДЕННА'!AO127*$BY$4,0)*2,2),0)</f>
        <v>0</v>
      </c>
      <c r="AQ123" s="70">
        <f>'ПЛАН НАВЧАЛЬНОГО ПРОЦЕСУ ДЕННА'!AP127</f>
        <v>0</v>
      </c>
      <c r="AR123" s="311">
        <f>IF('ПЛАН НАВЧАЛЬНОГО ПРОЦЕСУ ДЕННА'!AQ127&gt;0,IF(ROUND('ПЛАН НАВЧАЛЬНОГО ПРОЦЕСУ ДЕННА'!AQ127*$BY$4,0)&gt;0,ROUND('ПЛАН НАВЧАЛЬНОГО ПРОЦЕСУ ДЕННА'!AQ127*$BY$4,0)*2,2),0)</f>
        <v>0</v>
      </c>
      <c r="AS123" s="311">
        <f>IF('ПЛАН НАВЧАЛЬНОГО ПРОЦЕСУ ДЕННА'!AR127&gt;0,IF(ROUND('ПЛАН НАВЧАЛЬНОГО ПРОЦЕСУ ДЕННА'!AR127*$BY$4,0)&gt;0,ROUND('ПЛАН НАВЧАЛЬНОГО ПРОЦЕСУ ДЕННА'!AR127*$BY$4,0)*2,2),0)</f>
        <v>0</v>
      </c>
      <c r="AT123" s="311">
        <f>IF('ПЛАН НАВЧАЛЬНОГО ПРОЦЕСУ ДЕННА'!AS127&gt;0,IF(ROUND('ПЛАН НАВЧАЛЬНОГО ПРОЦЕСУ ДЕННА'!AS127*$BY$4,0)&gt;0,ROUND('ПЛАН НАВЧАЛЬНОГО ПРОЦЕСУ ДЕННА'!AS127*$BY$4,0)*2,2),0)</f>
        <v>0</v>
      </c>
      <c r="AU123" s="70">
        <f>'ПЛАН НАВЧАЛЬНОГО ПРОЦЕСУ ДЕННА'!AT127</f>
        <v>0</v>
      </c>
      <c r="AV123" s="311">
        <f>IF('ПЛАН НАВЧАЛЬНОГО ПРОЦЕСУ ДЕННА'!AU127&gt;0,IF(ROUND('ПЛАН НАВЧАЛЬНОГО ПРОЦЕСУ ДЕННА'!AU127*$BY$4,0)&gt;0,ROUND('ПЛАН НАВЧАЛЬНОГО ПРОЦЕСУ ДЕННА'!AU127*$BY$4,0)*2,2),0)</f>
        <v>0</v>
      </c>
      <c r="AW123" s="311">
        <f>IF('ПЛАН НАВЧАЛЬНОГО ПРОЦЕСУ ДЕННА'!AV127&gt;0,IF(ROUND('ПЛАН НАВЧАЛЬНОГО ПРОЦЕСУ ДЕННА'!AV127*$BY$4,0)&gt;0,ROUND('ПЛАН НАВЧАЛЬНОГО ПРОЦЕСУ ДЕННА'!AV127*$BY$4,0)*2,2),0)</f>
        <v>0</v>
      </c>
      <c r="AX123" s="311">
        <f>IF('ПЛАН НАВЧАЛЬНОГО ПРОЦЕСУ ДЕННА'!AW127&gt;0,IF(ROUND('ПЛАН НАВЧАЛЬНОГО ПРОЦЕСУ ДЕННА'!AW127*$BY$4,0)&gt;0,ROUND('ПЛАН НАВЧАЛЬНОГО ПРОЦЕСУ ДЕННА'!AW127*$BY$4,0)*2,2),0)</f>
        <v>0</v>
      </c>
      <c r="AY123" s="70">
        <f>'ПЛАН НАВЧАЛЬНОГО ПРОЦЕСУ ДЕННА'!AX127</f>
        <v>0</v>
      </c>
      <c r="AZ123" s="311">
        <f>IF('ПЛАН НАВЧАЛЬНОГО ПРОЦЕСУ ДЕННА'!AY127&gt;0,IF(ROUND('ПЛАН НАВЧАЛЬНОГО ПРОЦЕСУ ДЕННА'!AY127*$BY$4,0)&gt;0,ROUND('ПЛАН НАВЧАЛЬНОГО ПРОЦЕСУ ДЕННА'!AY127*$BY$4,0)*2,2),0)</f>
        <v>0</v>
      </c>
      <c r="BA123" s="311">
        <f>IF('ПЛАН НАВЧАЛЬНОГО ПРОЦЕСУ ДЕННА'!AZ127&gt;0,IF(ROUND('ПЛАН НАВЧАЛЬНОГО ПРОЦЕСУ ДЕННА'!AZ127*$BY$4,0)&gt;0,ROUND('ПЛАН НАВЧАЛЬНОГО ПРОЦЕСУ ДЕННА'!AZ127*$BY$4,0)*2,2),0)</f>
        <v>0</v>
      </c>
      <c r="BB123" s="311">
        <f>IF('ПЛАН НАВЧАЛЬНОГО ПРОЦЕСУ ДЕННА'!BA127&gt;0,IF(ROUND('ПЛАН НАВЧАЛЬНОГО ПРОЦЕСУ ДЕННА'!BA127*$BY$4,0)&gt;0,ROUND('ПЛАН НАВЧАЛЬНОГО ПРОЦЕСУ ДЕННА'!BA127*$BY$4,0)*2,2),0)</f>
        <v>0</v>
      </c>
      <c r="BC123" s="70">
        <f>'ПЛАН НАВЧАЛЬНОГО ПРОЦЕСУ ДЕННА'!BB127</f>
        <v>0</v>
      </c>
      <c r="BD123" s="311">
        <f>IF('ПЛАН НАВЧАЛЬНОГО ПРОЦЕСУ ДЕННА'!BC127&gt;0,IF(ROUND('ПЛАН НАВЧАЛЬНОГО ПРОЦЕСУ ДЕННА'!BC127*$BY$4,0)&gt;0,ROUND('ПЛАН НАВЧАЛЬНОГО ПРОЦЕСУ ДЕННА'!BC127*$BY$4,0)*2,2),0)</f>
        <v>0</v>
      </c>
      <c r="BE123" s="311">
        <f>IF('ПЛАН НАВЧАЛЬНОГО ПРОЦЕСУ ДЕННА'!BD127&gt;0,IF(ROUND('ПЛАН НАВЧАЛЬНОГО ПРОЦЕСУ ДЕННА'!BD127*$BY$4,0)&gt;0,ROUND('ПЛАН НАВЧАЛЬНОГО ПРОЦЕСУ ДЕННА'!BD127*$BY$4,0)*2,2),0)</f>
        <v>0</v>
      </c>
      <c r="BF123" s="311">
        <f>IF('ПЛАН НАВЧАЛЬНОГО ПРОЦЕСУ ДЕННА'!BE127&gt;0,IF(ROUND('ПЛАН НАВЧАЛЬНОГО ПРОЦЕСУ ДЕННА'!BE127*$BY$4,0)&gt;0,ROUND('ПЛАН НАВЧАЛЬНОГО ПРОЦЕСУ ДЕННА'!BE127*$BY$4,0)*2,2),0)</f>
        <v>0</v>
      </c>
      <c r="BG123" s="70">
        <f>'ПЛАН НАВЧАЛЬНОГО ПРОЦЕСУ ДЕННА'!BF127</f>
        <v>0</v>
      </c>
      <c r="BH123" s="311">
        <f>IF('ПЛАН НАВЧАЛЬНОГО ПРОЦЕСУ ДЕННА'!BG127&gt;0,IF(ROUND('ПЛАН НАВЧАЛЬНОГО ПРОЦЕСУ ДЕННА'!BG127*$BY$4,0)&gt;0,ROUND('ПЛАН НАВЧАЛЬНОГО ПРОЦЕСУ ДЕННА'!BG127*$BY$4,0)*2,2),0)</f>
        <v>0</v>
      </c>
      <c r="BI123" s="311">
        <f>IF('ПЛАН НАВЧАЛЬНОГО ПРОЦЕСУ ДЕННА'!BH127&gt;0,IF(ROUND('ПЛАН НАВЧАЛЬНОГО ПРОЦЕСУ ДЕННА'!BH127*$BY$4,0)&gt;0,ROUND('ПЛАН НАВЧАЛЬНОГО ПРОЦЕСУ ДЕННА'!BH127*$BY$4,0)*2,2),0)</f>
        <v>0</v>
      </c>
      <c r="BJ123" s="311">
        <f>IF('ПЛАН НАВЧАЛЬНОГО ПРОЦЕСУ ДЕННА'!BI127&gt;0,IF(ROUND('ПЛАН НАВЧАЛЬНОГО ПРОЦЕСУ ДЕННА'!BI127*$BY$4,0)&gt;0,ROUND('ПЛАН НАВЧАЛЬНОГО ПРОЦЕСУ ДЕННА'!BI127*$BY$4,0)*2,2),0)</f>
        <v>0</v>
      </c>
      <c r="BK123" s="70">
        <f>'ПЛАН НАВЧАЛЬНОГО ПРОЦЕСУ ДЕННА'!BJ127</f>
        <v>0</v>
      </c>
      <c r="BL123" s="63">
        <f t="shared" si="134"/>
        <v>0</v>
      </c>
      <c r="BM123" s="127" t="str">
        <f t="shared" si="135"/>
        <v/>
      </c>
      <c r="BN123" s="14">
        <f t="shared" si="173"/>
        <v>0</v>
      </c>
      <c r="BO123" s="88">
        <f t="shared" si="137"/>
        <v>0</v>
      </c>
      <c r="BP123" s="14">
        <f t="shared" si="174"/>
        <v>0</v>
      </c>
      <c r="BQ123" s="14">
        <f t="shared" si="175"/>
        <v>0</v>
      </c>
      <c r="BR123" s="14">
        <f t="shared" si="176"/>
        <v>0</v>
      </c>
      <c r="BS123" s="14">
        <f t="shared" si="177"/>
        <v>0</v>
      </c>
      <c r="BT123" s="14">
        <f t="shared" si="178"/>
        <v>0</v>
      </c>
      <c r="BU123" s="14">
        <f t="shared" si="179"/>
        <v>0</v>
      </c>
      <c r="BV123" s="92">
        <f t="shared" si="172"/>
        <v>0</v>
      </c>
      <c r="BY123" s="14">
        <f t="shared" si="180"/>
        <v>0</v>
      </c>
      <c r="BZ123" s="14">
        <f t="shared" si="181"/>
        <v>0</v>
      </c>
      <c r="CA123" s="14">
        <f t="shared" si="182"/>
        <v>0</v>
      </c>
      <c r="CB123" s="14">
        <f t="shared" si="183"/>
        <v>0</v>
      </c>
      <c r="CC123" s="14">
        <f t="shared" si="184"/>
        <v>0</v>
      </c>
      <c r="CD123" s="14">
        <f t="shared" si="185"/>
        <v>0</v>
      </c>
      <c r="CE123" s="14">
        <f t="shared" si="186"/>
        <v>0</v>
      </c>
      <c r="CF123" s="14">
        <f t="shared" si="187"/>
        <v>0</v>
      </c>
      <c r="CG123" s="212">
        <f t="shared" si="152"/>
        <v>0</v>
      </c>
      <c r="CH123" s="312">
        <f t="shared" si="153"/>
        <v>0</v>
      </c>
      <c r="CJ123" s="313">
        <f t="shared" si="154"/>
        <v>0</v>
      </c>
      <c r="CK123" s="313">
        <f t="shared" si="155"/>
        <v>0</v>
      </c>
      <c r="CL123" s="313">
        <f t="shared" si="156"/>
        <v>0</v>
      </c>
      <c r="CM123" s="313">
        <f t="shared" si="157"/>
        <v>0</v>
      </c>
      <c r="CN123" s="313">
        <f t="shared" si="158"/>
        <v>0</v>
      </c>
      <c r="CO123" s="313">
        <f t="shared" si="159"/>
        <v>0</v>
      </c>
      <c r="CP123" s="313">
        <f t="shared" si="160"/>
        <v>0</v>
      </c>
      <c r="CQ123" s="313">
        <f t="shared" si="161"/>
        <v>0</v>
      </c>
      <c r="CR123" s="314">
        <f t="shared" si="162"/>
        <v>0</v>
      </c>
      <c r="CS123" s="313">
        <f t="shared" si="163"/>
        <v>0</v>
      </c>
      <c r="CT123" s="313">
        <f t="shared" si="164"/>
        <v>0</v>
      </c>
      <c r="CU123" s="315">
        <f t="shared" si="165"/>
        <v>0</v>
      </c>
      <c r="CV123" s="313">
        <f t="shared" si="166"/>
        <v>0</v>
      </c>
      <c r="CW123" s="313">
        <f t="shared" si="167"/>
        <v>0</v>
      </c>
      <c r="CX123" s="313">
        <f t="shared" si="168"/>
        <v>0</v>
      </c>
      <c r="CY123" s="313">
        <f t="shared" si="169"/>
        <v>0</v>
      </c>
      <c r="CZ123" s="313">
        <f t="shared" si="170"/>
        <v>0</v>
      </c>
      <c r="DA123" s="316">
        <f t="shared" si="171"/>
        <v>0</v>
      </c>
      <c r="DE123" s="317">
        <f t="shared" si="188"/>
        <v>0</v>
      </c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1:127" s="19" customFormat="1" ht="12.5" hidden="1">
      <c r="A124" s="22" t="str">
        <f>'ПЛАН НАВЧАЛЬНОГО ПРОЦЕСУ ДЕННА'!A128</f>
        <v>2.18</v>
      </c>
      <c r="B124" s="305" t="str">
        <f>'ПЛАН НАВЧАЛЬНОГО ПРОЦЕСУ ДЕННА'!B128</f>
        <v>Вибіркова дисципліна 18</v>
      </c>
      <c r="C124" s="306"/>
      <c r="D124" s="307">
        <f>'ПЛАН НАВЧАЛЬНОГО ПРОЦЕСУ ДЕННА'!D128</f>
        <v>0</v>
      </c>
      <c r="E124" s="308">
        <f>'ПЛАН НАВЧАЛЬНОГО ПРОЦЕСУ ДЕННА'!E128</f>
        <v>0</v>
      </c>
      <c r="F124" s="308">
        <f>'ПЛАН НАВЧАЛЬНОГО ПРОЦЕСУ ДЕННА'!F128</f>
        <v>0</v>
      </c>
      <c r="G124" s="309">
        <f>'ПЛАН НАВЧАЛЬНОГО ПРОЦЕСУ ДЕННА'!G128</f>
        <v>0</v>
      </c>
      <c r="H124" s="307">
        <f>'ПЛАН НАВЧАЛЬНОГО ПРОЦЕСУ ДЕННА'!H128</f>
        <v>0</v>
      </c>
      <c r="I124" s="308">
        <f>'ПЛАН НАВЧАЛЬНОГО ПРОЦЕСУ ДЕННА'!I128</f>
        <v>0</v>
      </c>
      <c r="J124" s="308">
        <f>'ПЛАН НАВЧАЛЬНОГО ПРОЦЕСУ ДЕННА'!J128</f>
        <v>0</v>
      </c>
      <c r="K124" s="308">
        <f>'ПЛАН НАВЧАЛЬНОГО ПРОЦЕСУ ДЕННА'!K128</f>
        <v>0</v>
      </c>
      <c r="L124" s="308">
        <f>'ПЛАН НАВЧАЛЬНОГО ПРОЦЕСУ ДЕННА'!L128</f>
        <v>0</v>
      </c>
      <c r="M124" s="308">
        <f>'ПЛАН НАВЧАЛЬНОГО ПРОЦЕСУ ДЕННА'!M128</f>
        <v>0</v>
      </c>
      <c r="N124" s="308">
        <f>'ПЛАН НАВЧАЛЬНОГО ПРОЦЕСУ ДЕННА'!N128</f>
        <v>0</v>
      </c>
      <c r="O124" s="308">
        <f>'ПЛАН НАВЧАЛЬНОГО ПРОЦЕСУ ДЕННА'!O128</f>
        <v>0</v>
      </c>
      <c r="P124" s="273">
        <f>'ПЛАН НАВЧАЛЬНОГО ПРОЦЕСУ ДЕННА'!P128</f>
        <v>0</v>
      </c>
      <c r="Q124" s="273">
        <f>'ПЛАН НАВЧАЛЬНОГО ПРОЦЕСУ ДЕННА'!Q128</f>
        <v>0</v>
      </c>
      <c r="R124" s="307">
        <f>'ПЛАН НАВЧАЛЬНОГО ПРОЦЕСУ ДЕННА'!R128</f>
        <v>0</v>
      </c>
      <c r="S124" s="308">
        <f>'ПЛАН НАВЧАЛЬНОГО ПРОЦЕСУ ДЕННА'!S128</f>
        <v>0</v>
      </c>
      <c r="T124" s="308">
        <f>'ПЛАН НАВЧАЛЬНОГО ПРОЦЕСУ ДЕННА'!T128</f>
        <v>0</v>
      </c>
      <c r="U124" s="308">
        <f>'ПЛАН НАВЧАЛЬНОГО ПРОЦЕСУ ДЕННА'!U128</f>
        <v>0</v>
      </c>
      <c r="V124" s="308">
        <f>'ПЛАН НАВЧАЛЬНОГО ПРОЦЕСУ ДЕННА'!V128</f>
        <v>0</v>
      </c>
      <c r="W124" s="308">
        <f>'ПЛАН НАВЧАЛЬНОГО ПРОЦЕСУ ДЕННА'!W128</f>
        <v>0</v>
      </c>
      <c r="X124" s="308"/>
      <c r="Y124" s="308">
        <f>'ПЛАН НАВЧАЛЬНОГО ПРОЦЕСУ ДЕННА'!X128</f>
        <v>0</v>
      </c>
      <c r="Z124" s="310">
        <f>'ПЛАН НАВЧАЛЬНОГО ПРОЦЕСУ ДЕННА'!Y128</f>
        <v>0</v>
      </c>
      <c r="AA124" s="147">
        <f t="shared" si="133"/>
        <v>0</v>
      </c>
      <c r="AB124" s="9"/>
      <c r="AC124" s="9"/>
      <c r="AD124" s="9"/>
      <c r="AE124" s="9"/>
      <c r="AF124" s="311">
        <f>IF('ПЛАН НАВЧАЛЬНОГО ПРОЦЕСУ ДЕННА'!AE128&gt;0,IF(ROUND('ПЛАН НАВЧАЛЬНОГО ПРОЦЕСУ ДЕННА'!AE128*$BY$4,0)&gt;0,ROUND('ПЛАН НАВЧАЛЬНОГО ПРОЦЕСУ ДЕННА'!AE128*$BY$4,0)*2,2),0)</f>
        <v>0</v>
      </c>
      <c r="AG124" s="311">
        <f>IF('ПЛАН НАВЧАЛЬНОГО ПРОЦЕСУ ДЕННА'!AF128&gt;0,IF(ROUND('ПЛАН НАВЧАЛЬНОГО ПРОЦЕСУ ДЕННА'!AF128*$BY$4,0)&gt;0,ROUND('ПЛАН НАВЧАЛЬНОГО ПРОЦЕСУ ДЕННА'!AF128*$BY$4,0)*2,2),0)</f>
        <v>0</v>
      </c>
      <c r="AH124" s="311">
        <f>IF('ПЛАН НАВЧАЛЬНОГО ПРОЦЕСУ ДЕННА'!AG128&gt;0,IF(ROUND('ПЛАН НАВЧАЛЬНОГО ПРОЦЕСУ ДЕННА'!AG128*$BY$4,0)&gt;0,ROUND('ПЛАН НАВЧАЛЬНОГО ПРОЦЕСУ ДЕННА'!AG128*$BY$4,0)*2,2),0)</f>
        <v>0</v>
      </c>
      <c r="AI124" s="70">
        <f>'ПЛАН НАВЧАЛЬНОГО ПРОЦЕСУ ДЕННА'!AH128</f>
        <v>0</v>
      </c>
      <c r="AJ124" s="311">
        <f>IF('ПЛАН НАВЧАЛЬНОГО ПРОЦЕСУ ДЕННА'!AI128&gt;0,IF(ROUND('ПЛАН НАВЧАЛЬНОГО ПРОЦЕСУ ДЕННА'!AI128*$BY$4,0)&gt;0,ROUND('ПЛАН НАВЧАЛЬНОГО ПРОЦЕСУ ДЕННА'!AI128*$BY$4,0)*2,2),0)</f>
        <v>0</v>
      </c>
      <c r="AK124" s="311">
        <f>IF('ПЛАН НАВЧАЛЬНОГО ПРОЦЕСУ ДЕННА'!AJ128&gt;0,IF(ROUND('ПЛАН НАВЧАЛЬНОГО ПРОЦЕСУ ДЕННА'!AJ128*$BY$4,0)&gt;0,ROUND('ПЛАН НАВЧАЛЬНОГО ПРОЦЕСУ ДЕННА'!AJ128*$BY$4,0)*2,2),0)</f>
        <v>0</v>
      </c>
      <c r="AL124" s="311">
        <f>IF('ПЛАН НАВЧАЛЬНОГО ПРОЦЕСУ ДЕННА'!AK128&gt;0,IF(ROUND('ПЛАН НАВЧАЛЬНОГО ПРОЦЕСУ ДЕННА'!AK128*$BY$4,0)&gt;0,ROUND('ПЛАН НАВЧАЛЬНОГО ПРОЦЕСУ ДЕННА'!AK128*$BY$4,0)*2,2),0)</f>
        <v>0</v>
      </c>
      <c r="AM124" s="70">
        <f>'ПЛАН НАВЧАЛЬНОГО ПРОЦЕСУ ДЕННА'!AL128</f>
        <v>0</v>
      </c>
      <c r="AN124" s="311">
        <f>IF('ПЛАН НАВЧАЛЬНОГО ПРОЦЕСУ ДЕННА'!AM128&gt;0,IF(ROUND('ПЛАН НАВЧАЛЬНОГО ПРОЦЕСУ ДЕННА'!AM128*$BY$4,0)&gt;0,ROUND('ПЛАН НАВЧАЛЬНОГО ПРОЦЕСУ ДЕННА'!AM128*$BY$4,0)*2,2),0)</f>
        <v>0</v>
      </c>
      <c r="AO124" s="311">
        <f>IF('ПЛАН НАВЧАЛЬНОГО ПРОЦЕСУ ДЕННА'!AN128&gt;0,IF(ROUND('ПЛАН НАВЧАЛЬНОГО ПРОЦЕСУ ДЕННА'!AN128*$BY$4,0)&gt;0,ROUND('ПЛАН НАВЧАЛЬНОГО ПРОЦЕСУ ДЕННА'!AN128*$BY$4,0)*2,2),0)</f>
        <v>0</v>
      </c>
      <c r="AP124" s="311">
        <f>IF('ПЛАН НАВЧАЛЬНОГО ПРОЦЕСУ ДЕННА'!AO128&gt;0,IF(ROUND('ПЛАН НАВЧАЛЬНОГО ПРОЦЕСУ ДЕННА'!AO128*$BY$4,0)&gt;0,ROUND('ПЛАН НАВЧАЛЬНОГО ПРОЦЕСУ ДЕННА'!AO128*$BY$4,0)*2,2),0)</f>
        <v>0</v>
      </c>
      <c r="AQ124" s="70">
        <f>'ПЛАН НАВЧАЛЬНОГО ПРОЦЕСУ ДЕННА'!AP128</f>
        <v>0</v>
      </c>
      <c r="AR124" s="311">
        <f>IF('ПЛАН НАВЧАЛЬНОГО ПРОЦЕСУ ДЕННА'!AQ128&gt;0,IF(ROUND('ПЛАН НАВЧАЛЬНОГО ПРОЦЕСУ ДЕННА'!AQ128*$BY$4,0)&gt;0,ROUND('ПЛАН НАВЧАЛЬНОГО ПРОЦЕСУ ДЕННА'!AQ128*$BY$4,0)*2,2),0)</f>
        <v>0</v>
      </c>
      <c r="AS124" s="311">
        <f>IF('ПЛАН НАВЧАЛЬНОГО ПРОЦЕСУ ДЕННА'!AR128&gt;0,IF(ROUND('ПЛАН НАВЧАЛЬНОГО ПРОЦЕСУ ДЕННА'!AR128*$BY$4,0)&gt;0,ROUND('ПЛАН НАВЧАЛЬНОГО ПРОЦЕСУ ДЕННА'!AR128*$BY$4,0)*2,2),0)</f>
        <v>0</v>
      </c>
      <c r="AT124" s="311">
        <f>IF('ПЛАН НАВЧАЛЬНОГО ПРОЦЕСУ ДЕННА'!AS128&gt;0,IF(ROUND('ПЛАН НАВЧАЛЬНОГО ПРОЦЕСУ ДЕННА'!AS128*$BY$4,0)&gt;0,ROUND('ПЛАН НАВЧАЛЬНОГО ПРОЦЕСУ ДЕННА'!AS128*$BY$4,0)*2,2),0)</f>
        <v>0</v>
      </c>
      <c r="AU124" s="70">
        <f>'ПЛАН НАВЧАЛЬНОГО ПРОЦЕСУ ДЕННА'!AT128</f>
        <v>0</v>
      </c>
      <c r="AV124" s="311">
        <f>IF('ПЛАН НАВЧАЛЬНОГО ПРОЦЕСУ ДЕННА'!AU128&gt;0,IF(ROUND('ПЛАН НАВЧАЛЬНОГО ПРОЦЕСУ ДЕННА'!AU128*$BY$4,0)&gt;0,ROUND('ПЛАН НАВЧАЛЬНОГО ПРОЦЕСУ ДЕННА'!AU128*$BY$4,0)*2,2),0)</f>
        <v>0</v>
      </c>
      <c r="AW124" s="311">
        <f>IF('ПЛАН НАВЧАЛЬНОГО ПРОЦЕСУ ДЕННА'!AV128&gt;0,IF(ROUND('ПЛАН НАВЧАЛЬНОГО ПРОЦЕСУ ДЕННА'!AV128*$BY$4,0)&gt;0,ROUND('ПЛАН НАВЧАЛЬНОГО ПРОЦЕСУ ДЕННА'!AV128*$BY$4,0)*2,2),0)</f>
        <v>0</v>
      </c>
      <c r="AX124" s="311">
        <f>IF('ПЛАН НАВЧАЛЬНОГО ПРОЦЕСУ ДЕННА'!AW128&gt;0,IF(ROUND('ПЛАН НАВЧАЛЬНОГО ПРОЦЕСУ ДЕННА'!AW128*$BY$4,0)&gt;0,ROUND('ПЛАН НАВЧАЛЬНОГО ПРОЦЕСУ ДЕННА'!AW128*$BY$4,0)*2,2),0)</f>
        <v>0</v>
      </c>
      <c r="AY124" s="70">
        <f>'ПЛАН НАВЧАЛЬНОГО ПРОЦЕСУ ДЕННА'!AX128</f>
        <v>0</v>
      </c>
      <c r="AZ124" s="311">
        <f>IF('ПЛАН НАВЧАЛЬНОГО ПРОЦЕСУ ДЕННА'!AY128&gt;0,IF(ROUND('ПЛАН НАВЧАЛЬНОГО ПРОЦЕСУ ДЕННА'!AY128*$BY$4,0)&gt;0,ROUND('ПЛАН НАВЧАЛЬНОГО ПРОЦЕСУ ДЕННА'!AY128*$BY$4,0)*2,2),0)</f>
        <v>0</v>
      </c>
      <c r="BA124" s="311">
        <f>IF('ПЛАН НАВЧАЛЬНОГО ПРОЦЕСУ ДЕННА'!AZ128&gt;0,IF(ROUND('ПЛАН НАВЧАЛЬНОГО ПРОЦЕСУ ДЕННА'!AZ128*$BY$4,0)&gt;0,ROUND('ПЛАН НАВЧАЛЬНОГО ПРОЦЕСУ ДЕННА'!AZ128*$BY$4,0)*2,2),0)</f>
        <v>0</v>
      </c>
      <c r="BB124" s="311">
        <f>IF('ПЛАН НАВЧАЛЬНОГО ПРОЦЕСУ ДЕННА'!BA128&gt;0,IF(ROUND('ПЛАН НАВЧАЛЬНОГО ПРОЦЕСУ ДЕННА'!BA128*$BY$4,0)&gt;0,ROUND('ПЛАН НАВЧАЛЬНОГО ПРОЦЕСУ ДЕННА'!BA128*$BY$4,0)*2,2),0)</f>
        <v>0</v>
      </c>
      <c r="BC124" s="70">
        <f>'ПЛАН НАВЧАЛЬНОГО ПРОЦЕСУ ДЕННА'!BB128</f>
        <v>0</v>
      </c>
      <c r="BD124" s="311">
        <f>IF('ПЛАН НАВЧАЛЬНОГО ПРОЦЕСУ ДЕННА'!BC128&gt;0,IF(ROUND('ПЛАН НАВЧАЛЬНОГО ПРОЦЕСУ ДЕННА'!BC128*$BY$4,0)&gt;0,ROUND('ПЛАН НАВЧАЛЬНОГО ПРОЦЕСУ ДЕННА'!BC128*$BY$4,0)*2,2),0)</f>
        <v>0</v>
      </c>
      <c r="BE124" s="311">
        <f>IF('ПЛАН НАВЧАЛЬНОГО ПРОЦЕСУ ДЕННА'!BD128&gt;0,IF(ROUND('ПЛАН НАВЧАЛЬНОГО ПРОЦЕСУ ДЕННА'!BD128*$BY$4,0)&gt;0,ROUND('ПЛАН НАВЧАЛЬНОГО ПРОЦЕСУ ДЕННА'!BD128*$BY$4,0)*2,2),0)</f>
        <v>0</v>
      </c>
      <c r="BF124" s="311">
        <f>IF('ПЛАН НАВЧАЛЬНОГО ПРОЦЕСУ ДЕННА'!BE128&gt;0,IF(ROUND('ПЛАН НАВЧАЛЬНОГО ПРОЦЕСУ ДЕННА'!BE128*$BY$4,0)&gt;0,ROUND('ПЛАН НАВЧАЛЬНОГО ПРОЦЕСУ ДЕННА'!BE128*$BY$4,0)*2,2),0)</f>
        <v>0</v>
      </c>
      <c r="BG124" s="70">
        <f>'ПЛАН НАВЧАЛЬНОГО ПРОЦЕСУ ДЕННА'!BF128</f>
        <v>0</v>
      </c>
      <c r="BH124" s="311">
        <f>IF('ПЛАН НАВЧАЛЬНОГО ПРОЦЕСУ ДЕННА'!BG128&gt;0,IF(ROUND('ПЛАН НАВЧАЛЬНОГО ПРОЦЕСУ ДЕННА'!BG128*$BY$4,0)&gt;0,ROUND('ПЛАН НАВЧАЛЬНОГО ПРОЦЕСУ ДЕННА'!BG128*$BY$4,0)*2,2),0)</f>
        <v>0</v>
      </c>
      <c r="BI124" s="311">
        <f>IF('ПЛАН НАВЧАЛЬНОГО ПРОЦЕСУ ДЕННА'!BH128&gt;0,IF(ROUND('ПЛАН НАВЧАЛЬНОГО ПРОЦЕСУ ДЕННА'!BH128*$BY$4,0)&gt;0,ROUND('ПЛАН НАВЧАЛЬНОГО ПРОЦЕСУ ДЕННА'!BH128*$BY$4,0)*2,2),0)</f>
        <v>0</v>
      </c>
      <c r="BJ124" s="311">
        <f>IF('ПЛАН НАВЧАЛЬНОГО ПРОЦЕСУ ДЕННА'!BI128&gt;0,IF(ROUND('ПЛАН НАВЧАЛЬНОГО ПРОЦЕСУ ДЕННА'!BI128*$BY$4,0)&gt;0,ROUND('ПЛАН НАВЧАЛЬНОГО ПРОЦЕСУ ДЕННА'!BI128*$BY$4,0)*2,2),0)</f>
        <v>0</v>
      </c>
      <c r="BK124" s="70">
        <f>'ПЛАН НАВЧАЛЬНОГО ПРОЦЕСУ ДЕННА'!BJ128</f>
        <v>0</v>
      </c>
      <c r="BL124" s="63">
        <f t="shared" si="134"/>
        <v>0</v>
      </c>
      <c r="BM124" s="127" t="str">
        <f t="shared" si="135"/>
        <v/>
      </c>
      <c r="BN124" s="14">
        <f t="shared" si="173"/>
        <v>0</v>
      </c>
      <c r="BO124" s="88">
        <f t="shared" si="137"/>
        <v>0</v>
      </c>
      <c r="BP124" s="14">
        <f t="shared" si="174"/>
        <v>0</v>
      </c>
      <c r="BQ124" s="14">
        <f t="shared" si="175"/>
        <v>0</v>
      </c>
      <c r="BR124" s="14">
        <f t="shared" si="176"/>
        <v>0</v>
      </c>
      <c r="BS124" s="14">
        <f t="shared" si="177"/>
        <v>0</v>
      </c>
      <c r="BT124" s="14">
        <f t="shared" si="178"/>
        <v>0</v>
      </c>
      <c r="BU124" s="14">
        <f t="shared" si="179"/>
        <v>0</v>
      </c>
      <c r="BV124" s="92">
        <f t="shared" si="172"/>
        <v>0</v>
      </c>
      <c r="BY124" s="14">
        <f t="shared" si="180"/>
        <v>0</v>
      </c>
      <c r="BZ124" s="14">
        <f t="shared" si="181"/>
        <v>0</v>
      </c>
      <c r="CA124" s="14">
        <f t="shared" si="182"/>
        <v>0</v>
      </c>
      <c r="CB124" s="14">
        <f t="shared" si="183"/>
        <v>0</v>
      </c>
      <c r="CC124" s="14">
        <f t="shared" si="184"/>
        <v>0</v>
      </c>
      <c r="CD124" s="14">
        <f t="shared" si="185"/>
        <v>0</v>
      </c>
      <c r="CE124" s="14">
        <f t="shared" si="186"/>
        <v>0</v>
      </c>
      <c r="CF124" s="14">
        <f t="shared" si="187"/>
        <v>0</v>
      </c>
      <c r="CG124" s="212">
        <f t="shared" si="152"/>
        <v>0</v>
      </c>
      <c r="CH124" s="312">
        <f t="shared" si="153"/>
        <v>0</v>
      </c>
      <c r="CJ124" s="313">
        <f t="shared" si="154"/>
        <v>0</v>
      </c>
      <c r="CK124" s="313">
        <f t="shared" si="155"/>
        <v>0</v>
      </c>
      <c r="CL124" s="313">
        <f t="shared" si="156"/>
        <v>0</v>
      </c>
      <c r="CM124" s="313">
        <f t="shared" si="157"/>
        <v>0</v>
      </c>
      <c r="CN124" s="313">
        <f t="shared" si="158"/>
        <v>0</v>
      </c>
      <c r="CO124" s="313">
        <f t="shared" si="159"/>
        <v>0</v>
      </c>
      <c r="CP124" s="313">
        <f t="shared" si="160"/>
        <v>0</v>
      </c>
      <c r="CQ124" s="313">
        <f t="shared" si="161"/>
        <v>0</v>
      </c>
      <c r="CR124" s="314">
        <f t="shared" si="162"/>
        <v>0</v>
      </c>
      <c r="CS124" s="313">
        <f t="shared" si="163"/>
        <v>0</v>
      </c>
      <c r="CT124" s="313">
        <f t="shared" si="164"/>
        <v>0</v>
      </c>
      <c r="CU124" s="315">
        <f t="shared" si="165"/>
        <v>0</v>
      </c>
      <c r="CV124" s="313">
        <f t="shared" si="166"/>
        <v>0</v>
      </c>
      <c r="CW124" s="313">
        <f t="shared" si="167"/>
        <v>0</v>
      </c>
      <c r="CX124" s="313">
        <f t="shared" si="168"/>
        <v>0</v>
      </c>
      <c r="CY124" s="313">
        <f t="shared" si="169"/>
        <v>0</v>
      </c>
      <c r="CZ124" s="313">
        <f t="shared" si="170"/>
        <v>0</v>
      </c>
      <c r="DA124" s="316">
        <f t="shared" si="171"/>
        <v>0</v>
      </c>
      <c r="DE124" s="317">
        <f t="shared" si="188"/>
        <v>0</v>
      </c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27" s="19" customFormat="1" ht="12.5" hidden="1">
      <c r="A125" s="22" t="str">
        <f>'ПЛАН НАВЧАЛЬНОГО ПРОЦЕСУ ДЕННА'!A129</f>
        <v>2.19</v>
      </c>
      <c r="B125" s="305" t="str">
        <f>'ПЛАН НАВЧАЛЬНОГО ПРОЦЕСУ ДЕННА'!B129</f>
        <v>Вибіркова дисципліна 19</v>
      </c>
      <c r="C125" s="306"/>
      <c r="D125" s="307">
        <f>'ПЛАН НАВЧАЛЬНОГО ПРОЦЕСУ ДЕННА'!D129</f>
        <v>0</v>
      </c>
      <c r="E125" s="308">
        <f>'ПЛАН НАВЧАЛЬНОГО ПРОЦЕСУ ДЕННА'!E129</f>
        <v>0</v>
      </c>
      <c r="F125" s="308">
        <f>'ПЛАН НАВЧАЛЬНОГО ПРОЦЕСУ ДЕННА'!F129</f>
        <v>0</v>
      </c>
      <c r="G125" s="309">
        <f>'ПЛАН НАВЧАЛЬНОГО ПРОЦЕСУ ДЕННА'!G129</f>
        <v>0</v>
      </c>
      <c r="H125" s="307">
        <f>'ПЛАН НАВЧАЛЬНОГО ПРОЦЕСУ ДЕННА'!H129</f>
        <v>0</v>
      </c>
      <c r="I125" s="308">
        <f>'ПЛАН НАВЧАЛЬНОГО ПРОЦЕСУ ДЕННА'!I129</f>
        <v>0</v>
      </c>
      <c r="J125" s="308">
        <f>'ПЛАН НАВЧАЛЬНОГО ПРОЦЕСУ ДЕННА'!J129</f>
        <v>0</v>
      </c>
      <c r="K125" s="308">
        <f>'ПЛАН НАВЧАЛЬНОГО ПРОЦЕСУ ДЕННА'!K129</f>
        <v>0</v>
      </c>
      <c r="L125" s="308">
        <f>'ПЛАН НАВЧАЛЬНОГО ПРОЦЕСУ ДЕННА'!L129</f>
        <v>0</v>
      </c>
      <c r="M125" s="308">
        <f>'ПЛАН НАВЧАЛЬНОГО ПРОЦЕСУ ДЕННА'!M129</f>
        <v>0</v>
      </c>
      <c r="N125" s="308">
        <f>'ПЛАН НАВЧАЛЬНОГО ПРОЦЕСУ ДЕННА'!N129</f>
        <v>0</v>
      </c>
      <c r="O125" s="308">
        <f>'ПЛАН НАВЧАЛЬНОГО ПРОЦЕСУ ДЕННА'!O129</f>
        <v>0</v>
      </c>
      <c r="P125" s="273">
        <f>'ПЛАН НАВЧАЛЬНОГО ПРОЦЕСУ ДЕННА'!P129</f>
        <v>0</v>
      </c>
      <c r="Q125" s="273">
        <f>'ПЛАН НАВЧАЛЬНОГО ПРОЦЕСУ ДЕННА'!Q129</f>
        <v>0</v>
      </c>
      <c r="R125" s="307">
        <f>'ПЛАН НАВЧАЛЬНОГО ПРОЦЕСУ ДЕННА'!R129</f>
        <v>0</v>
      </c>
      <c r="S125" s="308">
        <f>'ПЛАН НАВЧАЛЬНОГО ПРОЦЕСУ ДЕННА'!S129</f>
        <v>0</v>
      </c>
      <c r="T125" s="308">
        <f>'ПЛАН НАВЧАЛЬНОГО ПРОЦЕСУ ДЕННА'!T129</f>
        <v>0</v>
      </c>
      <c r="U125" s="308">
        <f>'ПЛАН НАВЧАЛЬНОГО ПРОЦЕСУ ДЕННА'!U129</f>
        <v>0</v>
      </c>
      <c r="V125" s="308">
        <f>'ПЛАН НАВЧАЛЬНОГО ПРОЦЕСУ ДЕННА'!V129</f>
        <v>0</v>
      </c>
      <c r="W125" s="308">
        <f>'ПЛАН НАВЧАЛЬНОГО ПРОЦЕСУ ДЕННА'!W129</f>
        <v>0</v>
      </c>
      <c r="X125" s="308"/>
      <c r="Y125" s="308">
        <f>'ПЛАН НАВЧАЛЬНОГО ПРОЦЕСУ ДЕННА'!X129</f>
        <v>0</v>
      </c>
      <c r="Z125" s="310">
        <f>'ПЛАН НАВЧАЛЬНОГО ПРОЦЕСУ ДЕННА'!Y129</f>
        <v>0</v>
      </c>
      <c r="AA125" s="147">
        <f t="shared" si="133"/>
        <v>0</v>
      </c>
      <c r="AB125" s="9"/>
      <c r="AC125" s="9"/>
      <c r="AD125" s="9"/>
      <c r="AE125" s="9"/>
      <c r="AF125" s="311">
        <f>IF('ПЛАН НАВЧАЛЬНОГО ПРОЦЕСУ ДЕННА'!AE129&gt;0,IF(ROUND('ПЛАН НАВЧАЛЬНОГО ПРОЦЕСУ ДЕННА'!AE129*$BY$4,0)&gt;0,ROUND('ПЛАН НАВЧАЛЬНОГО ПРОЦЕСУ ДЕННА'!AE129*$BY$4,0)*2,2),0)</f>
        <v>0</v>
      </c>
      <c r="AG125" s="311">
        <f>IF('ПЛАН НАВЧАЛЬНОГО ПРОЦЕСУ ДЕННА'!AF129&gt;0,IF(ROUND('ПЛАН НАВЧАЛЬНОГО ПРОЦЕСУ ДЕННА'!AF129*$BY$4,0)&gt;0,ROUND('ПЛАН НАВЧАЛЬНОГО ПРОЦЕСУ ДЕННА'!AF129*$BY$4,0)*2,2),0)</f>
        <v>0</v>
      </c>
      <c r="AH125" s="311">
        <f>IF('ПЛАН НАВЧАЛЬНОГО ПРОЦЕСУ ДЕННА'!AG129&gt;0,IF(ROUND('ПЛАН НАВЧАЛЬНОГО ПРОЦЕСУ ДЕННА'!AG129*$BY$4,0)&gt;0,ROUND('ПЛАН НАВЧАЛЬНОГО ПРОЦЕСУ ДЕННА'!AG129*$BY$4,0)*2,2),0)</f>
        <v>0</v>
      </c>
      <c r="AI125" s="70">
        <f>'ПЛАН НАВЧАЛЬНОГО ПРОЦЕСУ ДЕННА'!AH129</f>
        <v>0</v>
      </c>
      <c r="AJ125" s="311">
        <f>IF('ПЛАН НАВЧАЛЬНОГО ПРОЦЕСУ ДЕННА'!AI129&gt;0,IF(ROUND('ПЛАН НАВЧАЛЬНОГО ПРОЦЕСУ ДЕННА'!AI129*$BY$4,0)&gt;0,ROUND('ПЛАН НАВЧАЛЬНОГО ПРОЦЕСУ ДЕННА'!AI129*$BY$4,0)*2,2),0)</f>
        <v>0</v>
      </c>
      <c r="AK125" s="311">
        <f>IF('ПЛАН НАВЧАЛЬНОГО ПРОЦЕСУ ДЕННА'!AJ129&gt;0,IF(ROUND('ПЛАН НАВЧАЛЬНОГО ПРОЦЕСУ ДЕННА'!AJ129*$BY$4,0)&gt;0,ROUND('ПЛАН НАВЧАЛЬНОГО ПРОЦЕСУ ДЕННА'!AJ129*$BY$4,0)*2,2),0)</f>
        <v>0</v>
      </c>
      <c r="AL125" s="311">
        <f>IF('ПЛАН НАВЧАЛЬНОГО ПРОЦЕСУ ДЕННА'!AK129&gt;0,IF(ROUND('ПЛАН НАВЧАЛЬНОГО ПРОЦЕСУ ДЕННА'!AK129*$BY$4,0)&gt;0,ROUND('ПЛАН НАВЧАЛЬНОГО ПРОЦЕСУ ДЕННА'!AK129*$BY$4,0)*2,2),0)</f>
        <v>0</v>
      </c>
      <c r="AM125" s="70">
        <f>'ПЛАН НАВЧАЛЬНОГО ПРОЦЕСУ ДЕННА'!AL129</f>
        <v>0</v>
      </c>
      <c r="AN125" s="311">
        <f>IF('ПЛАН НАВЧАЛЬНОГО ПРОЦЕСУ ДЕННА'!AM129&gt;0,IF(ROUND('ПЛАН НАВЧАЛЬНОГО ПРОЦЕСУ ДЕННА'!AM129*$BY$4,0)&gt;0,ROUND('ПЛАН НАВЧАЛЬНОГО ПРОЦЕСУ ДЕННА'!AM129*$BY$4,0)*2,2),0)</f>
        <v>0</v>
      </c>
      <c r="AO125" s="311">
        <f>IF('ПЛАН НАВЧАЛЬНОГО ПРОЦЕСУ ДЕННА'!AN129&gt;0,IF(ROUND('ПЛАН НАВЧАЛЬНОГО ПРОЦЕСУ ДЕННА'!AN129*$BY$4,0)&gt;0,ROUND('ПЛАН НАВЧАЛЬНОГО ПРОЦЕСУ ДЕННА'!AN129*$BY$4,0)*2,2),0)</f>
        <v>0</v>
      </c>
      <c r="AP125" s="311">
        <f>IF('ПЛАН НАВЧАЛЬНОГО ПРОЦЕСУ ДЕННА'!AO129&gt;0,IF(ROUND('ПЛАН НАВЧАЛЬНОГО ПРОЦЕСУ ДЕННА'!AO129*$BY$4,0)&gt;0,ROUND('ПЛАН НАВЧАЛЬНОГО ПРОЦЕСУ ДЕННА'!AO129*$BY$4,0)*2,2),0)</f>
        <v>0</v>
      </c>
      <c r="AQ125" s="70">
        <f>'ПЛАН НАВЧАЛЬНОГО ПРОЦЕСУ ДЕННА'!AP129</f>
        <v>0</v>
      </c>
      <c r="AR125" s="311">
        <f>IF('ПЛАН НАВЧАЛЬНОГО ПРОЦЕСУ ДЕННА'!AQ129&gt;0,IF(ROUND('ПЛАН НАВЧАЛЬНОГО ПРОЦЕСУ ДЕННА'!AQ129*$BY$4,0)&gt;0,ROUND('ПЛАН НАВЧАЛЬНОГО ПРОЦЕСУ ДЕННА'!AQ129*$BY$4,0)*2,2),0)</f>
        <v>0</v>
      </c>
      <c r="AS125" s="311">
        <f>IF('ПЛАН НАВЧАЛЬНОГО ПРОЦЕСУ ДЕННА'!AR129&gt;0,IF(ROUND('ПЛАН НАВЧАЛЬНОГО ПРОЦЕСУ ДЕННА'!AR129*$BY$4,0)&gt;0,ROUND('ПЛАН НАВЧАЛЬНОГО ПРОЦЕСУ ДЕННА'!AR129*$BY$4,0)*2,2),0)</f>
        <v>0</v>
      </c>
      <c r="AT125" s="311">
        <f>IF('ПЛАН НАВЧАЛЬНОГО ПРОЦЕСУ ДЕННА'!AS129&gt;0,IF(ROUND('ПЛАН НАВЧАЛЬНОГО ПРОЦЕСУ ДЕННА'!AS129*$BY$4,0)&gt;0,ROUND('ПЛАН НАВЧАЛЬНОГО ПРОЦЕСУ ДЕННА'!AS129*$BY$4,0)*2,2),0)</f>
        <v>0</v>
      </c>
      <c r="AU125" s="70">
        <f>'ПЛАН НАВЧАЛЬНОГО ПРОЦЕСУ ДЕННА'!AT129</f>
        <v>0</v>
      </c>
      <c r="AV125" s="311">
        <f>IF('ПЛАН НАВЧАЛЬНОГО ПРОЦЕСУ ДЕННА'!AU129&gt;0,IF(ROUND('ПЛАН НАВЧАЛЬНОГО ПРОЦЕСУ ДЕННА'!AU129*$BY$4,0)&gt;0,ROUND('ПЛАН НАВЧАЛЬНОГО ПРОЦЕСУ ДЕННА'!AU129*$BY$4,0)*2,2),0)</f>
        <v>0</v>
      </c>
      <c r="AW125" s="311">
        <f>IF('ПЛАН НАВЧАЛЬНОГО ПРОЦЕСУ ДЕННА'!AV129&gt;0,IF(ROUND('ПЛАН НАВЧАЛЬНОГО ПРОЦЕСУ ДЕННА'!AV129*$BY$4,0)&gt;0,ROUND('ПЛАН НАВЧАЛЬНОГО ПРОЦЕСУ ДЕННА'!AV129*$BY$4,0)*2,2),0)</f>
        <v>0</v>
      </c>
      <c r="AX125" s="311">
        <f>IF('ПЛАН НАВЧАЛЬНОГО ПРОЦЕСУ ДЕННА'!AW129&gt;0,IF(ROUND('ПЛАН НАВЧАЛЬНОГО ПРОЦЕСУ ДЕННА'!AW129*$BY$4,0)&gt;0,ROUND('ПЛАН НАВЧАЛЬНОГО ПРОЦЕСУ ДЕННА'!AW129*$BY$4,0)*2,2),0)</f>
        <v>0</v>
      </c>
      <c r="AY125" s="70">
        <f>'ПЛАН НАВЧАЛЬНОГО ПРОЦЕСУ ДЕННА'!AX129</f>
        <v>0</v>
      </c>
      <c r="AZ125" s="311">
        <f>IF('ПЛАН НАВЧАЛЬНОГО ПРОЦЕСУ ДЕННА'!AY129&gt;0,IF(ROUND('ПЛАН НАВЧАЛЬНОГО ПРОЦЕСУ ДЕННА'!AY129*$BY$4,0)&gt;0,ROUND('ПЛАН НАВЧАЛЬНОГО ПРОЦЕСУ ДЕННА'!AY129*$BY$4,0)*2,2),0)</f>
        <v>0</v>
      </c>
      <c r="BA125" s="311">
        <f>IF('ПЛАН НАВЧАЛЬНОГО ПРОЦЕСУ ДЕННА'!AZ129&gt;0,IF(ROUND('ПЛАН НАВЧАЛЬНОГО ПРОЦЕСУ ДЕННА'!AZ129*$BY$4,0)&gt;0,ROUND('ПЛАН НАВЧАЛЬНОГО ПРОЦЕСУ ДЕННА'!AZ129*$BY$4,0)*2,2),0)</f>
        <v>0</v>
      </c>
      <c r="BB125" s="311">
        <f>IF('ПЛАН НАВЧАЛЬНОГО ПРОЦЕСУ ДЕННА'!BA129&gt;0,IF(ROUND('ПЛАН НАВЧАЛЬНОГО ПРОЦЕСУ ДЕННА'!BA129*$BY$4,0)&gt;0,ROUND('ПЛАН НАВЧАЛЬНОГО ПРОЦЕСУ ДЕННА'!BA129*$BY$4,0)*2,2),0)</f>
        <v>0</v>
      </c>
      <c r="BC125" s="70">
        <f>'ПЛАН НАВЧАЛЬНОГО ПРОЦЕСУ ДЕННА'!BB129</f>
        <v>0</v>
      </c>
      <c r="BD125" s="311">
        <f>IF('ПЛАН НАВЧАЛЬНОГО ПРОЦЕСУ ДЕННА'!BC129&gt;0,IF(ROUND('ПЛАН НАВЧАЛЬНОГО ПРОЦЕСУ ДЕННА'!BC129*$BY$4,0)&gt;0,ROUND('ПЛАН НАВЧАЛЬНОГО ПРОЦЕСУ ДЕННА'!BC129*$BY$4,0)*2,2),0)</f>
        <v>0</v>
      </c>
      <c r="BE125" s="311">
        <f>IF('ПЛАН НАВЧАЛЬНОГО ПРОЦЕСУ ДЕННА'!BD129&gt;0,IF(ROUND('ПЛАН НАВЧАЛЬНОГО ПРОЦЕСУ ДЕННА'!BD129*$BY$4,0)&gt;0,ROUND('ПЛАН НАВЧАЛЬНОГО ПРОЦЕСУ ДЕННА'!BD129*$BY$4,0)*2,2),0)</f>
        <v>0</v>
      </c>
      <c r="BF125" s="311">
        <f>IF('ПЛАН НАВЧАЛЬНОГО ПРОЦЕСУ ДЕННА'!BE129&gt;0,IF(ROUND('ПЛАН НАВЧАЛЬНОГО ПРОЦЕСУ ДЕННА'!BE129*$BY$4,0)&gt;0,ROUND('ПЛАН НАВЧАЛЬНОГО ПРОЦЕСУ ДЕННА'!BE129*$BY$4,0)*2,2),0)</f>
        <v>0</v>
      </c>
      <c r="BG125" s="70">
        <f>'ПЛАН НАВЧАЛЬНОГО ПРОЦЕСУ ДЕННА'!BF129</f>
        <v>0</v>
      </c>
      <c r="BH125" s="311">
        <f>IF('ПЛАН НАВЧАЛЬНОГО ПРОЦЕСУ ДЕННА'!BG129&gt;0,IF(ROUND('ПЛАН НАВЧАЛЬНОГО ПРОЦЕСУ ДЕННА'!BG129*$BY$4,0)&gt;0,ROUND('ПЛАН НАВЧАЛЬНОГО ПРОЦЕСУ ДЕННА'!BG129*$BY$4,0)*2,2),0)</f>
        <v>0</v>
      </c>
      <c r="BI125" s="311">
        <f>IF('ПЛАН НАВЧАЛЬНОГО ПРОЦЕСУ ДЕННА'!BH129&gt;0,IF(ROUND('ПЛАН НАВЧАЛЬНОГО ПРОЦЕСУ ДЕННА'!BH129*$BY$4,0)&gt;0,ROUND('ПЛАН НАВЧАЛЬНОГО ПРОЦЕСУ ДЕННА'!BH129*$BY$4,0)*2,2),0)</f>
        <v>0</v>
      </c>
      <c r="BJ125" s="311">
        <f>IF('ПЛАН НАВЧАЛЬНОГО ПРОЦЕСУ ДЕННА'!BI129&gt;0,IF(ROUND('ПЛАН НАВЧАЛЬНОГО ПРОЦЕСУ ДЕННА'!BI129*$BY$4,0)&gt;0,ROUND('ПЛАН НАВЧАЛЬНОГО ПРОЦЕСУ ДЕННА'!BI129*$BY$4,0)*2,2),0)</f>
        <v>0</v>
      </c>
      <c r="BK125" s="70">
        <f>'ПЛАН НАВЧАЛЬНОГО ПРОЦЕСУ ДЕННА'!BJ129</f>
        <v>0</v>
      </c>
      <c r="BL125" s="63">
        <f t="shared" si="134"/>
        <v>0</v>
      </c>
      <c r="BM125" s="127" t="str">
        <f t="shared" si="135"/>
        <v/>
      </c>
      <c r="BN125" s="14">
        <f t="shared" si="173"/>
        <v>0</v>
      </c>
      <c r="BO125" s="88">
        <f t="shared" si="137"/>
        <v>0</v>
      </c>
      <c r="BP125" s="14">
        <f t="shared" si="174"/>
        <v>0</v>
      </c>
      <c r="BQ125" s="14">
        <f t="shared" si="175"/>
        <v>0</v>
      </c>
      <c r="BR125" s="14">
        <f t="shared" si="176"/>
        <v>0</v>
      </c>
      <c r="BS125" s="14">
        <f t="shared" si="177"/>
        <v>0</v>
      </c>
      <c r="BT125" s="14">
        <f t="shared" si="178"/>
        <v>0</v>
      </c>
      <c r="BU125" s="14">
        <f t="shared" si="179"/>
        <v>0</v>
      </c>
      <c r="BV125" s="92">
        <f t="shared" si="172"/>
        <v>0</v>
      </c>
      <c r="BY125" s="14">
        <f t="shared" si="180"/>
        <v>0</v>
      </c>
      <c r="BZ125" s="14">
        <f t="shared" si="181"/>
        <v>0</v>
      </c>
      <c r="CA125" s="14">
        <f t="shared" si="182"/>
        <v>0</v>
      </c>
      <c r="CB125" s="14">
        <f t="shared" si="183"/>
        <v>0</v>
      </c>
      <c r="CC125" s="14">
        <f t="shared" si="184"/>
        <v>0</v>
      </c>
      <c r="CD125" s="14">
        <f t="shared" si="185"/>
        <v>0</v>
      </c>
      <c r="CE125" s="14">
        <f t="shared" si="186"/>
        <v>0</v>
      </c>
      <c r="CF125" s="14">
        <f t="shared" si="187"/>
        <v>0</v>
      </c>
      <c r="CG125" s="212">
        <f t="shared" si="152"/>
        <v>0</v>
      </c>
      <c r="CH125" s="312">
        <f t="shared" si="153"/>
        <v>0</v>
      </c>
      <c r="CJ125" s="313">
        <f t="shared" si="154"/>
        <v>0</v>
      </c>
      <c r="CK125" s="313">
        <f t="shared" si="155"/>
        <v>0</v>
      </c>
      <c r="CL125" s="313">
        <f t="shared" si="156"/>
        <v>0</v>
      </c>
      <c r="CM125" s="313">
        <f t="shared" si="157"/>
        <v>0</v>
      </c>
      <c r="CN125" s="313">
        <f t="shared" si="158"/>
        <v>0</v>
      </c>
      <c r="CO125" s="313">
        <f t="shared" si="159"/>
        <v>0</v>
      </c>
      <c r="CP125" s="313">
        <f t="shared" si="160"/>
        <v>0</v>
      </c>
      <c r="CQ125" s="313">
        <f t="shared" si="161"/>
        <v>0</v>
      </c>
      <c r="CR125" s="314">
        <f t="shared" si="162"/>
        <v>0</v>
      </c>
      <c r="CS125" s="313">
        <f t="shared" si="163"/>
        <v>0</v>
      </c>
      <c r="CT125" s="313">
        <f t="shared" si="164"/>
        <v>0</v>
      </c>
      <c r="CU125" s="315">
        <f t="shared" si="165"/>
        <v>0</v>
      </c>
      <c r="CV125" s="313">
        <f t="shared" si="166"/>
        <v>0</v>
      </c>
      <c r="CW125" s="313">
        <f t="shared" si="167"/>
        <v>0</v>
      </c>
      <c r="CX125" s="313">
        <f t="shared" si="168"/>
        <v>0</v>
      </c>
      <c r="CY125" s="313">
        <f t="shared" si="169"/>
        <v>0</v>
      </c>
      <c r="CZ125" s="313">
        <f t="shared" si="170"/>
        <v>0</v>
      </c>
      <c r="DA125" s="316">
        <f t="shared" si="171"/>
        <v>0</v>
      </c>
      <c r="DE125" s="317">
        <f t="shared" si="188"/>
        <v>0</v>
      </c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1:127" s="19" customFormat="1" hidden="1">
      <c r="A126" s="22" t="str">
        <f>'ПЛАН НАВЧАЛЬНОГО ПРОЦЕСУ ДЕННА'!A130</f>
        <v>2.20</v>
      </c>
      <c r="B126" s="305" t="str">
        <f>'ПЛАН НАВЧАЛЬНОГО ПРОЦЕСУ ДЕННА'!B130</f>
        <v>Вибіркова дисципліна 20</v>
      </c>
      <c r="C126" s="306"/>
      <c r="D126" s="307">
        <f>'ПЛАН НАВЧАЛЬНОГО ПРОЦЕСУ ДЕННА'!D130</f>
        <v>0</v>
      </c>
      <c r="E126" s="308">
        <f>'ПЛАН НАВЧАЛЬНОГО ПРОЦЕСУ ДЕННА'!E130</f>
        <v>0</v>
      </c>
      <c r="F126" s="308">
        <f>'ПЛАН НАВЧАЛЬНОГО ПРОЦЕСУ ДЕННА'!F130</f>
        <v>0</v>
      </c>
      <c r="G126" s="309">
        <f>'ПЛАН НАВЧАЛЬНОГО ПРОЦЕСУ ДЕННА'!G130</f>
        <v>0</v>
      </c>
      <c r="H126" s="307">
        <f>'ПЛАН НАВЧАЛЬНОГО ПРОЦЕСУ ДЕННА'!H130</f>
        <v>0</v>
      </c>
      <c r="I126" s="308">
        <f>'ПЛАН НАВЧАЛЬНОГО ПРОЦЕСУ ДЕННА'!I130</f>
        <v>0</v>
      </c>
      <c r="J126" s="308">
        <f>'ПЛАН НАВЧАЛЬНОГО ПРОЦЕСУ ДЕННА'!J130</f>
        <v>0</v>
      </c>
      <c r="K126" s="308">
        <f>'ПЛАН НАВЧАЛЬНОГО ПРОЦЕСУ ДЕННА'!K130</f>
        <v>0</v>
      </c>
      <c r="L126" s="308">
        <f>'ПЛАН НАВЧАЛЬНОГО ПРОЦЕСУ ДЕННА'!L130</f>
        <v>0</v>
      </c>
      <c r="M126" s="308">
        <f>'ПЛАН НАВЧАЛЬНОГО ПРОЦЕСУ ДЕННА'!M130</f>
        <v>0</v>
      </c>
      <c r="N126" s="308">
        <f>'ПЛАН НАВЧАЛЬНОГО ПРОЦЕСУ ДЕННА'!N130</f>
        <v>0</v>
      </c>
      <c r="O126" s="308">
        <f>'ПЛАН НАВЧАЛЬНОГО ПРОЦЕСУ ДЕННА'!O130</f>
        <v>0</v>
      </c>
      <c r="P126" s="273">
        <f>'ПЛАН НАВЧАЛЬНОГО ПРОЦЕСУ ДЕННА'!P130</f>
        <v>0</v>
      </c>
      <c r="Q126" s="273">
        <f>'ПЛАН НАВЧАЛЬНОГО ПРОЦЕСУ ДЕННА'!Q130</f>
        <v>0</v>
      </c>
      <c r="R126" s="307">
        <f>'ПЛАН НАВЧАЛЬНОГО ПРОЦЕСУ ДЕННА'!R130</f>
        <v>0</v>
      </c>
      <c r="S126" s="308">
        <f>'ПЛАН НАВЧАЛЬНОГО ПРОЦЕСУ ДЕННА'!S130</f>
        <v>0</v>
      </c>
      <c r="T126" s="308">
        <f>'ПЛАН НАВЧАЛЬНОГО ПРОЦЕСУ ДЕННА'!T130</f>
        <v>0</v>
      </c>
      <c r="U126" s="308">
        <f>'ПЛАН НАВЧАЛЬНОГО ПРОЦЕСУ ДЕННА'!U130</f>
        <v>0</v>
      </c>
      <c r="V126" s="308">
        <f>'ПЛАН НАВЧАЛЬНОГО ПРОЦЕСУ ДЕННА'!V130</f>
        <v>0</v>
      </c>
      <c r="W126" s="308">
        <f>'ПЛАН НАВЧАЛЬНОГО ПРОЦЕСУ ДЕННА'!W130</f>
        <v>0</v>
      </c>
      <c r="X126" s="308"/>
      <c r="Y126" s="308">
        <f>'ПЛАН НАВЧАЛЬНОГО ПРОЦЕСУ ДЕННА'!X130</f>
        <v>0</v>
      </c>
      <c r="Z126" s="310">
        <f>'ПЛАН НАВЧАЛЬНОГО ПРОЦЕСУ ДЕННА'!Y130</f>
        <v>0</v>
      </c>
      <c r="AA126" s="147">
        <f t="shared" si="133"/>
        <v>0</v>
      </c>
      <c r="AB126" s="9"/>
      <c r="AC126" s="9"/>
      <c r="AD126" s="9"/>
      <c r="AE126" s="9"/>
      <c r="AF126" s="311">
        <f>IF('ПЛАН НАВЧАЛЬНОГО ПРОЦЕСУ ДЕННА'!AE130&gt;0,IF(ROUND('ПЛАН НАВЧАЛЬНОГО ПРОЦЕСУ ДЕННА'!AE130*$BY$4,0)&gt;0,ROUND('ПЛАН НАВЧАЛЬНОГО ПРОЦЕСУ ДЕННА'!AE130*$BY$4,0)*2,2),0)</f>
        <v>0</v>
      </c>
      <c r="AG126" s="311">
        <f>IF('ПЛАН НАВЧАЛЬНОГО ПРОЦЕСУ ДЕННА'!AF130&gt;0,IF(ROUND('ПЛАН НАВЧАЛЬНОГО ПРОЦЕСУ ДЕННА'!AF130*$BY$4,0)&gt;0,ROUND('ПЛАН НАВЧАЛЬНОГО ПРОЦЕСУ ДЕННА'!AF130*$BY$4,0)*2,2),0)</f>
        <v>0</v>
      </c>
      <c r="AH126" s="311">
        <f>IF('ПЛАН НАВЧАЛЬНОГО ПРОЦЕСУ ДЕННА'!AG130&gt;0,IF(ROUND('ПЛАН НАВЧАЛЬНОГО ПРОЦЕСУ ДЕННА'!AG130*$BY$4,0)&gt;0,ROUND('ПЛАН НАВЧАЛЬНОГО ПРОЦЕСУ ДЕННА'!AG130*$BY$4,0)*2,2),0)</f>
        <v>0</v>
      </c>
      <c r="AI126" s="70">
        <f>'ПЛАН НАВЧАЛЬНОГО ПРОЦЕСУ ДЕННА'!AH130</f>
        <v>0</v>
      </c>
      <c r="AJ126" s="311">
        <f>IF('ПЛАН НАВЧАЛЬНОГО ПРОЦЕСУ ДЕННА'!AI130&gt;0,IF(ROUND('ПЛАН НАВЧАЛЬНОГО ПРОЦЕСУ ДЕННА'!AI130*$BY$4,0)&gt;0,ROUND('ПЛАН НАВЧАЛЬНОГО ПРОЦЕСУ ДЕННА'!AI130*$BY$4,0)*2,2),0)</f>
        <v>0</v>
      </c>
      <c r="AK126" s="311">
        <f>IF('ПЛАН НАВЧАЛЬНОГО ПРОЦЕСУ ДЕННА'!AJ130&gt;0,IF(ROUND('ПЛАН НАВЧАЛЬНОГО ПРОЦЕСУ ДЕННА'!AJ130*$BY$4,0)&gt;0,ROUND('ПЛАН НАВЧАЛЬНОГО ПРОЦЕСУ ДЕННА'!AJ130*$BY$4,0)*2,2),0)</f>
        <v>0</v>
      </c>
      <c r="AL126" s="311">
        <f>IF('ПЛАН НАВЧАЛЬНОГО ПРОЦЕСУ ДЕННА'!AK130&gt;0,IF(ROUND('ПЛАН НАВЧАЛЬНОГО ПРОЦЕСУ ДЕННА'!AK130*$BY$4,0)&gt;0,ROUND('ПЛАН НАВЧАЛЬНОГО ПРОЦЕСУ ДЕННА'!AK130*$BY$4,0)*2,2),0)</f>
        <v>0</v>
      </c>
      <c r="AM126" s="70">
        <f>'ПЛАН НАВЧАЛЬНОГО ПРОЦЕСУ ДЕННА'!AL130</f>
        <v>0</v>
      </c>
      <c r="AN126" s="311">
        <f>IF('ПЛАН НАВЧАЛЬНОГО ПРОЦЕСУ ДЕННА'!AM130&gt;0,IF(ROUND('ПЛАН НАВЧАЛЬНОГО ПРОЦЕСУ ДЕННА'!AM130*$BY$4,0)&gt;0,ROUND('ПЛАН НАВЧАЛЬНОГО ПРОЦЕСУ ДЕННА'!AM130*$BY$4,0)*2,2),0)</f>
        <v>0</v>
      </c>
      <c r="AO126" s="311">
        <f>IF('ПЛАН НАВЧАЛЬНОГО ПРОЦЕСУ ДЕННА'!AN130&gt;0,IF(ROUND('ПЛАН НАВЧАЛЬНОГО ПРОЦЕСУ ДЕННА'!AN130*$BY$4,0)&gt;0,ROUND('ПЛАН НАВЧАЛЬНОГО ПРОЦЕСУ ДЕННА'!AN130*$BY$4,0)*2,2),0)</f>
        <v>0</v>
      </c>
      <c r="AP126" s="311">
        <f>IF('ПЛАН НАВЧАЛЬНОГО ПРОЦЕСУ ДЕННА'!AO130&gt;0,IF(ROUND('ПЛАН НАВЧАЛЬНОГО ПРОЦЕСУ ДЕННА'!AO130*$BY$4,0)&gt;0,ROUND('ПЛАН НАВЧАЛЬНОГО ПРОЦЕСУ ДЕННА'!AO130*$BY$4,0)*2,2),0)</f>
        <v>0</v>
      </c>
      <c r="AQ126" s="70">
        <f>'ПЛАН НАВЧАЛЬНОГО ПРОЦЕСУ ДЕННА'!AP130</f>
        <v>0</v>
      </c>
      <c r="AR126" s="311">
        <f>IF('ПЛАН НАВЧАЛЬНОГО ПРОЦЕСУ ДЕННА'!AQ130&gt;0,IF(ROUND('ПЛАН НАВЧАЛЬНОГО ПРОЦЕСУ ДЕННА'!AQ130*$BY$4,0)&gt;0,ROUND('ПЛАН НАВЧАЛЬНОГО ПРОЦЕСУ ДЕННА'!AQ130*$BY$4,0)*2,2),0)</f>
        <v>0</v>
      </c>
      <c r="AS126" s="311">
        <f>IF('ПЛАН НАВЧАЛЬНОГО ПРОЦЕСУ ДЕННА'!AR130&gt;0,IF(ROUND('ПЛАН НАВЧАЛЬНОГО ПРОЦЕСУ ДЕННА'!AR130*$BY$4,0)&gt;0,ROUND('ПЛАН НАВЧАЛЬНОГО ПРОЦЕСУ ДЕННА'!AR130*$BY$4,0)*2,2),0)</f>
        <v>0</v>
      </c>
      <c r="AT126" s="311">
        <f>IF('ПЛАН НАВЧАЛЬНОГО ПРОЦЕСУ ДЕННА'!AS130&gt;0,IF(ROUND('ПЛАН НАВЧАЛЬНОГО ПРОЦЕСУ ДЕННА'!AS130*$BY$4,0)&gt;0,ROUND('ПЛАН НАВЧАЛЬНОГО ПРОЦЕСУ ДЕННА'!AS130*$BY$4,0)*2,2),0)</f>
        <v>0</v>
      </c>
      <c r="AU126" s="70">
        <f>'ПЛАН НАВЧАЛЬНОГО ПРОЦЕСУ ДЕННА'!AT130</f>
        <v>0</v>
      </c>
      <c r="AV126" s="311">
        <f>IF('ПЛАН НАВЧАЛЬНОГО ПРОЦЕСУ ДЕННА'!AU130&gt;0,IF(ROUND('ПЛАН НАВЧАЛЬНОГО ПРОЦЕСУ ДЕННА'!AU130*$BY$4,0)&gt;0,ROUND('ПЛАН НАВЧАЛЬНОГО ПРОЦЕСУ ДЕННА'!AU130*$BY$4,0)*2,2),0)</f>
        <v>0</v>
      </c>
      <c r="AW126" s="311">
        <f>IF('ПЛАН НАВЧАЛЬНОГО ПРОЦЕСУ ДЕННА'!AV130&gt;0,IF(ROUND('ПЛАН НАВЧАЛЬНОГО ПРОЦЕСУ ДЕННА'!AV130*$BY$4,0)&gt;0,ROUND('ПЛАН НАВЧАЛЬНОГО ПРОЦЕСУ ДЕННА'!AV130*$BY$4,0)*2,2),0)</f>
        <v>0</v>
      </c>
      <c r="AX126" s="311">
        <f>IF('ПЛАН НАВЧАЛЬНОГО ПРОЦЕСУ ДЕННА'!AW130&gt;0,IF(ROUND('ПЛАН НАВЧАЛЬНОГО ПРОЦЕСУ ДЕННА'!AW130*$BY$4,0)&gt;0,ROUND('ПЛАН НАВЧАЛЬНОГО ПРОЦЕСУ ДЕННА'!AW130*$BY$4,0)*2,2),0)</f>
        <v>0</v>
      </c>
      <c r="AY126" s="70">
        <f>'ПЛАН НАВЧАЛЬНОГО ПРОЦЕСУ ДЕННА'!AX130</f>
        <v>0</v>
      </c>
      <c r="AZ126" s="311">
        <f>IF('ПЛАН НАВЧАЛЬНОГО ПРОЦЕСУ ДЕННА'!AY130&gt;0,IF(ROUND('ПЛАН НАВЧАЛЬНОГО ПРОЦЕСУ ДЕННА'!AY130*$BY$4,0)&gt;0,ROUND('ПЛАН НАВЧАЛЬНОГО ПРОЦЕСУ ДЕННА'!AY130*$BY$4,0)*2,2),0)</f>
        <v>0</v>
      </c>
      <c r="BA126" s="311">
        <f>IF('ПЛАН НАВЧАЛЬНОГО ПРОЦЕСУ ДЕННА'!AZ130&gt;0,IF(ROUND('ПЛАН НАВЧАЛЬНОГО ПРОЦЕСУ ДЕННА'!AZ130*$BY$4,0)&gt;0,ROUND('ПЛАН НАВЧАЛЬНОГО ПРОЦЕСУ ДЕННА'!AZ130*$BY$4,0)*2,2),0)</f>
        <v>0</v>
      </c>
      <c r="BB126" s="311">
        <f>IF('ПЛАН НАВЧАЛЬНОГО ПРОЦЕСУ ДЕННА'!BA130&gt;0,IF(ROUND('ПЛАН НАВЧАЛЬНОГО ПРОЦЕСУ ДЕННА'!BA130*$BY$4,0)&gt;0,ROUND('ПЛАН НАВЧАЛЬНОГО ПРОЦЕСУ ДЕННА'!BA130*$BY$4,0)*2,2),0)</f>
        <v>0</v>
      </c>
      <c r="BC126" s="70">
        <f>'ПЛАН НАВЧАЛЬНОГО ПРОЦЕСУ ДЕННА'!BB130</f>
        <v>0</v>
      </c>
      <c r="BD126" s="311">
        <f>IF('ПЛАН НАВЧАЛЬНОГО ПРОЦЕСУ ДЕННА'!BC130&gt;0,IF(ROUND('ПЛАН НАВЧАЛЬНОГО ПРОЦЕСУ ДЕННА'!BC130*$BY$4,0)&gt;0,ROUND('ПЛАН НАВЧАЛЬНОГО ПРОЦЕСУ ДЕННА'!BC130*$BY$4,0)*2,2),0)</f>
        <v>0</v>
      </c>
      <c r="BE126" s="311">
        <f>IF('ПЛАН НАВЧАЛЬНОГО ПРОЦЕСУ ДЕННА'!BD130&gt;0,IF(ROUND('ПЛАН НАВЧАЛЬНОГО ПРОЦЕСУ ДЕННА'!BD130*$BY$4,0)&gt;0,ROUND('ПЛАН НАВЧАЛЬНОГО ПРОЦЕСУ ДЕННА'!BD130*$BY$4,0)*2,2),0)</f>
        <v>0</v>
      </c>
      <c r="BF126" s="311">
        <f>IF('ПЛАН НАВЧАЛЬНОГО ПРОЦЕСУ ДЕННА'!BE130&gt;0,IF(ROUND('ПЛАН НАВЧАЛЬНОГО ПРОЦЕСУ ДЕННА'!BE130*$BY$4,0)&gt;0,ROUND('ПЛАН НАВЧАЛЬНОГО ПРОЦЕСУ ДЕННА'!BE130*$BY$4,0)*2,2),0)</f>
        <v>0</v>
      </c>
      <c r="BG126" s="70">
        <f>'ПЛАН НАВЧАЛЬНОГО ПРОЦЕСУ ДЕННА'!BF130</f>
        <v>0</v>
      </c>
      <c r="BH126" s="311">
        <f>IF('ПЛАН НАВЧАЛЬНОГО ПРОЦЕСУ ДЕННА'!BG130&gt;0,IF(ROUND('ПЛАН НАВЧАЛЬНОГО ПРОЦЕСУ ДЕННА'!BG130*$BY$4,0)&gt;0,ROUND('ПЛАН НАВЧАЛЬНОГО ПРОЦЕСУ ДЕННА'!BG130*$BY$4,0)*2,2),0)</f>
        <v>0</v>
      </c>
      <c r="BI126" s="311">
        <f>IF('ПЛАН НАВЧАЛЬНОГО ПРОЦЕСУ ДЕННА'!BH130&gt;0,IF(ROUND('ПЛАН НАВЧАЛЬНОГО ПРОЦЕСУ ДЕННА'!BH130*$BY$4,0)&gt;0,ROUND('ПЛАН НАВЧАЛЬНОГО ПРОЦЕСУ ДЕННА'!BH130*$BY$4,0)*2,2),0)</f>
        <v>0</v>
      </c>
      <c r="BJ126" s="311">
        <f>IF('ПЛАН НАВЧАЛЬНОГО ПРОЦЕСУ ДЕННА'!BI130&gt;0,IF(ROUND('ПЛАН НАВЧАЛЬНОГО ПРОЦЕСУ ДЕННА'!BI130*$BY$4,0)&gt;0,ROUND('ПЛАН НАВЧАЛЬНОГО ПРОЦЕСУ ДЕННА'!BI130*$BY$4,0)*2,2),0)</f>
        <v>0</v>
      </c>
      <c r="BK126" s="70">
        <f>'ПЛАН НАВЧАЛЬНОГО ПРОЦЕСУ ДЕННА'!BJ130</f>
        <v>0</v>
      </c>
      <c r="BL126" s="63">
        <f t="shared" si="134"/>
        <v>0</v>
      </c>
      <c r="BM126" s="127" t="str">
        <f t="shared" si="135"/>
        <v/>
      </c>
      <c r="BN126" s="14">
        <f>IF(AND($DE126=0,$DN126=0),0,IF(AND($CR126=0,$DA126=0,DG127&lt;&gt;0),DG127, IF(AND(BM126&lt;CH126,$CG126&lt;&gt;$AA126,BY126=$CH126),BY126+$AA126-$CG126,BY126)))</f>
        <v>0</v>
      </c>
      <c r="BO126" s="88">
        <f t="shared" si="137"/>
        <v>0</v>
      </c>
      <c r="BP126" s="14">
        <f>IF(AND($DE126=0,$DN126=0),0,IF(AND($CR126=0,$DA126=0,DI127&lt;&gt;0),DI127, IF(AND(BO126&lt;CH126,$CG126&lt;&gt;$AA126,CA126=$CH126),CA126+$AA126-$CG126,CA126)))</f>
        <v>0</v>
      </c>
      <c r="BQ126" s="14">
        <f>IF(AND($DE126=0,$DN126=0),0,IF(AND($CR126=0,$DA126=0,DJ127&lt;&gt;0),DJ127, IF(AND(BP126&lt;CH126,$CG126&lt;&gt;$AA126,CB126=$CH126),CB126+$AA126-$CG126,CB126)))</f>
        <v>0</v>
      </c>
      <c r="BR126" s="14">
        <f>IF(AND($DE126=0,$DN126=0),0,IF(AND($CR126=0,$DA126=0,DK127&lt;&gt;0),DK127, IF(AND(BQ126&lt;CH126,$CG126&lt;&gt;$AA126,CC126=$CH126),CC126+$AA126-$CG126,CC126)))</f>
        <v>0</v>
      </c>
      <c r="BS126" s="14">
        <f>IF(AND($DE126=0,$DN126=0),0,IF(AND($CR126=0,$DA126=0,DL127&lt;&gt;0),DL127, IF(AND(BR126&lt;CH126,$CG126&lt;&gt;$AA126,CD126=$CH126),CD126+$AA126-$CG126,CD126)))</f>
        <v>0</v>
      </c>
      <c r="BT126" s="14">
        <f>IF(AND($DE126=0,$DN126=0),0,IF(AND($CR126=0,$DA126=0,DM127&lt;&gt;0),DM127, IF(AND(BS126&lt;CH126,$CG126&lt;&gt;$AA126,CE126=$CH126),CE126+$AA126-$CG126,CE126)))</f>
        <v>0</v>
      </c>
      <c r="BU126" s="14">
        <f t="shared" si="179"/>
        <v>0</v>
      </c>
      <c r="BV126" s="92">
        <f t="shared" si="172"/>
        <v>0</v>
      </c>
      <c r="BY126" s="14">
        <f>IF($DE126=0,0,ROUND(4*($AA126-$DN126)*SUM(AF126:AF126)/$DE126,0)/4)+DG127+DO126</f>
        <v>0</v>
      </c>
      <c r="BZ126" s="14">
        <f>IF($DE126=0,0,ROUND(4*($AA126-$DN126)*SUM(AJ126:AJ126)/$DE126,0)/4)+DH127+DP126</f>
        <v>0</v>
      </c>
      <c r="CA126" s="14">
        <f>IF($DE126=0,0,ROUND(4*($AA126-$DN126)*SUM(AN126:AN126)/$DE126,0)/4)+DI127+DQ126</f>
        <v>0</v>
      </c>
      <c r="CB126" s="14">
        <f>IF($DE126=0,0,ROUND(4*($AA126-$DN126)*SUM(AR126:AR126)/$DE126,0)/4)+DJ127++DR126</f>
        <v>0</v>
      </c>
      <c r="CC126" s="14">
        <f>IF($DE126=0,0,ROUND(4*($AA126-$DN126)*SUM(AV126:AV126)/$DE126,0)/4)+DK127+DS126</f>
        <v>0</v>
      </c>
      <c r="CD126" s="14">
        <f>IF($DE126=0,0,ROUND(4*($AA126-$DN126)*(SUM(AZ126:AZ126))/$DE126,0)/4)+DL127+DT126</f>
        <v>0</v>
      </c>
      <c r="CE126" s="14">
        <f>IF($DE126=0,0,ROUND(4*($AA126-$DN126)*(SUM(BD126:BD126))/$DE126,0)/4)+DM127+DU126</f>
        <v>0</v>
      </c>
      <c r="CF126" s="14">
        <f t="shared" si="187"/>
        <v>0</v>
      </c>
      <c r="CG126" s="212">
        <f t="shared" si="152"/>
        <v>0</v>
      </c>
      <c r="CH126" s="312">
        <f t="shared" si="153"/>
        <v>0</v>
      </c>
      <c r="CJ126" s="313">
        <f t="shared" si="154"/>
        <v>0</v>
      </c>
      <c r="CK126" s="313">
        <f t="shared" si="155"/>
        <v>0</v>
      </c>
      <c r="CL126" s="313">
        <f t="shared" si="156"/>
        <v>0</v>
      </c>
      <c r="CM126" s="313">
        <f t="shared" si="157"/>
        <v>0</v>
      </c>
      <c r="CN126" s="313">
        <f t="shared" si="158"/>
        <v>0</v>
      </c>
      <c r="CO126" s="313">
        <f t="shared" si="159"/>
        <v>0</v>
      </c>
      <c r="CP126" s="313">
        <f t="shared" si="160"/>
        <v>0</v>
      </c>
      <c r="CQ126" s="313">
        <f t="shared" si="161"/>
        <v>0</v>
      </c>
      <c r="CR126" s="314">
        <f t="shared" si="162"/>
        <v>0</v>
      </c>
      <c r="CS126" s="313">
        <f t="shared" si="163"/>
        <v>0</v>
      </c>
      <c r="CT126" s="313">
        <f t="shared" si="164"/>
        <v>0</v>
      </c>
      <c r="CU126" s="315">
        <f t="shared" si="165"/>
        <v>0</v>
      </c>
      <c r="CV126" s="313">
        <f t="shared" si="166"/>
        <v>0</v>
      </c>
      <c r="CW126" s="313">
        <f t="shared" si="167"/>
        <v>0</v>
      </c>
      <c r="CX126" s="313">
        <f t="shared" si="168"/>
        <v>0</v>
      </c>
      <c r="CY126" s="313">
        <f t="shared" si="169"/>
        <v>0</v>
      </c>
      <c r="CZ126" s="313">
        <f t="shared" si="170"/>
        <v>0</v>
      </c>
      <c r="DA126" s="316">
        <f t="shared" si="171"/>
        <v>0</v>
      </c>
      <c r="DE126" s="317">
        <f t="shared" si="188"/>
        <v>0</v>
      </c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</row>
    <row r="127" spans="1:127" s="19" customFormat="1" ht="15.5">
      <c r="A127" s="347" t="s">
        <v>24</v>
      </c>
      <c r="B127" s="335" t="str">
        <f>'ПЛАН НАВЧАЛЬНОГО ПРОЦЕСУ ДЕННА'!B131</f>
        <v xml:space="preserve">Вибіркові компоненти разом: </v>
      </c>
      <c r="C127" s="327"/>
      <c r="D127" s="184"/>
      <c r="E127" s="184"/>
      <c r="F127" s="184"/>
      <c r="G127" s="184"/>
      <c r="H127" s="184"/>
      <c r="I127" s="184"/>
      <c r="J127" s="184"/>
      <c r="K127" s="184"/>
      <c r="L127" s="308">
        <f>'ПЛАН НАВЧАЛЬНОГО ПРОЦЕСУ ДЕННА'!L131</f>
        <v>0</v>
      </c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5"/>
      <c r="Z127" s="249">
        <f t="shared" ref="Z127:AA127" si="189">SUMIF($A107:$A126,"&gt;'#'",Z107:Z126)</f>
        <v>1800</v>
      </c>
      <c r="AA127" s="249">
        <f t="shared" si="189"/>
        <v>60</v>
      </c>
      <c r="AB127" s="249"/>
      <c r="AC127" s="249"/>
      <c r="AD127" s="249"/>
      <c r="AE127" s="249"/>
      <c r="AF127" s="239"/>
      <c r="AG127" s="239"/>
      <c r="AH127" s="239"/>
      <c r="AI127" s="70">
        <f>SUM(AI107:AI126)</f>
        <v>0</v>
      </c>
      <c r="AJ127" s="239"/>
      <c r="AK127" s="239"/>
      <c r="AL127" s="239"/>
      <c r="AM127" s="70">
        <f t="shared" ref="AM127:BK127" si="190">SUM(AM107:AM126)</f>
        <v>0</v>
      </c>
      <c r="AN127" s="239"/>
      <c r="AO127" s="239"/>
      <c r="AP127" s="239"/>
      <c r="AQ127" s="70">
        <f t="shared" si="190"/>
        <v>10</v>
      </c>
      <c r="AR127" s="239"/>
      <c r="AS127" s="239"/>
      <c r="AT127" s="239"/>
      <c r="AU127" s="70">
        <f t="shared" si="190"/>
        <v>10</v>
      </c>
      <c r="AV127" s="239"/>
      <c r="AW127" s="239"/>
      <c r="AX127" s="239"/>
      <c r="AY127" s="70">
        <f t="shared" si="190"/>
        <v>10</v>
      </c>
      <c r="AZ127" s="239"/>
      <c r="BA127" s="239"/>
      <c r="BB127" s="239"/>
      <c r="BC127" s="70">
        <f t="shared" si="190"/>
        <v>10</v>
      </c>
      <c r="BD127" s="239"/>
      <c r="BE127" s="239"/>
      <c r="BF127" s="239"/>
      <c r="BG127" s="70">
        <f t="shared" si="190"/>
        <v>10</v>
      </c>
      <c r="BH127" s="239"/>
      <c r="BI127" s="239"/>
      <c r="BJ127" s="239"/>
      <c r="BK127" s="70">
        <f t="shared" si="190"/>
        <v>10</v>
      </c>
      <c r="BL127" s="64">
        <f t="shared" si="134"/>
        <v>0</v>
      </c>
      <c r="BM127" s="38"/>
      <c r="BN127" s="82">
        <f t="shared" ref="BN127:BU127" si="191">SUM(BN107:BN126)</f>
        <v>0</v>
      </c>
      <c r="BO127" s="82">
        <f t="shared" si="191"/>
        <v>0</v>
      </c>
      <c r="BP127" s="82">
        <f t="shared" si="191"/>
        <v>10</v>
      </c>
      <c r="BQ127" s="82">
        <f t="shared" si="191"/>
        <v>10</v>
      </c>
      <c r="BR127" s="82">
        <f t="shared" si="191"/>
        <v>10</v>
      </c>
      <c r="BS127" s="82">
        <f t="shared" si="191"/>
        <v>10</v>
      </c>
      <c r="BT127" s="82">
        <f t="shared" si="191"/>
        <v>10</v>
      </c>
      <c r="BU127" s="82">
        <f t="shared" si="191"/>
        <v>10</v>
      </c>
      <c r="BV127" s="82">
        <f>SUM(BV107:BV118)</f>
        <v>60</v>
      </c>
      <c r="BY127" s="39">
        <f t="shared" ref="BY127:CG127" si="192">SUM(BY107:BY126)</f>
        <v>0</v>
      </c>
      <c r="BZ127" s="39">
        <f t="shared" si="192"/>
        <v>0</v>
      </c>
      <c r="CA127" s="39">
        <f t="shared" si="192"/>
        <v>0</v>
      </c>
      <c r="CB127" s="39">
        <f t="shared" si="192"/>
        <v>0</v>
      </c>
      <c r="CC127" s="39">
        <f t="shared" si="192"/>
        <v>0</v>
      </c>
      <c r="CD127" s="39">
        <f t="shared" si="192"/>
        <v>0</v>
      </c>
      <c r="CE127" s="39">
        <f t="shared" si="192"/>
        <v>0</v>
      </c>
      <c r="CF127" s="39">
        <f t="shared" si="192"/>
        <v>0</v>
      </c>
      <c r="CG127" s="215">
        <f t="shared" si="192"/>
        <v>0</v>
      </c>
      <c r="CH127" s="228"/>
      <c r="CI127" s="23" t="s">
        <v>35</v>
      </c>
      <c r="CJ127" s="79">
        <f t="shared" ref="CJ127:DA127" si="193">SUM(CJ107:CJ126)</f>
        <v>0</v>
      </c>
      <c r="CK127" s="79">
        <f t="shared" si="193"/>
        <v>0</v>
      </c>
      <c r="CL127" s="79">
        <f t="shared" si="193"/>
        <v>0</v>
      </c>
      <c r="CM127" s="79">
        <f t="shared" si="193"/>
        <v>0</v>
      </c>
      <c r="CN127" s="79">
        <f t="shared" si="193"/>
        <v>0</v>
      </c>
      <c r="CO127" s="79">
        <f t="shared" si="193"/>
        <v>0</v>
      </c>
      <c r="CP127" s="79">
        <f t="shared" si="193"/>
        <v>0</v>
      </c>
      <c r="CQ127" s="79">
        <f t="shared" si="193"/>
        <v>0</v>
      </c>
      <c r="CR127" s="89">
        <f t="shared" si="193"/>
        <v>0</v>
      </c>
      <c r="CS127" s="79">
        <f t="shared" si="193"/>
        <v>0</v>
      </c>
      <c r="CT127" s="79">
        <f t="shared" si="193"/>
        <v>0</v>
      </c>
      <c r="CU127" s="79">
        <f t="shared" si="193"/>
        <v>2</v>
      </c>
      <c r="CV127" s="79">
        <f t="shared" si="193"/>
        <v>2</v>
      </c>
      <c r="CW127" s="79">
        <f t="shared" si="193"/>
        <v>2</v>
      </c>
      <c r="CX127" s="79">
        <f t="shared" si="193"/>
        <v>2</v>
      </c>
      <c r="CY127" s="79">
        <f t="shared" si="193"/>
        <v>2</v>
      </c>
      <c r="CZ127" s="79">
        <f t="shared" si="193"/>
        <v>2</v>
      </c>
      <c r="DA127" s="89">
        <f t="shared" si="193"/>
        <v>12</v>
      </c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</row>
    <row r="128" spans="1:127" s="19" customFormat="1" ht="12.5">
      <c r="A128" s="342"/>
      <c r="B128" s="342"/>
      <c r="C128" s="343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  <c r="BL128" s="152"/>
      <c r="BM128" s="24"/>
      <c r="BN128" s="53"/>
      <c r="BO128" s="53"/>
      <c r="BP128" s="53"/>
      <c r="BQ128" s="53"/>
      <c r="BR128" s="53"/>
      <c r="BS128" s="53"/>
      <c r="BT128" s="53"/>
      <c r="BU128" s="53"/>
      <c r="BV128" s="53"/>
      <c r="CG128" s="214"/>
      <c r="CH128" s="228"/>
    </row>
    <row r="129" spans="1:126" s="19" customFormat="1" ht="12.5">
      <c r="A129" s="342"/>
      <c r="B129" s="342"/>
      <c r="C129" s="343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52"/>
      <c r="BM129" s="24"/>
      <c r="BN129" s="53"/>
      <c r="BO129" s="53"/>
      <c r="BP129" s="53"/>
      <c r="BQ129" s="53"/>
      <c r="BR129" s="53"/>
      <c r="BS129" s="53"/>
      <c r="BT129" s="53"/>
      <c r="BU129" s="53"/>
      <c r="BV129" s="53"/>
      <c r="CG129" s="214"/>
      <c r="CH129" s="228"/>
    </row>
    <row r="130" spans="1:126" s="19" customFormat="1" ht="10.5">
      <c r="A130" s="337" t="s">
        <v>24</v>
      </c>
      <c r="B130" s="348" t="str">
        <f>CONCATENATE("Підготовка ",'Титул денна'!AX1,"а разом:")</f>
        <v>Підготовка бакалавра разом:</v>
      </c>
      <c r="C130" s="349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350"/>
      <c r="Q130" s="351"/>
      <c r="R130" s="170"/>
      <c r="S130" s="170"/>
      <c r="T130" s="170"/>
      <c r="U130" s="170"/>
      <c r="V130" s="170"/>
      <c r="W130" s="170"/>
      <c r="X130" s="170"/>
      <c r="Y130" s="170"/>
      <c r="Z130" s="171">
        <f>Z$127+Z$104</f>
        <v>5520</v>
      </c>
      <c r="AA130" s="171">
        <f>AA$127+AA$104</f>
        <v>184</v>
      </c>
      <c r="AB130" s="250"/>
      <c r="AC130" s="250"/>
      <c r="AD130" s="250"/>
      <c r="AE130" s="250"/>
      <c r="AF130" s="250"/>
      <c r="AG130" s="250"/>
      <c r="AH130" s="250"/>
      <c r="AI130" s="172">
        <f>AI$104+AI$127</f>
        <v>30</v>
      </c>
      <c r="AJ130" s="250"/>
      <c r="AK130" s="250"/>
      <c r="AL130" s="250"/>
      <c r="AM130" s="172">
        <f t="shared" ref="AM130" si="194">AM$104+AM$127</f>
        <v>30</v>
      </c>
      <c r="AN130" s="250"/>
      <c r="AO130" s="250"/>
      <c r="AP130" s="250"/>
      <c r="AQ130" s="172">
        <f t="shared" ref="AQ130" si="195">AQ$104+AQ$127</f>
        <v>30</v>
      </c>
      <c r="AR130" s="250"/>
      <c r="AS130" s="250"/>
      <c r="AT130" s="250"/>
      <c r="AU130" s="172">
        <f t="shared" ref="AU130" si="196">AU$104+AU$127</f>
        <v>30</v>
      </c>
      <c r="AV130" s="250"/>
      <c r="AW130" s="250"/>
      <c r="AX130" s="250"/>
      <c r="AY130" s="172">
        <f t="shared" ref="AY130" si="197">AY$104+AY$127</f>
        <v>30</v>
      </c>
      <c r="AZ130" s="250"/>
      <c r="BA130" s="250"/>
      <c r="BB130" s="250"/>
      <c r="BC130" s="172">
        <f t="shared" ref="BC130" si="198">BC$104+BC$127</f>
        <v>30</v>
      </c>
      <c r="BD130" s="250"/>
      <c r="BE130" s="250"/>
      <c r="BF130" s="250"/>
      <c r="BG130" s="172">
        <f t="shared" ref="BG130" si="199">BG$104+BG$127</f>
        <v>30</v>
      </c>
      <c r="BH130" s="250"/>
      <c r="BI130" s="250"/>
      <c r="BJ130" s="250"/>
      <c r="BK130" s="172">
        <f t="shared" ref="BK130" si="200">BK$104+BK$127</f>
        <v>30</v>
      </c>
      <c r="BL130" s="64">
        <f>IF(ISERROR(AE130/Z130),0,AE130/Z130)</f>
        <v>0</v>
      </c>
      <c r="BM130" s="40"/>
      <c r="BN130" s="35">
        <f t="shared" ref="BN130:BV130" si="201">BN$127+BN$104</f>
        <v>30</v>
      </c>
      <c r="BO130" s="35">
        <f t="shared" si="201"/>
        <v>27</v>
      </c>
      <c r="BP130" s="35">
        <f t="shared" si="201"/>
        <v>29</v>
      </c>
      <c r="BQ130" s="35">
        <f t="shared" si="201"/>
        <v>30</v>
      </c>
      <c r="BR130" s="35">
        <f t="shared" si="201"/>
        <v>29</v>
      </c>
      <c r="BS130" s="35">
        <f t="shared" si="201"/>
        <v>30</v>
      </c>
      <c r="BT130" s="35">
        <f t="shared" si="201"/>
        <v>29</v>
      </c>
      <c r="BU130" s="35">
        <f t="shared" si="201"/>
        <v>30</v>
      </c>
      <c r="BV130" s="270">
        <f t="shared" si="201"/>
        <v>234</v>
      </c>
      <c r="BY130" s="41">
        <f t="shared" ref="BY130:CG130" si="202">BY89+BY127+BY70</f>
        <v>30</v>
      </c>
      <c r="BZ130" s="41">
        <f t="shared" si="202"/>
        <v>21</v>
      </c>
      <c r="CA130" s="41">
        <f t="shared" si="202"/>
        <v>19</v>
      </c>
      <c r="CB130" s="41">
        <f t="shared" si="202"/>
        <v>14</v>
      </c>
      <c r="CC130" s="41">
        <f t="shared" si="202"/>
        <v>19</v>
      </c>
      <c r="CD130" s="41">
        <f t="shared" si="202"/>
        <v>14</v>
      </c>
      <c r="CE130" s="41">
        <f t="shared" si="202"/>
        <v>19</v>
      </c>
      <c r="CF130" s="41">
        <f t="shared" si="202"/>
        <v>8</v>
      </c>
      <c r="CG130" s="217">
        <f t="shared" si="202"/>
        <v>144</v>
      </c>
      <c r="CH130" s="228"/>
    </row>
    <row r="131" spans="1:126" s="19" customFormat="1" ht="12.5" hidden="1">
      <c r="A131"/>
      <c r="B131" s="352"/>
      <c r="C131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/>
      <c r="BM131"/>
      <c r="BN131"/>
      <c r="BO131"/>
      <c r="BP131"/>
      <c r="BQ131"/>
      <c r="BR131"/>
      <c r="BS131"/>
      <c r="BT131"/>
      <c r="BU131"/>
      <c r="BV131"/>
      <c r="CG131" s="214"/>
      <c r="CH131" s="228"/>
    </row>
    <row r="132" spans="1:126" s="19" customFormat="1" ht="12.5" hidden="1">
      <c r="A132"/>
      <c r="B132" s="352"/>
      <c r="C132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 s="177"/>
      <c r="BL132"/>
      <c r="BN132" s="14">
        <f>IF(AND($DE132=0,$DN132=0),0,IF(AND($CR132=0,$DA132=0,DF132&lt;&gt;0),DF132, IF(AND(BM132&lt;CH132,$CG132&lt;&gt;$AA132,BY132=$CH132),BY132+$AA132-$CG132,BY132)))</f>
        <v>0</v>
      </c>
      <c r="BO132" s="14">
        <f>IF(AND($DE132=0,$DN132=0),0,IF(AND($CR132=0,$DA132=0,DG132&lt;&gt;0),DG132, IF(AND(BN132&lt;CH132,$CG132&lt;&gt;$AA132,BZ132=$CH132),BZ132+$AA132-$CG132,BZ132)))</f>
        <v>0</v>
      </c>
      <c r="BP132" s="14">
        <f>IF(AND($DE132=0,$DN132=0),0,IF(AND($CR132=0,$DA132=0,DH132&lt;&gt;0),DH132, IF(AND(BO132&lt;CH132,$CG132&lt;&gt;$AA132,CA132=$CH132),CA132+$AA132-$CG132,CA132)))</f>
        <v>0</v>
      </c>
      <c r="BQ132" s="14">
        <f>IF(AND($DE132=0,$DN132=0),0,IF(AND($CR132=0,$DA132=0,DI132&lt;&gt;0),DI132, IF(AND(BP132&lt;CH132,$CG132&lt;&gt;$AA132,CB132=$CH132),CB132+$AA132-$CG132,CB132)))</f>
        <v>0</v>
      </c>
      <c r="BR132" s="14">
        <f>IF(AND($DE132=0,$DN132=0),0,IF(AND($CR132=0,$DA132=0,DJ132&lt;&gt;0),DJ132, IF(AND(BQ132&lt;CH132,$CG132&lt;&gt;$AA132,CC132=$CH132),CC132+$AA132-$CG132,CC132)))</f>
        <v>0</v>
      </c>
      <c r="BS132" s="14">
        <f>IF(AND($DE132=0,$DN132=0),0,IF(AND($CR132=0,$DA132=0,DK132&lt;&gt;0),DK132, IF(AND(BR132&lt;CH132,$CG132&lt;&gt;$AA132,CD132=$CH132),CD132+$AA132-$CG132,CD132)))</f>
        <v>0</v>
      </c>
      <c r="BT132" s="14">
        <f>IF(AND($DE132=0,$DN132=0),0,IF(AND($CR132=0,$DA132=0,DL132&lt;&gt;0),DL132, IF(AND(BS132&lt;CH132,$CG132&lt;&gt;$AA132,CE132=$CH132),CE132+$AA132-$CG132,CE132)))</f>
        <v>0</v>
      </c>
      <c r="BU132" s="14">
        <f>IF(AND($DE132=0,$DN132=0),0,IF(AND($CR132=0,$DA132=0,DM132&lt;&gt;0),DM132, IF(AND(BT132&lt;CH132,$CG132&lt;&gt;$AA132,CF132=$CH132),CF132+$AA132-$CG132,CF132)))</f>
        <v>0</v>
      </c>
      <c r="BV132" s="81">
        <f>SUM(BN132:BU132)</f>
        <v>0</v>
      </c>
      <c r="BY132" s="14">
        <f>IF($DE132=0,0,ROUND(4*($AA132-$DN132)*SUM(AF132:AF132)/$DE132,0)/4)+DF132+DO132</f>
        <v>0</v>
      </c>
      <c r="BZ132" s="14">
        <f>IF($DE132=0,0,ROUND(4*($AA132-$DN132)*SUM(AJ132:AJ132)/$DE132,0)/4)+DG132+DP132</f>
        <v>0</v>
      </c>
      <c r="CA132" s="14">
        <f>IF($DE132=0,0,ROUND(4*($AA132-$DN132)*SUM(AN132:AN132)/$DE132,0)/4)+DH132+DQ132</f>
        <v>0</v>
      </c>
      <c r="CB132" s="14">
        <f>IF($DE132=0,0,ROUND(4*($AA132-$DN132)*SUM(AR132:AR132)/$DE132,0)/4)+DI132++DR132</f>
        <v>0</v>
      </c>
      <c r="CC132" s="14">
        <f>IF($DE132=0,0,ROUND(4*($AA132-$DN132)*SUM(AV132:AV132)/$DE132,0)/4)+DJ132+DS132</f>
        <v>0</v>
      </c>
      <c r="CD132" s="14">
        <f>IF($DE132=0,0,ROUND(4*($AA132-$DN132)*(SUM(AZ132:AZ132))/$DE132,0)/4)+DK132+DT132</f>
        <v>0</v>
      </c>
      <c r="CE132" s="14">
        <f>IF($DE132=0,0,ROUND(4*($AA132-$DN132)*(SUM(BD132:BD132))/$DE132,0)/4)+DL132+DU132</f>
        <v>0</v>
      </c>
      <c r="CF132" s="14">
        <f>IF($DE132=0,0,ROUND(4*($AA132-$DN132)*(SUM(BH132:BH132))/$DE132,0)/4)+DM132+DV132</f>
        <v>0</v>
      </c>
      <c r="CG132" s="212">
        <f>SUM(BY132:CF132)</f>
        <v>0</v>
      </c>
      <c r="CH132" s="312">
        <f>MAX(BY132:CF132)</f>
        <v>0</v>
      </c>
      <c r="DE132" s="317">
        <f>SUM($AF132:$AF132)+SUM($AJ132:$AJ132)+SUM($AN132:$AN132)+SUM($AR132:$AR132)+SUM($AV132:$AV132)+SUM($AZ132:$AZ132)+SUM($BD132:$BD132)+SUM($BH132:$BH132)</f>
        <v>0</v>
      </c>
      <c r="DF132" s="324">
        <f>IF($P132=1,BR$6,0)+IF($Q132=1,BN$6,0)</f>
        <v>0</v>
      </c>
      <c r="DG132" s="324">
        <f>IF(($P132)=2,BR$6,0)+IF(($Q132)=2,BN$6,0)</f>
        <v>0</v>
      </c>
      <c r="DH132" s="324">
        <f>IF(($P132)=3,BR$6,0)+IF(($Q132)=3,BN$6,0)</f>
        <v>0</v>
      </c>
      <c r="DI132" s="324">
        <f>IF(($P132)=4,BR$6,0)+IF(($Q132)=4,BN$6,0)</f>
        <v>0</v>
      </c>
      <c r="DJ132" s="324">
        <f>IF(($P132)=5,BR$6,0)+IF(($Q132)=5,BN$6,0)</f>
        <v>0</v>
      </c>
      <c r="DK132" s="324">
        <f>IF(($P132)=6,BR$6,0)+IF(($Q132)=6,BN$6,0)</f>
        <v>0</v>
      </c>
      <c r="DL132" s="324">
        <f>IF(($P132)=7,BR$6,0)+IF(($Q132)=7,BN$6,0)</f>
        <v>0</v>
      </c>
      <c r="DM132" s="324">
        <f>IF(($P132)=8,BR$6,0)+IF(($Q132)=8,BN$6,0)</f>
        <v>0</v>
      </c>
      <c r="DN132" s="325">
        <f>SUM(DF132:DM132)</f>
        <v>0</v>
      </c>
    </row>
    <row r="133" spans="1:126" s="19" customFormat="1" ht="12.5" hidden="1">
      <c r="A133"/>
      <c r="B133" s="352"/>
      <c r="C133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 s="177"/>
      <c r="BL133"/>
      <c r="BN133" s="14">
        <f>IF(AND($DE133=0,$DN133=0),0,IF(AND($CR133=0,$DA133=0,DF133&lt;&gt;0),DF133, IF(AND(BM133&lt;CH133,$CG133&lt;&gt;$AA133,BY133=$CH133),BY133+$AA133-$CG133,BY133)))</f>
        <v>0</v>
      </c>
      <c r="BO133" s="14">
        <f>IF(AND($DE133=0,$DN133=0),0,IF(AND($CR133=0,$DA133=0,DG133&lt;&gt;0),DG133, IF(AND(BN133&lt;CH133,$CG133&lt;&gt;$AA133,BZ133=$CH133),BZ133+$AA133-$CG133,BZ133)))</f>
        <v>0</v>
      </c>
      <c r="BP133" s="14">
        <f>IF(AND($DE133=0,$DN133=0),0,IF(AND($CR133=0,$DA133=0,DH133&lt;&gt;0),DH133, IF(AND(BO133&lt;CH133,$CG133&lt;&gt;$AA133,CA133=$CH133),CA133+$AA133-$CG133,CA133)))</f>
        <v>0</v>
      </c>
      <c r="BQ133" s="14">
        <f>IF(AND($DE133=0,$DN133=0),0,IF(AND($CR133=0,$DA133=0,DI133&lt;&gt;0),DI133, IF(AND(BP133&lt;CH133,$CG133&lt;&gt;$AA133,CB133=$CH133),CB133+$AA133-$CG133,CB133)))</f>
        <v>0</v>
      </c>
      <c r="BR133" s="14">
        <f>IF(AND($DE133=0,$DN133=0),0,IF(AND($CR133=0,$DA133=0,DJ133&lt;&gt;0),DJ133, IF(AND(BQ133&lt;CH133,$CG133&lt;&gt;$AA133,CC133=$CH133),CC133+$AA133-$CG133,CC133)))</f>
        <v>0</v>
      </c>
      <c r="BS133" s="14">
        <f>IF(AND($DE133=0,$DN133=0),0,IF(AND($CR133=0,$DA133=0,DK133&lt;&gt;0),DK133, IF(AND(BR133&lt;CH133,$CG133&lt;&gt;$AA133,CD133=$CH133),CD133+$AA133-$CG133,CD133)))</f>
        <v>0</v>
      </c>
      <c r="BT133" s="14">
        <f>IF(AND($DE133=0,$DN133=0),0,IF(AND($CR133=0,$DA133=0,DL133&lt;&gt;0),DL133, IF(AND(BS133&lt;CH133,$CG133&lt;&gt;$AA133,CE133=$CH133),CE133+$AA133-$CG133,CE133)))</f>
        <v>0</v>
      </c>
      <c r="BU133" s="14">
        <f>IF(AND($DE133=0,$DN133=0),0,IF(AND($CR133=0,$DA133=0,DM133&lt;&gt;0),DM133, IF(AND(BT133&lt;CH133,$CG133&lt;&gt;$AA133,CF133=$CH133),CF133+$AA133-$CG133,CF133)))</f>
        <v>0</v>
      </c>
      <c r="BV133" s="81">
        <f>SUM(BN133:BU133)</f>
        <v>0</v>
      </c>
      <c r="BY133" s="14">
        <f>IF($DE133=0,0,ROUND(4*($AA133-$DN133)*SUM(AF133:AF133)/$DE133,0)/4)+DF133+DO133</f>
        <v>0</v>
      </c>
      <c r="BZ133" s="14">
        <f>IF($DE133=0,0,ROUND(4*($AA133-$DN133)*SUM(AJ133:AJ133)/$DE133,0)/4)+DG133+DP133</f>
        <v>0</v>
      </c>
      <c r="CA133" s="14">
        <f>IF($DE133=0,0,ROUND(4*($AA133-$DN133)*SUM(AN133:AN133)/$DE133,0)/4)+DH133+DQ133</f>
        <v>0</v>
      </c>
      <c r="CB133" s="14">
        <f>IF($DE133=0,0,ROUND(4*($AA133-$DN133)*SUM(AR133:AR133)/$DE133,0)/4)+DI133++DR133</f>
        <v>0</v>
      </c>
      <c r="CC133" s="14">
        <f>IF($DE133=0,0,ROUND(4*($AA133-$DN133)*SUM(AV133:AV133)/$DE133,0)/4)+DJ133+DS133</f>
        <v>0</v>
      </c>
      <c r="CD133" s="14">
        <f>IF($DE133=0,0,ROUND(4*($AA133-$DN133)*(SUM(AZ133:AZ133))/$DE133,0)/4)+DK133+DT133</f>
        <v>0</v>
      </c>
      <c r="CE133" s="14">
        <f>IF($DE133=0,0,ROUND(4*($AA133-$DN133)*(SUM(BD133:BD133))/$DE133,0)/4)+DL133+DU133</f>
        <v>0</v>
      </c>
      <c r="CF133" s="14">
        <f>IF($DE133=0,0,ROUND(4*($AA133-$DN133)*(SUM(BH133:BH133))/$DE133,0)/4)+DM133+DV133</f>
        <v>0</v>
      </c>
      <c r="CG133" s="212">
        <f>SUM(BY133:CF133)</f>
        <v>0</v>
      </c>
      <c r="CH133" s="312">
        <f>MAX(BY133:CF133)</f>
        <v>0</v>
      </c>
      <c r="DE133" s="317">
        <f>SUM($AF133:$AF133)+SUM($AJ133:$AJ133)+SUM($AN133:$AN133)+SUM($AR133:$AR133)+SUM($AV133:$AV133)+SUM($AZ133:$AZ133)+SUM($BD133:$BD133)+SUM($BH133:$BH133)</f>
        <v>0</v>
      </c>
      <c r="DF133" s="324">
        <f>IF($P133=1,BR$6,0)+IF($Q133=1,BN$6,0)</f>
        <v>0</v>
      </c>
      <c r="DG133" s="324">
        <f>IF(($P133)=2,BR$6,0)+IF(($Q133)=2,BN$6,0)</f>
        <v>0</v>
      </c>
      <c r="DH133" s="324">
        <f>IF(($P133)=3,BR$6,0)+IF(($Q133)=3,BN$6,0)</f>
        <v>0</v>
      </c>
      <c r="DI133" s="324">
        <f>IF(($P133)=4,BR$6,0)+IF(($Q133)=4,BN$6,0)</f>
        <v>0</v>
      </c>
      <c r="DJ133" s="324">
        <f>IF(($P133)=5,BR$6,0)+IF(($Q133)=5,BN$6,0)</f>
        <v>0</v>
      </c>
      <c r="DK133" s="324">
        <f>IF(($P133)=6,BR$6,0)+IF(($Q133)=6,BN$6,0)</f>
        <v>0</v>
      </c>
      <c r="DL133" s="324">
        <f>IF(($P133)=7,BR$6,0)+IF(($Q133)=7,BN$6,0)</f>
        <v>0</v>
      </c>
      <c r="DM133" s="324">
        <f>IF(($P133)=8,BR$6,0)+IF(($Q133)=8,BN$6,0)</f>
        <v>0</v>
      </c>
      <c r="DN133" s="325">
        <f>SUM(DF133:DM133)</f>
        <v>0</v>
      </c>
    </row>
    <row r="134" spans="1:126" s="19" customFormat="1" ht="12.5" hidden="1">
      <c r="A134"/>
      <c r="B134" s="352"/>
      <c r="C134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/>
      <c r="BN134" s="14">
        <f>IF(AND($DE134=0,$DN134=0),0,IF(AND($CR134=0,$DA134=0,DF134&lt;&gt;0),DF134, IF(AND(BM134&lt;CH134,$CG134&lt;&gt;$AA134,BY134=$CH134),BY134+$AA134-$CG134,BY134)))</f>
        <v>0</v>
      </c>
      <c r="BO134" s="14">
        <f>IF(AND($DE134=0,$DN134=0),0,IF(AND($CR134=0,$DA134=0,DG134&lt;&gt;0),DG134, IF(AND(BN134&lt;CH134,$CG134&lt;&gt;$AA134,BZ134=$CH134),BZ134+$AA134-$CG134,BZ134)))</f>
        <v>0</v>
      </c>
      <c r="BP134" s="14">
        <f>IF(AND($DE134=0,$DN134=0),0,IF(AND($CR134=0,$DA134=0,DH134&lt;&gt;0),DH134, IF(AND(BO134&lt;CH134,$CG134&lt;&gt;$AA134,CA134=$CH134),CA134+$AA134-$CG134,CA134)))</f>
        <v>0</v>
      </c>
      <c r="BQ134" s="14">
        <f>IF(AND($DE134=0,$DN134=0),0,IF(AND($CR134=0,$DA134=0,DI134&lt;&gt;0),DI134, IF(AND(BP134&lt;CH134,$CG134&lt;&gt;$AA134,CB134=$CH134),CB134+$AA134-$CG134,CB134)))</f>
        <v>0</v>
      </c>
      <c r="BR134" s="14">
        <f>IF(AND($DE134=0,$DN134=0),0,IF(AND($CR134=0,$DA134=0,DJ134&lt;&gt;0),DJ134, IF(AND(BQ134&lt;CH134,$CG134&lt;&gt;$AA134,CC134=$CH134),CC134+$AA134-$CG134,CC134)))</f>
        <v>0</v>
      </c>
      <c r="BS134" s="14">
        <f>IF(AND($DE134=0,$DN134=0),0,IF(AND($CR134=0,$DA134=0,DK134&lt;&gt;0),DK134, IF(AND(BR134&lt;CH134,$CG134&lt;&gt;$AA134,CD134=$CH134),CD134+$AA134-$CG134,CD134)))</f>
        <v>0</v>
      </c>
      <c r="BT134" s="14">
        <f>IF(AND($DE134=0,$DN134=0),0,IF(AND($CR134=0,$DA134=0,DL134&lt;&gt;0),DL134, IF(AND(BS134&lt;CH134,$CG134&lt;&gt;$AA134,CE134=$CH134),CE134+$AA134-$CG134,CE134)))</f>
        <v>0</v>
      </c>
      <c r="BU134" s="14">
        <f>IF(AND($DE134=0,$DN134=0),0,IF(AND($CR134=0,$DA134=0,DM134&lt;&gt;0),DM134, IF(AND(BT134&lt;CH134,$CG134&lt;&gt;$AA134,CF134=$CH134),CF134+$AA134-$CG134,CF134)))</f>
        <v>0</v>
      </c>
      <c r="BV134" s="81">
        <f>SUM(BN134:BU134)</f>
        <v>0</v>
      </c>
      <c r="BY134" s="14">
        <f>IF($DE134=0,0,ROUND(4*($AA134-$DN134)*SUM(AF134:AF134)/$DE134,0)/4)+DF134+DO134</f>
        <v>0</v>
      </c>
      <c r="BZ134" s="14">
        <f>IF($DE134=0,0,ROUND(4*($AA134-$DN134)*SUM(AJ134:AJ134)/$DE134,0)/4)+DG134+DP134</f>
        <v>0</v>
      </c>
      <c r="CA134" s="14">
        <f>IF($DE134=0,0,ROUND(4*($AA134-$DN134)*SUM(AN134:AN134)/$DE134,0)/4)+DH134+DQ134</f>
        <v>0</v>
      </c>
      <c r="CB134" s="14">
        <f>IF($DE134=0,0,ROUND(4*($AA134-$DN134)*SUM(AR134:AR134)/$DE134,0)/4)+DI134++DR134</f>
        <v>0</v>
      </c>
      <c r="CC134" s="14">
        <f>IF($DE134=0,0,ROUND(4*($AA134-$DN134)*SUM(AV134:AV134)/$DE134,0)/4)+DJ134+DS134</f>
        <v>0</v>
      </c>
      <c r="CD134" s="14">
        <f>IF($DE134=0,0,ROUND(4*($AA134-$DN134)*(SUM(AZ134:AZ134))/$DE134,0)/4)+DK134+DT134</f>
        <v>0</v>
      </c>
      <c r="CE134" s="14">
        <f>IF($DE134=0,0,ROUND(4*($AA134-$DN134)*(SUM(BD134:BD134))/$DE134,0)/4)+DL134+DU134</f>
        <v>0</v>
      </c>
      <c r="CF134" s="14">
        <f>IF($DE134=0,0,ROUND(4*($AA134-$DN134)*(SUM(BH134:BH134))/$DE134,0)/4)+DM134+DV134</f>
        <v>0</v>
      </c>
      <c r="CG134" s="212">
        <f>SUM(BY134:CF134)</f>
        <v>0</v>
      </c>
      <c r="CH134" s="312">
        <f>MAX(BY134:CF134)</f>
        <v>0</v>
      </c>
      <c r="DE134" s="317">
        <f>SUM($AF134:$AF134)+SUM($AJ134:$AJ134)+SUM($AN134:$AN134)+SUM($AR134:$AR134)+SUM($AV134:$AV134)+SUM($AZ134:$AZ134)+SUM($BD134:$BD134)+SUM($BH134:$BH134)</f>
        <v>0</v>
      </c>
      <c r="DF134" s="324">
        <f>IF($P134=1,BR$6,0)+IF($Q134=1,BN$6,0)</f>
        <v>0</v>
      </c>
      <c r="DG134" s="324">
        <f>IF(($P134)=2,BR$6,0)+IF(($Q134)=2,BN$6,0)</f>
        <v>0</v>
      </c>
      <c r="DH134" s="324">
        <f>IF(($P134)=3,BR$6,0)+IF(($Q134)=3,BN$6,0)</f>
        <v>0</v>
      </c>
      <c r="DI134" s="324">
        <f>IF(($P134)=4,BR$6,0)+IF(($Q134)=4,BN$6,0)</f>
        <v>0</v>
      </c>
      <c r="DJ134" s="324">
        <f>IF(($P134)=5,BR$6,0)+IF(($Q134)=5,BN$6,0)</f>
        <v>0</v>
      </c>
      <c r="DK134" s="324">
        <f>IF(($P134)=6,BR$6,0)+IF(($Q134)=6,BN$6,0)</f>
        <v>0</v>
      </c>
      <c r="DL134" s="324">
        <f>IF(($P134)=7,BR$6,0)+IF(($Q134)=7,BN$6,0)</f>
        <v>0</v>
      </c>
      <c r="DM134" s="324">
        <f>IF(($P134)=8,BR$6,0)+IF(($Q134)=8,BN$6,0)</f>
        <v>0</v>
      </c>
      <c r="DN134" s="325">
        <f>SUM(DF134:DM134)</f>
        <v>0</v>
      </c>
    </row>
    <row r="135" spans="1:126" s="19" customFormat="1" ht="12.5">
      <c r="A135"/>
      <c r="B135" s="352"/>
      <c r="C135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/>
      <c r="BN135" s="83">
        <f t="shared" ref="BN135:BV135" si="203">SUM(BN132:BN134)</f>
        <v>0</v>
      </c>
      <c r="BO135" s="83">
        <f t="shared" si="203"/>
        <v>0</v>
      </c>
      <c r="BP135" s="83">
        <f t="shared" si="203"/>
        <v>0</v>
      </c>
      <c r="BQ135" s="83">
        <f t="shared" si="203"/>
        <v>0</v>
      </c>
      <c r="BR135" s="83">
        <f t="shared" si="203"/>
        <v>0</v>
      </c>
      <c r="BS135" s="83">
        <f t="shared" si="203"/>
        <v>0</v>
      </c>
      <c r="BT135" s="83">
        <f t="shared" si="203"/>
        <v>0</v>
      </c>
      <c r="BU135" s="83">
        <f t="shared" si="203"/>
        <v>0</v>
      </c>
      <c r="BV135" s="83">
        <f t="shared" si="203"/>
        <v>0</v>
      </c>
      <c r="BW135" s="24"/>
      <c r="BX135" s="24"/>
      <c r="BY135" s="51">
        <f t="shared" ref="BY135:CG135" si="204">SUM(BY132:BY134)</f>
        <v>0</v>
      </c>
      <c r="BZ135" s="51">
        <f t="shared" si="204"/>
        <v>0</v>
      </c>
      <c r="CA135" s="51">
        <f t="shared" si="204"/>
        <v>0</v>
      </c>
      <c r="CB135" s="51">
        <f t="shared" si="204"/>
        <v>0</v>
      </c>
      <c r="CC135" s="51">
        <f t="shared" si="204"/>
        <v>0</v>
      </c>
      <c r="CD135" s="51">
        <f t="shared" si="204"/>
        <v>0</v>
      </c>
      <c r="CE135" s="51">
        <f t="shared" si="204"/>
        <v>0</v>
      </c>
      <c r="CF135" s="51">
        <f t="shared" si="204"/>
        <v>0</v>
      </c>
      <c r="CG135" s="218">
        <f t="shared" si="204"/>
        <v>0</v>
      </c>
      <c r="CH135" s="228"/>
    </row>
    <row r="136" spans="1:126" s="19" customFormat="1" ht="10.5">
      <c r="A136" s="353"/>
      <c r="B136" s="354"/>
      <c r="C136" s="793" t="str">
        <f>'ПЛАН НАВЧАЛЬНОГО ПРОЦЕСУ ДЕННА'!C140:AQ140</f>
        <v>ІНФОРМАЦІЙНА ЧАСТИНА</v>
      </c>
      <c r="D136" s="793"/>
      <c r="E136" s="793"/>
      <c r="F136" s="793"/>
      <c r="G136" s="793"/>
      <c r="H136" s="793"/>
      <c r="I136" s="793"/>
      <c r="J136" s="793"/>
      <c r="K136" s="793"/>
      <c r="L136" s="793"/>
      <c r="M136" s="793"/>
      <c r="N136" s="793"/>
      <c r="O136" s="793"/>
      <c r="P136" s="793"/>
      <c r="Q136" s="793"/>
      <c r="R136" s="793"/>
      <c r="S136" s="793"/>
      <c r="T136" s="793"/>
      <c r="U136" s="793"/>
      <c r="V136" s="793"/>
      <c r="W136" s="794"/>
      <c r="X136" s="794"/>
      <c r="Y136" s="794"/>
      <c r="Z136" s="794"/>
      <c r="AA136" s="794"/>
      <c r="AB136" s="794"/>
      <c r="AC136" s="794"/>
      <c r="AD136" s="794"/>
      <c r="AE136" s="794"/>
      <c r="AF136" s="793"/>
      <c r="AG136" s="793"/>
      <c r="AH136" s="793"/>
      <c r="AI136" s="793"/>
      <c r="AJ136" s="793"/>
      <c r="AK136" s="793"/>
      <c r="AL136" s="793"/>
      <c r="AM136" s="793"/>
      <c r="AN136" s="793"/>
      <c r="AO136" s="793"/>
      <c r="AP136" s="793"/>
      <c r="AQ136" s="793"/>
      <c r="AR136" s="793"/>
      <c r="AS136" s="355"/>
      <c r="AT136" s="355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24"/>
      <c r="CG136" s="214"/>
      <c r="CH136" s="228"/>
    </row>
    <row r="137" spans="1:126" s="19" customFormat="1">
      <c r="A137" s="357"/>
      <c r="B137" s="358" t="str">
        <f>'ПЛАН НАВЧАЛЬНОГО ПРОЦЕСУ ДЕННА'!B141</f>
        <v>ВИРОБНИЧІ ПРАКТИКИ</v>
      </c>
      <c r="C137" s="359"/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1"/>
      <c r="S137" s="191"/>
      <c r="T137" s="191"/>
      <c r="U137" s="177"/>
      <c r="V137" s="177"/>
      <c r="W137" s="674" t="s">
        <v>250</v>
      </c>
      <c r="X137" s="674"/>
      <c r="Y137" s="674"/>
      <c r="Z137" s="674"/>
      <c r="AA137" s="674"/>
      <c r="AB137" s="674"/>
      <c r="AC137" s="674"/>
      <c r="AD137" s="674"/>
      <c r="AE137" s="674"/>
      <c r="AF137" s="620">
        <f>AF104+AG104+AH104</f>
        <v>48</v>
      </c>
      <c r="AG137" s="620"/>
      <c r="AH137" s="620"/>
      <c r="AI137" s="621"/>
      <c r="AJ137" s="620">
        <f>AJ104+AK104+AL104</f>
        <v>36</v>
      </c>
      <c r="AK137" s="620"/>
      <c r="AL137" s="620"/>
      <c r="AM137" s="621"/>
      <c r="AN137" s="620">
        <f>AN104+AO104+AP104</f>
        <v>28</v>
      </c>
      <c r="AO137" s="620"/>
      <c r="AP137" s="620"/>
      <c r="AQ137" s="621"/>
      <c r="AR137" s="620">
        <f>AR104+AS104+AT104</f>
        <v>26</v>
      </c>
      <c r="AS137" s="620"/>
      <c r="AT137" s="620"/>
      <c r="AU137" s="621"/>
      <c r="AV137" s="620">
        <f>AV104+AW104+AX104</f>
        <v>22</v>
      </c>
      <c r="AW137" s="620"/>
      <c r="AX137" s="620"/>
      <c r="AY137" s="621"/>
      <c r="AZ137" s="620">
        <f>AZ104+BA104+BB104</f>
        <v>28</v>
      </c>
      <c r="BA137" s="620"/>
      <c r="BB137" s="620"/>
      <c r="BC137" s="621"/>
      <c r="BD137" s="620">
        <f>BD104+BE104+BF104</f>
        <v>20</v>
      </c>
      <c r="BE137" s="620"/>
      <c r="BF137" s="620"/>
      <c r="BG137" s="621"/>
      <c r="BH137" s="620">
        <f>BH104+BI104+BJ104</f>
        <v>12</v>
      </c>
      <c r="BI137" s="620"/>
      <c r="BJ137" s="620"/>
      <c r="BK137" s="621"/>
      <c r="BL137" s="21"/>
      <c r="BN137" s="622" t="s">
        <v>88</v>
      </c>
      <c r="BO137" s="622"/>
      <c r="BP137" s="622"/>
      <c r="BQ137" s="622"/>
      <c r="BR137" s="622"/>
      <c r="BS137" s="622"/>
      <c r="BT137" s="622"/>
      <c r="BU137" s="622"/>
      <c r="BY137" s="671"/>
      <c r="BZ137" s="671"/>
      <c r="CA137" s="671"/>
      <c r="CB137" s="671"/>
      <c r="CC137" s="671"/>
      <c r="CD137" s="671"/>
      <c r="CE137" s="671"/>
      <c r="CF137" s="671"/>
      <c r="CG137" s="214"/>
      <c r="CH137" s="228"/>
      <c r="CI137"/>
      <c r="CJ137"/>
      <c r="CK137"/>
      <c r="CL137"/>
      <c r="CM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s="19" customFormat="1">
      <c r="A138" s="22" t="str">
        <f>'ПЛАН НАВЧАЛЬНОГО ПРОЦЕСУ ДЕННА'!A142</f>
        <v>№</v>
      </c>
      <c r="B138" s="695" t="str">
        <f>'ПЛАН НАВЧАЛЬНОГО ПРОЦЕСУ ДЕННА'!B142:C142</f>
        <v>Назва</v>
      </c>
      <c r="C138" s="695"/>
      <c r="D138" s="718" t="str">
        <f>'ПЛАН НАВЧАЛЬНОГО ПРОЦЕСУ ДЕННА'!D142:K142</f>
        <v>Семестр</v>
      </c>
      <c r="E138" s="693"/>
      <c r="F138" s="693"/>
      <c r="G138" s="693"/>
      <c r="H138" s="693"/>
      <c r="I138" s="693"/>
      <c r="J138" s="693"/>
      <c r="K138" s="693"/>
      <c r="L138" s="719"/>
      <c r="M138" s="692" t="str">
        <f>'ПЛАН НАВЧАЛЬНОГО ПРОЦЕСУ ДЕННА'!M142:P142</f>
        <v>Кіль. Тижн</v>
      </c>
      <c r="N138" s="693"/>
      <c r="O138" s="693"/>
      <c r="P138" s="694"/>
      <c r="Q138" s="692" t="str">
        <f>'ПЛАН НАВЧАЛЬНОГО ПРОЦЕСУ ДЕННА'!Q142:T142</f>
        <v>Кредитів</v>
      </c>
      <c r="R138" s="693"/>
      <c r="S138" s="693"/>
      <c r="T138" s="694"/>
      <c r="U138" s="177"/>
      <c r="V138" s="177"/>
      <c r="W138" s="675" t="s">
        <v>232</v>
      </c>
      <c r="X138" s="797"/>
      <c r="Y138" s="676"/>
      <c r="Z138" s="677"/>
      <c r="AA138" s="668" t="s">
        <v>239</v>
      </c>
      <c r="AB138" s="669"/>
      <c r="AC138" s="669"/>
      <c r="AD138" s="670"/>
      <c r="AE138" s="174">
        <f>DE81</f>
        <v>0</v>
      </c>
      <c r="AF138" s="616">
        <f>DF81</f>
        <v>0</v>
      </c>
      <c r="AG138" s="617"/>
      <c r="AH138" s="617"/>
      <c r="AI138" s="618"/>
      <c r="AJ138" s="616">
        <f>DG81</f>
        <v>0</v>
      </c>
      <c r="AK138" s="617"/>
      <c r="AL138" s="617"/>
      <c r="AM138" s="618"/>
      <c r="AN138" s="616">
        <f>DH81</f>
        <v>0</v>
      </c>
      <c r="AO138" s="617"/>
      <c r="AP138" s="617"/>
      <c r="AQ138" s="618"/>
      <c r="AR138" s="616">
        <f>DI81</f>
        <v>0</v>
      </c>
      <c r="AS138" s="617"/>
      <c r="AT138" s="617"/>
      <c r="AU138" s="618"/>
      <c r="AV138" s="616">
        <f>DJ81</f>
        <v>0</v>
      </c>
      <c r="AW138" s="617"/>
      <c r="AX138" s="617"/>
      <c r="AY138" s="618"/>
      <c r="AZ138" s="616">
        <f>DK81</f>
        <v>0</v>
      </c>
      <c r="BA138" s="617"/>
      <c r="BB138" s="617"/>
      <c r="BC138" s="618"/>
      <c r="BD138" s="616">
        <f>DL81</f>
        <v>0</v>
      </c>
      <c r="BE138" s="617"/>
      <c r="BF138" s="617"/>
      <c r="BG138" s="618"/>
      <c r="BH138" s="616">
        <f>DM81</f>
        <v>0</v>
      </c>
      <c r="BI138" s="617"/>
      <c r="BJ138" s="617"/>
      <c r="BK138" s="618"/>
      <c r="BL138" s="21"/>
      <c r="BM138"/>
      <c r="BN138" s="80">
        <f t="shared" ref="BN138:BU138" si="205">CS70+CS127+CS89</f>
        <v>4</v>
      </c>
      <c r="BO138" s="80">
        <f t="shared" si="205"/>
        <v>5</v>
      </c>
      <c r="BP138" s="80">
        <f t="shared" si="205"/>
        <v>4</v>
      </c>
      <c r="BQ138" s="80">
        <f t="shared" si="205"/>
        <v>6</v>
      </c>
      <c r="BR138" s="80">
        <f t="shared" si="205"/>
        <v>3</v>
      </c>
      <c r="BS138" s="80">
        <f t="shared" si="205"/>
        <v>5</v>
      </c>
      <c r="BT138" s="80">
        <f t="shared" si="205"/>
        <v>3</v>
      </c>
      <c r="BU138" s="80">
        <f t="shared" si="205"/>
        <v>4</v>
      </c>
      <c r="BV138" s="83">
        <f>SUM(BN138:BU138)</f>
        <v>34</v>
      </c>
      <c r="BY138"/>
      <c r="BZ138"/>
      <c r="CA138"/>
      <c r="CB138"/>
      <c r="CC138"/>
      <c r="CD138"/>
      <c r="CE138"/>
      <c r="CF138"/>
      <c r="CG138" s="214"/>
      <c r="CH138" s="228"/>
      <c r="CI138"/>
      <c r="CJ138"/>
      <c r="CK138"/>
      <c r="CL138"/>
      <c r="CM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s="19" customFormat="1" ht="12.5">
      <c r="A139" s="22">
        <f>'ПЛАН НАВЧАЛЬНОГО ПРОЦЕСУ ДЕННА'!A143</f>
        <v>1</v>
      </c>
      <c r="B139" s="690" t="str">
        <f>'ПЛАН НАВЧАЛЬНОГО ПРОЦЕСУ ДЕННА'!B143:C143</f>
        <v>Ознайомча</v>
      </c>
      <c r="C139" s="690"/>
      <c r="D139" s="806">
        <f>'ПЛАН НАВЧАЛЬНОГО ПРОЦЕСУ ДЕННА'!D143:K143</f>
        <v>2</v>
      </c>
      <c r="E139" s="806"/>
      <c r="F139" s="806"/>
      <c r="G139" s="806"/>
      <c r="H139" s="806"/>
      <c r="I139" s="806"/>
      <c r="J139" s="806"/>
      <c r="K139" s="806"/>
      <c r="L139" s="807"/>
      <c r="M139" s="678">
        <f>IF(B84&lt;&gt;"",IF(AA84/1.5=MROUND(AA84/1.5,0.5),AA84/1.5,ROUNDUP(AA84/1.8,0)),0)</f>
        <v>4</v>
      </c>
      <c r="N139" s="679"/>
      <c r="O139" s="679"/>
      <c r="P139" s="679"/>
      <c r="Q139" s="678">
        <f>'ПЛАН НАВЧАЛЬНОГО ПРОЦЕСУ ДЕННА'!Q143:T143</f>
        <v>6</v>
      </c>
      <c r="R139" s="679"/>
      <c r="S139" s="679"/>
      <c r="T139" s="679"/>
      <c r="U139" s="177"/>
      <c r="V139" s="177"/>
      <c r="W139" s="256"/>
      <c r="X139" s="257"/>
      <c r="Y139" s="257"/>
      <c r="Z139" s="258"/>
      <c r="AA139" s="668" t="s">
        <v>240</v>
      </c>
      <c r="AB139" s="669"/>
      <c r="AC139" s="669"/>
      <c r="AD139" s="670"/>
      <c r="AE139" s="175">
        <f>DN81</f>
        <v>3</v>
      </c>
      <c r="AF139" s="616">
        <f>DO81</f>
        <v>0</v>
      </c>
      <c r="AG139" s="617"/>
      <c r="AH139" s="617"/>
      <c r="AI139" s="618"/>
      <c r="AJ139" s="616">
        <f>DP81</f>
        <v>0</v>
      </c>
      <c r="AK139" s="617"/>
      <c r="AL139" s="617"/>
      <c r="AM139" s="618"/>
      <c r="AN139" s="616">
        <f>DQ81</f>
        <v>1</v>
      </c>
      <c r="AO139" s="617"/>
      <c r="AP139" s="617"/>
      <c r="AQ139" s="618"/>
      <c r="AR139" s="616">
        <f>DR81</f>
        <v>0</v>
      </c>
      <c r="AS139" s="617"/>
      <c r="AT139" s="617"/>
      <c r="AU139" s="618"/>
      <c r="AV139" s="616">
        <f>DS81</f>
        <v>1</v>
      </c>
      <c r="AW139" s="617"/>
      <c r="AX139" s="617"/>
      <c r="AY139" s="618"/>
      <c r="AZ139" s="616">
        <f>DT81</f>
        <v>0</v>
      </c>
      <c r="BA139" s="617"/>
      <c r="BB139" s="617"/>
      <c r="BC139" s="618"/>
      <c r="BD139" s="616">
        <f>DU81</f>
        <v>1</v>
      </c>
      <c r="BE139" s="617"/>
      <c r="BF139" s="617"/>
      <c r="BG139" s="618"/>
      <c r="BH139" s="616">
        <f>DV81</f>
        <v>0</v>
      </c>
      <c r="BI139" s="617"/>
      <c r="BJ139" s="617"/>
      <c r="BK139" s="618"/>
      <c r="BL139" s="21"/>
      <c r="BM139"/>
      <c r="BN139"/>
      <c r="BO139"/>
      <c r="BP139"/>
      <c r="BQ139"/>
      <c r="BR139"/>
      <c r="BS139"/>
      <c r="BT139"/>
      <c r="BU139"/>
      <c r="BY139"/>
      <c r="BZ139"/>
      <c r="CA139"/>
      <c r="CB139"/>
      <c r="CC139"/>
      <c r="CD139"/>
      <c r="CE139"/>
      <c r="CF139"/>
      <c r="CG139" s="214"/>
      <c r="CH139" s="228"/>
      <c r="CI139"/>
      <c r="CJ139"/>
      <c r="CK139"/>
      <c r="CL139"/>
      <c r="CM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s="19" customFormat="1" ht="12.5">
      <c r="A140" s="22">
        <f>'ПЛАН НАВЧАЛЬНОГО ПРОЦЕСУ ДЕННА'!A144</f>
        <v>2</v>
      </c>
      <c r="B140" s="690" t="str">
        <f>'ПЛАН НАВЧАЛЬНОГО ПРОЦЕСУ ДЕННА'!B144:C144</f>
        <v>Навчальна</v>
      </c>
      <c r="C140" s="690"/>
      <c r="D140" s="806">
        <f>'ПЛАН НАВЧАЛЬНОГО ПРОЦЕСУ ДЕННА'!D144:K144</f>
        <v>4</v>
      </c>
      <c r="E140" s="806"/>
      <c r="F140" s="806"/>
      <c r="G140" s="806"/>
      <c r="H140" s="806"/>
      <c r="I140" s="806"/>
      <c r="J140" s="806"/>
      <c r="K140" s="806"/>
      <c r="L140" s="807"/>
      <c r="M140" s="678">
        <v>4</v>
      </c>
      <c r="N140" s="679"/>
      <c r="O140" s="679"/>
      <c r="P140" s="679"/>
      <c r="Q140" s="678">
        <f>'ПЛАН НАВЧАЛЬНОГО ПРОЦЕСУ ДЕННА'!Q144:T144</f>
        <v>6</v>
      </c>
      <c r="R140" s="679"/>
      <c r="S140" s="679"/>
      <c r="T140" s="679"/>
      <c r="U140" s="177"/>
      <c r="V140" s="177"/>
      <c r="W140" s="256"/>
      <c r="X140" s="257"/>
      <c r="Y140" s="257"/>
      <c r="Z140" s="258"/>
      <c r="AA140" s="668" t="s">
        <v>241</v>
      </c>
      <c r="AB140" s="669"/>
      <c r="AC140" s="669"/>
      <c r="AD140" s="670"/>
      <c r="AE140" s="175">
        <f>SUM(AF140:BH140)</f>
        <v>40</v>
      </c>
      <c r="AF140" s="616">
        <f>DY70</f>
        <v>9</v>
      </c>
      <c r="AG140" s="617"/>
      <c r="AH140" s="617"/>
      <c r="AI140" s="618"/>
      <c r="AJ140" s="616">
        <f>DZ70</f>
        <v>7</v>
      </c>
      <c r="AK140" s="617"/>
      <c r="AL140" s="617"/>
      <c r="AM140" s="618"/>
      <c r="AN140" s="616">
        <f>EA70</f>
        <v>5</v>
      </c>
      <c r="AO140" s="617"/>
      <c r="AP140" s="617"/>
      <c r="AQ140" s="618"/>
      <c r="AR140" s="616">
        <f>EB70</f>
        <v>5</v>
      </c>
      <c r="AS140" s="617"/>
      <c r="AT140" s="617"/>
      <c r="AU140" s="618"/>
      <c r="AV140" s="616">
        <f>EC70</f>
        <v>5</v>
      </c>
      <c r="AW140" s="617"/>
      <c r="AX140" s="617"/>
      <c r="AY140" s="618"/>
      <c r="AZ140" s="616">
        <f>ED70</f>
        <v>5</v>
      </c>
      <c r="BA140" s="617"/>
      <c r="BB140" s="617"/>
      <c r="BC140" s="618"/>
      <c r="BD140" s="616">
        <f>EE70</f>
        <v>2</v>
      </c>
      <c r="BE140" s="617"/>
      <c r="BF140" s="617"/>
      <c r="BG140" s="618"/>
      <c r="BH140" s="616">
        <f>EF70</f>
        <v>2</v>
      </c>
      <c r="BI140" s="617"/>
      <c r="BJ140" s="617"/>
      <c r="BK140" s="618"/>
      <c r="BL140" s="21"/>
      <c r="BM140"/>
      <c r="BN140" s="697" t="s">
        <v>110</v>
      </c>
      <c r="BO140" s="697"/>
      <c r="BP140" s="697"/>
      <c r="BQ140" s="697"/>
      <c r="BR140" s="697"/>
      <c r="BS140" s="697"/>
      <c r="BT140" s="697"/>
      <c r="BU140" s="697"/>
      <c r="BY140"/>
      <c r="BZ140"/>
      <c r="CA140"/>
      <c r="CB140"/>
      <c r="CC140"/>
      <c r="CD140"/>
      <c r="CE140"/>
      <c r="CF140"/>
      <c r="CG140" s="214"/>
      <c r="CH140" s="228"/>
      <c r="CI140"/>
      <c r="CJ140"/>
      <c r="CK140"/>
      <c r="CL140"/>
      <c r="CM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26" s="19" customFormat="1">
      <c r="A141" s="22">
        <f>'ПЛАН НАВЧАЛЬНОГО ПРОЦЕСУ ДЕННА'!A145</f>
        <v>3</v>
      </c>
      <c r="B141" s="690" t="str">
        <f>'ПЛАН НАВЧАЛЬНОГО ПРОЦЕСУ ДЕННА'!B145:C145</f>
        <v>Виробнича</v>
      </c>
      <c r="C141" s="690"/>
      <c r="D141" s="806">
        <f>'ПЛАН НАВЧАЛЬНОГО ПРОЦЕСУ ДЕННА'!D145:K145</f>
        <v>6</v>
      </c>
      <c r="E141" s="806"/>
      <c r="F141" s="806"/>
      <c r="G141" s="806"/>
      <c r="H141" s="806"/>
      <c r="I141" s="806"/>
      <c r="J141" s="806"/>
      <c r="K141" s="806"/>
      <c r="L141" s="807"/>
      <c r="M141" s="678">
        <v>4</v>
      </c>
      <c r="N141" s="679"/>
      <c r="O141" s="679"/>
      <c r="P141" s="679"/>
      <c r="Q141" s="678">
        <f>'ПЛАН НАВЧАЛЬНОГО ПРОЦЕСУ ДЕННА'!Q145:T145</f>
        <v>6</v>
      </c>
      <c r="R141" s="679"/>
      <c r="S141" s="679"/>
      <c r="T141" s="679"/>
      <c r="U141" s="177"/>
      <c r="V141" s="177"/>
      <c r="W141" s="256"/>
      <c r="X141" s="257"/>
      <c r="Y141" s="257"/>
      <c r="Z141" s="258"/>
      <c r="AA141" s="668" t="s">
        <v>242</v>
      </c>
      <c r="AB141" s="669"/>
      <c r="AC141" s="669"/>
      <c r="AD141" s="670"/>
      <c r="AE141" s="175">
        <f>SUM(AF141:BH141)</f>
        <v>26</v>
      </c>
      <c r="AF141" s="752">
        <f>BN141</f>
        <v>5</v>
      </c>
      <c r="AG141" s="753"/>
      <c r="AH141" s="753"/>
      <c r="AI141" s="754"/>
      <c r="AJ141" s="752">
        <f>BO141</f>
        <v>3</v>
      </c>
      <c r="AK141" s="753"/>
      <c r="AL141" s="753"/>
      <c r="AM141" s="754"/>
      <c r="AN141" s="752">
        <f>BP141</f>
        <v>4</v>
      </c>
      <c r="AO141" s="753"/>
      <c r="AP141" s="753"/>
      <c r="AQ141" s="754"/>
      <c r="AR141" s="752">
        <f>BQ141</f>
        <v>3</v>
      </c>
      <c r="AS141" s="753"/>
      <c r="AT141" s="753"/>
      <c r="AU141" s="754"/>
      <c r="AV141" s="752">
        <f>BR141</f>
        <v>4</v>
      </c>
      <c r="AW141" s="753"/>
      <c r="AX141" s="753"/>
      <c r="AY141" s="754"/>
      <c r="AZ141" s="752">
        <f>BS141</f>
        <v>3</v>
      </c>
      <c r="BA141" s="753"/>
      <c r="BB141" s="753"/>
      <c r="BC141" s="754"/>
      <c r="BD141" s="752">
        <f>BT141</f>
        <v>3</v>
      </c>
      <c r="BE141" s="753"/>
      <c r="BF141" s="753"/>
      <c r="BG141" s="754"/>
      <c r="BH141" s="752">
        <f>BU141</f>
        <v>1</v>
      </c>
      <c r="BI141" s="753"/>
      <c r="BJ141" s="753"/>
      <c r="BK141" s="754"/>
      <c r="BL141" s="21"/>
      <c r="BM141"/>
      <c r="BN141" s="80">
        <f t="shared" ref="BN141:BU141" si="206">CJ70+CJ127</f>
        <v>5</v>
      </c>
      <c r="BO141" s="80">
        <f t="shared" si="206"/>
        <v>3</v>
      </c>
      <c r="BP141" s="80">
        <f t="shared" si="206"/>
        <v>4</v>
      </c>
      <c r="BQ141" s="80">
        <f t="shared" si="206"/>
        <v>3</v>
      </c>
      <c r="BR141" s="80">
        <f t="shared" si="206"/>
        <v>4</v>
      </c>
      <c r="BS141" s="80">
        <f t="shared" si="206"/>
        <v>3</v>
      </c>
      <c r="BT141" s="80">
        <f t="shared" si="206"/>
        <v>3</v>
      </c>
      <c r="BU141" s="80">
        <f t="shared" si="206"/>
        <v>1</v>
      </c>
      <c r="BV141" s="83">
        <f>SUM(BN141:BU141)</f>
        <v>26</v>
      </c>
      <c r="BY141"/>
      <c r="BZ141"/>
      <c r="CA141"/>
      <c r="CB141"/>
      <c r="CC141"/>
      <c r="CD141"/>
      <c r="CE141"/>
      <c r="CF141"/>
      <c r="CG141" s="214"/>
      <c r="CH141" s="228"/>
      <c r="CI141"/>
      <c r="CJ141"/>
      <c r="CK141"/>
      <c r="CL141"/>
      <c r="CM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:126" s="19" customFormat="1" ht="12.5">
      <c r="A142" s="22">
        <f>'ПЛАН НАВЧАЛЬНОГО ПРОЦЕСУ ДЕННА'!A146</f>
        <v>4</v>
      </c>
      <c r="B142" s="690" t="str">
        <f>'ПЛАН НАВЧАЛЬНОГО ПРОЦЕСУ ДЕННА'!B146:C146</f>
        <v>Переддипломна</v>
      </c>
      <c r="C142" s="690"/>
      <c r="D142" s="806">
        <f>'ПЛАН НАВЧАЛЬНОГО ПРОЦЕСУ ДЕННА'!D146:K146</f>
        <v>8</v>
      </c>
      <c r="E142" s="806"/>
      <c r="F142" s="806"/>
      <c r="G142" s="806"/>
      <c r="H142" s="806"/>
      <c r="I142" s="806"/>
      <c r="J142" s="806"/>
      <c r="K142" s="806"/>
      <c r="L142" s="807"/>
      <c r="M142" s="678">
        <v>4</v>
      </c>
      <c r="N142" s="679"/>
      <c r="O142" s="679"/>
      <c r="P142" s="679"/>
      <c r="Q142" s="678">
        <f>'ПЛАН НАВЧАЛЬНОГО ПРОЦЕСУ ДЕННА'!Q146:T146</f>
        <v>6</v>
      </c>
      <c r="R142" s="679"/>
      <c r="S142" s="679"/>
      <c r="T142" s="679"/>
      <c r="U142" s="177"/>
      <c r="V142" s="177"/>
      <c r="W142" s="259"/>
      <c r="X142" s="260"/>
      <c r="Y142" s="260"/>
      <c r="Z142" s="261"/>
      <c r="AA142" s="668" t="s">
        <v>243</v>
      </c>
      <c r="AB142" s="669"/>
      <c r="AC142" s="669"/>
      <c r="AD142" s="670"/>
      <c r="AE142" s="175">
        <f>SUM(AF142:BH142)</f>
        <v>34</v>
      </c>
      <c r="AF142" s="752">
        <f>BN138</f>
        <v>4</v>
      </c>
      <c r="AG142" s="753"/>
      <c r="AH142" s="753"/>
      <c r="AI142" s="754"/>
      <c r="AJ142" s="752">
        <f>BO138</f>
        <v>5</v>
      </c>
      <c r="AK142" s="753"/>
      <c r="AL142" s="753"/>
      <c r="AM142" s="754"/>
      <c r="AN142" s="752">
        <f>BP138</f>
        <v>4</v>
      </c>
      <c r="AO142" s="753"/>
      <c r="AP142" s="753"/>
      <c r="AQ142" s="754"/>
      <c r="AR142" s="752">
        <f>BQ138</f>
        <v>6</v>
      </c>
      <c r="AS142" s="753"/>
      <c r="AT142" s="753"/>
      <c r="AU142" s="754"/>
      <c r="AV142" s="752">
        <f>BR138</f>
        <v>3</v>
      </c>
      <c r="AW142" s="753"/>
      <c r="AX142" s="753"/>
      <c r="AY142" s="754"/>
      <c r="AZ142" s="752">
        <f>BS138</f>
        <v>5</v>
      </c>
      <c r="BA142" s="753"/>
      <c r="BB142" s="753"/>
      <c r="BC142" s="754"/>
      <c r="BD142" s="752">
        <f>BT138</f>
        <v>3</v>
      </c>
      <c r="BE142" s="753"/>
      <c r="BF142" s="753"/>
      <c r="BG142" s="754"/>
      <c r="BH142" s="752">
        <f>BU138</f>
        <v>4</v>
      </c>
      <c r="BI142" s="753"/>
      <c r="BJ142" s="753"/>
      <c r="BK142" s="754"/>
      <c r="BL142" s="21"/>
      <c r="BM142"/>
      <c r="BN142" s="619" t="s">
        <v>111</v>
      </c>
      <c r="BO142" s="619"/>
      <c r="BP142" s="619"/>
      <c r="BQ142" s="619"/>
      <c r="BR142" s="619"/>
      <c r="BS142" s="619"/>
      <c r="BT142" s="619"/>
      <c r="BU142" s="619"/>
      <c r="BY142"/>
      <c r="BZ142"/>
      <c r="CA142"/>
      <c r="CB142"/>
      <c r="CC142"/>
      <c r="CD142"/>
      <c r="CE142"/>
      <c r="CF142"/>
      <c r="CG142" s="214"/>
      <c r="CH142" s="228"/>
      <c r="CI142"/>
      <c r="CJ142"/>
      <c r="CK142"/>
      <c r="CL142"/>
      <c r="CM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:126" s="19" customFormat="1" ht="12.5">
      <c r="A143" s="22">
        <f>'ПЛАН НАВЧАЛЬНОГО ПРОЦЕСУ ДЕННА'!A147</f>
        <v>5</v>
      </c>
      <c r="B143" s="690">
        <f>'ПЛАН НАВЧАЛЬНОГО ПРОЦЕСУ ДЕННА'!B147:C147</f>
        <v>0</v>
      </c>
      <c r="C143" s="690"/>
      <c r="D143" s="806" t="str">
        <f>'ПЛАН НАВЧАЛЬНОГО ПРОЦЕСУ ДЕННА'!D147:K147</f>
        <v/>
      </c>
      <c r="E143" s="806"/>
      <c r="F143" s="806"/>
      <c r="G143" s="806"/>
      <c r="H143" s="806"/>
      <c r="I143" s="806"/>
      <c r="J143" s="806"/>
      <c r="K143" s="806"/>
      <c r="L143" s="807"/>
      <c r="M143" s="678">
        <f>IF(B88&lt;&gt;"",IF(AA88/1.5=MROUND(AA88/1.5,0.5),AA88/1.5,ROUNDUP(AA88/1.8,0)),0)</f>
        <v>0</v>
      </c>
      <c r="N143" s="679"/>
      <c r="O143" s="679"/>
      <c r="P143" s="679"/>
      <c r="Q143" s="678">
        <f>'ПЛАН НАВЧАЛЬНОГО ПРОЦЕСУ ДЕННА'!Q147:T147</f>
        <v>0</v>
      </c>
      <c r="R143" s="679"/>
      <c r="S143" s="679"/>
      <c r="T143" s="679"/>
      <c r="U143" s="177"/>
      <c r="V143" s="177"/>
      <c r="W143" s="675" t="s">
        <v>233</v>
      </c>
      <c r="X143" s="797"/>
      <c r="Y143" s="676"/>
      <c r="Z143" s="676"/>
      <c r="AA143" s="676"/>
      <c r="AB143" s="668" t="s">
        <v>235</v>
      </c>
      <c r="AC143" s="672"/>
      <c r="AD143" s="672"/>
      <c r="AE143" s="673"/>
      <c r="AF143" s="609">
        <f>AI130</f>
        <v>30</v>
      </c>
      <c r="AG143" s="610"/>
      <c r="AH143" s="610"/>
      <c r="AI143" s="611"/>
      <c r="AJ143" s="609">
        <f>AM130</f>
        <v>30</v>
      </c>
      <c r="AK143" s="610"/>
      <c r="AL143" s="610"/>
      <c r="AM143" s="611"/>
      <c r="AN143" s="609">
        <f>AQ130</f>
        <v>30</v>
      </c>
      <c r="AO143" s="610"/>
      <c r="AP143" s="610"/>
      <c r="AQ143" s="611"/>
      <c r="AR143" s="609">
        <f>AU130</f>
        <v>30</v>
      </c>
      <c r="AS143" s="610"/>
      <c r="AT143" s="610"/>
      <c r="AU143" s="611"/>
      <c r="AV143" s="609">
        <f>AY130</f>
        <v>30</v>
      </c>
      <c r="AW143" s="610"/>
      <c r="AX143" s="610"/>
      <c r="AY143" s="611"/>
      <c r="AZ143" s="609">
        <f>BC130</f>
        <v>30</v>
      </c>
      <c r="BA143" s="610"/>
      <c r="BB143" s="610"/>
      <c r="BC143" s="611"/>
      <c r="BD143" s="609">
        <f>BG130</f>
        <v>30</v>
      </c>
      <c r="BE143" s="610"/>
      <c r="BF143" s="610"/>
      <c r="BG143" s="611"/>
      <c r="BH143" s="609">
        <f>BK130</f>
        <v>30</v>
      </c>
      <c r="BI143" s="610"/>
      <c r="BJ143" s="610"/>
      <c r="BK143" s="611"/>
      <c r="BL143" s="21"/>
      <c r="BM143"/>
      <c r="BN143" s="97">
        <f>DF81</f>
        <v>0</v>
      </c>
      <c r="BO143" s="97">
        <f t="shared" ref="BO143:BU143" si="207">DG81</f>
        <v>0</v>
      </c>
      <c r="BP143" s="97">
        <f t="shared" si="207"/>
        <v>0</v>
      </c>
      <c r="BQ143" s="97">
        <f t="shared" si="207"/>
        <v>0</v>
      </c>
      <c r="BR143" s="97">
        <f t="shared" si="207"/>
        <v>0</v>
      </c>
      <c r="BS143" s="97">
        <f t="shared" si="207"/>
        <v>0</v>
      </c>
      <c r="BT143" s="97">
        <f t="shared" si="207"/>
        <v>0</v>
      </c>
      <c r="BU143" s="97">
        <f t="shared" si="207"/>
        <v>0</v>
      </c>
      <c r="BV143" s="83">
        <f>SUM(BN143:BU143)</f>
        <v>0</v>
      </c>
      <c r="BY143"/>
      <c r="BZ143"/>
      <c r="CA143"/>
      <c r="CB143"/>
      <c r="CC143"/>
      <c r="CD143"/>
      <c r="CE143"/>
      <c r="CF143"/>
      <c r="CG143" s="214"/>
      <c r="CH143" s="228"/>
      <c r="CI143"/>
      <c r="CJ143"/>
      <c r="CK143"/>
      <c r="CL143"/>
      <c r="CM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:126" s="19" customFormat="1" ht="12.5">
      <c r="A144"/>
      <c r="B144" s="808" t="str">
        <f>'ПЛАН НАВЧАЛЬНОГО ПРОЦЕСУ ДЕННА'!B148:K148</f>
        <v xml:space="preserve">Разом: </v>
      </c>
      <c r="C144" s="808"/>
      <c r="D144" s="808"/>
      <c r="E144" s="808"/>
      <c r="F144" s="808"/>
      <c r="G144" s="808"/>
      <c r="H144" s="808"/>
      <c r="I144" s="808"/>
      <c r="J144" s="808"/>
      <c r="K144" s="808"/>
      <c r="L144" s="809"/>
      <c r="M144" s="750">
        <f>SUM(M139:P143)</f>
        <v>16</v>
      </c>
      <c r="N144" s="751"/>
      <c r="O144" s="751"/>
      <c r="P144" s="751"/>
      <c r="Q144" s="678">
        <f>SUM(Q138:T143)</f>
        <v>24</v>
      </c>
      <c r="R144" s="679"/>
      <c r="S144" s="679"/>
      <c r="T144" s="679"/>
      <c r="U144" s="177"/>
      <c r="V144" s="177"/>
      <c r="W144" s="262"/>
      <c r="X144" s="263"/>
      <c r="Y144" s="263"/>
      <c r="Z144" s="263"/>
      <c r="AA144" s="263"/>
      <c r="AB144" s="668" t="s">
        <v>236</v>
      </c>
      <c r="AC144" s="672"/>
      <c r="AD144" s="672"/>
      <c r="AE144" s="673"/>
      <c r="AF144" s="681">
        <f>AF143+AJ143</f>
        <v>60</v>
      </c>
      <c r="AG144" s="682"/>
      <c r="AH144" s="682"/>
      <c r="AI144" s="682"/>
      <c r="AJ144" s="682"/>
      <c r="AK144" s="682"/>
      <c r="AL144" s="682"/>
      <c r="AM144" s="683"/>
      <c r="AN144" s="681">
        <f>AN143+AR143</f>
        <v>60</v>
      </c>
      <c r="AO144" s="682"/>
      <c r="AP144" s="682"/>
      <c r="AQ144" s="682"/>
      <c r="AR144" s="682"/>
      <c r="AS144" s="682"/>
      <c r="AT144" s="682"/>
      <c r="AU144" s="683"/>
      <c r="AV144" s="681">
        <f>AV143+AZ143</f>
        <v>60</v>
      </c>
      <c r="AW144" s="682"/>
      <c r="AX144" s="682"/>
      <c r="AY144" s="682"/>
      <c r="AZ144" s="682"/>
      <c r="BA144" s="682"/>
      <c r="BB144" s="682"/>
      <c r="BC144" s="683"/>
      <c r="BD144" s="681">
        <f>BD143+BH143</f>
        <v>60</v>
      </c>
      <c r="BE144" s="682"/>
      <c r="BF144" s="682"/>
      <c r="BG144" s="682"/>
      <c r="BH144" s="682"/>
      <c r="BI144" s="682"/>
      <c r="BJ144" s="682"/>
      <c r="BK144" s="683"/>
      <c r="BL144" s="21"/>
      <c r="BM144"/>
      <c r="BN144" s="619" t="s">
        <v>112</v>
      </c>
      <c r="BO144" s="619"/>
      <c r="BP144" s="619"/>
      <c r="BQ144" s="619"/>
      <c r="BR144" s="619"/>
      <c r="BS144" s="619"/>
      <c r="BT144" s="619"/>
      <c r="BU144" s="619"/>
      <c r="BY144"/>
      <c r="BZ144"/>
      <c r="CA144"/>
      <c r="CB144"/>
      <c r="CC144"/>
      <c r="CD144"/>
      <c r="CE144"/>
      <c r="CF144"/>
      <c r="CG144" s="214"/>
      <c r="CH144" s="228"/>
      <c r="CI144"/>
      <c r="CJ144"/>
      <c r="CK144"/>
      <c r="CL144"/>
      <c r="CM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:257" s="19" customFormat="1" ht="12.5">
      <c r="A145"/>
      <c r="B145" s="352"/>
      <c r="C145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639" t="s">
        <v>234</v>
      </c>
      <c r="X145" s="755"/>
      <c r="Y145" s="640"/>
      <c r="Z145" s="641"/>
      <c r="AA145" s="633" t="s">
        <v>237</v>
      </c>
      <c r="AB145" s="634"/>
      <c r="AC145" s="634"/>
      <c r="AD145" s="634"/>
      <c r="AE145" s="635"/>
      <c r="AF145" s="609">
        <f>AI127</f>
        <v>0</v>
      </c>
      <c r="AG145" s="610"/>
      <c r="AH145" s="610"/>
      <c r="AI145" s="611"/>
      <c r="AJ145" s="609">
        <f>AM127</f>
        <v>0</v>
      </c>
      <c r="AK145" s="610"/>
      <c r="AL145" s="610"/>
      <c r="AM145" s="611"/>
      <c r="AN145" s="609">
        <f>AQ127</f>
        <v>10</v>
      </c>
      <c r="AO145" s="610"/>
      <c r="AP145" s="610"/>
      <c r="AQ145" s="611"/>
      <c r="AR145" s="609">
        <f>AU127</f>
        <v>10</v>
      </c>
      <c r="AS145" s="610"/>
      <c r="AT145" s="610"/>
      <c r="AU145" s="611"/>
      <c r="AV145" s="609">
        <f>AY127</f>
        <v>10</v>
      </c>
      <c r="AW145" s="610"/>
      <c r="AX145" s="610"/>
      <c r="AY145" s="611"/>
      <c r="AZ145" s="609">
        <f>BC127</f>
        <v>10</v>
      </c>
      <c r="BA145" s="610"/>
      <c r="BB145" s="610"/>
      <c r="BC145" s="611"/>
      <c r="BD145" s="609">
        <f>BG127</f>
        <v>10</v>
      </c>
      <c r="BE145" s="610"/>
      <c r="BF145" s="610"/>
      <c r="BG145" s="611"/>
      <c r="BH145" s="609">
        <f>BK127</f>
        <v>10</v>
      </c>
      <c r="BI145" s="610"/>
      <c r="BJ145" s="610"/>
      <c r="BK145" s="611"/>
      <c r="BL145" s="21"/>
      <c r="BM145"/>
      <c r="BN145" s="243"/>
      <c r="BO145" s="243"/>
      <c r="BP145" s="243"/>
      <c r="BQ145" s="243"/>
      <c r="BR145" s="243"/>
      <c r="BS145" s="243"/>
      <c r="BT145" s="243"/>
      <c r="BU145" s="243"/>
      <c r="BY145"/>
      <c r="BZ145"/>
      <c r="CA145"/>
      <c r="CB145"/>
      <c r="CC145"/>
      <c r="CD145"/>
      <c r="CE145"/>
      <c r="CF145"/>
      <c r="CG145" s="214"/>
      <c r="CH145" s="228"/>
      <c r="CI145"/>
      <c r="CJ145"/>
      <c r="CK145"/>
      <c r="CL145"/>
      <c r="CM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:257" s="19" customFormat="1" ht="12.5">
      <c r="A146"/>
      <c r="B146" s="352"/>
      <c r="C146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264"/>
      <c r="X146" s="265"/>
      <c r="Y146" s="265"/>
      <c r="Z146" s="266"/>
      <c r="AA146" s="636"/>
      <c r="AB146" s="637"/>
      <c r="AC146" s="637"/>
      <c r="AD146" s="637"/>
      <c r="AE146" s="638"/>
      <c r="AF146" s="650">
        <f>AA127</f>
        <v>60</v>
      </c>
      <c r="AG146" s="651"/>
      <c r="AH146" s="651"/>
      <c r="AI146" s="651"/>
      <c r="AJ146" s="651"/>
      <c r="AK146" s="651"/>
      <c r="AL146" s="651"/>
      <c r="AM146" s="651"/>
      <c r="AN146" s="651"/>
      <c r="AO146" s="651"/>
      <c r="AP146" s="651"/>
      <c r="AQ146" s="651"/>
      <c r="AR146" s="651"/>
      <c r="AS146" s="651"/>
      <c r="AT146" s="651"/>
      <c r="AU146" s="651"/>
      <c r="AV146" s="651"/>
      <c r="AW146" s="651"/>
      <c r="AX146" s="651"/>
      <c r="AY146" s="651"/>
      <c r="AZ146" s="651"/>
      <c r="BA146" s="651"/>
      <c r="BB146" s="651"/>
      <c r="BC146" s="651"/>
      <c r="BD146" s="651"/>
      <c r="BE146" s="651"/>
      <c r="BF146" s="651"/>
      <c r="BG146" s="651"/>
      <c r="BH146" s="651"/>
      <c r="BI146" s="651"/>
      <c r="BJ146" s="651"/>
      <c r="BK146" s="652"/>
      <c r="BL146" s="128">
        <f>IF('Титул денна'!AX1="магістр",22.5,60)</f>
        <v>60</v>
      </c>
      <c r="BM146"/>
      <c r="BN146" s="97">
        <f>DO81</f>
        <v>0</v>
      </c>
      <c r="BO146" s="97">
        <f t="shared" ref="BO146:BU146" si="208">DP81</f>
        <v>0</v>
      </c>
      <c r="BP146" s="97">
        <f t="shared" si="208"/>
        <v>1</v>
      </c>
      <c r="BQ146" s="97">
        <f t="shared" si="208"/>
        <v>0</v>
      </c>
      <c r="BR146" s="97">
        <f t="shared" si="208"/>
        <v>1</v>
      </c>
      <c r="BS146" s="97">
        <f t="shared" si="208"/>
        <v>0</v>
      </c>
      <c r="BT146" s="97">
        <f t="shared" si="208"/>
        <v>1</v>
      </c>
      <c r="BU146" s="97">
        <f t="shared" si="208"/>
        <v>0</v>
      </c>
      <c r="BV146" s="83">
        <f>SUM(BN146:BU146)</f>
        <v>3</v>
      </c>
      <c r="BY146"/>
      <c r="BZ146"/>
      <c r="CA146"/>
      <c r="CB146"/>
      <c r="CC146"/>
      <c r="CD146"/>
      <c r="CE146"/>
      <c r="CF146"/>
      <c r="CG146" s="214"/>
      <c r="CH146" s="228"/>
      <c r="CI146"/>
      <c r="CJ146"/>
      <c r="CK146"/>
      <c r="CL146"/>
      <c r="CM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:257" s="19" customFormat="1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67"/>
      <c r="X147" s="268"/>
      <c r="Y147" s="268"/>
      <c r="Z147" s="269"/>
      <c r="AA147" s="720" t="s">
        <v>238</v>
      </c>
      <c r="AB147" s="721"/>
      <c r="AC147" s="721"/>
      <c r="AD147" s="721"/>
      <c r="AE147" s="722"/>
      <c r="AF147" s="609">
        <v>0</v>
      </c>
      <c r="AG147" s="610"/>
      <c r="AH147" s="610"/>
      <c r="AI147" s="611"/>
      <c r="AJ147" s="609">
        <v>0</v>
      </c>
      <c r="AK147" s="610"/>
      <c r="AL147" s="610"/>
      <c r="AM147" s="611"/>
      <c r="AN147" s="609">
        <v>0</v>
      </c>
      <c r="AO147" s="610"/>
      <c r="AP147" s="610"/>
      <c r="AQ147" s="611"/>
      <c r="AR147" s="609">
        <v>0</v>
      </c>
      <c r="AS147" s="610"/>
      <c r="AT147" s="610"/>
      <c r="AU147" s="611"/>
      <c r="AV147" s="609">
        <v>0</v>
      </c>
      <c r="AW147" s="610"/>
      <c r="AX147" s="610"/>
      <c r="AY147" s="611"/>
      <c r="AZ147" s="609">
        <v>0</v>
      </c>
      <c r="BA147" s="610"/>
      <c r="BB147" s="610"/>
      <c r="BC147" s="611"/>
      <c r="BD147" s="609">
        <v>0</v>
      </c>
      <c r="BE147" s="610"/>
      <c r="BF147" s="610"/>
      <c r="BG147" s="611"/>
      <c r="BH147" s="609">
        <f>AA92</f>
        <v>6</v>
      </c>
      <c r="BI147" s="610"/>
      <c r="BJ147" s="610"/>
      <c r="BK147" s="611"/>
      <c r="BL147" s="24"/>
      <c r="BM147" s="33"/>
      <c r="BN147" s="696" t="s">
        <v>75</v>
      </c>
      <c r="BO147" s="696"/>
      <c r="BP147" s="696"/>
      <c r="BQ147" s="696"/>
      <c r="BR147" s="696"/>
      <c r="BS147" s="696"/>
      <c r="BT147" s="696"/>
      <c r="BU147" s="696"/>
      <c r="BY147"/>
      <c r="BZ147"/>
      <c r="CA147"/>
      <c r="CB147"/>
      <c r="CC147"/>
      <c r="CD147"/>
      <c r="CE147"/>
      <c r="CF147"/>
      <c r="CG147" s="214"/>
      <c r="CH147" s="228"/>
    </row>
    <row r="148" spans="1:257" s="19" customFormat="1" ht="12.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24"/>
      <c r="BM148" s="56"/>
      <c r="BN148" s="94"/>
      <c r="BO148" s="94"/>
      <c r="BP148" s="94"/>
      <c r="BQ148" s="94"/>
      <c r="BR148" s="94"/>
      <c r="BS148" s="94"/>
      <c r="BT148" s="94"/>
      <c r="BU148" s="94"/>
      <c r="BY148"/>
      <c r="BZ148"/>
      <c r="CA148"/>
      <c r="CB148"/>
      <c r="CC148"/>
      <c r="CD148"/>
      <c r="CE148"/>
      <c r="CF148"/>
      <c r="CG148" s="214"/>
      <c r="CH148" s="22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:257" s="19" customFormat="1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177"/>
      <c r="BL149" s="24"/>
      <c r="BM149" s="33"/>
      <c r="BN149" s="94"/>
      <c r="BO149" s="94"/>
      <c r="BP149" s="94"/>
      <c r="BQ149" s="94"/>
      <c r="BR149" s="94"/>
      <c r="BS149" s="94"/>
      <c r="BT149" s="94"/>
      <c r="BU149" s="94"/>
      <c r="BY149"/>
      <c r="BZ149"/>
      <c r="CA149"/>
      <c r="CB149"/>
      <c r="CC149"/>
      <c r="CD149"/>
      <c r="CE149"/>
      <c r="CF149"/>
      <c r="CG149" s="214"/>
      <c r="CH149" s="228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:257" s="19" customFormat="1">
      <c r="A150" s="177"/>
      <c r="B150" s="420" t="str">
        <f>'ПЛАН НАВЧАЛЬНОГО ПРОЦЕСУ ДЕННА'!B154</f>
        <v>План складено у відповідності до</v>
      </c>
      <c r="C150" s="745" t="str">
        <f>'ПЛАН НАВЧАЛЬНОГО ПРОЦЕСУ ДЕННА'!C154</f>
        <v>Освітньо-професійна програма підготовки бакалавріів за спеціальністю 242 Туризм</v>
      </c>
      <c r="D150" s="746"/>
      <c r="E150" s="746"/>
      <c r="F150" s="746"/>
      <c r="G150" s="746"/>
      <c r="H150" s="746"/>
      <c r="I150" s="746"/>
      <c r="J150" s="746"/>
      <c r="K150" s="746"/>
      <c r="L150" s="746"/>
      <c r="M150" s="746"/>
      <c r="N150" s="746"/>
      <c r="O150" s="746"/>
      <c r="P150" s="746"/>
      <c r="Q150" s="746"/>
      <c r="R150" s="746"/>
      <c r="S150" s="746"/>
      <c r="T150" s="746"/>
      <c r="U150" s="746"/>
      <c r="V150" s="746"/>
      <c r="W150" s="746"/>
      <c r="X150" s="746"/>
      <c r="Y150" s="746"/>
      <c r="Z150" s="746"/>
      <c r="AA150" s="746"/>
      <c r="AB150" s="746"/>
      <c r="AC150" s="746"/>
      <c r="AD150" s="746"/>
      <c r="AE150" s="746"/>
      <c r="AF150" s="746"/>
      <c r="AG150" s="746"/>
      <c r="AH150" s="746"/>
      <c r="AI150" s="746"/>
      <c r="AJ150" s="746"/>
      <c r="AK150" s="746"/>
      <c r="AL150" s="746"/>
      <c r="AM150" s="746"/>
      <c r="AN150" s="746"/>
      <c r="AO150" s="746"/>
      <c r="AP150" s="746"/>
      <c r="AQ150" s="746"/>
      <c r="AR150" s="746"/>
      <c r="AS150" s="746"/>
      <c r="AT150" s="746"/>
      <c r="AU150" s="746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24"/>
      <c r="BM150" s="33"/>
      <c r="BN150" s="94"/>
      <c r="BO150" s="94"/>
      <c r="BP150" s="94"/>
      <c r="BQ150" s="94"/>
      <c r="BR150" s="94"/>
      <c r="BS150" s="94"/>
      <c r="BT150" s="94"/>
      <c r="BU150" s="94"/>
      <c r="BV150"/>
      <c r="BY150"/>
      <c r="BZ150"/>
      <c r="CA150"/>
      <c r="CB150"/>
      <c r="CC150"/>
      <c r="CD150"/>
      <c r="CE150"/>
      <c r="CF150"/>
      <c r="CG150" s="214"/>
      <c r="CH150" s="228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257" s="19" customFormat="1">
      <c r="A151" s="177"/>
      <c r="B151" s="420"/>
      <c r="C151" s="747" t="str">
        <f>'ПЛАН НАВЧАЛЬНОГО ПРОЦЕСУ ДЕННА'!C155:AT155</f>
        <v xml:space="preserve"> (назва освітньої програми)</v>
      </c>
      <c r="D151" s="748"/>
      <c r="E151" s="748"/>
      <c r="F151" s="748"/>
      <c r="G151" s="748"/>
      <c r="H151" s="748"/>
      <c r="I151" s="748"/>
      <c r="J151" s="748"/>
      <c r="K151" s="748"/>
      <c r="L151" s="748"/>
      <c r="M151" s="748"/>
      <c r="N151" s="748"/>
      <c r="O151" s="748"/>
      <c r="P151" s="748"/>
      <c r="Q151" s="748"/>
      <c r="R151" s="748"/>
      <c r="S151" s="748"/>
      <c r="T151" s="748"/>
      <c r="U151" s="748"/>
      <c r="V151" s="748"/>
      <c r="W151" s="748"/>
      <c r="X151" s="748"/>
      <c r="Y151" s="748"/>
      <c r="Z151" s="748"/>
      <c r="AA151" s="748"/>
      <c r="AB151" s="748"/>
      <c r="AC151" s="748"/>
      <c r="AD151" s="748"/>
      <c r="AE151" s="748"/>
      <c r="AF151" s="748"/>
      <c r="AG151" s="748"/>
      <c r="AH151" s="748"/>
      <c r="AI151" s="748"/>
      <c r="AJ151" s="748"/>
      <c r="AK151" s="748"/>
      <c r="AL151" s="748"/>
      <c r="AM151" s="748"/>
      <c r="AN151" s="749"/>
      <c r="AO151" s="749"/>
      <c r="AP151" s="749"/>
      <c r="AQ151" s="749"/>
      <c r="AR151" s="749"/>
      <c r="AS151" s="749"/>
      <c r="AT151" s="749"/>
      <c r="AU151" s="749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24"/>
      <c r="BM151" s="33"/>
      <c r="BN151" s="94"/>
      <c r="BO151" s="94"/>
      <c r="BP151" s="94"/>
      <c r="BQ151" s="94"/>
      <c r="BR151" s="94"/>
      <c r="BS151" s="94"/>
      <c r="BT151" s="94"/>
      <c r="BU151" s="94"/>
      <c r="BV151"/>
      <c r="BY151"/>
      <c r="BZ151"/>
      <c r="CA151"/>
      <c r="CB151"/>
      <c r="CC151"/>
      <c r="CD151"/>
      <c r="CE151"/>
      <c r="CF151"/>
      <c r="CG151" s="214"/>
      <c r="CH151" s="228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257">
      <c r="A152" s="177"/>
      <c r="B152" s="421" t="str">
        <f>'ПЛАН НАВЧАЛЬНОГО ПРОЦЕСУ ДЕННА'!B156</f>
        <v>а також згідно вимог</v>
      </c>
      <c r="C152" s="745" t="str">
        <f>'ПЛАН НАВЧАЛЬНОГО ПРОЦЕСУ ДЕННА'!C156</f>
        <v>Стандарту вищої освіти за спеціальністю 242 Туризм для першого рівня вищої освіти</v>
      </c>
      <c r="D152" s="746"/>
      <c r="E152" s="746"/>
      <c r="F152" s="746"/>
      <c r="G152" s="746"/>
      <c r="H152" s="746"/>
      <c r="I152" s="746"/>
      <c r="J152" s="746"/>
      <c r="K152" s="746"/>
      <c r="L152" s="746"/>
      <c r="M152" s="746"/>
      <c r="N152" s="746"/>
      <c r="O152" s="746"/>
      <c r="P152" s="746"/>
      <c r="Q152" s="746"/>
      <c r="R152" s="746"/>
      <c r="S152" s="746"/>
      <c r="T152" s="746"/>
      <c r="U152" s="746"/>
      <c r="V152" s="746"/>
      <c r="W152" s="746"/>
      <c r="X152" s="746"/>
      <c r="Y152" s="746"/>
      <c r="Z152" s="746"/>
      <c r="AA152" s="746"/>
      <c r="AB152" s="746"/>
      <c r="AC152" s="746"/>
      <c r="AD152" s="746"/>
      <c r="AE152" s="746"/>
      <c r="AF152" s="746"/>
      <c r="AG152" s="746"/>
      <c r="AH152" s="746"/>
      <c r="AI152" s="746"/>
      <c r="AJ152" s="746"/>
      <c r="AK152" s="746"/>
      <c r="AL152" s="746"/>
      <c r="AM152" s="746"/>
      <c r="AN152" s="746"/>
      <c r="AO152" s="746"/>
      <c r="AP152" s="746"/>
      <c r="AQ152" s="746"/>
      <c r="AR152" s="746"/>
      <c r="AS152" s="746"/>
      <c r="AT152" s="746"/>
      <c r="AU152" s="746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362"/>
      <c r="BN152" s="94"/>
      <c r="BO152" s="94"/>
      <c r="BP152" s="94"/>
      <c r="BQ152" s="94"/>
      <c r="BR152" s="94"/>
      <c r="BS152" s="94"/>
      <c r="BT152" s="94"/>
      <c r="BU152" s="94"/>
      <c r="BY152"/>
      <c r="BZ152"/>
      <c r="CA152"/>
      <c r="CB152"/>
      <c r="CC152"/>
      <c r="CD152"/>
      <c r="CE152"/>
      <c r="CF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</row>
    <row r="153" spans="1:257">
      <c r="A153" s="177"/>
      <c r="B153" s="365"/>
      <c r="C153" s="747" t="str">
        <f>'ПЛАН НАВЧАЛЬНОГО ПРОЦЕСУ ДЕННА'!C157:AT157</f>
        <v xml:space="preserve"> (назва професійного стандарту, за наявності)</v>
      </c>
      <c r="D153" s="748"/>
      <c r="E153" s="748"/>
      <c r="F153" s="748"/>
      <c r="G153" s="748"/>
      <c r="H153" s="748"/>
      <c r="I153" s="748"/>
      <c r="J153" s="748"/>
      <c r="K153" s="748"/>
      <c r="L153" s="748"/>
      <c r="M153" s="748"/>
      <c r="N153" s="748"/>
      <c r="O153" s="748"/>
      <c r="P153" s="748"/>
      <c r="Q153" s="748"/>
      <c r="R153" s="748"/>
      <c r="S153" s="748"/>
      <c r="T153" s="748"/>
      <c r="U153" s="748"/>
      <c r="V153" s="748"/>
      <c r="W153" s="748"/>
      <c r="X153" s="748"/>
      <c r="Y153" s="748"/>
      <c r="Z153" s="748"/>
      <c r="AA153" s="748"/>
      <c r="AB153" s="748"/>
      <c r="AC153" s="748"/>
      <c r="AD153" s="748"/>
      <c r="AE153" s="748"/>
      <c r="AF153" s="748"/>
      <c r="AG153" s="748"/>
      <c r="AH153" s="748"/>
      <c r="AI153" s="748"/>
      <c r="AJ153" s="748"/>
      <c r="AK153" s="748"/>
      <c r="AL153" s="748"/>
      <c r="AM153" s="748"/>
      <c r="AN153" s="749"/>
      <c r="AO153" s="749"/>
      <c r="AP153" s="749"/>
      <c r="AQ153" s="749"/>
      <c r="AR153" s="749"/>
      <c r="AS153" s="749"/>
      <c r="AT153" s="749"/>
      <c r="AU153" s="749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7"/>
      <c r="BL153" s="362"/>
      <c r="BM153"/>
      <c r="BN153" s="94"/>
      <c r="BO153" s="94"/>
      <c r="BP153" s="94"/>
      <c r="BQ153" s="94"/>
      <c r="BR153" s="94"/>
      <c r="BS153" s="94"/>
      <c r="BT153" s="94"/>
      <c r="BU153" s="94"/>
      <c r="BV153"/>
      <c r="BY153"/>
      <c r="BZ153"/>
      <c r="CA153"/>
      <c r="CB153"/>
      <c r="CC153"/>
      <c r="CD153"/>
      <c r="CE153"/>
      <c r="CF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</row>
    <row r="154" spans="1:257">
      <c r="A154"/>
      <c r="B154" s="366" t="str">
        <f>'ПЛАН НАВЧАЛЬНОГО ПРОЦЕСУ ДЕННА'!B158</f>
        <v>Гарант освітньої програми</v>
      </c>
      <c r="C154" s="799"/>
      <c r="D154" s="799"/>
      <c r="E154" s="799"/>
      <c r="F154" s="799"/>
      <c r="G154" s="799"/>
      <c r="H154" s="799"/>
      <c r="J154" s="802" t="str">
        <f>'ПЛАН НАВЧАЛЬНОГО ПРОЦЕСУ ДЕННА'!J158:X158</f>
        <v>д. геогр. н., проф. Заваріка Г. М.</v>
      </c>
      <c r="K154" s="802"/>
      <c r="L154" s="802"/>
      <c r="M154" s="802"/>
      <c r="N154" s="802"/>
      <c r="O154" s="802"/>
      <c r="P154" s="802"/>
      <c r="Q154" s="802"/>
      <c r="R154" s="802"/>
      <c r="S154" s="802"/>
      <c r="T154" s="802"/>
      <c r="U154" s="802"/>
      <c r="V154" s="802"/>
      <c r="W154" s="802"/>
      <c r="X154" s="802"/>
      <c r="Y154" s="802"/>
      <c r="Z154" s="803"/>
      <c r="AA154" s="803"/>
      <c r="AB154" s="803"/>
      <c r="AC154" s="803"/>
      <c r="AD154" s="177"/>
      <c r="AE154" s="177"/>
      <c r="AF154" s="368" t="str">
        <f>'ПЛАН НАВЧАЛЬНОГО ПРОЦЕСУ ДЕННА'!AE158</f>
        <v>Кафедра</v>
      </c>
      <c r="AH154" s="810" t="s">
        <v>398</v>
      </c>
      <c r="AI154" s="811"/>
      <c r="AJ154" s="811"/>
      <c r="AK154" s="811"/>
      <c r="AL154" s="811"/>
      <c r="AM154" s="811"/>
      <c r="AN154" s="811"/>
      <c r="AO154" s="811"/>
      <c r="AP154" s="811"/>
      <c r="AQ154" s="811"/>
      <c r="AR154" s="811"/>
      <c r="AS154" s="812"/>
      <c r="AT154" s="812"/>
      <c r="AU154" s="812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362"/>
      <c r="BM154"/>
      <c r="BN154" s="495">
        <f>COUNTIF($R$15:$Y$69,1)+COUNTIF($R$107:$Y$126,1)</f>
        <v>9</v>
      </c>
      <c r="BO154" s="495">
        <f>COUNTIF($R$15:$Y$69,2)+COUNTIF($R$107:$Y$126,2)</f>
        <v>7</v>
      </c>
      <c r="BP154" s="495">
        <f>COUNTIF($R$15:$Y$69,3)+COUNTIF($R$107:$Y$126,3)</f>
        <v>5</v>
      </c>
      <c r="BQ154" s="495">
        <f>COUNTIF($R$15:$Y$69,4)+COUNTIF($R$107:$Y$126,4)</f>
        <v>5</v>
      </c>
      <c r="BR154" s="495">
        <f>COUNTIF($R$15:$Y$69,5)+COUNTIF($R$107:$Y$126,5)</f>
        <v>5</v>
      </c>
      <c r="BS154" s="495">
        <f>COUNTIF($R$15:$Y$69,6)+COUNTIF($R$107:$Y$126,6)</f>
        <v>5</v>
      </c>
      <c r="BT154" s="495">
        <f>COUNTIF($R$15:$Y$69,7)+COUNTIF($R$107:$Y$126,7)</f>
        <v>3</v>
      </c>
      <c r="BU154" s="495">
        <f>COUNTIF($R$15:$Y$69,8)+COUNTIF($R$107:$Y$126,8)</f>
        <v>2</v>
      </c>
      <c r="BV154" s="19"/>
      <c r="BW154" s="19"/>
      <c r="BX154" s="19"/>
      <c r="BY154"/>
      <c r="BZ154"/>
      <c r="CA154"/>
      <c r="CB154"/>
      <c r="CC154"/>
      <c r="CD154"/>
      <c r="CE154"/>
      <c r="CF154"/>
      <c r="CG154" s="214"/>
      <c r="CH154" s="228"/>
      <c r="CI154" s="19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</row>
    <row r="155" spans="1:257" s="56" customFormat="1" ht="15.5">
      <c r="B155" s="369"/>
      <c r="C155" s="748" t="str">
        <f>'ПЛАН НАВЧАЛЬНОГО ПРОЦЕСУ ДЕННА'!C159:H159</f>
        <v>(підпис)</v>
      </c>
      <c r="D155" s="748"/>
      <c r="E155" s="748"/>
      <c r="F155" s="748"/>
      <c r="G155" s="748"/>
      <c r="H155" s="798"/>
      <c r="J155" s="748" t="str">
        <f>'ПЛАН НАВЧАЛЬНОГО ПРОЦЕСУ ДЕННА'!J159:AB159</f>
        <v>(вчений ступінь, вчене звання, прізвище та ініціали)</v>
      </c>
      <c r="K155" s="748"/>
      <c r="L155" s="748"/>
      <c r="M155" s="748"/>
      <c r="N155" s="748"/>
      <c r="O155" s="748"/>
      <c r="P155" s="748"/>
      <c r="Q155" s="748"/>
      <c r="R155" s="748"/>
      <c r="S155" s="748"/>
      <c r="T155" s="748"/>
      <c r="U155" s="748"/>
      <c r="V155" s="748"/>
      <c r="W155" s="748"/>
      <c r="X155" s="748"/>
      <c r="Y155" s="748"/>
      <c r="Z155" s="798"/>
      <c r="AA155" s="798"/>
      <c r="AB155" s="798"/>
      <c r="AC155" s="798"/>
      <c r="AI155" s="510"/>
      <c r="AJ155" s="510"/>
      <c r="AK155" s="510"/>
      <c r="AL155" s="510"/>
      <c r="AM155" s="510"/>
      <c r="AN155" s="511"/>
      <c r="AO155" s="511"/>
      <c r="AP155" s="511"/>
      <c r="AQ155" s="511"/>
      <c r="AR155" s="511"/>
      <c r="AS155" s="511"/>
      <c r="AT155" s="511"/>
      <c r="AU155" s="511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72"/>
      <c r="BM155" s="23" t="s">
        <v>35</v>
      </c>
      <c r="BN155" s="96">
        <f t="shared" ref="BN155:BU155" ca="1" si="209">SUM(BN148:BN154)+BY$155</f>
        <v>9</v>
      </c>
      <c r="BO155" s="96">
        <f t="shared" ca="1" si="209"/>
        <v>7</v>
      </c>
      <c r="BP155" s="96">
        <f t="shared" ca="1" si="209"/>
        <v>5</v>
      </c>
      <c r="BQ155" s="96">
        <f t="shared" ca="1" si="209"/>
        <v>5</v>
      </c>
      <c r="BR155" s="96">
        <f t="shared" ca="1" si="209"/>
        <v>5</v>
      </c>
      <c r="BS155" s="96">
        <f t="shared" ca="1" si="209"/>
        <v>5</v>
      </c>
      <c r="BT155" s="96">
        <f t="shared" ca="1" si="209"/>
        <v>3</v>
      </c>
      <c r="BU155" s="96">
        <f t="shared" ca="1" si="209"/>
        <v>2</v>
      </c>
      <c r="BV155" s="19"/>
      <c r="BW155" s="19"/>
      <c r="BX155" s="19"/>
      <c r="BY155" s="85">
        <f ca="1">INDIRECT(ADDRESS(287+9*($BM$131-1),COLUMN(BY155),1,1))</f>
        <v>0</v>
      </c>
      <c r="BZ155" s="85">
        <f t="shared" ref="BZ155:CF155" ca="1" si="210">INDIRECT(ADDRESS(287+9*($BM$131-1),COLUMN(BZ155),1,1))</f>
        <v>0</v>
      </c>
      <c r="CA155" s="85">
        <f t="shared" ca="1" si="210"/>
        <v>0</v>
      </c>
      <c r="CB155" s="85">
        <f t="shared" ca="1" si="210"/>
        <v>0</v>
      </c>
      <c r="CC155" s="85">
        <f t="shared" ca="1" si="210"/>
        <v>0</v>
      </c>
      <c r="CD155" s="85">
        <f t="shared" ca="1" si="210"/>
        <v>0</v>
      </c>
      <c r="CE155" s="85">
        <f t="shared" ca="1" si="210"/>
        <v>0</v>
      </c>
      <c r="CF155" s="85">
        <f t="shared" ca="1" si="210"/>
        <v>0</v>
      </c>
      <c r="CG155" s="214"/>
      <c r="CH155" s="228"/>
      <c r="CI155" s="19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257" s="19" customFormat="1">
      <c r="B156" s="366" t="str">
        <f>'ПЛАН НАВЧАЛЬНОГО ПРОЦЕСУ ДЕННА'!B160</f>
        <v xml:space="preserve">Завідувач кафедри </v>
      </c>
      <c r="C156" s="800"/>
      <c r="D156" s="801"/>
      <c r="E156" s="801"/>
      <c r="F156" s="801"/>
      <c r="G156" s="801"/>
      <c r="H156" s="801"/>
      <c r="I156" s="365"/>
      <c r="J156" s="802" t="str">
        <f>'ПЛАН НАВЧАЛЬНОГО ПРОЦЕСУ ДЕННА'!J160:X160</f>
        <v>д.е.н., проф. Д'яченко Ю. Ю.</v>
      </c>
      <c r="K156" s="802"/>
      <c r="L156" s="802"/>
      <c r="M156" s="802"/>
      <c r="N156" s="802"/>
      <c r="O156" s="802"/>
      <c r="P156" s="802"/>
      <c r="Q156" s="802"/>
      <c r="R156" s="802"/>
      <c r="S156" s="802"/>
      <c r="T156" s="802"/>
      <c r="U156" s="802"/>
      <c r="V156" s="802"/>
      <c r="W156" s="802"/>
      <c r="X156" s="802"/>
      <c r="Y156" s="802"/>
      <c r="Z156" s="803"/>
      <c r="AA156" s="803"/>
      <c r="AB156" s="803"/>
      <c r="AC156" s="803"/>
      <c r="AF156" s="366" t="str">
        <f>'ПЛАН НАВЧАЛЬНОГО ПРОЦЕСУ ДЕННА'!AE160</f>
        <v>Декан факультету економіки і управління  ____________   Івченко Є.А.</v>
      </c>
      <c r="AI156" s="2"/>
      <c r="AJ156" s="2"/>
      <c r="AK156" s="2"/>
      <c r="AL156" s="2"/>
      <c r="AM156" s="2"/>
      <c r="AN156" s="512"/>
      <c r="AO156" s="512"/>
      <c r="AP156" s="513"/>
      <c r="AQ156" s="514"/>
      <c r="AR156" s="513"/>
      <c r="AS156" s="513"/>
      <c r="AT156" s="513"/>
      <c r="AU156" s="514"/>
      <c r="AV156" s="370"/>
      <c r="AW156" s="370"/>
      <c r="AX156" s="370"/>
      <c r="AY156" s="177"/>
      <c r="AZ156" s="370"/>
      <c r="BA156" s="370"/>
      <c r="BB156" s="370"/>
      <c r="BC156" s="177"/>
      <c r="BD156" s="370"/>
      <c r="BE156" s="370"/>
      <c r="BF156" s="370"/>
      <c r="BG156" s="177"/>
      <c r="BH156" s="370"/>
      <c r="BI156" s="370"/>
      <c r="BJ156" s="370"/>
      <c r="BK156" s="177"/>
      <c r="BL156" s="21"/>
      <c r="BM156"/>
      <c r="BN156"/>
      <c r="BO156"/>
      <c r="BP156"/>
      <c r="BQ156"/>
      <c r="BR156"/>
      <c r="BS156"/>
      <c r="BT156"/>
      <c r="BU156"/>
      <c r="BY156"/>
      <c r="BZ156"/>
      <c r="CA156"/>
      <c r="CB156"/>
      <c r="CC156"/>
      <c r="CD156"/>
      <c r="CE156"/>
      <c r="CF156"/>
      <c r="CG156" s="214"/>
      <c r="CH156" s="228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DE156"/>
      <c r="DN156"/>
      <c r="DO156"/>
      <c r="DP156"/>
      <c r="DQ156"/>
      <c r="DR156"/>
      <c r="DS156"/>
      <c r="DT156"/>
      <c r="DU156"/>
      <c r="DV156"/>
    </row>
    <row r="157" spans="1:257">
      <c r="C157" s="804" t="str">
        <f>'ПЛАН НАВЧАЛЬНОГО ПРОЦЕСУ ДЕННА'!C161:H161</f>
        <v>(підпис)</v>
      </c>
      <c r="D157" s="804"/>
      <c r="E157" s="804"/>
      <c r="F157" s="804"/>
      <c r="G157" s="804"/>
      <c r="H157" s="805"/>
      <c r="J157" s="748" t="str">
        <f>'ПЛАН НАВЧАЛЬНОГО ПРОЦЕСУ ДЕННА'!J161:AB161</f>
        <v>(вчений ступінь, вчене звання, прізвище та ініціали)</v>
      </c>
      <c r="K157" s="748"/>
      <c r="L157" s="748"/>
      <c r="M157" s="748"/>
      <c r="N157" s="748"/>
      <c r="O157" s="748"/>
      <c r="P157" s="748"/>
      <c r="Q157" s="748"/>
      <c r="R157" s="748"/>
      <c r="S157" s="748"/>
      <c r="T157" s="748"/>
      <c r="U157" s="748"/>
      <c r="V157" s="748"/>
      <c r="W157" s="748"/>
      <c r="X157" s="748"/>
      <c r="Y157" s="748"/>
      <c r="Z157" s="798"/>
      <c r="AA157" s="798"/>
      <c r="AB157" s="798"/>
      <c r="AC157" s="798"/>
      <c r="AI157" s="178"/>
      <c r="AJ157" s="178"/>
      <c r="AK157" s="178"/>
      <c r="AL157" s="178"/>
      <c r="AM157" s="178"/>
      <c r="AN157" s="512"/>
      <c r="AO157" s="512"/>
      <c r="AP157" s="513"/>
      <c r="AQ157" s="514"/>
      <c r="AR157" s="513"/>
      <c r="AS157" s="513"/>
      <c r="AT157" s="513"/>
      <c r="AU157" s="514"/>
      <c r="AV157" s="370"/>
      <c r="AW157" s="370"/>
      <c r="AX157" s="370"/>
      <c r="AY157" s="177"/>
      <c r="AZ157" s="370"/>
      <c r="BA157" s="370"/>
      <c r="BB157" s="370"/>
      <c r="BC157" s="177"/>
      <c r="BD157" s="370"/>
      <c r="BE157" s="370"/>
      <c r="BF157" s="370"/>
      <c r="BG157" s="177"/>
      <c r="BH157" s="370"/>
      <c r="BI157" s="370"/>
      <c r="BJ157" s="370"/>
      <c r="BK157" s="177"/>
      <c r="BM157"/>
      <c r="BN157"/>
      <c r="BO157"/>
      <c r="BP157"/>
      <c r="BQ157"/>
      <c r="BR157"/>
      <c r="BS157"/>
      <c r="BT157"/>
      <c r="BU157"/>
      <c r="BY157"/>
      <c r="BZ157"/>
      <c r="CA157"/>
      <c r="CB157"/>
      <c r="CC157"/>
      <c r="CD157"/>
      <c r="CE157"/>
      <c r="CF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DE157"/>
      <c r="DN157"/>
      <c r="DO157"/>
      <c r="DP157"/>
      <c r="DQ157"/>
      <c r="DR157"/>
      <c r="DS157"/>
      <c r="DT157"/>
      <c r="DU157"/>
      <c r="DV157"/>
    </row>
    <row r="158" spans="1:257" s="426" customFormat="1" ht="13.5" customHeight="1">
      <c r="A158" s="455"/>
      <c r="B158" s="242" t="str">
        <f>'ПЛАН НАВЧАЛЬНОГО ПРОЦЕСУ ДЕННА'!B162</f>
        <v>Директор центру організаційно-методичного забезпечення освітньої діяльності</v>
      </c>
      <c r="C158" s="450"/>
      <c r="D158" s="434"/>
      <c r="E158" s="434"/>
      <c r="F158" s="434"/>
      <c r="G158" s="434"/>
      <c r="H158" s="434"/>
      <c r="I158" s="453"/>
      <c r="J158" s="434"/>
      <c r="K158" s="434"/>
      <c r="L158" s="434"/>
      <c r="M158" s="434"/>
      <c r="N158" s="434"/>
      <c r="O158" s="456"/>
      <c r="P158" s="484"/>
      <c r="Q158" s="484"/>
      <c r="R158" s="484"/>
      <c r="S158" s="484"/>
      <c r="T158" s="484"/>
      <c r="U158" s="484"/>
      <c r="V158" s="484"/>
      <c r="Y158" s="242" t="str">
        <f>'ПЛАН НАВЧАЛЬНОГО ПРОЦЕСУ ДЕННА'!X162</f>
        <v>Боровік П.В.</v>
      </c>
      <c r="Z158" s="453"/>
      <c r="AA158" s="453"/>
      <c r="AB158" s="453"/>
      <c r="AC158" s="453"/>
      <c r="AD158" s="453"/>
      <c r="AE158" s="453"/>
      <c r="AF158" s="453"/>
      <c r="AG158" s="453"/>
      <c r="AH158" s="453"/>
      <c r="AI158" s="453"/>
      <c r="AJ158" s="453"/>
      <c r="AN158" s="453"/>
      <c r="AP158" s="453"/>
      <c r="AQ158" s="453"/>
      <c r="AR158" s="453"/>
      <c r="AS158" s="453"/>
      <c r="AT158" s="454"/>
      <c r="AU158" s="454"/>
      <c r="AV158" s="454"/>
      <c r="AW158" s="454"/>
      <c r="AX158" s="454"/>
      <c r="AY158" s="454"/>
      <c r="AZ158" s="454"/>
      <c r="BA158" s="454"/>
      <c r="BB158" s="454"/>
      <c r="BC158" s="454"/>
      <c r="BD158" s="454"/>
      <c r="BE158" s="454"/>
      <c r="BF158" s="454"/>
      <c r="BG158" s="454"/>
      <c r="BH158" s="454"/>
      <c r="BI158" s="454"/>
      <c r="BJ158" s="454"/>
      <c r="BK158" s="454"/>
      <c r="BL158" s="443"/>
      <c r="BM158" s="452"/>
      <c r="BN158" s="452"/>
      <c r="BO158" s="452"/>
      <c r="BP158" s="452"/>
      <c r="BQ158" s="452"/>
      <c r="BR158" s="452"/>
      <c r="BS158" s="452"/>
      <c r="BT158" s="452"/>
      <c r="BU158" s="452"/>
      <c r="BV158" s="435"/>
      <c r="BW158" s="435"/>
      <c r="BX158" s="435"/>
      <c r="BY158" s="452"/>
      <c r="BZ158" s="452"/>
      <c r="CA158" s="452"/>
      <c r="CB158" s="452"/>
      <c r="CC158" s="452"/>
      <c r="CD158" s="452"/>
      <c r="CE158" s="452"/>
      <c r="CF158" s="452"/>
      <c r="CG158" s="436"/>
      <c r="CH158" s="437"/>
      <c r="CJ158" s="452"/>
      <c r="CK158" s="452"/>
      <c r="CL158" s="452"/>
      <c r="CM158" s="452"/>
      <c r="CN158" s="452"/>
      <c r="CO158" s="452"/>
      <c r="CP158" s="452"/>
      <c r="CQ158" s="452"/>
      <c r="CR158" s="452"/>
      <c r="CS158" s="452"/>
      <c r="CT158" s="452"/>
      <c r="CU158" s="452"/>
      <c r="CV158" s="452"/>
      <c r="DE158" s="452"/>
      <c r="DN158" s="452"/>
      <c r="DO158" s="452"/>
      <c r="DP158" s="452"/>
      <c r="DQ158" s="452"/>
      <c r="DR158" s="452"/>
      <c r="DS158" s="452"/>
      <c r="DT158" s="452"/>
      <c r="DU158" s="452"/>
      <c r="DV158" s="452"/>
    </row>
    <row r="159" spans="1:257" s="433" customFormat="1" ht="13.5" customHeight="1">
      <c r="A159" s="165"/>
      <c r="B159" s="242"/>
      <c r="C159" s="450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83"/>
      <c r="P159" s="482"/>
      <c r="Q159" s="482"/>
      <c r="R159" s="486" t="str">
        <f>'ПЛАН НАВЧАЛЬНОГО ПРОЦЕСУ ДЕННА'!R163</f>
        <v>(підпис)</v>
      </c>
      <c r="S159" s="485"/>
      <c r="T159" s="485"/>
      <c r="U159" s="485"/>
      <c r="V159" s="485"/>
      <c r="AN159" s="434"/>
      <c r="AO159" s="434"/>
      <c r="AP159" s="434"/>
      <c r="AQ159" s="434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  <c r="BK159" s="165"/>
      <c r="BL159" s="444"/>
      <c r="BM159" s="445"/>
      <c r="BN159" s="445"/>
      <c r="BO159" s="445"/>
      <c r="BP159" s="445"/>
      <c r="BQ159" s="445"/>
      <c r="BR159" s="445"/>
      <c r="BS159" s="445"/>
      <c r="BT159" s="445"/>
      <c r="BU159" s="445"/>
      <c r="BV159" s="446"/>
      <c r="BW159" s="447"/>
      <c r="BX159" s="447"/>
      <c r="BY159" s="445"/>
      <c r="BZ159" s="445"/>
      <c r="CA159" s="445"/>
      <c r="CB159" s="445"/>
      <c r="CC159" s="445"/>
      <c r="CD159" s="445"/>
      <c r="CE159" s="445"/>
      <c r="CF159" s="445"/>
      <c r="CG159" s="448"/>
      <c r="CH159" s="449"/>
      <c r="CI159" s="447"/>
      <c r="CJ159" s="445"/>
      <c r="CK159" s="445"/>
      <c r="CL159" s="445"/>
      <c r="CM159" s="445"/>
      <c r="CN159" s="445"/>
      <c r="CO159" s="445"/>
      <c r="CP159" s="445"/>
      <c r="CQ159" s="445"/>
      <c r="CR159" s="445"/>
      <c r="CS159" s="445"/>
      <c r="CT159" s="445"/>
      <c r="CU159" s="445"/>
      <c r="CV159" s="445"/>
      <c r="DE159" s="445"/>
      <c r="DN159" s="445"/>
      <c r="DO159" s="445"/>
      <c r="DP159" s="445"/>
      <c r="DQ159" s="445"/>
      <c r="DR159" s="445"/>
      <c r="DS159" s="445"/>
      <c r="DT159" s="445"/>
      <c r="DU159" s="445"/>
      <c r="DV159" s="445"/>
    </row>
    <row r="160" spans="1:257">
      <c r="Z160" s="177"/>
      <c r="AH160" s="178"/>
      <c r="AI160" s="178"/>
      <c r="AJ160" s="178"/>
      <c r="BM160"/>
      <c r="BN160"/>
      <c r="BO160"/>
      <c r="BP160"/>
      <c r="BQ160"/>
      <c r="BR160"/>
      <c r="BS160"/>
      <c r="BT160"/>
      <c r="BU160"/>
      <c r="BV160" s="19"/>
      <c r="BW160" s="19"/>
      <c r="BX160" s="19"/>
      <c r="BY160"/>
      <c r="BZ160"/>
      <c r="CA160"/>
      <c r="CB160"/>
      <c r="CC160"/>
      <c r="CD160"/>
      <c r="CE160"/>
      <c r="CF160"/>
      <c r="CG160" s="214"/>
      <c r="CH160" s="228"/>
      <c r="CI160" s="19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DE160"/>
      <c r="DN160"/>
      <c r="DO160"/>
      <c r="DP160"/>
      <c r="DQ160"/>
      <c r="DR160"/>
      <c r="DS160"/>
      <c r="DT160"/>
      <c r="DU160"/>
      <c r="DV160"/>
    </row>
    <row r="161" spans="1:118">
      <c r="B161" s="372" t="str">
        <f>'ПЛАН НАВЧАЛЬНОГО ПРОЦЕСУ ДЕННА'!B165</f>
        <v>Схвалено:</v>
      </c>
      <c r="Z161" s="373"/>
      <c r="AA161" s="373"/>
      <c r="AH161" s="178"/>
      <c r="AI161" s="178"/>
      <c r="AJ161" s="178"/>
      <c r="BV161" s="19"/>
      <c r="BW161" s="19"/>
      <c r="BX161" s="19"/>
      <c r="BY161"/>
      <c r="BZ161"/>
      <c r="CA161"/>
      <c r="CB161"/>
      <c r="CC161"/>
      <c r="CD161"/>
      <c r="CE161"/>
      <c r="CF161"/>
      <c r="CG161" s="214"/>
      <c r="CH161" s="228"/>
      <c r="CI161" s="19"/>
      <c r="CJ161"/>
      <c r="CK161"/>
      <c r="CL161"/>
      <c r="CM161"/>
      <c r="CN161"/>
      <c r="CO161"/>
      <c r="CP161"/>
      <c r="CQ161"/>
      <c r="CR161"/>
      <c r="CS161"/>
      <c r="CT161"/>
      <c r="CU161"/>
      <c r="CV161" s="19"/>
      <c r="DE161" s="19"/>
      <c r="DN161" s="19"/>
    </row>
    <row r="162" spans="1:118">
      <c r="B162" s="372" t="str">
        <f>'ПЛАН НАВЧАЛЬНОГО ПРОЦЕСУ ДЕННА'!B166</f>
        <v>Вченою радою Східноукраїнського національного університету імені Володимира Даля, протокол № _____ від "___"_______ -2023 р.</v>
      </c>
      <c r="C162" s="352"/>
      <c r="D162" s="352"/>
      <c r="E162" s="352"/>
      <c r="F162" s="352"/>
      <c r="G162" s="352"/>
      <c r="H162" s="352"/>
      <c r="AE162" s="372" t="str">
        <f>'ПЛАН НАВЧАЛЬНОГО ПРОЦЕСУ ДЕННА'!AD166</f>
        <v>Голова Вченої ради_______________ проф. Поркуян О.В.</v>
      </c>
      <c r="AH162" s="178"/>
      <c r="AI162" s="178"/>
      <c r="AJ162" s="178"/>
      <c r="BY162"/>
      <c r="BZ162"/>
      <c r="CA162"/>
      <c r="CB162"/>
      <c r="CC162"/>
      <c r="CD162"/>
      <c r="CE162"/>
      <c r="CF162"/>
      <c r="CV162" s="19"/>
      <c r="DN162" s="19"/>
    </row>
    <row r="163" spans="1:118">
      <c r="B163" s="352"/>
      <c r="C163" s="352"/>
      <c r="D163" s="352"/>
      <c r="E163" s="352"/>
      <c r="F163" s="352"/>
      <c r="G163" s="352"/>
      <c r="H163" s="352"/>
      <c r="BY163"/>
      <c r="BZ163"/>
      <c r="CA163"/>
      <c r="CB163"/>
      <c r="CC163"/>
      <c r="CD163"/>
      <c r="CE163"/>
      <c r="CF163"/>
      <c r="CV163" s="19"/>
      <c r="DN163" s="19"/>
    </row>
    <row r="164" spans="1:118">
      <c r="BY164"/>
      <c r="BZ164"/>
      <c r="CA164"/>
      <c r="CB164"/>
      <c r="CC164"/>
      <c r="CD164"/>
      <c r="CE164"/>
      <c r="CF164"/>
      <c r="CV164" s="19"/>
      <c r="DN164" s="19"/>
    </row>
    <row r="165" spans="1:118">
      <c r="BY165"/>
      <c r="BZ165"/>
      <c r="CA165"/>
      <c r="CB165"/>
      <c r="CC165"/>
      <c r="CD165"/>
      <c r="CE165"/>
      <c r="CF165"/>
    </row>
    <row r="166" spans="1:118">
      <c r="C166" s="367"/>
      <c r="BY166"/>
      <c r="BZ166"/>
      <c r="CA166"/>
      <c r="CB166"/>
      <c r="CC166"/>
      <c r="CD166"/>
      <c r="CE166"/>
      <c r="CF166"/>
    </row>
    <row r="167" spans="1:118">
      <c r="C167" s="367"/>
      <c r="BY167"/>
      <c r="BZ167"/>
      <c r="CA167"/>
      <c r="CB167"/>
      <c r="CC167"/>
      <c r="CD167"/>
      <c r="CE167"/>
      <c r="CF167"/>
    </row>
    <row r="168" spans="1:118">
      <c r="BY168"/>
      <c r="BZ168"/>
      <c r="CA168"/>
      <c r="CB168"/>
      <c r="CC168"/>
      <c r="CD168"/>
      <c r="CE168"/>
      <c r="CF168"/>
    </row>
    <row r="169" spans="1:118">
      <c r="BY169"/>
      <c r="BZ169"/>
      <c r="CA169"/>
      <c r="CB169"/>
      <c r="CC169"/>
      <c r="CD169"/>
      <c r="CE169"/>
      <c r="CF169"/>
    </row>
    <row r="170" spans="1:118">
      <c r="BY170"/>
      <c r="BZ170"/>
      <c r="CA170"/>
      <c r="CB170"/>
      <c r="CC170"/>
      <c r="CD170"/>
      <c r="CE170"/>
      <c r="CF170"/>
    </row>
    <row r="171" spans="1:118">
      <c r="BY171"/>
      <c r="BZ171"/>
      <c r="CA171"/>
      <c r="CB171"/>
      <c r="CC171"/>
      <c r="CD171"/>
      <c r="CE171"/>
      <c r="CF171"/>
    </row>
    <row r="172" spans="1:118">
      <c r="BY172"/>
      <c r="BZ172"/>
      <c r="CA172"/>
      <c r="CB172"/>
      <c r="CC172"/>
      <c r="CD172"/>
      <c r="CE172"/>
      <c r="CF172"/>
    </row>
    <row r="173" spans="1:118">
      <c r="BY173"/>
      <c r="BZ173"/>
      <c r="CA173"/>
      <c r="CB173"/>
      <c r="CC173"/>
      <c r="CD173"/>
      <c r="CE173"/>
      <c r="CF173"/>
    </row>
    <row r="174" spans="1:118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Y174"/>
      <c r="BZ174"/>
      <c r="CA174"/>
      <c r="CB174"/>
      <c r="CC174"/>
      <c r="CD174"/>
      <c r="CE174"/>
      <c r="CF174"/>
    </row>
    <row r="175" spans="1:118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Y175"/>
      <c r="BZ175"/>
      <c r="CA175"/>
      <c r="CB175"/>
      <c r="CC175"/>
      <c r="CD175"/>
      <c r="CE175"/>
      <c r="CF175"/>
    </row>
    <row r="176" spans="1:118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Y176"/>
      <c r="BZ176"/>
      <c r="CA176"/>
      <c r="CB176"/>
      <c r="CC176"/>
      <c r="CD176"/>
      <c r="CE176"/>
      <c r="CF176"/>
    </row>
    <row r="177" spans="1:118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Y177"/>
      <c r="BZ177"/>
      <c r="CA177"/>
      <c r="CB177"/>
      <c r="CC177"/>
      <c r="CD177"/>
      <c r="CE177"/>
      <c r="CF177"/>
    </row>
    <row r="178" spans="1:11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Y178"/>
      <c r="BZ178"/>
      <c r="CA178"/>
      <c r="CB178"/>
      <c r="CC178"/>
      <c r="CD178"/>
      <c r="CE178"/>
      <c r="CF178"/>
    </row>
    <row r="179" spans="1:118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Y179"/>
      <c r="BZ179"/>
      <c r="CA179"/>
      <c r="CB179"/>
      <c r="CC179"/>
      <c r="CD179"/>
      <c r="CE179"/>
      <c r="CF179"/>
    </row>
    <row r="180" spans="1:118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V180" s="19"/>
      <c r="BW180" s="19"/>
      <c r="BX180" s="19"/>
      <c r="BY180"/>
      <c r="BZ180"/>
      <c r="CA180"/>
      <c r="CB180"/>
      <c r="CC180"/>
      <c r="CD180"/>
      <c r="CE180"/>
      <c r="CF180"/>
      <c r="CG180" s="214"/>
      <c r="CH180" s="228"/>
      <c r="CI180" s="19"/>
      <c r="CJ180"/>
      <c r="CK180"/>
      <c r="CL180"/>
      <c r="CM180"/>
      <c r="CN180"/>
      <c r="CO180"/>
      <c r="CP180"/>
      <c r="CQ180"/>
      <c r="CR180"/>
      <c r="CS180"/>
      <c r="CT180"/>
      <c r="CU180"/>
      <c r="CV180" s="19"/>
      <c r="DE180" s="19"/>
      <c r="DN180" s="19"/>
    </row>
    <row r="181" spans="1:118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Y181"/>
      <c r="BZ181"/>
      <c r="CA181"/>
      <c r="CB181"/>
      <c r="CC181"/>
      <c r="CD181"/>
      <c r="CE181"/>
      <c r="CF181"/>
    </row>
    <row r="182" spans="1:118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Y182"/>
      <c r="BZ182"/>
      <c r="CA182"/>
      <c r="CB182"/>
      <c r="CC182"/>
      <c r="CD182"/>
      <c r="CE182"/>
      <c r="CF182"/>
    </row>
    <row r="183" spans="1:118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Y183"/>
      <c r="BZ183"/>
      <c r="CA183"/>
      <c r="CB183"/>
      <c r="CC183"/>
      <c r="CD183"/>
      <c r="CE183"/>
      <c r="CF183"/>
    </row>
    <row r="184" spans="1:118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Y184"/>
      <c r="BZ184"/>
      <c r="CA184"/>
      <c r="CB184"/>
      <c r="CC184"/>
      <c r="CD184"/>
      <c r="CE184"/>
      <c r="CF184"/>
    </row>
    <row r="185" spans="1:118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Y185"/>
      <c r="BZ185"/>
      <c r="CA185"/>
      <c r="CB185"/>
      <c r="CC185"/>
      <c r="CD185"/>
      <c r="CE185"/>
      <c r="CF185"/>
    </row>
    <row r="186" spans="1:118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Y186"/>
      <c r="BZ186"/>
      <c r="CA186"/>
      <c r="CB186"/>
      <c r="CC186"/>
      <c r="CD186"/>
      <c r="CE186"/>
      <c r="CF186"/>
    </row>
    <row r="187" spans="1:118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Y187"/>
      <c r="BZ187"/>
      <c r="CA187"/>
      <c r="CB187"/>
      <c r="CC187"/>
      <c r="CD187"/>
      <c r="CE187"/>
      <c r="CF187"/>
    </row>
    <row r="188" spans="1:11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Y188"/>
      <c r="BZ188"/>
      <c r="CA188"/>
      <c r="CB188"/>
      <c r="CC188"/>
      <c r="CD188"/>
      <c r="CE188"/>
      <c r="CF188"/>
    </row>
    <row r="189" spans="1:118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Y189"/>
      <c r="BZ189"/>
      <c r="CA189"/>
      <c r="CB189"/>
      <c r="CC189"/>
      <c r="CD189"/>
      <c r="CE189"/>
      <c r="CF189"/>
    </row>
    <row r="190" spans="1:118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Y190"/>
      <c r="BZ190"/>
      <c r="CA190"/>
      <c r="CB190"/>
      <c r="CC190"/>
      <c r="CD190"/>
      <c r="CE190"/>
      <c r="CF190"/>
      <c r="CG190" s="33"/>
      <c r="CH190" s="33"/>
    </row>
    <row r="191" spans="1:118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Y191"/>
      <c r="BZ191"/>
      <c r="CA191"/>
      <c r="CB191"/>
      <c r="CC191"/>
      <c r="CD191"/>
      <c r="CE191"/>
      <c r="CF191"/>
      <c r="CG191" s="33"/>
      <c r="CH191" s="33"/>
    </row>
    <row r="192" spans="1:118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Y192"/>
      <c r="BZ192"/>
      <c r="CA192"/>
      <c r="CB192"/>
      <c r="CC192"/>
      <c r="CD192"/>
      <c r="CE192"/>
      <c r="CF192"/>
      <c r="CG192" s="33"/>
      <c r="CH192" s="33"/>
    </row>
    <row r="193" spans="1:86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Y193"/>
      <c r="BZ193"/>
      <c r="CA193"/>
      <c r="CB193"/>
      <c r="CC193"/>
      <c r="CD193"/>
      <c r="CE193"/>
      <c r="CF193"/>
      <c r="CG193" s="33"/>
      <c r="CH193" s="33"/>
    </row>
    <row r="194" spans="1:86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Y194"/>
      <c r="BZ194"/>
      <c r="CA194"/>
      <c r="CB194"/>
      <c r="CC194"/>
      <c r="CD194"/>
      <c r="CE194"/>
      <c r="CF194"/>
      <c r="CG194" s="33"/>
      <c r="CH194" s="33"/>
    </row>
    <row r="195" spans="1:86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Y195"/>
      <c r="BZ195"/>
      <c r="CA195"/>
      <c r="CB195"/>
      <c r="CC195"/>
      <c r="CD195"/>
      <c r="CE195"/>
      <c r="CF195"/>
      <c r="CG195" s="33"/>
      <c r="CH195" s="33"/>
    </row>
    <row r="196" spans="1:8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Y196"/>
      <c r="BZ196"/>
      <c r="CA196"/>
      <c r="CB196"/>
      <c r="CC196"/>
      <c r="CD196"/>
      <c r="CE196"/>
      <c r="CF196"/>
      <c r="CG196" s="33"/>
      <c r="CH196" s="33"/>
    </row>
    <row r="197" spans="1:86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Y197"/>
      <c r="BZ197"/>
      <c r="CA197"/>
      <c r="CB197"/>
      <c r="CC197"/>
      <c r="CD197"/>
      <c r="CE197"/>
      <c r="CF197"/>
      <c r="CG197" s="33"/>
      <c r="CH197" s="33"/>
    </row>
    <row r="198" spans="1:8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Y198"/>
      <c r="BZ198"/>
      <c r="CA198"/>
      <c r="CB198"/>
      <c r="CC198"/>
      <c r="CD198"/>
      <c r="CE198"/>
      <c r="CF198"/>
      <c r="CG198" s="33"/>
      <c r="CH198" s="33"/>
    </row>
    <row r="199" spans="1:8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Y199"/>
      <c r="BZ199"/>
      <c r="CA199"/>
      <c r="CB199"/>
      <c r="CC199"/>
      <c r="CD199"/>
      <c r="CE199"/>
      <c r="CF199"/>
      <c r="CG199" s="33"/>
      <c r="CH199" s="33"/>
    </row>
    <row r="200" spans="1:8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Y200"/>
      <c r="BZ200"/>
      <c r="CA200"/>
      <c r="CB200"/>
      <c r="CC200"/>
      <c r="CD200"/>
      <c r="CE200"/>
      <c r="CF200"/>
      <c r="CG200" s="33"/>
      <c r="CH200" s="33"/>
    </row>
    <row r="208" spans="1:8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CG208" s="33"/>
      <c r="CH208" s="33"/>
    </row>
  </sheetData>
  <sheetProtection selectLockedCells="1" selectUnlockedCells="1"/>
  <mergeCells count="198">
    <mergeCell ref="D139:L139"/>
    <mergeCell ref="D140:L140"/>
    <mergeCell ref="D141:L141"/>
    <mergeCell ref="D142:L142"/>
    <mergeCell ref="D143:L143"/>
    <mergeCell ref="B144:L144"/>
    <mergeCell ref="C153:AU153"/>
    <mergeCell ref="AH154:AU154"/>
    <mergeCell ref="J154:AC154"/>
    <mergeCell ref="AN144:AU144"/>
    <mergeCell ref="AR139:AU139"/>
    <mergeCell ref="J155:AC155"/>
    <mergeCell ref="C154:H154"/>
    <mergeCell ref="C155:H155"/>
    <mergeCell ref="C156:H156"/>
    <mergeCell ref="J156:AC156"/>
    <mergeCell ref="C157:H157"/>
    <mergeCell ref="J157:AC157"/>
    <mergeCell ref="AV147:AY147"/>
    <mergeCell ref="AZ147:BC147"/>
    <mergeCell ref="AA147:AE147"/>
    <mergeCell ref="BN144:BU144"/>
    <mergeCell ref="AF146:BK146"/>
    <mergeCell ref="AZ143:BC143"/>
    <mergeCell ref="BD143:BG143"/>
    <mergeCell ref="BH143:BK143"/>
    <mergeCell ref="BD147:BG147"/>
    <mergeCell ref="BH147:BK147"/>
    <mergeCell ref="BN147:BU147"/>
    <mergeCell ref="AF145:AI145"/>
    <mergeCell ref="AJ145:AM145"/>
    <mergeCell ref="AN145:AQ145"/>
    <mergeCell ref="AR145:AU145"/>
    <mergeCell ref="AV145:AY145"/>
    <mergeCell ref="AZ145:BC145"/>
    <mergeCell ref="BD145:BG145"/>
    <mergeCell ref="AJ147:AM147"/>
    <mergeCell ref="AN147:AQ147"/>
    <mergeCell ref="AR147:AU147"/>
    <mergeCell ref="AF147:AI147"/>
    <mergeCell ref="BN142:BU142"/>
    <mergeCell ref="B143:C143"/>
    <mergeCell ref="M143:P143"/>
    <mergeCell ref="Q143:T143"/>
    <mergeCell ref="AF143:AI143"/>
    <mergeCell ref="AJ143:AM143"/>
    <mergeCell ref="AN143:AQ143"/>
    <mergeCell ref="AJ142:AM142"/>
    <mergeCell ref="AN142:AQ142"/>
    <mergeCell ref="AR142:AU142"/>
    <mergeCell ref="AV142:AY142"/>
    <mergeCell ref="AZ142:BC142"/>
    <mergeCell ref="BD142:BG142"/>
    <mergeCell ref="B142:C142"/>
    <mergeCell ref="M142:P142"/>
    <mergeCell ref="Q142:T142"/>
    <mergeCell ref="AA142:AD142"/>
    <mergeCell ref="W143:AA143"/>
    <mergeCell ref="AB143:AE143"/>
    <mergeCell ref="BN140:BU140"/>
    <mergeCell ref="AN140:AQ140"/>
    <mergeCell ref="AR140:AU140"/>
    <mergeCell ref="AV140:AY140"/>
    <mergeCell ref="AZ140:BC140"/>
    <mergeCell ref="B141:C141"/>
    <mergeCell ref="M141:P141"/>
    <mergeCell ref="Q141:T141"/>
    <mergeCell ref="AF141:AI141"/>
    <mergeCell ref="AJ141:AM141"/>
    <mergeCell ref="AF140:AI140"/>
    <mergeCell ref="AJ140:AM140"/>
    <mergeCell ref="AA141:AD141"/>
    <mergeCell ref="M140:P140"/>
    <mergeCell ref="Q140:T140"/>
    <mergeCell ref="AN141:AQ141"/>
    <mergeCell ref="AR141:AU141"/>
    <mergeCell ref="AV141:AY141"/>
    <mergeCell ref="AZ141:BC141"/>
    <mergeCell ref="BD141:BG141"/>
    <mergeCell ref="BH141:BK141"/>
    <mergeCell ref="AZ137:BC137"/>
    <mergeCell ref="BD137:BG137"/>
    <mergeCell ref="BH137:BK137"/>
    <mergeCell ref="BN137:BU137"/>
    <mergeCell ref="BY137:CF137"/>
    <mergeCell ref="B138:C138"/>
    <mergeCell ref="M138:P138"/>
    <mergeCell ref="Q138:T138"/>
    <mergeCell ref="W137:AE137"/>
    <mergeCell ref="AF137:AI137"/>
    <mergeCell ref="AJ137:AM137"/>
    <mergeCell ref="AN137:AQ137"/>
    <mergeCell ref="AR137:AU137"/>
    <mergeCell ref="AV137:AY137"/>
    <mergeCell ref="BD138:BG138"/>
    <mergeCell ref="BH138:BK138"/>
    <mergeCell ref="AR138:AU138"/>
    <mergeCell ref="AV138:AY138"/>
    <mergeCell ref="AZ138:BC138"/>
    <mergeCell ref="W138:Z138"/>
    <mergeCell ref="AJ138:AM138"/>
    <mergeCell ref="AN138:AQ138"/>
    <mergeCell ref="D138:L138"/>
    <mergeCell ref="AA138:AD138"/>
    <mergeCell ref="DF71:DM71"/>
    <mergeCell ref="DO71:DV71"/>
    <mergeCell ref="C136:AR136"/>
    <mergeCell ref="D11:G11"/>
    <mergeCell ref="H11:O11"/>
    <mergeCell ref="R11:Y11"/>
    <mergeCell ref="AF11:AH11"/>
    <mergeCell ref="AJ11:AL11"/>
    <mergeCell ref="AN11:AP11"/>
    <mergeCell ref="BD9:BG9"/>
    <mergeCell ref="BH9:BK9"/>
    <mergeCell ref="AV7:AY7"/>
    <mergeCell ref="AZ7:BC7"/>
    <mergeCell ref="BN10:BU10"/>
    <mergeCell ref="BV10:BV11"/>
    <mergeCell ref="DF10:DM10"/>
    <mergeCell ref="DO10:DV10"/>
    <mergeCell ref="AR11:AT11"/>
    <mergeCell ref="AV11:AX11"/>
    <mergeCell ref="AZ11:BB11"/>
    <mergeCell ref="BD11:BF11"/>
    <mergeCell ref="BH11:BJ11"/>
    <mergeCell ref="BN3:BU3"/>
    <mergeCell ref="A4:BK4"/>
    <mergeCell ref="A5:A10"/>
    <mergeCell ref="B5:B10"/>
    <mergeCell ref="C5:C10"/>
    <mergeCell ref="D5:Y5"/>
    <mergeCell ref="Z5:AE5"/>
    <mergeCell ref="AF5:BK5"/>
    <mergeCell ref="AV6:BC6"/>
    <mergeCell ref="BD6:BK6"/>
    <mergeCell ref="Z7:Z10"/>
    <mergeCell ref="AA7:AA10"/>
    <mergeCell ref="AF7:AI7"/>
    <mergeCell ref="AJ7:AM7"/>
    <mergeCell ref="AN7:AQ7"/>
    <mergeCell ref="AR7:AU7"/>
    <mergeCell ref="AB6:AB10"/>
    <mergeCell ref="AC6:AC10"/>
    <mergeCell ref="AD6:AD10"/>
    <mergeCell ref="AE6:AE10"/>
    <mergeCell ref="AF6:AM6"/>
    <mergeCell ref="AN6:AU6"/>
    <mergeCell ref="BD7:BG7"/>
    <mergeCell ref="AF10:BK10"/>
    <mergeCell ref="AF138:AI138"/>
    <mergeCell ref="AF139:AI139"/>
    <mergeCell ref="AA139:AD139"/>
    <mergeCell ref="AA140:AD140"/>
    <mergeCell ref="AF142:AI142"/>
    <mergeCell ref="AF144:AM144"/>
    <mergeCell ref="A2:BK2"/>
    <mergeCell ref="A3:BK3"/>
    <mergeCell ref="D6:G10"/>
    <mergeCell ref="H6:O10"/>
    <mergeCell ref="P6:P10"/>
    <mergeCell ref="Q6:Q10"/>
    <mergeCell ref="R6:Y10"/>
    <mergeCell ref="Z6:AA6"/>
    <mergeCell ref="BH7:BK7"/>
    <mergeCell ref="AF8:BK8"/>
    <mergeCell ref="AF9:AI9"/>
    <mergeCell ref="AJ9:AM9"/>
    <mergeCell ref="AN9:AQ9"/>
    <mergeCell ref="AR9:AU9"/>
    <mergeCell ref="AV9:AY9"/>
    <mergeCell ref="AZ9:BC9"/>
    <mergeCell ref="AZ139:BC139"/>
    <mergeCell ref="BD139:BG139"/>
    <mergeCell ref="BH139:BK139"/>
    <mergeCell ref="B140:C140"/>
    <mergeCell ref="C150:AU150"/>
    <mergeCell ref="C151:AU151"/>
    <mergeCell ref="C152:AU152"/>
    <mergeCell ref="B139:C139"/>
    <mergeCell ref="M139:P139"/>
    <mergeCell ref="Q139:T139"/>
    <mergeCell ref="AJ139:AM139"/>
    <mergeCell ref="AN139:AQ139"/>
    <mergeCell ref="BD140:BG140"/>
    <mergeCell ref="BH140:BK140"/>
    <mergeCell ref="AR143:AU143"/>
    <mergeCell ref="AV143:AY143"/>
    <mergeCell ref="M144:P144"/>
    <mergeCell ref="Q144:T144"/>
    <mergeCell ref="BH145:BK145"/>
    <mergeCell ref="BH142:BK142"/>
    <mergeCell ref="AB144:AE144"/>
    <mergeCell ref="AV139:AY139"/>
    <mergeCell ref="W145:Z145"/>
    <mergeCell ref="AA145:AE146"/>
    <mergeCell ref="AV144:BC144"/>
    <mergeCell ref="BD144:BK144"/>
  </mergeCells>
  <conditionalFormatting sqref="AA130">
    <cfRule type="cellIs" dxfId="19" priority="23" operator="greaterThan">
      <formula>240</formula>
    </cfRule>
  </conditionalFormatting>
  <conditionalFormatting sqref="B15:B27 C15:C23 B29:B38 B40:B64">
    <cfRule type="expression" dxfId="18" priority="22">
      <formula>AND($Z15&gt;0,$AE15/$Z15&lt;0.9)</formula>
    </cfRule>
  </conditionalFormatting>
  <conditionalFormatting sqref="AF15:AH65">
    <cfRule type="expression" dxfId="17" priority="19">
      <formula>MOD(AF15,2)&lt;&gt;0</formula>
    </cfRule>
  </conditionalFormatting>
  <conditionalFormatting sqref="AJ15:AL65">
    <cfRule type="expression" dxfId="16" priority="18">
      <formula>MOD(AJ15,2)&lt;&gt;0</formula>
    </cfRule>
  </conditionalFormatting>
  <conditionalFormatting sqref="AN15:AP65">
    <cfRule type="expression" dxfId="15" priority="17">
      <formula>MOD(AN15,2)&lt;&gt;0</formula>
    </cfRule>
  </conditionalFormatting>
  <conditionalFormatting sqref="AR15:AT65">
    <cfRule type="expression" dxfId="14" priority="16">
      <formula>MOD(AR15,2)&lt;&gt;0</formula>
    </cfRule>
  </conditionalFormatting>
  <conditionalFormatting sqref="AV15:AX65">
    <cfRule type="expression" dxfId="13" priority="15">
      <formula>MOD(AV15,2)&lt;&gt;0</formula>
    </cfRule>
  </conditionalFormatting>
  <conditionalFormatting sqref="AZ15:BB65">
    <cfRule type="expression" dxfId="12" priority="14">
      <formula>MOD(AZ15,2)&lt;&gt;0</formula>
    </cfRule>
  </conditionalFormatting>
  <conditionalFormatting sqref="BD15:BF65">
    <cfRule type="expression" dxfId="11" priority="13">
      <formula>MOD(BD15,2)&lt;&gt;0</formula>
    </cfRule>
  </conditionalFormatting>
  <conditionalFormatting sqref="BH15:BJ65">
    <cfRule type="expression" dxfId="10" priority="12">
      <formula>MOD(BH15,2)&lt;&gt;0</formula>
    </cfRule>
  </conditionalFormatting>
  <conditionalFormatting sqref="AF137:AM137">
    <cfRule type="cellIs" dxfId="9" priority="11" operator="greaterThan">
      <formula>48</formula>
    </cfRule>
  </conditionalFormatting>
  <conditionalFormatting sqref="AN137:AQ137">
    <cfRule type="cellIs" dxfId="8" priority="9" operator="greaterThan">
      <formula>48</formula>
    </cfRule>
  </conditionalFormatting>
  <conditionalFormatting sqref="AR137:AU137">
    <cfRule type="cellIs" dxfId="7" priority="8" operator="greaterThan">
      <formula>48</formula>
    </cfRule>
  </conditionalFormatting>
  <conditionalFormatting sqref="AV137:AY137">
    <cfRule type="cellIs" dxfId="6" priority="7" operator="greaterThan">
      <formula>48</formula>
    </cfRule>
  </conditionalFormatting>
  <conditionalFormatting sqref="AZ137:BC137">
    <cfRule type="cellIs" dxfId="5" priority="6" operator="greaterThan">
      <formula>48</formula>
    </cfRule>
  </conditionalFormatting>
  <conditionalFormatting sqref="BD137:BG137">
    <cfRule type="cellIs" dxfId="4" priority="5" operator="greaterThan">
      <formula>48</formula>
    </cfRule>
  </conditionalFormatting>
  <conditionalFormatting sqref="BH137:BK137">
    <cfRule type="cellIs" dxfId="3" priority="4" operator="greaterThan">
      <formula>48</formula>
    </cfRule>
  </conditionalFormatting>
  <conditionalFormatting sqref="A15:A65">
    <cfRule type="expression" dxfId="2" priority="3">
      <formula>$B15=0</formula>
    </cfRule>
  </conditionalFormatting>
  <conditionalFormatting sqref="B28">
    <cfRule type="expression" dxfId="1" priority="2">
      <formula>AND($Z28&gt;0,$AE28/$Z28&lt;0.5)</formula>
    </cfRule>
  </conditionalFormatting>
  <conditionalFormatting sqref="B39">
    <cfRule type="expression" dxfId="0" priority="1">
      <formula>AND($Y39&gt;0,$AD39/$Y39&lt;0.5)</formula>
    </cfRule>
  </conditionalFormatting>
  <dataValidations count="2">
    <dataValidation type="list" errorStyle="warning" allowBlank="1" showInputMessage="1" showErrorMessage="1" sqref="C66:C72 C106 C119:C130" xr:uid="{00000000-0002-0000-0400-000000000000}">
      <formula1>$BY$2:$DE$2</formula1>
    </dataValidation>
    <dataValidation errorStyle="warning" allowBlank="1" showInputMessage="1" showErrorMessage="1" sqref="C104 C107:C118 C98:C102 C91:C92 C73:C88 C24:C65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1200" verticalDpi="1200" r:id="rId1"/>
  <headerFooter>
    <oddFooter>&amp;F</oddFooter>
  </headerFooter>
  <rowBreaks count="1" manualBreakCount="1">
    <brk id="162" max="60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2023-10-10T07:21:14Z</cp:lastPrinted>
  <dcterms:created xsi:type="dcterms:W3CDTF">2015-02-21T19:13:15Z</dcterms:created>
  <dcterms:modified xsi:type="dcterms:W3CDTF">2024-01-06T19:52:59Z</dcterms:modified>
</cp:coreProperties>
</file>