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Євген\Desktop\Нагрузка 2024\Плани 24\"/>
    </mc:Choice>
  </mc:AlternateContent>
  <xr:revisionPtr revIDLastSave="0" documentId="13_ncr:1_{33536467-F01B-4DAF-9986-05A07D271464}" xr6:coauthVersionLast="37" xr6:coauthVersionMax="47" xr10:uidLastSave="{00000000-0000-0000-0000-000000000000}"/>
  <bookViews>
    <workbookView xWindow="0" yWindow="0" windowWidth="23040" windowHeight="8484" tabRatio="592" firstSheet="2" activeTab="4" xr2:uid="{00000000-000D-0000-FFFF-FFFF00000000}"/>
  </bookViews>
  <sheets>
    <sheet name="ПРОЧИТАЙ МЕНЕ" sheetId="1" r:id="rId1"/>
    <sheet name="Титул денна" sheetId="2" r:id="rId2"/>
    <sheet name="ПЛАН НАВЧАЛЬНОГО ПРОЦЕСУ ДЕННА" sheetId="3" r:id="rId3"/>
    <sheet name="Титул заочна" sheetId="5" r:id="rId4"/>
    <sheet name="ПЛАН НАВЧАЛЬНОГО ПРОЦЕСУ ЗАОЧНА" sheetId="4" r:id="rId5"/>
  </sheets>
  <externalReferences>
    <externalReference r:id="rId6"/>
  </externalReferences>
  <definedNames>
    <definedName name="_xlnm._FilterDatabase" localSheetId="2" hidden="1">'ПЛАН НАВЧАЛЬНОГО ПРОЦЕСУ ДЕННА'!$B$11:$B$159</definedName>
    <definedName name="Disciplines" localSheetId="0">#REF!</definedName>
    <definedName name="Disciplines">'ПЛАН НАВЧАЛЬНОГО ПРОЦЕСУ ДЕННА'!$A$11:$BL$128</definedName>
    <definedName name="Excel_BuiltIn_Print_Area_3_1">#REF!</definedName>
    <definedName name="Excel_BuiltIn_Print_Area_3_1_1">#REF!</definedName>
    <definedName name="А" localSheetId="1">#REF!</definedName>
    <definedName name="А">#REF!</definedName>
    <definedName name="А1" localSheetId="1">#REF!</definedName>
    <definedName name="А1">#REF!</definedName>
    <definedName name="_xlnm.Print_Titles" localSheetId="2">'ПЛАН НАВЧАЛЬНОГО ПРОЦЕСУ ДЕННА'!$5:$11</definedName>
    <definedName name="_xlnm.Print_Titles" localSheetId="4">'ПЛАН НАВЧАЛЬНОГО ПРОЦЕСУ ЗАОЧНА'!$5:$11</definedName>
    <definedName name="_xlnm.Print_Area" localSheetId="2">'ПЛАН НАВЧАЛЬНОГО ПРОЦЕСУ ДЕННА'!$A$2:$BJ$161</definedName>
    <definedName name="_xlnm.Print_Area" localSheetId="4">'ПЛАН НАВЧАЛЬНОГО ПРОЦЕСУ ЗАОЧНА'!$A$1:$BJ$161</definedName>
    <definedName name="_xlnm.Print_Area" localSheetId="0">'ПРОЧИТАЙ МЕНЕ'!$A$1:$Q$58</definedName>
    <definedName name="_xlnm.Print_Area" localSheetId="1">'Титул денна'!$A$1:$BI$31</definedName>
    <definedName name="_xlnm.Print_Area" localSheetId="3">'Титул заочна'!$A$1:$BI$31</definedName>
    <definedName name="с22" localSheetId="1">#REF!</definedName>
    <definedName name="с22">#REF!</definedName>
    <definedName name="с222" localSheetId="1">#REF!</definedName>
    <definedName name="с222">#REF!</definedName>
  </definedNames>
  <calcPr calcId="179021"/>
</workbook>
</file>

<file path=xl/calcChain.xml><?xml version="1.0" encoding="utf-8"?>
<calcChain xmlns="http://schemas.openxmlformats.org/spreadsheetml/2006/main">
  <c r="AD14" i="2" l="1"/>
  <c r="BT153" i="3" l="1"/>
  <c r="BS153" i="3"/>
  <c r="BR153" i="3"/>
  <c r="BQ153" i="3"/>
  <c r="BP153" i="3"/>
  <c r="BO153" i="3"/>
  <c r="BN153" i="3"/>
  <c r="BM153" i="3"/>
  <c r="DX65" i="4"/>
  <c r="DY65" i="4"/>
  <c r="DZ65" i="4"/>
  <c r="EA65" i="4"/>
  <c r="EB65" i="4"/>
  <c r="EC65" i="4"/>
  <c r="ED65" i="4"/>
  <c r="EE65" i="4"/>
  <c r="DX66" i="4"/>
  <c r="DY66" i="4"/>
  <c r="DZ66" i="4"/>
  <c r="EA66" i="4"/>
  <c r="EB66" i="4"/>
  <c r="EC66" i="4"/>
  <c r="ED66" i="4"/>
  <c r="EE66" i="4"/>
  <c r="DX67" i="4"/>
  <c r="DY67" i="4"/>
  <c r="DZ67" i="4"/>
  <c r="EA67" i="4"/>
  <c r="EB67" i="4"/>
  <c r="EC67" i="4"/>
  <c r="ED67" i="4"/>
  <c r="EE67" i="4"/>
  <c r="DX68" i="4"/>
  <c r="DY68" i="4"/>
  <c r="DZ68" i="4"/>
  <c r="EA68" i="4"/>
  <c r="EB68" i="4"/>
  <c r="EC68" i="4"/>
  <c r="ED68" i="4"/>
  <c r="EE68" i="4"/>
  <c r="U16" i="4" l="1"/>
  <c r="V40" i="4"/>
  <c r="AE19" i="4" l="1"/>
  <c r="AF118" i="4"/>
  <c r="R4" i="2"/>
  <c r="R4" i="5" s="1"/>
  <c r="BN161" i="3"/>
  <c r="B161" i="3" s="1"/>
  <c r="B83" i="4" l="1"/>
  <c r="H83" i="4"/>
  <c r="Y83" i="4"/>
  <c r="DF15" i="3"/>
  <c r="DF16" i="3" s="1"/>
  <c r="T15" i="4"/>
  <c r="A16" i="3" l="1"/>
  <c r="A16" i="4" s="1"/>
  <c r="DF17" i="3"/>
  <c r="A15" i="3"/>
  <c r="A17" i="3" l="1"/>
  <c r="A17" i="4" s="1"/>
  <c r="DF18" i="3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06" i="4"/>
  <c r="L98" i="4"/>
  <c r="L99" i="4"/>
  <c r="L100" i="4"/>
  <c r="L101" i="4"/>
  <c r="L97" i="4"/>
  <c r="L91" i="4"/>
  <c r="L84" i="4"/>
  <c r="L85" i="4"/>
  <c r="L86" i="4"/>
  <c r="L87" i="4"/>
  <c r="L88" i="4"/>
  <c r="L83" i="4"/>
  <c r="L73" i="4"/>
  <c r="L74" i="4"/>
  <c r="L75" i="4"/>
  <c r="L76" i="4"/>
  <c r="L77" i="4"/>
  <c r="L78" i="4"/>
  <c r="L79" i="4"/>
  <c r="L72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15" i="4"/>
  <c r="A18" i="3" l="1"/>
  <c r="A18" i="4" s="1"/>
  <c r="DF19" i="3"/>
  <c r="X157" i="4"/>
  <c r="R158" i="4"/>
  <c r="B157" i="4"/>
  <c r="A19" i="3" l="1"/>
  <c r="A19" i="4" s="1"/>
  <c r="DF20" i="3"/>
  <c r="Z107" i="3"/>
  <c r="Z108" i="3"/>
  <c r="Z109" i="3"/>
  <c r="Z110" i="3"/>
  <c r="Z111" i="3"/>
  <c r="Z112" i="3"/>
  <c r="Z113" i="3"/>
  <c r="Z114" i="3"/>
  <c r="Z115" i="3"/>
  <c r="Z116" i="3"/>
  <c r="Z117" i="3"/>
  <c r="Z118" i="3"/>
  <c r="Z119" i="3"/>
  <c r="Z120" i="3"/>
  <c r="Z121" i="3"/>
  <c r="Z122" i="3"/>
  <c r="Z123" i="3"/>
  <c r="Z124" i="3"/>
  <c r="Z125" i="3"/>
  <c r="Z106" i="3"/>
  <c r="Z98" i="3"/>
  <c r="Z99" i="3"/>
  <c r="Z100" i="3"/>
  <c r="Z101" i="3"/>
  <c r="Z97" i="3"/>
  <c r="Z91" i="3"/>
  <c r="Z84" i="3"/>
  <c r="Z85" i="3"/>
  <c r="Z86" i="3"/>
  <c r="Z87" i="3"/>
  <c r="Z83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15" i="3"/>
  <c r="DF21" i="3" l="1"/>
  <c r="A20" i="3"/>
  <c r="A20" i="4" s="1"/>
  <c r="O16" i="2"/>
  <c r="O16" i="5" s="1"/>
  <c r="O15" i="5"/>
  <c r="O14" i="5"/>
  <c r="Q16" i="5"/>
  <c r="DF22" i="3" l="1"/>
  <c r="A21" i="3"/>
  <c r="A21" i="4" s="1"/>
  <c r="B15" i="4"/>
  <c r="C15" i="4"/>
  <c r="B16" i="4"/>
  <c r="C16" i="4"/>
  <c r="B17" i="4"/>
  <c r="C17" i="4"/>
  <c r="B18" i="4"/>
  <c r="C18" i="4"/>
  <c r="B19" i="4"/>
  <c r="C19" i="4"/>
  <c r="B20" i="4"/>
  <c r="C20" i="4"/>
  <c r="B21" i="4"/>
  <c r="C21" i="4"/>
  <c r="B22" i="4"/>
  <c r="C22" i="4"/>
  <c r="C23" i="4"/>
  <c r="DF23" i="3" l="1"/>
  <c r="A22" i="3"/>
  <c r="A22" i="4" s="1"/>
  <c r="BE20" i="5"/>
  <c r="DF24" i="3" l="1"/>
  <c r="A23" i="3"/>
  <c r="A23" i="4" s="1"/>
  <c r="AD15" i="5"/>
  <c r="AD16" i="5"/>
  <c r="AD17" i="5"/>
  <c r="AD14" i="5"/>
  <c r="Q15" i="5"/>
  <c r="Q14" i="5"/>
  <c r="AR124" i="4"/>
  <c r="DF25" i="3" l="1"/>
  <c r="A24" i="3"/>
  <c r="A24" i="4" s="1"/>
  <c r="BC20" i="5"/>
  <c r="BD20" i="5"/>
  <c r="BF20" i="5"/>
  <c r="BG20" i="5"/>
  <c r="BH20" i="5"/>
  <c r="BI20" i="5"/>
  <c r="BB20" i="5"/>
  <c r="DF26" i="3" l="1"/>
  <c r="A25" i="3"/>
  <c r="A25" i="4" s="1"/>
  <c r="A31" i="5"/>
  <c r="DF27" i="3" l="1"/>
  <c r="A26" i="3"/>
  <c r="A26" i="4" s="1"/>
  <c r="C156" i="4"/>
  <c r="C154" i="4"/>
  <c r="Y91" i="4"/>
  <c r="AG26" i="4"/>
  <c r="AG27" i="4"/>
  <c r="AG28" i="4"/>
  <c r="AG29" i="4"/>
  <c r="AG98" i="4"/>
  <c r="DF28" i="3" l="1"/>
  <c r="A27" i="3"/>
  <c r="A27" i="4" s="1"/>
  <c r="AE22" i="4"/>
  <c r="BG51" i="4"/>
  <c r="BI64" i="4"/>
  <c r="BH64" i="4"/>
  <c r="BG64" i="4"/>
  <c r="BI63" i="4"/>
  <c r="BH63" i="4"/>
  <c r="BG63" i="4"/>
  <c r="BI62" i="4"/>
  <c r="BH62" i="4"/>
  <c r="BG62" i="4"/>
  <c r="BI61" i="4"/>
  <c r="BH61" i="4"/>
  <c r="BG61" i="4"/>
  <c r="BI60" i="4"/>
  <c r="BH60" i="4"/>
  <c r="BG60" i="4"/>
  <c r="BI59" i="4"/>
  <c r="BH59" i="4"/>
  <c r="BG59" i="4"/>
  <c r="BI58" i="4"/>
  <c r="BH58" i="4"/>
  <c r="BG58" i="4"/>
  <c r="BI57" i="4"/>
  <c r="BH57" i="4"/>
  <c r="BG57" i="4"/>
  <c r="BI56" i="4"/>
  <c r="BH56" i="4"/>
  <c r="BG56" i="4"/>
  <c r="BI55" i="4"/>
  <c r="BH55" i="4"/>
  <c r="BG55" i="4"/>
  <c r="BI54" i="4"/>
  <c r="BH54" i="4"/>
  <c r="BG54" i="4"/>
  <c r="BI53" i="4"/>
  <c r="BH53" i="4"/>
  <c r="BG53" i="4"/>
  <c r="BI52" i="4"/>
  <c r="BH52" i="4"/>
  <c r="BG52" i="4"/>
  <c r="BI51" i="4"/>
  <c r="BH51" i="4"/>
  <c r="BI50" i="4"/>
  <c r="BH50" i="4"/>
  <c r="BG50" i="4"/>
  <c r="BI49" i="4"/>
  <c r="BH49" i="4"/>
  <c r="BG49" i="4"/>
  <c r="BI48" i="4"/>
  <c r="BH48" i="4"/>
  <c r="BG48" i="4"/>
  <c r="BI47" i="4"/>
  <c r="BH47" i="4"/>
  <c r="BG47" i="4"/>
  <c r="BI46" i="4"/>
  <c r="BH46" i="4"/>
  <c r="BG46" i="4"/>
  <c r="BI45" i="4"/>
  <c r="BH45" i="4"/>
  <c r="BG45" i="4"/>
  <c r="BI44" i="4"/>
  <c r="BH44" i="4"/>
  <c r="BG44" i="4"/>
  <c r="BI43" i="4"/>
  <c r="BH43" i="4"/>
  <c r="BG43" i="4"/>
  <c r="BI42" i="4"/>
  <c r="BH42" i="4"/>
  <c r="BG42" i="4"/>
  <c r="BI41" i="4"/>
  <c r="BH41" i="4"/>
  <c r="BG41" i="4"/>
  <c r="BI40" i="4"/>
  <c r="BH40" i="4"/>
  <c r="BG40" i="4"/>
  <c r="BI39" i="4"/>
  <c r="BH39" i="4"/>
  <c r="BG39" i="4"/>
  <c r="BI38" i="4"/>
  <c r="BH38" i="4"/>
  <c r="BG38" i="4"/>
  <c r="BI37" i="4"/>
  <c r="BH37" i="4"/>
  <c r="BG37" i="4"/>
  <c r="BI36" i="4"/>
  <c r="BH36" i="4"/>
  <c r="BG36" i="4"/>
  <c r="BI35" i="4"/>
  <c r="BH35" i="4"/>
  <c r="BG35" i="4"/>
  <c r="BI34" i="4"/>
  <c r="BH34" i="4"/>
  <c r="BG34" i="4"/>
  <c r="BI33" i="4"/>
  <c r="BH33" i="4"/>
  <c r="BG33" i="4"/>
  <c r="BI32" i="4"/>
  <c r="BH32" i="4"/>
  <c r="BG32" i="4"/>
  <c r="BI31" i="4"/>
  <c r="BH31" i="4"/>
  <c r="BG31" i="4"/>
  <c r="BI30" i="4"/>
  <c r="BH30" i="4"/>
  <c r="BG30" i="4"/>
  <c r="BI29" i="4"/>
  <c r="BH29" i="4"/>
  <c r="BG29" i="4"/>
  <c r="BI28" i="4"/>
  <c r="BH28" i="4"/>
  <c r="BG28" i="4"/>
  <c r="BI27" i="4"/>
  <c r="BH27" i="4"/>
  <c r="BG27" i="4"/>
  <c r="BI26" i="4"/>
  <c r="BH26" i="4"/>
  <c r="BG26" i="4"/>
  <c r="BI25" i="4"/>
  <c r="BH25" i="4"/>
  <c r="BG25" i="4"/>
  <c r="BI24" i="4"/>
  <c r="BH24" i="4"/>
  <c r="BG24" i="4"/>
  <c r="BI23" i="4"/>
  <c r="BH23" i="4"/>
  <c r="BG23" i="4"/>
  <c r="BI22" i="4"/>
  <c r="BH22" i="4"/>
  <c r="BG22" i="4"/>
  <c r="BI21" i="4"/>
  <c r="BH21" i="4"/>
  <c r="BG21" i="4"/>
  <c r="BI20" i="4"/>
  <c r="BH20" i="4"/>
  <c r="BG20" i="4"/>
  <c r="BI19" i="4"/>
  <c r="BH19" i="4"/>
  <c r="BG19" i="4"/>
  <c r="BI18" i="4"/>
  <c r="BH18" i="4"/>
  <c r="BG18" i="4"/>
  <c r="BI17" i="4"/>
  <c r="BH17" i="4"/>
  <c r="BG17" i="4"/>
  <c r="BI16" i="4"/>
  <c r="BH16" i="4"/>
  <c r="BG16" i="4"/>
  <c r="BI15" i="4"/>
  <c r="BH15" i="4"/>
  <c r="BG15" i="4"/>
  <c r="BE64" i="4"/>
  <c r="BD64" i="4"/>
  <c r="BC64" i="4"/>
  <c r="BE63" i="4"/>
  <c r="BD63" i="4"/>
  <c r="BC63" i="4"/>
  <c r="BE62" i="4"/>
  <c r="BD62" i="4"/>
  <c r="BC62" i="4"/>
  <c r="BE61" i="4"/>
  <c r="BD61" i="4"/>
  <c r="BC61" i="4"/>
  <c r="BE60" i="4"/>
  <c r="BD60" i="4"/>
  <c r="BC60" i="4"/>
  <c r="BE59" i="4"/>
  <c r="BD59" i="4"/>
  <c r="BC59" i="4"/>
  <c r="BE58" i="4"/>
  <c r="BD58" i="4"/>
  <c r="BC58" i="4"/>
  <c r="BE57" i="4"/>
  <c r="BD57" i="4"/>
  <c r="BC57" i="4"/>
  <c r="BE56" i="4"/>
  <c r="BD56" i="4"/>
  <c r="BC56" i="4"/>
  <c r="BE55" i="4"/>
  <c r="BD55" i="4"/>
  <c r="BC55" i="4"/>
  <c r="BE54" i="4"/>
  <c r="BD54" i="4"/>
  <c r="BC54" i="4"/>
  <c r="BE53" i="4"/>
  <c r="BD53" i="4"/>
  <c r="BC53" i="4"/>
  <c r="BE52" i="4"/>
  <c r="BD52" i="4"/>
  <c r="BC52" i="4"/>
  <c r="BE51" i="4"/>
  <c r="BD51" i="4"/>
  <c r="BC51" i="4"/>
  <c r="BE50" i="4"/>
  <c r="BD50" i="4"/>
  <c r="BC50" i="4"/>
  <c r="BE49" i="4"/>
  <c r="BD49" i="4"/>
  <c r="BC49" i="4"/>
  <c r="BE48" i="4"/>
  <c r="BD48" i="4"/>
  <c r="BC48" i="4"/>
  <c r="BE47" i="4"/>
  <c r="BD47" i="4"/>
  <c r="BC47" i="4"/>
  <c r="BE46" i="4"/>
  <c r="BD46" i="4"/>
  <c r="BC46" i="4"/>
  <c r="BE45" i="4"/>
  <c r="BD45" i="4"/>
  <c r="BC45" i="4"/>
  <c r="BE44" i="4"/>
  <c r="BD44" i="4"/>
  <c r="BC44" i="4"/>
  <c r="BE43" i="4"/>
  <c r="BD43" i="4"/>
  <c r="BC43" i="4"/>
  <c r="BE42" i="4"/>
  <c r="BD42" i="4"/>
  <c r="BC42" i="4"/>
  <c r="BE41" i="4"/>
  <c r="BD41" i="4"/>
  <c r="BC41" i="4"/>
  <c r="BE40" i="4"/>
  <c r="BD40" i="4"/>
  <c r="BC40" i="4"/>
  <c r="BE39" i="4"/>
  <c r="BD39" i="4"/>
  <c r="BC39" i="4"/>
  <c r="BE38" i="4"/>
  <c r="BD38" i="4"/>
  <c r="BC38" i="4"/>
  <c r="BE37" i="4"/>
  <c r="BD37" i="4"/>
  <c r="BC37" i="4"/>
  <c r="BE36" i="4"/>
  <c r="BD36" i="4"/>
  <c r="BC36" i="4"/>
  <c r="BE35" i="4"/>
  <c r="BD35" i="4"/>
  <c r="BC35" i="4"/>
  <c r="BE34" i="4"/>
  <c r="BD34" i="4"/>
  <c r="BC34" i="4"/>
  <c r="BE33" i="4"/>
  <c r="BD33" i="4"/>
  <c r="BC33" i="4"/>
  <c r="BE32" i="4"/>
  <c r="BD32" i="4"/>
  <c r="BC32" i="4"/>
  <c r="BE31" i="4"/>
  <c r="BD31" i="4"/>
  <c r="BC31" i="4"/>
  <c r="BE30" i="4"/>
  <c r="BD30" i="4"/>
  <c r="BC30" i="4"/>
  <c r="BE29" i="4"/>
  <c r="BD29" i="4"/>
  <c r="BC29" i="4"/>
  <c r="BE28" i="4"/>
  <c r="BD28" i="4"/>
  <c r="BC28" i="4"/>
  <c r="BE27" i="4"/>
  <c r="BD27" i="4"/>
  <c r="BC27" i="4"/>
  <c r="BE26" i="4"/>
  <c r="BD26" i="4"/>
  <c r="BC26" i="4"/>
  <c r="BE25" i="4"/>
  <c r="BD25" i="4"/>
  <c r="BC25" i="4"/>
  <c r="BE24" i="4"/>
  <c r="BD24" i="4"/>
  <c r="BC24" i="4"/>
  <c r="BE23" i="4"/>
  <c r="BD23" i="4"/>
  <c r="BC23" i="4"/>
  <c r="BE22" i="4"/>
  <c r="BD22" i="4"/>
  <c r="BC22" i="4"/>
  <c r="BE21" i="4"/>
  <c r="BD21" i="4"/>
  <c r="BC21" i="4"/>
  <c r="BE20" i="4"/>
  <c r="BD20" i="4"/>
  <c r="BC20" i="4"/>
  <c r="BE19" i="4"/>
  <c r="BD19" i="4"/>
  <c r="BC19" i="4"/>
  <c r="BE18" i="4"/>
  <c r="BD18" i="4"/>
  <c r="BC18" i="4"/>
  <c r="BE17" i="4"/>
  <c r="BD17" i="4"/>
  <c r="BC17" i="4"/>
  <c r="BE16" i="4"/>
  <c r="BD16" i="4"/>
  <c r="BC16" i="4"/>
  <c r="BE15" i="4"/>
  <c r="BD15" i="4"/>
  <c r="BC15" i="4"/>
  <c r="BA64" i="4"/>
  <c r="AZ64" i="4"/>
  <c r="AY64" i="4"/>
  <c r="BA63" i="4"/>
  <c r="AZ63" i="4"/>
  <c r="AY63" i="4"/>
  <c r="BA62" i="4"/>
  <c r="AZ62" i="4"/>
  <c r="AY62" i="4"/>
  <c r="BA61" i="4"/>
  <c r="AZ61" i="4"/>
  <c r="AY61" i="4"/>
  <c r="BA60" i="4"/>
  <c r="AZ60" i="4"/>
  <c r="AY60" i="4"/>
  <c r="BA59" i="4"/>
  <c r="AZ59" i="4"/>
  <c r="AY59" i="4"/>
  <c r="BA58" i="4"/>
  <c r="AZ58" i="4"/>
  <c r="AY58" i="4"/>
  <c r="BA57" i="4"/>
  <c r="AZ57" i="4"/>
  <c r="AY57" i="4"/>
  <c r="BA56" i="4"/>
  <c r="AZ56" i="4"/>
  <c r="AY56" i="4"/>
  <c r="BA55" i="4"/>
  <c r="AZ55" i="4"/>
  <c r="AY55" i="4"/>
  <c r="BA54" i="4"/>
  <c r="AZ54" i="4"/>
  <c r="AY54" i="4"/>
  <c r="BA53" i="4"/>
  <c r="AZ53" i="4"/>
  <c r="AY53" i="4"/>
  <c r="BA52" i="4"/>
  <c r="AZ52" i="4"/>
  <c r="AY52" i="4"/>
  <c r="BA51" i="4"/>
  <c r="AZ51" i="4"/>
  <c r="AY51" i="4"/>
  <c r="BA50" i="4"/>
  <c r="AZ50" i="4"/>
  <c r="AY50" i="4"/>
  <c r="BA49" i="4"/>
  <c r="AZ49" i="4"/>
  <c r="AY49" i="4"/>
  <c r="BA48" i="4"/>
  <c r="AZ48" i="4"/>
  <c r="AY48" i="4"/>
  <c r="BA47" i="4"/>
  <c r="AZ47" i="4"/>
  <c r="AY47" i="4"/>
  <c r="BA46" i="4"/>
  <c r="AZ46" i="4"/>
  <c r="AY46" i="4"/>
  <c r="BA45" i="4"/>
  <c r="AZ45" i="4"/>
  <c r="AY45" i="4"/>
  <c r="BA44" i="4"/>
  <c r="AZ44" i="4"/>
  <c r="AY44" i="4"/>
  <c r="BA43" i="4"/>
  <c r="AZ43" i="4"/>
  <c r="AY43" i="4"/>
  <c r="BA42" i="4"/>
  <c r="AZ42" i="4"/>
  <c r="AY42" i="4"/>
  <c r="BA41" i="4"/>
  <c r="AZ41" i="4"/>
  <c r="AY41" i="4"/>
  <c r="BA40" i="4"/>
  <c r="AZ40" i="4"/>
  <c r="AY40" i="4"/>
  <c r="BA39" i="4"/>
  <c r="AZ39" i="4"/>
  <c r="AY39" i="4"/>
  <c r="BA38" i="4"/>
  <c r="AZ38" i="4"/>
  <c r="AY38" i="4"/>
  <c r="BA37" i="4"/>
  <c r="AZ37" i="4"/>
  <c r="AY37" i="4"/>
  <c r="BA36" i="4"/>
  <c r="AZ36" i="4"/>
  <c r="AY36" i="4"/>
  <c r="BA35" i="4"/>
  <c r="AZ35" i="4"/>
  <c r="AY35" i="4"/>
  <c r="BA34" i="4"/>
  <c r="AZ34" i="4"/>
  <c r="AY34" i="4"/>
  <c r="BA33" i="4"/>
  <c r="AZ33" i="4"/>
  <c r="AY33" i="4"/>
  <c r="BA32" i="4"/>
  <c r="AZ32" i="4"/>
  <c r="AY32" i="4"/>
  <c r="BA31" i="4"/>
  <c r="AZ31" i="4"/>
  <c r="AY31" i="4"/>
  <c r="BA30" i="4"/>
  <c r="AZ30" i="4"/>
  <c r="AY30" i="4"/>
  <c r="BA29" i="4"/>
  <c r="AZ29" i="4"/>
  <c r="AY29" i="4"/>
  <c r="BA28" i="4"/>
  <c r="AZ28" i="4"/>
  <c r="AY28" i="4"/>
  <c r="BA27" i="4"/>
  <c r="AZ27" i="4"/>
  <c r="AY27" i="4"/>
  <c r="BA26" i="4"/>
  <c r="AZ26" i="4"/>
  <c r="AY26" i="4"/>
  <c r="BA25" i="4"/>
  <c r="AZ25" i="4"/>
  <c r="AY25" i="4"/>
  <c r="BA24" i="4"/>
  <c r="AZ24" i="4"/>
  <c r="AY24" i="4"/>
  <c r="BA23" i="4"/>
  <c r="AZ23" i="4"/>
  <c r="AY23" i="4"/>
  <c r="BA22" i="4"/>
  <c r="AZ22" i="4"/>
  <c r="AY22" i="4"/>
  <c r="BA21" i="4"/>
  <c r="AZ21" i="4"/>
  <c r="AY21" i="4"/>
  <c r="BA20" i="4"/>
  <c r="AZ20" i="4"/>
  <c r="AY20" i="4"/>
  <c r="BA19" i="4"/>
  <c r="AZ19" i="4"/>
  <c r="AY19" i="4"/>
  <c r="BA18" i="4"/>
  <c r="AZ18" i="4"/>
  <c r="AY18" i="4"/>
  <c r="BA17" i="4"/>
  <c r="AZ17" i="4"/>
  <c r="AY17" i="4"/>
  <c r="BA16" i="4"/>
  <c r="AZ16" i="4"/>
  <c r="AY16" i="4"/>
  <c r="BA15" i="4"/>
  <c r="AZ15" i="4"/>
  <c r="AY15" i="4"/>
  <c r="AW64" i="4"/>
  <c r="AV64" i="4"/>
  <c r="AU64" i="4"/>
  <c r="AW63" i="4"/>
  <c r="AV63" i="4"/>
  <c r="AU63" i="4"/>
  <c r="AW62" i="4"/>
  <c r="AV62" i="4"/>
  <c r="AU62" i="4"/>
  <c r="AW61" i="4"/>
  <c r="AV61" i="4"/>
  <c r="AU61" i="4"/>
  <c r="AW60" i="4"/>
  <c r="AV60" i="4"/>
  <c r="AU60" i="4"/>
  <c r="AW59" i="4"/>
  <c r="AV59" i="4"/>
  <c r="AU59" i="4"/>
  <c r="AW58" i="4"/>
  <c r="AV58" i="4"/>
  <c r="AU58" i="4"/>
  <c r="AW57" i="4"/>
  <c r="AV57" i="4"/>
  <c r="AU57" i="4"/>
  <c r="AW56" i="4"/>
  <c r="AV56" i="4"/>
  <c r="AU56" i="4"/>
  <c r="AW55" i="4"/>
  <c r="AV55" i="4"/>
  <c r="AU55" i="4"/>
  <c r="AW54" i="4"/>
  <c r="AV54" i="4"/>
  <c r="AU54" i="4"/>
  <c r="AW53" i="4"/>
  <c r="AV53" i="4"/>
  <c r="AU53" i="4"/>
  <c r="AW52" i="4"/>
  <c r="AV52" i="4"/>
  <c r="AU52" i="4"/>
  <c r="AW51" i="4"/>
  <c r="AV51" i="4"/>
  <c r="AU51" i="4"/>
  <c r="AW50" i="4"/>
  <c r="AV50" i="4"/>
  <c r="AU50" i="4"/>
  <c r="AW49" i="4"/>
  <c r="AV49" i="4"/>
  <c r="AU49" i="4"/>
  <c r="AW48" i="4"/>
  <c r="AV48" i="4"/>
  <c r="AU48" i="4"/>
  <c r="AW47" i="4"/>
  <c r="AV47" i="4"/>
  <c r="AU47" i="4"/>
  <c r="AW46" i="4"/>
  <c r="AV46" i="4"/>
  <c r="AU46" i="4"/>
  <c r="AW45" i="4"/>
  <c r="AV45" i="4"/>
  <c r="AU45" i="4"/>
  <c r="AW44" i="4"/>
  <c r="AV44" i="4"/>
  <c r="AU44" i="4"/>
  <c r="AW43" i="4"/>
  <c r="AV43" i="4"/>
  <c r="AU43" i="4"/>
  <c r="AW42" i="4"/>
  <c r="AV42" i="4"/>
  <c r="AU42" i="4"/>
  <c r="AW41" i="4"/>
  <c r="AV41" i="4"/>
  <c r="AU41" i="4"/>
  <c r="AW40" i="4"/>
  <c r="AV40" i="4"/>
  <c r="AU40" i="4"/>
  <c r="AW39" i="4"/>
  <c r="AV39" i="4"/>
  <c r="AU39" i="4"/>
  <c r="AW38" i="4"/>
  <c r="AV38" i="4"/>
  <c r="AU38" i="4"/>
  <c r="AW37" i="4"/>
  <c r="AV37" i="4"/>
  <c r="AU37" i="4"/>
  <c r="AW36" i="4"/>
  <c r="AV36" i="4"/>
  <c r="AU36" i="4"/>
  <c r="AW35" i="4"/>
  <c r="AV35" i="4"/>
  <c r="AU35" i="4"/>
  <c r="AW34" i="4"/>
  <c r="AV34" i="4"/>
  <c r="AU34" i="4"/>
  <c r="AW33" i="4"/>
  <c r="AV33" i="4"/>
  <c r="AU33" i="4"/>
  <c r="AW32" i="4"/>
  <c r="AV32" i="4"/>
  <c r="AU32" i="4"/>
  <c r="AW31" i="4"/>
  <c r="AV31" i="4"/>
  <c r="AU31" i="4"/>
  <c r="AW30" i="4"/>
  <c r="AV30" i="4"/>
  <c r="AU30" i="4"/>
  <c r="AW29" i="4"/>
  <c r="AV29" i="4"/>
  <c r="AU29" i="4"/>
  <c r="AW28" i="4"/>
  <c r="AV28" i="4"/>
  <c r="AU28" i="4"/>
  <c r="AW27" i="4"/>
  <c r="AV27" i="4"/>
  <c r="AU27" i="4"/>
  <c r="AW26" i="4"/>
  <c r="AV26" i="4"/>
  <c r="AU26" i="4"/>
  <c r="AW25" i="4"/>
  <c r="AV25" i="4"/>
  <c r="AU25" i="4"/>
  <c r="AW24" i="4"/>
  <c r="AV24" i="4"/>
  <c r="AU24" i="4"/>
  <c r="AW23" i="4"/>
  <c r="AV23" i="4"/>
  <c r="AU23" i="4"/>
  <c r="AW22" i="4"/>
  <c r="AV22" i="4"/>
  <c r="AU22" i="4"/>
  <c r="AW21" i="4"/>
  <c r="AV21" i="4"/>
  <c r="AU21" i="4"/>
  <c r="AW20" i="4"/>
  <c r="AV20" i="4"/>
  <c r="AU20" i="4"/>
  <c r="AW19" i="4"/>
  <c r="AV19" i="4"/>
  <c r="AU19" i="4"/>
  <c r="AW18" i="4"/>
  <c r="AV18" i="4"/>
  <c r="AU18" i="4"/>
  <c r="AW17" i="4"/>
  <c r="AV17" i="4"/>
  <c r="AU17" i="4"/>
  <c r="AW16" i="4"/>
  <c r="AV16" i="4"/>
  <c r="AU16" i="4"/>
  <c r="AW15" i="4"/>
  <c r="AV15" i="4"/>
  <c r="AU15" i="4"/>
  <c r="AS64" i="4"/>
  <c r="AR64" i="4"/>
  <c r="AQ64" i="4"/>
  <c r="AS63" i="4"/>
  <c r="AR63" i="4"/>
  <c r="AQ63" i="4"/>
  <c r="AS62" i="4"/>
  <c r="AR62" i="4"/>
  <c r="AQ62" i="4"/>
  <c r="AS61" i="4"/>
  <c r="AR61" i="4"/>
  <c r="AQ61" i="4"/>
  <c r="AS60" i="4"/>
  <c r="AR60" i="4"/>
  <c r="AQ60" i="4"/>
  <c r="AS59" i="4"/>
  <c r="AR59" i="4"/>
  <c r="AQ59" i="4"/>
  <c r="AS58" i="4"/>
  <c r="AR58" i="4"/>
  <c r="AQ58" i="4"/>
  <c r="AS57" i="4"/>
  <c r="AR57" i="4"/>
  <c r="AQ57" i="4"/>
  <c r="AS56" i="4"/>
  <c r="AR56" i="4"/>
  <c r="AQ56" i="4"/>
  <c r="AS55" i="4"/>
  <c r="AR55" i="4"/>
  <c r="AQ55" i="4"/>
  <c r="AS54" i="4"/>
  <c r="AR54" i="4"/>
  <c r="AQ54" i="4"/>
  <c r="AS53" i="4"/>
  <c r="AR53" i="4"/>
  <c r="AQ53" i="4"/>
  <c r="AS52" i="4"/>
  <c r="AR52" i="4"/>
  <c r="AQ52" i="4"/>
  <c r="AS51" i="4"/>
  <c r="AR51" i="4"/>
  <c r="AQ51" i="4"/>
  <c r="AS50" i="4"/>
  <c r="AR50" i="4"/>
  <c r="AQ50" i="4"/>
  <c r="AS49" i="4"/>
  <c r="AR49" i="4"/>
  <c r="AQ49" i="4"/>
  <c r="AS48" i="4"/>
  <c r="AR48" i="4"/>
  <c r="AQ48" i="4"/>
  <c r="AS47" i="4"/>
  <c r="AR47" i="4"/>
  <c r="AQ47" i="4"/>
  <c r="AS46" i="4"/>
  <c r="AR46" i="4"/>
  <c r="AQ46" i="4"/>
  <c r="AS45" i="4"/>
  <c r="AR45" i="4"/>
  <c r="AQ45" i="4"/>
  <c r="AS44" i="4"/>
  <c r="AR44" i="4"/>
  <c r="AQ44" i="4"/>
  <c r="AS43" i="4"/>
  <c r="AR43" i="4"/>
  <c r="AQ43" i="4"/>
  <c r="AS42" i="4"/>
  <c r="AR42" i="4"/>
  <c r="AQ42" i="4"/>
  <c r="AS41" i="4"/>
  <c r="AR41" i="4"/>
  <c r="AQ41" i="4"/>
  <c r="AS40" i="4"/>
  <c r="AR40" i="4"/>
  <c r="AQ40" i="4"/>
  <c r="AS39" i="4"/>
  <c r="AR39" i="4"/>
  <c r="AQ39" i="4"/>
  <c r="AS38" i="4"/>
  <c r="AR38" i="4"/>
  <c r="AQ38" i="4"/>
  <c r="AS37" i="4"/>
  <c r="AR37" i="4"/>
  <c r="AQ37" i="4"/>
  <c r="AS36" i="4"/>
  <c r="AR36" i="4"/>
  <c r="AQ36" i="4"/>
  <c r="AS35" i="4"/>
  <c r="AR35" i="4"/>
  <c r="AQ35" i="4"/>
  <c r="AS34" i="4"/>
  <c r="AR34" i="4"/>
  <c r="AQ34" i="4"/>
  <c r="AS33" i="4"/>
  <c r="AR33" i="4"/>
  <c r="AQ33" i="4"/>
  <c r="AS32" i="4"/>
  <c r="AR32" i="4"/>
  <c r="AQ32" i="4"/>
  <c r="AS31" i="4"/>
  <c r="AR31" i="4"/>
  <c r="AQ31" i="4"/>
  <c r="AS30" i="4"/>
  <c r="AR30" i="4"/>
  <c r="AQ30" i="4"/>
  <c r="AS29" i="4"/>
  <c r="AR29" i="4"/>
  <c r="AQ29" i="4"/>
  <c r="AS28" i="4"/>
  <c r="AR28" i="4"/>
  <c r="AQ28" i="4"/>
  <c r="AS27" i="4"/>
  <c r="AR27" i="4"/>
  <c r="AQ27" i="4"/>
  <c r="AS26" i="4"/>
  <c r="AR26" i="4"/>
  <c r="AQ26" i="4"/>
  <c r="AS25" i="4"/>
  <c r="AR25" i="4"/>
  <c r="AQ25" i="4"/>
  <c r="AS24" i="4"/>
  <c r="AR24" i="4"/>
  <c r="AQ24" i="4"/>
  <c r="AS23" i="4"/>
  <c r="AR23" i="4"/>
  <c r="AQ23" i="4"/>
  <c r="AS22" i="4"/>
  <c r="AR22" i="4"/>
  <c r="AQ22" i="4"/>
  <c r="AS21" i="4"/>
  <c r="AR21" i="4"/>
  <c r="AQ21" i="4"/>
  <c r="AS20" i="4"/>
  <c r="AR20" i="4"/>
  <c r="AQ20" i="4"/>
  <c r="AS19" i="4"/>
  <c r="AR19" i="4"/>
  <c r="AQ19" i="4"/>
  <c r="AS18" i="4"/>
  <c r="AR18" i="4"/>
  <c r="AQ18" i="4"/>
  <c r="AS17" i="4"/>
  <c r="AR17" i="4"/>
  <c r="AQ17" i="4"/>
  <c r="AS16" i="4"/>
  <c r="AR16" i="4"/>
  <c r="AQ16" i="4"/>
  <c r="AS15" i="4"/>
  <c r="AR15" i="4"/>
  <c r="AQ15" i="4"/>
  <c r="AO64" i="4"/>
  <c r="AN64" i="4"/>
  <c r="AM64" i="4"/>
  <c r="AO63" i="4"/>
  <c r="AN63" i="4"/>
  <c r="AM63" i="4"/>
  <c r="AO62" i="4"/>
  <c r="AN62" i="4"/>
  <c r="AM62" i="4"/>
  <c r="AO61" i="4"/>
  <c r="AN61" i="4"/>
  <c r="AM61" i="4"/>
  <c r="AO60" i="4"/>
  <c r="AN60" i="4"/>
  <c r="AM60" i="4"/>
  <c r="AO59" i="4"/>
  <c r="AN59" i="4"/>
  <c r="AM59" i="4"/>
  <c r="AO58" i="4"/>
  <c r="AN58" i="4"/>
  <c r="AM58" i="4"/>
  <c r="AO57" i="4"/>
  <c r="AN57" i="4"/>
  <c r="AM57" i="4"/>
  <c r="AO56" i="4"/>
  <c r="AN56" i="4"/>
  <c r="AM56" i="4"/>
  <c r="AO55" i="4"/>
  <c r="AN55" i="4"/>
  <c r="AM55" i="4"/>
  <c r="AO54" i="4"/>
  <c r="AN54" i="4"/>
  <c r="AM54" i="4"/>
  <c r="AO53" i="4"/>
  <c r="AN53" i="4"/>
  <c r="AM53" i="4"/>
  <c r="AO52" i="4"/>
  <c r="AN52" i="4"/>
  <c r="AM52" i="4"/>
  <c r="AO51" i="4"/>
  <c r="AN51" i="4"/>
  <c r="AM51" i="4"/>
  <c r="AO50" i="4"/>
  <c r="AN50" i="4"/>
  <c r="AM50" i="4"/>
  <c r="AO49" i="4"/>
  <c r="AN49" i="4"/>
  <c r="AM49" i="4"/>
  <c r="AO48" i="4"/>
  <c r="AN48" i="4"/>
  <c r="AM48" i="4"/>
  <c r="AO47" i="4"/>
  <c r="AN47" i="4"/>
  <c r="AM47" i="4"/>
  <c r="AO46" i="4"/>
  <c r="AN46" i="4"/>
  <c r="AM46" i="4"/>
  <c r="AO45" i="4"/>
  <c r="AN45" i="4"/>
  <c r="AM45" i="4"/>
  <c r="AO44" i="4"/>
  <c r="AN44" i="4"/>
  <c r="AM44" i="4"/>
  <c r="AO43" i="4"/>
  <c r="AN43" i="4"/>
  <c r="AM43" i="4"/>
  <c r="AO42" i="4"/>
  <c r="AN42" i="4"/>
  <c r="AM42" i="4"/>
  <c r="AO41" i="4"/>
  <c r="AN41" i="4"/>
  <c r="AM41" i="4"/>
  <c r="AO40" i="4"/>
  <c r="AN40" i="4"/>
  <c r="AM40" i="4"/>
  <c r="AO39" i="4"/>
  <c r="AN39" i="4"/>
  <c r="AM39" i="4"/>
  <c r="AO38" i="4"/>
  <c r="AN38" i="4"/>
  <c r="AM38" i="4"/>
  <c r="AO37" i="4"/>
  <c r="AN37" i="4"/>
  <c r="AM37" i="4"/>
  <c r="AO36" i="4"/>
  <c r="AN36" i="4"/>
  <c r="AM36" i="4"/>
  <c r="AO35" i="4"/>
  <c r="AN35" i="4"/>
  <c r="AM35" i="4"/>
  <c r="AO34" i="4"/>
  <c r="AN34" i="4"/>
  <c r="AM34" i="4"/>
  <c r="AO33" i="4"/>
  <c r="AN33" i="4"/>
  <c r="AM33" i="4"/>
  <c r="AO32" i="4"/>
  <c r="AN32" i="4"/>
  <c r="AM32" i="4"/>
  <c r="AO31" i="4"/>
  <c r="AN31" i="4"/>
  <c r="AM31" i="4"/>
  <c r="AO30" i="4"/>
  <c r="AN30" i="4"/>
  <c r="AM30" i="4"/>
  <c r="AO29" i="4"/>
  <c r="AN29" i="4"/>
  <c r="AM29" i="4"/>
  <c r="AO28" i="4"/>
  <c r="AN28" i="4"/>
  <c r="AM28" i="4"/>
  <c r="AO27" i="4"/>
  <c r="AN27" i="4"/>
  <c r="AM27" i="4"/>
  <c r="AO26" i="4"/>
  <c r="AN26" i="4"/>
  <c r="AM26" i="4"/>
  <c r="AO25" i="4"/>
  <c r="AN25" i="4"/>
  <c r="AM25" i="4"/>
  <c r="AO24" i="4"/>
  <c r="AN24" i="4"/>
  <c r="AM24" i="4"/>
  <c r="AO23" i="4"/>
  <c r="AN23" i="4"/>
  <c r="AM23" i="4"/>
  <c r="AO22" i="4"/>
  <c r="AN22" i="4"/>
  <c r="AM22" i="4"/>
  <c r="AO21" i="4"/>
  <c r="AN21" i="4"/>
  <c r="AM21" i="4"/>
  <c r="AO20" i="4"/>
  <c r="AN20" i="4"/>
  <c r="AM20" i="4"/>
  <c r="AO19" i="4"/>
  <c r="AN19" i="4"/>
  <c r="AM19" i="4"/>
  <c r="AO18" i="4"/>
  <c r="AN18" i="4"/>
  <c r="AM18" i="4"/>
  <c r="AO17" i="4"/>
  <c r="AN17" i="4"/>
  <c r="AM17" i="4"/>
  <c r="AO16" i="4"/>
  <c r="AN16" i="4"/>
  <c r="AM16" i="4"/>
  <c r="AO15" i="4"/>
  <c r="AN15" i="4"/>
  <c r="AM15" i="4"/>
  <c r="AK64" i="4"/>
  <c r="AJ64" i="4"/>
  <c r="AI64" i="4"/>
  <c r="AK63" i="4"/>
  <c r="AJ63" i="4"/>
  <c r="AI63" i="4"/>
  <c r="AK62" i="4"/>
  <c r="AJ62" i="4"/>
  <c r="AI62" i="4"/>
  <c r="AK61" i="4"/>
  <c r="AJ61" i="4"/>
  <c r="AI61" i="4"/>
  <c r="AK60" i="4"/>
  <c r="AJ60" i="4"/>
  <c r="AI60" i="4"/>
  <c r="AK59" i="4"/>
  <c r="AJ59" i="4"/>
  <c r="AI59" i="4"/>
  <c r="AK58" i="4"/>
  <c r="AJ58" i="4"/>
  <c r="AI58" i="4"/>
  <c r="AK57" i="4"/>
  <c r="AJ57" i="4"/>
  <c r="AI57" i="4"/>
  <c r="AK56" i="4"/>
  <c r="AJ56" i="4"/>
  <c r="AI56" i="4"/>
  <c r="AK55" i="4"/>
  <c r="AJ55" i="4"/>
  <c r="AI55" i="4"/>
  <c r="AK54" i="4"/>
  <c r="AJ54" i="4"/>
  <c r="AI54" i="4"/>
  <c r="AK53" i="4"/>
  <c r="AJ53" i="4"/>
  <c r="AI53" i="4"/>
  <c r="AK52" i="4"/>
  <c r="AJ52" i="4"/>
  <c r="AI52" i="4"/>
  <c r="AK51" i="4"/>
  <c r="AJ51" i="4"/>
  <c r="AI51" i="4"/>
  <c r="AK50" i="4"/>
  <c r="AJ50" i="4"/>
  <c r="AI50" i="4"/>
  <c r="AK49" i="4"/>
  <c r="AJ49" i="4"/>
  <c r="AI49" i="4"/>
  <c r="AK48" i="4"/>
  <c r="AJ48" i="4"/>
  <c r="AI48" i="4"/>
  <c r="AK47" i="4"/>
  <c r="AJ47" i="4"/>
  <c r="AI47" i="4"/>
  <c r="AK46" i="4"/>
  <c r="AJ46" i="4"/>
  <c r="AI46" i="4"/>
  <c r="AK45" i="4"/>
  <c r="AJ45" i="4"/>
  <c r="AI45" i="4"/>
  <c r="AK44" i="4"/>
  <c r="AJ44" i="4"/>
  <c r="AI44" i="4"/>
  <c r="AK43" i="4"/>
  <c r="AJ43" i="4"/>
  <c r="AI43" i="4"/>
  <c r="AK42" i="4"/>
  <c r="AJ42" i="4"/>
  <c r="AI42" i="4"/>
  <c r="AK41" i="4"/>
  <c r="AJ41" i="4"/>
  <c r="AI41" i="4"/>
  <c r="AK40" i="4"/>
  <c r="AJ40" i="4"/>
  <c r="AI40" i="4"/>
  <c r="AK39" i="4"/>
  <c r="AJ39" i="4"/>
  <c r="AI39" i="4"/>
  <c r="AK38" i="4"/>
  <c r="AJ38" i="4"/>
  <c r="AI38" i="4"/>
  <c r="AK37" i="4"/>
  <c r="AJ37" i="4"/>
  <c r="AI37" i="4"/>
  <c r="AK36" i="4"/>
  <c r="AJ36" i="4"/>
  <c r="AI36" i="4"/>
  <c r="AK35" i="4"/>
  <c r="AJ35" i="4"/>
  <c r="AI35" i="4"/>
  <c r="AK34" i="4"/>
  <c r="AJ34" i="4"/>
  <c r="AI34" i="4"/>
  <c r="AK33" i="4"/>
  <c r="AJ33" i="4"/>
  <c r="AI33" i="4"/>
  <c r="AK32" i="4"/>
  <c r="AJ32" i="4"/>
  <c r="AI32" i="4"/>
  <c r="AK31" i="4"/>
  <c r="AJ31" i="4"/>
  <c r="AI31" i="4"/>
  <c r="AK30" i="4"/>
  <c r="AJ30" i="4"/>
  <c r="AI30" i="4"/>
  <c r="AK29" i="4"/>
  <c r="AJ29" i="4"/>
  <c r="AI29" i="4"/>
  <c r="AK28" i="4"/>
  <c r="AJ28" i="4"/>
  <c r="AI28" i="4"/>
  <c r="AK27" i="4"/>
  <c r="AJ27" i="4"/>
  <c r="AI27" i="4"/>
  <c r="AK26" i="4"/>
  <c r="AJ26" i="4"/>
  <c r="AI26" i="4"/>
  <c r="AK25" i="4"/>
  <c r="AJ25" i="4"/>
  <c r="AI25" i="4"/>
  <c r="AK24" i="4"/>
  <c r="AJ24" i="4"/>
  <c r="AI24" i="4"/>
  <c r="AK23" i="4"/>
  <c r="AJ23" i="4"/>
  <c r="AI23" i="4"/>
  <c r="AK22" i="4"/>
  <c r="AJ22" i="4"/>
  <c r="AI22" i="4"/>
  <c r="AK21" i="4"/>
  <c r="AJ21" i="4"/>
  <c r="AI21" i="4"/>
  <c r="AK20" i="4"/>
  <c r="AJ20" i="4"/>
  <c r="AI20" i="4"/>
  <c r="AK19" i="4"/>
  <c r="AJ19" i="4"/>
  <c r="AI19" i="4"/>
  <c r="AK18" i="4"/>
  <c r="AJ18" i="4"/>
  <c r="AI18" i="4"/>
  <c r="AK17" i="4"/>
  <c r="AJ17" i="4"/>
  <c r="AI17" i="4"/>
  <c r="AK16" i="4"/>
  <c r="AJ16" i="4"/>
  <c r="AI16" i="4"/>
  <c r="AK15" i="4"/>
  <c r="AJ15" i="4"/>
  <c r="AI15" i="4"/>
  <c r="AE16" i="4"/>
  <c r="AF16" i="4"/>
  <c r="AG16" i="4"/>
  <c r="AE17" i="4"/>
  <c r="AF17" i="4"/>
  <c r="AG17" i="4"/>
  <c r="AE18" i="4"/>
  <c r="AF18" i="4"/>
  <c r="AG18" i="4"/>
  <c r="AF19" i="4"/>
  <c r="AG19" i="4"/>
  <c r="AE20" i="4"/>
  <c r="AF20" i="4"/>
  <c r="AG20" i="4"/>
  <c r="AE21" i="4"/>
  <c r="AF21" i="4"/>
  <c r="AG21" i="4"/>
  <c r="AF22" i="4"/>
  <c r="AG22" i="4"/>
  <c r="AE23" i="4"/>
  <c r="AF23" i="4"/>
  <c r="AG23" i="4"/>
  <c r="AE24" i="4"/>
  <c r="AF24" i="4"/>
  <c r="AG24" i="4"/>
  <c r="AE25" i="4"/>
  <c r="AF25" i="4"/>
  <c r="AG25" i="4"/>
  <c r="AE26" i="4"/>
  <c r="AF26" i="4"/>
  <c r="AE27" i="4"/>
  <c r="AF27" i="4"/>
  <c r="AE28" i="4"/>
  <c r="AF28" i="4"/>
  <c r="AE29" i="4"/>
  <c r="AF29" i="4"/>
  <c r="AE30" i="4"/>
  <c r="AF30" i="4"/>
  <c r="AG30" i="4"/>
  <c r="AE31" i="4"/>
  <c r="AF31" i="4"/>
  <c r="AG31" i="4"/>
  <c r="AE32" i="4"/>
  <c r="AF32" i="4"/>
  <c r="AG32" i="4"/>
  <c r="AE33" i="4"/>
  <c r="AF33" i="4"/>
  <c r="AG33" i="4"/>
  <c r="AE34" i="4"/>
  <c r="AF34" i="4"/>
  <c r="AG34" i="4"/>
  <c r="AE35" i="4"/>
  <c r="AF35" i="4"/>
  <c r="AG35" i="4"/>
  <c r="AE36" i="4"/>
  <c r="AF36" i="4"/>
  <c r="AG36" i="4"/>
  <c r="AE37" i="4"/>
  <c r="AF37" i="4"/>
  <c r="AG37" i="4"/>
  <c r="AE38" i="4"/>
  <c r="AF38" i="4"/>
  <c r="AG38" i="4"/>
  <c r="AE39" i="4"/>
  <c r="AF39" i="4"/>
  <c r="AG39" i="4"/>
  <c r="AE40" i="4"/>
  <c r="AF40" i="4"/>
  <c r="AG40" i="4"/>
  <c r="AE41" i="4"/>
  <c r="AF41" i="4"/>
  <c r="AG41" i="4"/>
  <c r="AE42" i="4"/>
  <c r="AF42" i="4"/>
  <c r="AG42" i="4"/>
  <c r="AE43" i="4"/>
  <c r="AF43" i="4"/>
  <c r="AG43" i="4"/>
  <c r="AE44" i="4"/>
  <c r="AF44" i="4"/>
  <c r="AG44" i="4"/>
  <c r="AE45" i="4"/>
  <c r="AF45" i="4"/>
  <c r="AG45" i="4"/>
  <c r="AE46" i="4"/>
  <c r="AF46" i="4"/>
  <c r="AG46" i="4"/>
  <c r="AE47" i="4"/>
  <c r="AF47" i="4"/>
  <c r="AG47" i="4"/>
  <c r="AE48" i="4"/>
  <c r="AF48" i="4"/>
  <c r="AG48" i="4"/>
  <c r="AE49" i="4"/>
  <c r="AF49" i="4"/>
  <c r="AG49" i="4"/>
  <c r="AE50" i="4"/>
  <c r="AF50" i="4"/>
  <c r="AG50" i="4"/>
  <c r="AE51" i="4"/>
  <c r="AF51" i="4"/>
  <c r="AG51" i="4"/>
  <c r="AE52" i="4"/>
  <c r="AF52" i="4"/>
  <c r="AG52" i="4"/>
  <c r="AE53" i="4"/>
  <c r="AF53" i="4"/>
  <c r="AG53" i="4"/>
  <c r="AE54" i="4"/>
  <c r="AF54" i="4"/>
  <c r="AG54" i="4"/>
  <c r="AE55" i="4"/>
  <c r="AF55" i="4"/>
  <c r="AG55" i="4"/>
  <c r="AE56" i="4"/>
  <c r="AF56" i="4"/>
  <c r="AG56" i="4"/>
  <c r="AE57" i="4"/>
  <c r="AF57" i="4"/>
  <c r="AG57" i="4"/>
  <c r="AE58" i="4"/>
  <c r="AF58" i="4"/>
  <c r="AG58" i="4"/>
  <c r="AE59" i="4"/>
  <c r="AF59" i="4"/>
  <c r="AG59" i="4"/>
  <c r="AE60" i="4"/>
  <c r="AF60" i="4"/>
  <c r="AG60" i="4"/>
  <c r="AE61" i="4"/>
  <c r="AF61" i="4"/>
  <c r="AG61" i="4"/>
  <c r="AE62" i="4"/>
  <c r="AF62" i="4"/>
  <c r="AG62" i="4"/>
  <c r="AE63" i="4"/>
  <c r="AF63" i="4"/>
  <c r="AG63" i="4"/>
  <c r="AF64" i="4"/>
  <c r="AG64" i="4"/>
  <c r="AF15" i="4"/>
  <c r="AG15" i="4"/>
  <c r="AE15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DF29" i="3" l="1"/>
  <c r="A28" i="3"/>
  <c r="A28" i="4" s="1"/>
  <c r="R91" i="4"/>
  <c r="S91" i="4"/>
  <c r="T91" i="4"/>
  <c r="U91" i="4"/>
  <c r="V91" i="4"/>
  <c r="W91" i="4"/>
  <c r="X91" i="4"/>
  <c r="E91" i="4"/>
  <c r="F91" i="4"/>
  <c r="G91" i="4"/>
  <c r="H91" i="4"/>
  <c r="I91" i="4"/>
  <c r="J91" i="4"/>
  <c r="K91" i="4"/>
  <c r="M91" i="4"/>
  <c r="N91" i="4"/>
  <c r="O91" i="4"/>
  <c r="D91" i="3"/>
  <c r="D91" i="4" s="1"/>
  <c r="J156" i="4"/>
  <c r="J155" i="4"/>
  <c r="B155" i="4"/>
  <c r="DF30" i="3" l="1"/>
  <c r="A29" i="3"/>
  <c r="A29" i="4" s="1"/>
  <c r="J154" i="4"/>
  <c r="C152" i="4"/>
  <c r="C151" i="4"/>
  <c r="C150" i="4"/>
  <c r="C149" i="4"/>
  <c r="B151" i="4"/>
  <c r="B149" i="4"/>
  <c r="DF31" i="3" l="1"/>
  <c r="A30" i="3"/>
  <c r="A30" i="4" s="1"/>
  <c r="CY91" i="3"/>
  <c r="DF32" i="3" l="1"/>
  <c r="A31" i="3"/>
  <c r="A31" i="4" s="1"/>
  <c r="A101" i="3"/>
  <c r="A100" i="3"/>
  <c r="A99" i="3"/>
  <c r="A98" i="3"/>
  <c r="A97" i="3"/>
  <c r="A96" i="3"/>
  <c r="AI91" i="4"/>
  <c r="AJ91" i="4"/>
  <c r="AK91" i="4"/>
  <c r="AM91" i="4"/>
  <c r="AN91" i="4"/>
  <c r="AO91" i="4"/>
  <c r="AQ91" i="4"/>
  <c r="AR91" i="4"/>
  <c r="AS91" i="4"/>
  <c r="AU91" i="4"/>
  <c r="AV91" i="4"/>
  <c r="AW91" i="4"/>
  <c r="AY91" i="4"/>
  <c r="AZ91" i="4"/>
  <c r="BA91" i="4"/>
  <c r="BC91" i="4"/>
  <c r="BD91" i="4"/>
  <c r="BE91" i="4"/>
  <c r="BG91" i="4"/>
  <c r="BH91" i="4"/>
  <c r="BI91" i="4"/>
  <c r="AF91" i="4"/>
  <c r="AG91" i="4"/>
  <c r="AE91" i="4"/>
  <c r="Y98" i="4"/>
  <c r="Y99" i="4"/>
  <c r="Y100" i="4"/>
  <c r="Y101" i="4"/>
  <c r="Y97" i="4"/>
  <c r="Z91" i="4"/>
  <c r="Q91" i="4"/>
  <c r="P91" i="4"/>
  <c r="C91" i="4"/>
  <c r="B91" i="4"/>
  <c r="A91" i="4"/>
  <c r="B90" i="4"/>
  <c r="A90" i="4"/>
  <c r="CG91" i="4"/>
  <c r="CX91" i="3"/>
  <c r="CW91" i="3"/>
  <c r="CV91" i="3"/>
  <c r="CU91" i="3"/>
  <c r="CT91" i="3"/>
  <c r="CS91" i="3"/>
  <c r="CR91" i="3"/>
  <c r="CG91" i="3"/>
  <c r="BS91" i="3"/>
  <c r="BR91" i="3"/>
  <c r="BQ91" i="3"/>
  <c r="BP91" i="3"/>
  <c r="BO91" i="3"/>
  <c r="BN91" i="3"/>
  <c r="BM91" i="3"/>
  <c r="AC91" i="3"/>
  <c r="AB91" i="3"/>
  <c r="AA91" i="3"/>
  <c r="AD91" i="3" s="1"/>
  <c r="BK91" i="3" s="1"/>
  <c r="BJ91" i="3"/>
  <c r="C101" i="4"/>
  <c r="C100" i="4"/>
  <c r="C99" i="4"/>
  <c r="C98" i="4"/>
  <c r="C97" i="4"/>
  <c r="C84" i="4"/>
  <c r="C85" i="4"/>
  <c r="C86" i="4"/>
  <c r="C87" i="4"/>
  <c r="C83" i="4"/>
  <c r="B88" i="4"/>
  <c r="B129" i="3"/>
  <c r="DF33" i="3" l="1"/>
  <c r="A32" i="3"/>
  <c r="A32" i="4" s="1"/>
  <c r="AL91" i="3"/>
  <c r="BB91" i="3"/>
  <c r="AP91" i="3"/>
  <c r="BF91" i="3"/>
  <c r="AT91" i="3"/>
  <c r="AH91" i="3"/>
  <c r="AX91" i="3"/>
  <c r="BG146" i="4"/>
  <c r="BR91" i="4"/>
  <c r="BB91" i="4" s="1"/>
  <c r="BN91" i="4"/>
  <c r="AL91" i="4" s="1"/>
  <c r="BQ91" i="4"/>
  <c r="AX91" i="4" s="1"/>
  <c r="BM91" i="4"/>
  <c r="BP91" i="4"/>
  <c r="AT91" i="4" s="1"/>
  <c r="BS91" i="4"/>
  <c r="BF91" i="4" s="1"/>
  <c r="BO91" i="4"/>
  <c r="AP91" i="4" s="1"/>
  <c r="CX91" i="4"/>
  <c r="CT91" i="4"/>
  <c r="CW91" i="4"/>
  <c r="CS91" i="4"/>
  <c r="CV91" i="4"/>
  <c r="CR91" i="4"/>
  <c r="CY91" i="4"/>
  <c r="CU91" i="4"/>
  <c r="AB91" i="4"/>
  <c r="BG146" i="3"/>
  <c r="AC91" i="4"/>
  <c r="AA91" i="4"/>
  <c r="CZ91" i="3"/>
  <c r="DA91" i="3" s="1"/>
  <c r="BT91" i="3" s="1"/>
  <c r="D118" i="4"/>
  <c r="E118" i="4"/>
  <c r="F118" i="4"/>
  <c r="G118" i="4"/>
  <c r="H118" i="4"/>
  <c r="I118" i="4"/>
  <c r="J118" i="4"/>
  <c r="K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Y118" i="4"/>
  <c r="D119" i="4"/>
  <c r="E119" i="4"/>
  <c r="F119" i="4"/>
  <c r="G119" i="4"/>
  <c r="H119" i="4"/>
  <c r="I119" i="4"/>
  <c r="J119" i="4"/>
  <c r="K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D120" i="4"/>
  <c r="E120" i="4"/>
  <c r="F120" i="4"/>
  <c r="G120" i="4"/>
  <c r="H120" i="4"/>
  <c r="I120" i="4"/>
  <c r="J120" i="4"/>
  <c r="K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Y120" i="4"/>
  <c r="D121" i="4"/>
  <c r="E121" i="4"/>
  <c r="F121" i="4"/>
  <c r="G121" i="4"/>
  <c r="H121" i="4"/>
  <c r="I121" i="4"/>
  <c r="J121" i="4"/>
  <c r="K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D122" i="4"/>
  <c r="E122" i="4"/>
  <c r="F122" i="4"/>
  <c r="G122" i="4"/>
  <c r="H122" i="4"/>
  <c r="I122" i="4"/>
  <c r="J122" i="4"/>
  <c r="K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D123" i="4"/>
  <c r="E123" i="4"/>
  <c r="F123" i="4"/>
  <c r="G123" i="4"/>
  <c r="H123" i="4"/>
  <c r="I123" i="4"/>
  <c r="J123" i="4"/>
  <c r="K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Y123" i="4"/>
  <c r="D124" i="4"/>
  <c r="E124" i="4"/>
  <c r="F124" i="4"/>
  <c r="G124" i="4"/>
  <c r="H124" i="4"/>
  <c r="I124" i="4"/>
  <c r="J124" i="4"/>
  <c r="K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Y124" i="4"/>
  <c r="D125" i="4"/>
  <c r="E125" i="4"/>
  <c r="F125" i="4"/>
  <c r="G125" i="4"/>
  <c r="H125" i="4"/>
  <c r="I125" i="4"/>
  <c r="J125" i="4"/>
  <c r="K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Y125" i="4"/>
  <c r="DF34" i="3" l="1"/>
  <c r="A33" i="3"/>
  <c r="A33" i="4" s="1"/>
  <c r="AD91" i="4"/>
  <c r="CZ91" i="4"/>
  <c r="DA91" i="4" s="1"/>
  <c r="BT91" i="4" s="1"/>
  <c r="AH91" i="4"/>
  <c r="BU91" i="3"/>
  <c r="AI18" i="5"/>
  <c r="AX1" i="5"/>
  <c r="DF35" i="3" l="1"/>
  <c r="A34" i="3"/>
  <c r="A34" i="4" s="1"/>
  <c r="BU91" i="4"/>
  <c r="BJ91" i="4"/>
  <c r="BK91" i="4"/>
  <c r="DV69" i="4"/>
  <c r="DU69" i="4"/>
  <c r="DT69" i="4"/>
  <c r="DS69" i="4"/>
  <c r="DR69" i="4"/>
  <c r="DQ69" i="4"/>
  <c r="DP69" i="4"/>
  <c r="DO69" i="4"/>
  <c r="DN69" i="4"/>
  <c r="DM69" i="4"/>
  <c r="DL69" i="4"/>
  <c r="DK69" i="4"/>
  <c r="DJ69" i="4"/>
  <c r="DI69" i="4"/>
  <c r="DH69" i="4"/>
  <c r="DG69" i="4"/>
  <c r="DF69" i="4"/>
  <c r="DE69" i="4"/>
  <c r="Y126" i="3"/>
  <c r="DD106" i="3"/>
  <c r="CE106" i="3" s="1"/>
  <c r="CY106" i="3"/>
  <c r="CX106" i="3"/>
  <c r="CW106" i="3"/>
  <c r="CV106" i="3"/>
  <c r="CU106" i="3"/>
  <c r="CT106" i="3"/>
  <c r="CS106" i="3"/>
  <c r="CR106" i="3"/>
  <c r="CP106" i="3"/>
  <c r="CO106" i="3"/>
  <c r="CN106" i="3"/>
  <c r="CM106" i="3"/>
  <c r="CL106" i="3"/>
  <c r="CK106" i="3"/>
  <c r="CJ106" i="3"/>
  <c r="CI106" i="3"/>
  <c r="BL106" i="3"/>
  <c r="BJ106" i="3"/>
  <c r="BT106" i="3" s="1"/>
  <c r="BF106" i="3"/>
  <c r="BB106" i="3"/>
  <c r="BR106" i="3" s="1"/>
  <c r="AX106" i="3"/>
  <c r="AT106" i="3"/>
  <c r="BP106" i="3" s="1"/>
  <c r="AL106" i="3"/>
  <c r="BN106" i="3" s="1"/>
  <c r="AH106" i="3"/>
  <c r="BK106" i="3"/>
  <c r="AP106" i="3"/>
  <c r="BO106" i="3" s="1"/>
  <c r="CY101" i="3"/>
  <c r="CX101" i="3"/>
  <c r="CW101" i="3"/>
  <c r="CV101" i="3"/>
  <c r="CU101" i="3"/>
  <c r="CT101" i="3"/>
  <c r="CS101" i="3"/>
  <c r="CR101" i="3"/>
  <c r="CP101" i="3"/>
  <c r="CO101" i="3"/>
  <c r="CN101" i="3"/>
  <c r="CM101" i="3"/>
  <c r="CL101" i="3"/>
  <c r="CK101" i="3"/>
  <c r="CJ101" i="3"/>
  <c r="CI101" i="3"/>
  <c r="CG101" i="3"/>
  <c r="BT101" i="3"/>
  <c r="BJ101" i="3" s="1"/>
  <c r="BJ101" i="4" s="1"/>
  <c r="BS101" i="3"/>
  <c r="BF101" i="3" s="1"/>
  <c r="BF101" i="4" s="1"/>
  <c r="BR101" i="3"/>
  <c r="BB101" i="3" s="1"/>
  <c r="BB101" i="4" s="1"/>
  <c r="BQ101" i="3"/>
  <c r="AX101" i="3" s="1"/>
  <c r="AX101" i="4" s="1"/>
  <c r="BP101" i="3"/>
  <c r="AT101" i="3" s="1"/>
  <c r="AT101" i="4" s="1"/>
  <c r="BO101" i="3"/>
  <c r="AP101" i="3" s="1"/>
  <c r="AP101" i="4" s="1"/>
  <c r="BN101" i="3"/>
  <c r="AL101" i="3" s="1"/>
  <c r="AL101" i="4" s="1"/>
  <c r="BM101" i="3"/>
  <c r="AH101" i="3" s="1"/>
  <c r="AH101" i="4" s="1"/>
  <c r="AC101" i="3"/>
  <c r="AB101" i="3"/>
  <c r="AA101" i="3"/>
  <c r="AD101" i="3" s="1"/>
  <c r="BK101" i="3" s="1"/>
  <c r="CY100" i="3"/>
  <c r="CX100" i="3"/>
  <c r="CW100" i="3"/>
  <c r="CV100" i="3"/>
  <c r="CU100" i="3"/>
  <c r="CT100" i="3"/>
  <c r="CS100" i="3"/>
  <c r="CR100" i="3"/>
  <c r="CP100" i="3"/>
  <c r="CO100" i="3"/>
  <c r="CN100" i="3"/>
  <c r="CM100" i="3"/>
  <c r="CL100" i="3"/>
  <c r="CK100" i="3"/>
  <c r="CJ100" i="3"/>
  <c r="CI100" i="3"/>
  <c r="CG100" i="3"/>
  <c r="BT100" i="3"/>
  <c r="BJ100" i="3" s="1"/>
  <c r="BJ100" i="4" s="1"/>
  <c r="BS100" i="3"/>
  <c r="BF100" i="3" s="1"/>
  <c r="BF100" i="4" s="1"/>
  <c r="BR100" i="3"/>
  <c r="BB100" i="3" s="1"/>
  <c r="BB100" i="4" s="1"/>
  <c r="BQ100" i="3"/>
  <c r="AX100" i="3" s="1"/>
  <c r="AX100" i="4" s="1"/>
  <c r="BP100" i="3"/>
  <c r="AT100" i="3" s="1"/>
  <c r="AT100" i="4" s="1"/>
  <c r="BO100" i="3"/>
  <c r="AP100" i="3" s="1"/>
  <c r="AP100" i="4" s="1"/>
  <c r="BN100" i="3"/>
  <c r="AL100" i="3" s="1"/>
  <c r="AL100" i="4" s="1"/>
  <c r="BM100" i="3"/>
  <c r="AH100" i="3" s="1"/>
  <c r="AH100" i="4" s="1"/>
  <c r="AC100" i="3"/>
  <c r="AB100" i="3"/>
  <c r="AA100" i="3"/>
  <c r="AD100" i="3" s="1"/>
  <c r="BK100" i="3" s="1"/>
  <c r="CY99" i="3"/>
  <c r="CX99" i="3"/>
  <c r="CW99" i="3"/>
  <c r="CV99" i="3"/>
  <c r="CU99" i="3"/>
  <c r="CT99" i="3"/>
  <c r="CS99" i="3"/>
  <c r="CR99" i="3"/>
  <c r="CP99" i="3"/>
  <c r="CO99" i="3"/>
  <c r="CN99" i="3"/>
  <c r="CM99" i="3"/>
  <c r="CL99" i="3"/>
  <c r="CK99" i="3"/>
  <c r="CJ99" i="3"/>
  <c r="CI99" i="3"/>
  <c r="CG99" i="3"/>
  <c r="BT99" i="3"/>
  <c r="BJ99" i="3" s="1"/>
  <c r="BJ99" i="4" s="1"/>
  <c r="BS99" i="3"/>
  <c r="BF99" i="3" s="1"/>
  <c r="BF99" i="4" s="1"/>
  <c r="BR99" i="3"/>
  <c r="BB99" i="3" s="1"/>
  <c r="BB99" i="4" s="1"/>
  <c r="BQ99" i="3"/>
  <c r="AX99" i="3" s="1"/>
  <c r="AX99" i="4" s="1"/>
  <c r="BP99" i="3"/>
  <c r="AT99" i="3" s="1"/>
  <c r="AT99" i="4" s="1"/>
  <c r="BO99" i="3"/>
  <c r="AP99" i="3" s="1"/>
  <c r="AP99" i="4" s="1"/>
  <c r="BN99" i="3"/>
  <c r="AL99" i="3" s="1"/>
  <c r="AL99" i="4" s="1"/>
  <c r="BM99" i="3"/>
  <c r="AH99" i="3" s="1"/>
  <c r="AH99" i="4" s="1"/>
  <c r="AC99" i="3"/>
  <c r="AB99" i="3"/>
  <c r="AA99" i="3"/>
  <c r="AD99" i="3" s="1"/>
  <c r="BK99" i="3" s="1"/>
  <c r="CY98" i="3"/>
  <c r="CX98" i="3"/>
  <c r="CW98" i="3"/>
  <c r="CV98" i="3"/>
  <c r="CU98" i="3"/>
  <c r="CT98" i="3"/>
  <c r="CS98" i="3"/>
  <c r="CR98" i="3"/>
  <c r="CP98" i="3"/>
  <c r="CO98" i="3"/>
  <c r="CN98" i="3"/>
  <c r="CM98" i="3"/>
  <c r="CL98" i="3"/>
  <c r="CK98" i="3"/>
  <c r="CJ98" i="3"/>
  <c r="CI98" i="3"/>
  <c r="CG98" i="3"/>
  <c r="BT98" i="3"/>
  <c r="BJ98" i="3" s="1"/>
  <c r="BJ98" i="4" s="1"/>
  <c r="BS98" i="3"/>
  <c r="BF98" i="3" s="1"/>
  <c r="BF98" i="4" s="1"/>
  <c r="BR98" i="3"/>
  <c r="BB98" i="3" s="1"/>
  <c r="BB98" i="4" s="1"/>
  <c r="BQ98" i="3"/>
  <c r="AX98" i="3" s="1"/>
  <c r="AX98" i="4" s="1"/>
  <c r="BP98" i="3"/>
  <c r="AT98" i="3" s="1"/>
  <c r="AT98" i="4" s="1"/>
  <c r="BO98" i="3"/>
  <c r="AP98" i="3" s="1"/>
  <c r="AP98" i="4" s="1"/>
  <c r="BN98" i="3"/>
  <c r="AL98" i="3" s="1"/>
  <c r="AL98" i="4" s="1"/>
  <c r="BM98" i="3"/>
  <c r="AH98" i="3" s="1"/>
  <c r="AH98" i="4" s="1"/>
  <c r="AC98" i="3"/>
  <c r="AB98" i="3"/>
  <c r="AA98" i="3"/>
  <c r="AD98" i="3" s="1"/>
  <c r="BK98" i="3" s="1"/>
  <c r="CY97" i="3"/>
  <c r="CX97" i="3"/>
  <c r="CW97" i="3"/>
  <c r="CV97" i="3"/>
  <c r="CU97" i="3"/>
  <c r="CT97" i="3"/>
  <c r="CS97" i="3"/>
  <c r="CR97" i="3"/>
  <c r="CP97" i="3"/>
  <c r="CO97" i="3"/>
  <c r="CN97" i="3"/>
  <c r="CM97" i="3"/>
  <c r="CL97" i="3"/>
  <c r="CK97" i="3"/>
  <c r="CJ97" i="3"/>
  <c r="CI97" i="3"/>
  <c r="CG97" i="3"/>
  <c r="BS97" i="3"/>
  <c r="BF97" i="3" s="1"/>
  <c r="BF97" i="4" s="1"/>
  <c r="BR97" i="3"/>
  <c r="BB97" i="3" s="1"/>
  <c r="BB97" i="4" s="1"/>
  <c r="BQ97" i="3"/>
  <c r="AX97" i="3" s="1"/>
  <c r="AX97" i="4" s="1"/>
  <c r="BP97" i="3"/>
  <c r="AT97" i="3" s="1"/>
  <c r="AT97" i="4" s="1"/>
  <c r="BO97" i="3"/>
  <c r="AP97" i="3" s="1"/>
  <c r="AP97" i="4" s="1"/>
  <c r="BN97" i="3"/>
  <c r="AL97" i="3" s="1"/>
  <c r="AL97" i="4" s="1"/>
  <c r="AC97" i="3"/>
  <c r="AB97" i="3"/>
  <c r="AA97" i="3"/>
  <c r="CG88" i="3"/>
  <c r="BI88" i="3"/>
  <c r="BH88" i="3"/>
  <c r="BG88" i="3"/>
  <c r="BE88" i="3"/>
  <c r="BD88" i="3"/>
  <c r="BC88" i="3"/>
  <c r="BA88" i="3"/>
  <c r="AZ88" i="3"/>
  <c r="AY88" i="3"/>
  <c r="AW88" i="3"/>
  <c r="AV88" i="3"/>
  <c r="AU88" i="3"/>
  <c r="AS88" i="3"/>
  <c r="AR88" i="3"/>
  <c r="AQ88" i="3"/>
  <c r="AO88" i="3"/>
  <c r="AN88" i="3"/>
  <c r="AM88" i="3"/>
  <c r="AK88" i="3"/>
  <c r="AJ88" i="3"/>
  <c r="AI88" i="3"/>
  <c r="AG88" i="3"/>
  <c r="AF88" i="3"/>
  <c r="AE88" i="3"/>
  <c r="CY87" i="3"/>
  <c r="CX87" i="3"/>
  <c r="CW87" i="3"/>
  <c r="CV87" i="3"/>
  <c r="CU87" i="3"/>
  <c r="CT87" i="3"/>
  <c r="CS87" i="3"/>
  <c r="CR87" i="3"/>
  <c r="CG87" i="3"/>
  <c r="BT87" i="3"/>
  <c r="BJ87" i="3" s="1"/>
  <c r="BJ87" i="4" s="1"/>
  <c r="BS87" i="3"/>
  <c r="BF87" i="3" s="1"/>
  <c r="BF87" i="4" s="1"/>
  <c r="BR87" i="3"/>
  <c r="BB87" i="3" s="1"/>
  <c r="BB87" i="4" s="1"/>
  <c r="BQ87" i="3"/>
  <c r="AX87" i="3" s="1"/>
  <c r="AX87" i="4" s="1"/>
  <c r="BP87" i="3"/>
  <c r="AT87" i="3" s="1"/>
  <c r="AT87" i="4" s="1"/>
  <c r="BO87" i="3"/>
  <c r="AP87" i="3" s="1"/>
  <c r="AP87" i="4" s="1"/>
  <c r="BN87" i="3"/>
  <c r="AL87" i="3" s="1"/>
  <c r="AL87" i="4" s="1"/>
  <c r="BM87" i="3"/>
  <c r="AH87" i="3" s="1"/>
  <c r="AH87" i="4" s="1"/>
  <c r="AC87" i="3"/>
  <c r="AB87" i="3"/>
  <c r="AA87" i="3"/>
  <c r="AD87" i="3" s="1"/>
  <c r="BK87" i="3" s="1"/>
  <c r="CY86" i="3"/>
  <c r="CX86" i="3"/>
  <c r="CW86" i="3"/>
  <c r="CV86" i="3"/>
  <c r="CU86" i="3"/>
  <c r="CT86" i="3"/>
  <c r="CS86" i="3"/>
  <c r="CR86" i="3"/>
  <c r="CG86" i="3"/>
  <c r="BT86" i="3"/>
  <c r="BJ86" i="3" s="1"/>
  <c r="BJ86" i="4" s="1"/>
  <c r="BS86" i="3"/>
  <c r="BF86" i="3" s="1"/>
  <c r="BF86" i="4" s="1"/>
  <c r="BR86" i="3"/>
  <c r="BB86" i="3" s="1"/>
  <c r="BB86" i="4" s="1"/>
  <c r="BQ86" i="3"/>
  <c r="AX86" i="3" s="1"/>
  <c r="AX86" i="4" s="1"/>
  <c r="BP86" i="3"/>
  <c r="AT86" i="3" s="1"/>
  <c r="AT86" i="4" s="1"/>
  <c r="BO86" i="3"/>
  <c r="AP86" i="3" s="1"/>
  <c r="AP86" i="4" s="1"/>
  <c r="BN86" i="3"/>
  <c r="AL86" i="3" s="1"/>
  <c r="AL86" i="4" s="1"/>
  <c r="BM86" i="3"/>
  <c r="AH86" i="3" s="1"/>
  <c r="AH86" i="4" s="1"/>
  <c r="AC86" i="3"/>
  <c r="AB86" i="3"/>
  <c r="AA86" i="3"/>
  <c r="AD86" i="3" s="1"/>
  <c r="BK86" i="3" s="1"/>
  <c r="CY85" i="3"/>
  <c r="CX85" i="3"/>
  <c r="CW85" i="3"/>
  <c r="CV85" i="3"/>
  <c r="CU85" i="3"/>
  <c r="CT85" i="3"/>
  <c r="CS85" i="3"/>
  <c r="CR85" i="3"/>
  <c r="CG85" i="3"/>
  <c r="BT85" i="3"/>
  <c r="BJ85" i="3" s="1"/>
  <c r="BJ85" i="4" s="1"/>
  <c r="BS85" i="3"/>
  <c r="BF85" i="3" s="1"/>
  <c r="BF85" i="4" s="1"/>
  <c r="BR85" i="3"/>
  <c r="BB85" i="3" s="1"/>
  <c r="BB85" i="4" s="1"/>
  <c r="BQ85" i="3"/>
  <c r="AX85" i="3" s="1"/>
  <c r="AX85" i="4" s="1"/>
  <c r="BP85" i="3"/>
  <c r="AT85" i="3" s="1"/>
  <c r="AT85" i="4" s="1"/>
  <c r="BO85" i="3"/>
  <c r="AP85" i="3" s="1"/>
  <c r="AP85" i="4" s="1"/>
  <c r="BN85" i="3"/>
  <c r="AL85" i="3" s="1"/>
  <c r="AL85" i="4" s="1"/>
  <c r="BM85" i="3"/>
  <c r="AH85" i="3" s="1"/>
  <c r="AH85" i="4" s="1"/>
  <c r="AC85" i="3"/>
  <c r="AB85" i="3"/>
  <c r="AA85" i="3"/>
  <c r="AD85" i="3" s="1"/>
  <c r="BK85" i="3" s="1"/>
  <c r="CY84" i="3"/>
  <c r="CX84" i="3"/>
  <c r="CW84" i="3"/>
  <c r="CV84" i="3"/>
  <c r="CU84" i="3"/>
  <c r="CT84" i="3"/>
  <c r="CS84" i="3"/>
  <c r="CR84" i="3"/>
  <c r="CG84" i="3"/>
  <c r="BS84" i="3"/>
  <c r="BF84" i="3" s="1"/>
  <c r="BF84" i="4" s="1"/>
  <c r="BQ84" i="3"/>
  <c r="AX84" i="3" s="1"/>
  <c r="AX84" i="4" s="1"/>
  <c r="BP84" i="3"/>
  <c r="AT84" i="3" s="1"/>
  <c r="AT84" i="4" s="1"/>
  <c r="BO84" i="3"/>
  <c r="AP84" i="3" s="1"/>
  <c r="AP84" i="4" s="1"/>
  <c r="BN84" i="3"/>
  <c r="AL84" i="3" s="1"/>
  <c r="AL84" i="4" s="1"/>
  <c r="BM84" i="3"/>
  <c r="AC84" i="3"/>
  <c r="AB84" i="3"/>
  <c r="AA84" i="3"/>
  <c r="AD84" i="3" s="1"/>
  <c r="BK84" i="3" s="1"/>
  <c r="CY83" i="3"/>
  <c r="CX83" i="3"/>
  <c r="CW83" i="3"/>
  <c r="CV83" i="3"/>
  <c r="CU83" i="3"/>
  <c r="CT83" i="3"/>
  <c r="CS83" i="3"/>
  <c r="CR83" i="3"/>
  <c r="CG83" i="3"/>
  <c r="AC83" i="3"/>
  <c r="AB83" i="3"/>
  <c r="AA83" i="3"/>
  <c r="AD83" i="3" s="1"/>
  <c r="DU79" i="3"/>
  <c r="DT79" i="3"/>
  <c r="DS79" i="3"/>
  <c r="DR79" i="3"/>
  <c r="DQ79" i="3"/>
  <c r="DP79" i="3"/>
  <c r="DO79" i="3"/>
  <c r="DN79" i="3"/>
  <c r="DL79" i="3"/>
  <c r="BJ79" i="3" s="1"/>
  <c r="BJ79" i="4" s="1"/>
  <c r="DK79" i="3"/>
  <c r="DJ79" i="3"/>
  <c r="DI79" i="3"/>
  <c r="DH79" i="3"/>
  <c r="DG79" i="3"/>
  <c r="DF79" i="3"/>
  <c r="DE79" i="3"/>
  <c r="DD79" i="3"/>
  <c r="BT79" i="3"/>
  <c r="BS79" i="3"/>
  <c r="BR79" i="3"/>
  <c r="BQ79" i="3"/>
  <c r="BP79" i="3"/>
  <c r="BO79" i="3"/>
  <c r="BN79" i="3"/>
  <c r="BM79" i="3"/>
  <c r="BL79" i="3"/>
  <c r="BB79" i="3"/>
  <c r="BB79" i="4" s="1"/>
  <c r="AX79" i="3"/>
  <c r="AX79" i="4" s="1"/>
  <c r="AT79" i="3"/>
  <c r="AT79" i="4" s="1"/>
  <c r="AC79" i="3"/>
  <c r="AB79" i="3"/>
  <c r="AA79" i="3"/>
  <c r="DU78" i="3"/>
  <c r="DT78" i="3"/>
  <c r="DS78" i="3"/>
  <c r="DR78" i="3"/>
  <c r="DQ78" i="3"/>
  <c r="DP78" i="3"/>
  <c r="DO78" i="3"/>
  <c r="DN78" i="3"/>
  <c r="DL78" i="3"/>
  <c r="DK78" i="3"/>
  <c r="DJ78" i="3"/>
  <c r="DI78" i="3"/>
  <c r="DH78" i="3"/>
  <c r="AT78" i="3" s="1"/>
  <c r="AT78" i="4" s="1"/>
  <c r="DG78" i="3"/>
  <c r="DF78" i="3"/>
  <c r="DE78" i="3"/>
  <c r="DD78" i="3"/>
  <c r="BT78" i="3"/>
  <c r="BS78" i="3"/>
  <c r="BR78" i="3"/>
  <c r="BQ78" i="3"/>
  <c r="BP78" i="3"/>
  <c r="BO78" i="3"/>
  <c r="BN78" i="3"/>
  <c r="BM78" i="3"/>
  <c r="BL78" i="3"/>
  <c r="BB78" i="3"/>
  <c r="BB78" i="4" s="1"/>
  <c r="AX78" i="3"/>
  <c r="AX78" i="4" s="1"/>
  <c r="AC78" i="3"/>
  <c r="AB78" i="3"/>
  <c r="AA78" i="3"/>
  <c r="DU77" i="3"/>
  <c r="DT77" i="3"/>
  <c r="DS77" i="3"/>
  <c r="DR77" i="3"/>
  <c r="DQ77" i="3"/>
  <c r="DP77" i="3"/>
  <c r="DO77" i="3"/>
  <c r="DN77" i="3"/>
  <c r="DL77" i="3"/>
  <c r="DK77" i="3"/>
  <c r="DJ77" i="3"/>
  <c r="BB77" i="3" s="1"/>
  <c r="BB77" i="4" s="1"/>
  <c r="DI77" i="3"/>
  <c r="AX77" i="3" s="1"/>
  <c r="AX77" i="4" s="1"/>
  <c r="DH77" i="3"/>
  <c r="AT77" i="3" s="1"/>
  <c r="AT77" i="4" s="1"/>
  <c r="DG77" i="3"/>
  <c r="DF77" i="3"/>
  <c r="DE77" i="3"/>
  <c r="DD77" i="3"/>
  <c r="BT77" i="3"/>
  <c r="BS77" i="3"/>
  <c r="BR77" i="3"/>
  <c r="BQ77" i="3"/>
  <c r="BP77" i="3"/>
  <c r="BO77" i="3"/>
  <c r="BN77" i="3"/>
  <c r="BM77" i="3"/>
  <c r="BL77" i="3"/>
  <c r="AC77" i="3"/>
  <c r="AB77" i="3"/>
  <c r="AA77" i="3"/>
  <c r="DU76" i="3"/>
  <c r="DT76" i="3"/>
  <c r="DS76" i="3"/>
  <c r="DR76" i="3"/>
  <c r="DQ76" i="3"/>
  <c r="DP76" i="3"/>
  <c r="DO76" i="3"/>
  <c r="DN76" i="3"/>
  <c r="DL76" i="3"/>
  <c r="BJ76" i="3" s="1"/>
  <c r="BJ76" i="4" s="1"/>
  <c r="DK76" i="3"/>
  <c r="DJ76" i="3"/>
  <c r="DI76" i="3"/>
  <c r="DH76" i="3"/>
  <c r="AT76" i="3" s="1"/>
  <c r="AT76" i="4" s="1"/>
  <c r="DG76" i="3"/>
  <c r="DF76" i="3"/>
  <c r="AL76" i="3" s="1"/>
  <c r="AL76" i="4" s="1"/>
  <c r="DE76" i="3"/>
  <c r="DD76" i="3"/>
  <c r="BT76" i="3"/>
  <c r="BS76" i="3"/>
  <c r="BR76" i="3"/>
  <c r="BQ76" i="3"/>
  <c r="BP76" i="3"/>
  <c r="BO76" i="3"/>
  <c r="BN76" i="3"/>
  <c r="BM76" i="3"/>
  <c r="BL76" i="3"/>
  <c r="BB76" i="3"/>
  <c r="BB76" i="4" s="1"/>
  <c r="AX76" i="3"/>
  <c r="AX76" i="4" s="1"/>
  <c r="AC76" i="3"/>
  <c r="AB76" i="3"/>
  <c r="AA76" i="3"/>
  <c r="DU75" i="3"/>
  <c r="DT75" i="3"/>
  <c r="DS75" i="3"/>
  <c r="DR75" i="3"/>
  <c r="DQ75" i="3"/>
  <c r="DP75" i="3"/>
  <c r="DO75" i="3"/>
  <c r="DN75" i="3"/>
  <c r="DL75" i="3"/>
  <c r="DK75" i="3"/>
  <c r="DJ75" i="3"/>
  <c r="DI75" i="3"/>
  <c r="AX75" i="3" s="1"/>
  <c r="AX75" i="4" s="1"/>
  <c r="DH75" i="3"/>
  <c r="AT75" i="3" s="1"/>
  <c r="AT75" i="4" s="1"/>
  <c r="DG75" i="3"/>
  <c r="DF75" i="3"/>
  <c r="AL75" i="3" s="1"/>
  <c r="AL75" i="4" s="1"/>
  <c r="DE75" i="3"/>
  <c r="DD75" i="3"/>
  <c r="BT75" i="3"/>
  <c r="BS75" i="3"/>
  <c r="BR75" i="3"/>
  <c r="BQ75" i="3"/>
  <c r="BP75" i="3"/>
  <c r="BO75" i="3"/>
  <c r="BN75" i="3"/>
  <c r="BM75" i="3"/>
  <c r="BL75" i="3"/>
  <c r="AC75" i="3"/>
  <c r="AB75" i="3"/>
  <c r="AA75" i="3"/>
  <c r="DU74" i="3"/>
  <c r="DT74" i="3"/>
  <c r="DS74" i="3"/>
  <c r="DR74" i="3"/>
  <c r="DQ74" i="3"/>
  <c r="DP74" i="3"/>
  <c r="DO74" i="3"/>
  <c r="DN74" i="3"/>
  <c r="DL74" i="3"/>
  <c r="BJ74" i="3" s="1"/>
  <c r="BJ74" i="4" s="1"/>
  <c r="DK74" i="3"/>
  <c r="DJ74" i="3"/>
  <c r="BB74" i="3" s="1"/>
  <c r="BB74" i="4" s="1"/>
  <c r="DI74" i="3"/>
  <c r="DH74" i="3"/>
  <c r="AT74" i="3" s="1"/>
  <c r="AT74" i="4" s="1"/>
  <c r="DG74" i="3"/>
  <c r="DF74" i="3"/>
  <c r="DE74" i="3"/>
  <c r="DD74" i="3"/>
  <c r="BT74" i="3"/>
  <c r="BS74" i="3"/>
  <c r="BR74" i="3"/>
  <c r="BQ74" i="3"/>
  <c r="BP74" i="3"/>
  <c r="BO74" i="3"/>
  <c r="BN74" i="3"/>
  <c r="BM74" i="3"/>
  <c r="BL74" i="3"/>
  <c r="AX74" i="3"/>
  <c r="AX74" i="4" s="1"/>
  <c r="AC74" i="3"/>
  <c r="AB74" i="3"/>
  <c r="AA74" i="3"/>
  <c r="DU73" i="3"/>
  <c r="DT73" i="3"/>
  <c r="DS73" i="3"/>
  <c r="DR73" i="3"/>
  <c r="DQ73" i="3"/>
  <c r="DP73" i="3"/>
  <c r="DO73" i="3"/>
  <c r="DN73" i="3"/>
  <c r="DL73" i="3"/>
  <c r="DK73" i="3"/>
  <c r="DJ73" i="3"/>
  <c r="BB73" i="3" s="1"/>
  <c r="BB73" i="4" s="1"/>
  <c r="DI73" i="3"/>
  <c r="DH73" i="3"/>
  <c r="AT73" i="3" s="1"/>
  <c r="AT73" i="4" s="1"/>
  <c r="DG73" i="3"/>
  <c r="DF73" i="3"/>
  <c r="DE73" i="3"/>
  <c r="DD73" i="3"/>
  <c r="BT73" i="3"/>
  <c r="BS73" i="3"/>
  <c r="BR73" i="3"/>
  <c r="BQ73" i="3"/>
  <c r="BP73" i="3"/>
  <c r="BO73" i="3"/>
  <c r="BN73" i="3"/>
  <c r="BM73" i="3"/>
  <c r="BL73" i="3"/>
  <c r="AC73" i="3"/>
  <c r="AB73" i="3"/>
  <c r="AA73" i="3"/>
  <c r="DU72" i="3"/>
  <c r="DT72" i="3"/>
  <c r="DS72" i="3"/>
  <c r="DR72" i="3"/>
  <c r="DQ72" i="3"/>
  <c r="DP72" i="3"/>
  <c r="DO72" i="3"/>
  <c r="DN72" i="3"/>
  <c r="DL72" i="3"/>
  <c r="DK72" i="3"/>
  <c r="DJ72" i="3"/>
  <c r="DI72" i="3"/>
  <c r="DH72" i="3"/>
  <c r="DG72" i="3"/>
  <c r="DF72" i="3"/>
  <c r="DE72" i="3"/>
  <c r="DD72" i="3"/>
  <c r="BT72" i="3"/>
  <c r="BS72" i="3"/>
  <c r="BR72" i="3"/>
  <c r="BQ72" i="3"/>
  <c r="BP72" i="3"/>
  <c r="BO72" i="3"/>
  <c r="BN72" i="3"/>
  <c r="BM72" i="3"/>
  <c r="BL72" i="3"/>
  <c r="AX72" i="3"/>
  <c r="AX72" i="4" s="1"/>
  <c r="AC72" i="3"/>
  <c r="AB72" i="3"/>
  <c r="AA72" i="3"/>
  <c r="AP107" i="3"/>
  <c r="BO107" i="3" s="1"/>
  <c r="AH107" i="3"/>
  <c r="BM107" i="3" s="1"/>
  <c r="AL107" i="3"/>
  <c r="BN107" i="3" s="1"/>
  <c r="AT107" i="3"/>
  <c r="BP107" i="3" s="1"/>
  <c r="AX107" i="3"/>
  <c r="BQ107" i="3" s="1"/>
  <c r="BB107" i="3"/>
  <c r="BR107" i="3" s="1"/>
  <c r="BF107" i="3"/>
  <c r="BS107" i="3" s="1"/>
  <c r="BJ107" i="3"/>
  <c r="BT107" i="3" s="1"/>
  <c r="BL107" i="3"/>
  <c r="CI107" i="3"/>
  <c r="CJ107" i="3"/>
  <c r="CK107" i="3"/>
  <c r="CL107" i="3"/>
  <c r="CM107" i="3"/>
  <c r="CN107" i="3"/>
  <c r="CO107" i="3"/>
  <c r="CP107" i="3"/>
  <c r="CR107" i="3"/>
  <c r="CS107" i="3"/>
  <c r="CT107" i="3"/>
  <c r="CU107" i="3"/>
  <c r="CV107" i="3"/>
  <c r="CW107" i="3"/>
  <c r="CX107" i="3"/>
  <c r="CY107" i="3"/>
  <c r="DD107" i="3"/>
  <c r="BX107" i="3" s="1"/>
  <c r="AT108" i="3"/>
  <c r="BP108" i="3" s="1"/>
  <c r="BK108" i="3"/>
  <c r="AH108" i="3"/>
  <c r="BM108" i="3" s="1"/>
  <c r="AL108" i="3"/>
  <c r="BN108" i="3" s="1"/>
  <c r="AP108" i="3"/>
  <c r="BO108" i="3" s="1"/>
  <c r="AX108" i="3"/>
  <c r="BQ108" i="3" s="1"/>
  <c r="BB108" i="3"/>
  <c r="BR108" i="3" s="1"/>
  <c r="BF108" i="3"/>
  <c r="BS108" i="3" s="1"/>
  <c r="BJ108" i="3"/>
  <c r="BT108" i="3" s="1"/>
  <c r="BL108" i="3"/>
  <c r="CI108" i="3"/>
  <c r="CJ108" i="3"/>
  <c r="CK108" i="3"/>
  <c r="CL108" i="3"/>
  <c r="CM108" i="3"/>
  <c r="CN108" i="3"/>
  <c r="CO108" i="3"/>
  <c r="CP108" i="3"/>
  <c r="CR108" i="3"/>
  <c r="CS108" i="3"/>
  <c r="CT108" i="3"/>
  <c r="CU108" i="3"/>
  <c r="CV108" i="3"/>
  <c r="CW108" i="3"/>
  <c r="CX108" i="3"/>
  <c r="CY108" i="3"/>
  <c r="DD108" i="3"/>
  <c r="CB108" i="3" s="1"/>
  <c r="AT109" i="3"/>
  <c r="BP109" i="3" s="1"/>
  <c r="BK109" i="3"/>
  <c r="AH109" i="3"/>
  <c r="BM109" i="3" s="1"/>
  <c r="AL109" i="3"/>
  <c r="BN109" i="3" s="1"/>
  <c r="AP109" i="3"/>
  <c r="BO109" i="3" s="1"/>
  <c r="AX109" i="3"/>
  <c r="BQ109" i="3" s="1"/>
  <c r="BB109" i="3"/>
  <c r="BR109" i="3" s="1"/>
  <c r="BF109" i="3"/>
  <c r="BS109" i="3" s="1"/>
  <c r="BJ109" i="3"/>
  <c r="BT109" i="3" s="1"/>
  <c r="BL109" i="3"/>
  <c r="CI109" i="3"/>
  <c r="CJ109" i="3"/>
  <c r="CK109" i="3"/>
  <c r="CL109" i="3"/>
  <c r="CM109" i="3"/>
  <c r="CN109" i="3"/>
  <c r="CO109" i="3"/>
  <c r="CP109" i="3"/>
  <c r="CR109" i="3"/>
  <c r="CS109" i="3"/>
  <c r="CT109" i="3"/>
  <c r="CU109" i="3"/>
  <c r="CV109" i="3"/>
  <c r="CW109" i="3"/>
  <c r="CX109" i="3"/>
  <c r="CY109" i="3"/>
  <c r="DD109" i="3"/>
  <c r="BX109" i="3" s="1"/>
  <c r="AX110" i="3"/>
  <c r="BQ110" i="3" s="1"/>
  <c r="BK110" i="3"/>
  <c r="AH110" i="3"/>
  <c r="BM110" i="3" s="1"/>
  <c r="AL110" i="3"/>
  <c r="BN110" i="3" s="1"/>
  <c r="AP110" i="3"/>
  <c r="BO110" i="3" s="1"/>
  <c r="AT110" i="3"/>
  <c r="BP110" i="3" s="1"/>
  <c r="BB110" i="3"/>
  <c r="BR110" i="3" s="1"/>
  <c r="BF110" i="3"/>
  <c r="BS110" i="3" s="1"/>
  <c r="BJ110" i="3"/>
  <c r="BT110" i="3" s="1"/>
  <c r="BL110" i="3"/>
  <c r="CI110" i="3"/>
  <c r="CJ110" i="3"/>
  <c r="CK110" i="3"/>
  <c r="CL110" i="3"/>
  <c r="CM110" i="3"/>
  <c r="CN110" i="3"/>
  <c r="CO110" i="3"/>
  <c r="CP110" i="3"/>
  <c r="CR110" i="3"/>
  <c r="CS110" i="3"/>
  <c r="CT110" i="3"/>
  <c r="CU110" i="3"/>
  <c r="CV110" i="3"/>
  <c r="CW110" i="3"/>
  <c r="CX110" i="3"/>
  <c r="CY110" i="3"/>
  <c r="DD110" i="3"/>
  <c r="CB110" i="3" s="1"/>
  <c r="BK111" i="3"/>
  <c r="AH111" i="3"/>
  <c r="BM111" i="3" s="1"/>
  <c r="AL111" i="3"/>
  <c r="BN111" i="3" s="1"/>
  <c r="AP111" i="3"/>
  <c r="BO111" i="3" s="1"/>
  <c r="AT111" i="3"/>
  <c r="BP111" i="3" s="1"/>
  <c r="AX111" i="3"/>
  <c r="BQ111" i="3" s="1"/>
  <c r="BB111" i="3"/>
  <c r="BR111" i="3" s="1"/>
  <c r="BF111" i="3"/>
  <c r="BS111" i="3" s="1"/>
  <c r="BJ111" i="3"/>
  <c r="BT111" i="3" s="1"/>
  <c r="BL111" i="3"/>
  <c r="CI111" i="3"/>
  <c r="CJ111" i="3"/>
  <c r="CK111" i="3"/>
  <c r="CL111" i="3"/>
  <c r="CM111" i="3"/>
  <c r="CN111" i="3"/>
  <c r="CO111" i="3"/>
  <c r="CP111" i="3"/>
  <c r="CR111" i="3"/>
  <c r="CS111" i="3"/>
  <c r="CT111" i="3"/>
  <c r="CU111" i="3"/>
  <c r="CV111" i="3"/>
  <c r="CW111" i="3"/>
  <c r="CX111" i="3"/>
  <c r="CY111" i="3"/>
  <c r="DD111" i="3"/>
  <c r="BX111" i="3" s="1"/>
  <c r="BB112" i="3"/>
  <c r="BK112" i="3"/>
  <c r="AH112" i="3"/>
  <c r="BM112" i="3" s="1"/>
  <c r="AL112" i="3"/>
  <c r="BN112" i="3" s="1"/>
  <c r="AP112" i="3"/>
  <c r="BO112" i="3" s="1"/>
  <c r="AT112" i="3"/>
  <c r="BP112" i="3" s="1"/>
  <c r="AX112" i="3"/>
  <c r="BQ112" i="3" s="1"/>
  <c r="BF112" i="3"/>
  <c r="BS112" i="3" s="1"/>
  <c r="BJ112" i="3"/>
  <c r="BT112" i="3" s="1"/>
  <c r="BL112" i="3"/>
  <c r="CI112" i="3"/>
  <c r="CJ112" i="3"/>
  <c r="CK112" i="3"/>
  <c r="CL112" i="3"/>
  <c r="CM112" i="3"/>
  <c r="CN112" i="3"/>
  <c r="CO112" i="3"/>
  <c r="CP112" i="3"/>
  <c r="CR112" i="3"/>
  <c r="CS112" i="3"/>
  <c r="CT112" i="3"/>
  <c r="CU112" i="3"/>
  <c r="CV112" i="3"/>
  <c r="CW112" i="3"/>
  <c r="CX112" i="3"/>
  <c r="CY112" i="3"/>
  <c r="DD112" i="3"/>
  <c r="CB112" i="3" s="1"/>
  <c r="BB113" i="3"/>
  <c r="BR113" i="3" s="1"/>
  <c r="BK113" i="3"/>
  <c r="AH113" i="3"/>
  <c r="BM113" i="3" s="1"/>
  <c r="AL113" i="3"/>
  <c r="BN113" i="3" s="1"/>
  <c r="AP113" i="3"/>
  <c r="BO113" i="3" s="1"/>
  <c r="AT113" i="3"/>
  <c r="BP113" i="3" s="1"/>
  <c r="AX113" i="3"/>
  <c r="BQ113" i="3" s="1"/>
  <c r="BF113" i="3"/>
  <c r="BS113" i="3" s="1"/>
  <c r="BJ113" i="3"/>
  <c r="BT113" i="3" s="1"/>
  <c r="BL113" i="3"/>
  <c r="CI113" i="3"/>
  <c r="CJ113" i="3"/>
  <c r="CK113" i="3"/>
  <c r="CL113" i="3"/>
  <c r="CM113" i="3"/>
  <c r="CN113" i="3"/>
  <c r="CO113" i="3"/>
  <c r="CP113" i="3"/>
  <c r="CR113" i="3"/>
  <c r="CS113" i="3"/>
  <c r="CT113" i="3"/>
  <c r="CU113" i="3"/>
  <c r="CV113" i="3"/>
  <c r="CW113" i="3"/>
  <c r="CX113" i="3"/>
  <c r="CY113" i="3"/>
  <c r="DD113" i="3"/>
  <c r="BZ113" i="3" s="1"/>
  <c r="BF114" i="3"/>
  <c r="BS114" i="3" s="1"/>
  <c r="BK114" i="3"/>
  <c r="AH114" i="3"/>
  <c r="BM114" i="3" s="1"/>
  <c r="AL114" i="3"/>
  <c r="BN114" i="3" s="1"/>
  <c r="AP114" i="3"/>
  <c r="BO114" i="3" s="1"/>
  <c r="AT114" i="3"/>
  <c r="BP114" i="3" s="1"/>
  <c r="AX114" i="3"/>
  <c r="BQ114" i="3" s="1"/>
  <c r="BB114" i="3"/>
  <c r="BR114" i="3" s="1"/>
  <c r="BJ114" i="3"/>
  <c r="BT114" i="3" s="1"/>
  <c r="BL114" i="3"/>
  <c r="CI114" i="3"/>
  <c r="CJ114" i="3"/>
  <c r="CK114" i="3"/>
  <c r="CL114" i="3"/>
  <c r="CM114" i="3"/>
  <c r="CN114" i="3"/>
  <c r="CO114" i="3"/>
  <c r="CP114" i="3"/>
  <c r="CR114" i="3"/>
  <c r="CS114" i="3"/>
  <c r="CT114" i="3"/>
  <c r="CU114" i="3"/>
  <c r="CV114" i="3"/>
  <c r="CW114" i="3"/>
  <c r="CX114" i="3"/>
  <c r="CY114" i="3"/>
  <c r="DD114" i="3"/>
  <c r="BZ114" i="3" s="1"/>
  <c r="BF115" i="3"/>
  <c r="BK115" i="3"/>
  <c r="AH115" i="3"/>
  <c r="BM115" i="3" s="1"/>
  <c r="AL115" i="3"/>
  <c r="BN115" i="3" s="1"/>
  <c r="AP115" i="3"/>
  <c r="BO115" i="3" s="1"/>
  <c r="AT115" i="3"/>
  <c r="BP115" i="3" s="1"/>
  <c r="AX115" i="3"/>
  <c r="BQ115" i="3" s="1"/>
  <c r="BB115" i="3"/>
  <c r="BR115" i="3" s="1"/>
  <c r="BJ115" i="3"/>
  <c r="BT115" i="3" s="1"/>
  <c r="BL115" i="3"/>
  <c r="CI115" i="3"/>
  <c r="CJ115" i="3"/>
  <c r="CK115" i="3"/>
  <c r="CL115" i="3"/>
  <c r="CM115" i="3"/>
  <c r="CN115" i="3"/>
  <c r="CO115" i="3"/>
  <c r="CP115" i="3"/>
  <c r="CR115" i="3"/>
  <c r="CS115" i="3"/>
  <c r="CT115" i="3"/>
  <c r="CU115" i="3"/>
  <c r="CV115" i="3"/>
  <c r="CW115" i="3"/>
  <c r="CX115" i="3"/>
  <c r="CY115" i="3"/>
  <c r="DD115" i="3"/>
  <c r="CA115" i="3" s="1"/>
  <c r="BJ116" i="3"/>
  <c r="BT116" i="3" s="1"/>
  <c r="BK116" i="3"/>
  <c r="AH116" i="3"/>
  <c r="BM116" i="3" s="1"/>
  <c r="AL116" i="3"/>
  <c r="BN116" i="3" s="1"/>
  <c r="AP116" i="3"/>
  <c r="BO116" i="3" s="1"/>
  <c r="AT116" i="3"/>
  <c r="BP116" i="3" s="1"/>
  <c r="AX116" i="3"/>
  <c r="BQ116" i="3" s="1"/>
  <c r="BB116" i="3"/>
  <c r="BR116" i="3" s="1"/>
  <c r="BF116" i="3"/>
  <c r="BS116" i="3" s="1"/>
  <c r="BL116" i="3"/>
  <c r="CI116" i="3"/>
  <c r="CJ116" i="3"/>
  <c r="CK116" i="3"/>
  <c r="CL116" i="3"/>
  <c r="CM116" i="3"/>
  <c r="CN116" i="3"/>
  <c r="CO116" i="3"/>
  <c r="CP116" i="3"/>
  <c r="CR116" i="3"/>
  <c r="CS116" i="3"/>
  <c r="CT116" i="3"/>
  <c r="CU116" i="3"/>
  <c r="CV116" i="3"/>
  <c r="CW116" i="3"/>
  <c r="CX116" i="3"/>
  <c r="CY116" i="3"/>
  <c r="DD116" i="3"/>
  <c r="CA116" i="3" s="1"/>
  <c r="H117" i="3"/>
  <c r="AL117" i="3" s="1"/>
  <c r="BN117" i="3" s="1"/>
  <c r="BK117" i="3"/>
  <c r="BL117" i="3"/>
  <c r="CI117" i="3"/>
  <c r="CJ117" i="3"/>
  <c r="CK117" i="3"/>
  <c r="CL117" i="3"/>
  <c r="CM117" i="3"/>
  <c r="CN117" i="3"/>
  <c r="CO117" i="3"/>
  <c r="CP117" i="3"/>
  <c r="DD117" i="3"/>
  <c r="BZ117" i="3" s="1"/>
  <c r="AA118" i="3"/>
  <c r="AD118" i="3" s="1"/>
  <c r="AB118" i="3"/>
  <c r="AC118" i="3"/>
  <c r="AH118" i="3"/>
  <c r="AL118" i="3"/>
  <c r="BN118" i="3" s="1"/>
  <c r="AP118" i="3"/>
  <c r="AT118" i="3"/>
  <c r="AX118" i="3"/>
  <c r="BB118" i="3"/>
  <c r="BF118" i="3"/>
  <c r="BJ118" i="3"/>
  <c r="BL118" i="3"/>
  <c r="CI118" i="3"/>
  <c r="CJ118" i="3"/>
  <c r="CK118" i="3"/>
  <c r="CL118" i="3"/>
  <c r="CM118" i="3"/>
  <c r="CN118" i="3"/>
  <c r="CO118" i="3"/>
  <c r="CP118" i="3"/>
  <c r="CR118" i="3"/>
  <c r="CS118" i="3"/>
  <c r="CT118" i="3"/>
  <c r="CU118" i="3"/>
  <c r="CV118" i="3"/>
  <c r="CW118" i="3"/>
  <c r="CX118" i="3"/>
  <c r="CY118" i="3"/>
  <c r="DD118" i="3"/>
  <c r="BS118" i="3" s="1"/>
  <c r="AA119" i="3"/>
  <c r="AD119" i="3" s="1"/>
  <c r="BK119" i="3" s="1"/>
  <c r="AB119" i="3"/>
  <c r="AC119" i="3"/>
  <c r="AH119" i="3"/>
  <c r="AL119" i="3"/>
  <c r="BN119" i="3" s="1"/>
  <c r="AP119" i="3"/>
  <c r="AT119" i="3"/>
  <c r="AX119" i="3"/>
  <c r="BB119" i="3"/>
  <c r="BF119" i="3"/>
  <c r="BJ119" i="3"/>
  <c r="BL119" i="3"/>
  <c r="CI119" i="3"/>
  <c r="CJ119" i="3"/>
  <c r="CK119" i="3"/>
  <c r="CL119" i="3"/>
  <c r="CM119" i="3"/>
  <c r="CN119" i="3"/>
  <c r="CO119" i="3"/>
  <c r="CP119" i="3"/>
  <c r="CR119" i="3"/>
  <c r="CS119" i="3"/>
  <c r="CT119" i="3"/>
  <c r="CU119" i="3"/>
  <c r="CV119" i="3"/>
  <c r="CW119" i="3"/>
  <c r="CX119" i="3"/>
  <c r="CY119" i="3"/>
  <c r="DD119" i="3"/>
  <c r="BP119" i="3" s="1"/>
  <c r="AA120" i="3"/>
  <c r="AD120" i="3" s="1"/>
  <c r="BK120" i="3" s="1"/>
  <c r="AB120" i="3"/>
  <c r="AC120" i="3"/>
  <c r="AH120" i="3"/>
  <c r="AL120" i="3"/>
  <c r="BN120" i="3" s="1"/>
  <c r="AP120" i="3"/>
  <c r="AT120" i="3"/>
  <c r="AX120" i="3"/>
  <c r="BB120" i="3"/>
  <c r="BF120" i="3"/>
  <c r="BJ120" i="3"/>
  <c r="BL120" i="3"/>
  <c r="CI120" i="3"/>
  <c r="CJ120" i="3"/>
  <c r="CK120" i="3"/>
  <c r="CL120" i="3"/>
  <c r="CM120" i="3"/>
  <c r="CN120" i="3"/>
  <c r="CO120" i="3"/>
  <c r="CP120" i="3"/>
  <c r="CR120" i="3"/>
  <c r="CS120" i="3"/>
  <c r="CT120" i="3"/>
  <c r="CU120" i="3"/>
  <c r="CV120" i="3"/>
  <c r="CW120" i="3"/>
  <c r="CX120" i="3"/>
  <c r="CY120" i="3"/>
  <c r="DD120" i="3"/>
  <c r="CC120" i="3" s="1"/>
  <c r="AA121" i="3"/>
  <c r="AD121" i="3" s="1"/>
  <c r="BK121" i="3" s="1"/>
  <c r="AB121" i="3"/>
  <c r="AC121" i="3"/>
  <c r="AH121" i="3"/>
  <c r="AL121" i="3"/>
  <c r="BN121" i="3" s="1"/>
  <c r="AP121" i="3"/>
  <c r="AT121" i="3"/>
  <c r="AX121" i="3"/>
  <c r="BB121" i="3"/>
  <c r="BF121" i="3"/>
  <c r="BJ121" i="3"/>
  <c r="BL121" i="3"/>
  <c r="CI121" i="3"/>
  <c r="CJ121" i="3"/>
  <c r="CK121" i="3"/>
  <c r="CL121" i="3"/>
  <c r="CM121" i="3"/>
  <c r="CN121" i="3"/>
  <c r="CO121" i="3"/>
  <c r="CP121" i="3"/>
  <c r="CR121" i="3"/>
  <c r="CS121" i="3"/>
  <c r="CT121" i="3"/>
  <c r="CU121" i="3"/>
  <c r="CV121" i="3"/>
  <c r="CW121" i="3"/>
  <c r="CX121" i="3"/>
  <c r="CY121" i="3"/>
  <c r="DD121" i="3"/>
  <c r="BT121" i="3" s="1"/>
  <c r="AA122" i="3"/>
  <c r="AD122" i="3" s="1"/>
  <c r="BK122" i="3" s="1"/>
  <c r="AB122" i="3"/>
  <c r="AC122" i="3"/>
  <c r="AH122" i="3"/>
  <c r="AL122" i="3"/>
  <c r="BN122" i="3" s="1"/>
  <c r="AP122" i="3"/>
  <c r="AT122" i="3"/>
  <c r="AX122" i="3"/>
  <c r="BB122" i="3"/>
  <c r="BF122" i="3"/>
  <c r="BJ122" i="3"/>
  <c r="BL122" i="3"/>
  <c r="CI122" i="3"/>
  <c r="CJ122" i="3"/>
  <c r="CK122" i="3"/>
  <c r="CL122" i="3"/>
  <c r="CM122" i="3"/>
  <c r="CN122" i="3"/>
  <c r="CO122" i="3"/>
  <c r="CP122" i="3"/>
  <c r="CR122" i="3"/>
  <c r="CS122" i="3"/>
  <c r="CT122" i="3"/>
  <c r="CU122" i="3"/>
  <c r="CV122" i="3"/>
  <c r="CW122" i="3"/>
  <c r="CX122" i="3"/>
  <c r="CY122" i="3"/>
  <c r="DD122" i="3"/>
  <c r="BR122" i="3" s="1"/>
  <c r="AA123" i="3"/>
  <c r="AD123" i="3" s="1"/>
  <c r="BK123" i="3" s="1"/>
  <c r="AB123" i="3"/>
  <c r="AC123" i="3"/>
  <c r="AH123" i="3"/>
  <c r="AL123" i="3"/>
  <c r="BN123" i="3" s="1"/>
  <c r="AP123" i="3"/>
  <c r="AT123" i="3"/>
  <c r="AX123" i="3"/>
  <c r="BB123" i="3"/>
  <c r="BF123" i="3"/>
  <c r="BJ123" i="3"/>
  <c r="BL123" i="3"/>
  <c r="CI123" i="3"/>
  <c r="CJ123" i="3"/>
  <c r="CK123" i="3"/>
  <c r="CL123" i="3"/>
  <c r="CM123" i="3"/>
  <c r="CN123" i="3"/>
  <c r="CO123" i="3"/>
  <c r="CP123" i="3"/>
  <c r="CR123" i="3"/>
  <c r="CS123" i="3"/>
  <c r="CT123" i="3"/>
  <c r="CU123" i="3"/>
  <c r="CV123" i="3"/>
  <c r="CW123" i="3"/>
  <c r="CX123" i="3"/>
  <c r="CY123" i="3"/>
  <c r="DD123" i="3"/>
  <c r="BM123" i="3" s="1"/>
  <c r="AA124" i="3"/>
  <c r="AD124" i="3" s="1"/>
  <c r="BK124" i="3" s="1"/>
  <c r="AB124" i="3"/>
  <c r="AC124" i="3"/>
  <c r="AH124" i="3"/>
  <c r="AL124" i="3"/>
  <c r="BN124" i="3" s="1"/>
  <c r="AP124" i="3"/>
  <c r="AT124" i="3"/>
  <c r="AX124" i="3"/>
  <c r="BB124" i="3"/>
  <c r="BF124" i="3"/>
  <c r="BJ124" i="3"/>
  <c r="BL124" i="3"/>
  <c r="CI124" i="3"/>
  <c r="CJ124" i="3"/>
  <c r="CK124" i="3"/>
  <c r="CL124" i="3"/>
  <c r="CM124" i="3"/>
  <c r="CN124" i="3"/>
  <c r="CO124" i="3"/>
  <c r="CP124" i="3"/>
  <c r="CR124" i="3"/>
  <c r="CS124" i="3"/>
  <c r="CT124" i="3"/>
  <c r="CU124" i="3"/>
  <c r="CV124" i="3"/>
  <c r="CW124" i="3"/>
  <c r="CX124" i="3"/>
  <c r="CY124" i="3"/>
  <c r="DD124" i="3"/>
  <c r="BR124" i="3" s="1"/>
  <c r="AA125" i="3"/>
  <c r="AD125" i="3" s="1"/>
  <c r="BK125" i="3" s="1"/>
  <c r="AB125" i="3"/>
  <c r="AC125" i="3"/>
  <c r="AH125" i="3"/>
  <c r="AL125" i="3"/>
  <c r="BN125" i="3" s="1"/>
  <c r="AP125" i="3"/>
  <c r="AT125" i="3"/>
  <c r="AX125" i="3"/>
  <c r="BB125" i="3"/>
  <c r="BF125" i="3"/>
  <c r="BJ125" i="3"/>
  <c r="BL125" i="3"/>
  <c r="CI125" i="3"/>
  <c r="CJ125" i="3"/>
  <c r="CK125" i="3"/>
  <c r="CL125" i="3"/>
  <c r="CM125" i="3"/>
  <c r="CN125" i="3"/>
  <c r="CO125" i="3"/>
  <c r="CP125" i="3"/>
  <c r="CR125" i="3"/>
  <c r="CS125" i="3"/>
  <c r="CT125" i="3"/>
  <c r="CU125" i="3"/>
  <c r="CV125" i="3"/>
  <c r="CW125" i="3"/>
  <c r="CX125" i="3"/>
  <c r="CY125" i="3"/>
  <c r="DD125" i="3"/>
  <c r="BO125" i="3" s="1"/>
  <c r="BB72" i="3" l="1"/>
  <c r="BB72" i="4" s="1"/>
  <c r="AH75" i="3"/>
  <c r="AH75" i="4" s="1"/>
  <c r="BJ78" i="3"/>
  <c r="BJ78" i="4" s="1"/>
  <c r="AH79" i="3"/>
  <c r="AH79" i="4" s="1"/>
  <c r="AX73" i="3"/>
  <c r="AX73" i="4" s="1"/>
  <c r="AL79" i="3"/>
  <c r="AL79" i="4" s="1"/>
  <c r="BJ73" i="3"/>
  <c r="BJ73" i="4" s="1"/>
  <c r="AH74" i="3"/>
  <c r="AH74" i="4" s="1"/>
  <c r="BJ75" i="3"/>
  <c r="BJ75" i="4" s="1"/>
  <c r="AH76" i="3"/>
  <c r="AH76" i="4" s="1"/>
  <c r="BJ77" i="3"/>
  <c r="BJ77" i="4" s="1"/>
  <c r="AH78" i="3"/>
  <c r="AH78" i="4" s="1"/>
  <c r="AL78" i="3"/>
  <c r="AL78" i="4" s="1"/>
  <c r="AH73" i="3"/>
  <c r="AH73" i="4" s="1"/>
  <c r="AL77" i="3"/>
  <c r="AL77" i="4" s="1"/>
  <c r="BB75" i="3"/>
  <c r="BB75" i="4" s="1"/>
  <c r="AH77" i="3"/>
  <c r="AH77" i="4" s="1"/>
  <c r="DF36" i="3"/>
  <c r="A35" i="3"/>
  <c r="A35" i="4" s="1"/>
  <c r="AL74" i="3"/>
  <c r="AL74" i="4" s="1"/>
  <c r="CB106" i="3"/>
  <c r="BX106" i="3"/>
  <c r="AL73" i="3"/>
  <c r="AL73" i="4" s="1"/>
  <c r="CY117" i="3"/>
  <c r="CY126" i="3" s="1"/>
  <c r="BY106" i="3"/>
  <c r="CC106" i="3"/>
  <c r="BZ106" i="3"/>
  <c r="CD106" i="3"/>
  <c r="BY113" i="3"/>
  <c r="BZ107" i="3"/>
  <c r="CA106" i="3"/>
  <c r="AX117" i="3"/>
  <c r="BQ117" i="3" s="1"/>
  <c r="CV88" i="3"/>
  <c r="CU117" i="3"/>
  <c r="CU126" i="3" s="1"/>
  <c r="AT117" i="3"/>
  <c r="BP117" i="3" s="1"/>
  <c r="CA109" i="3"/>
  <c r="CE107" i="3"/>
  <c r="CV117" i="3"/>
  <c r="CV126" i="3" s="1"/>
  <c r="CR88" i="3"/>
  <c r="CR117" i="3"/>
  <c r="CR126" i="3" s="1"/>
  <c r="AH117" i="3"/>
  <c r="BM117" i="3" s="1"/>
  <c r="BJ117" i="3"/>
  <c r="BT117" i="3" s="1"/>
  <c r="CD107" i="3"/>
  <c r="BX113" i="3"/>
  <c r="CW88" i="3"/>
  <c r="CX117" i="3"/>
  <c r="CX126" i="3" s="1"/>
  <c r="CT117" i="3"/>
  <c r="CT126" i="3" s="1"/>
  <c r="BF117" i="3"/>
  <c r="BS117" i="3" s="1"/>
  <c r="AP117" i="3"/>
  <c r="BO117" i="3" s="1"/>
  <c r="CE113" i="3"/>
  <c r="CD108" i="3"/>
  <c r="BY107" i="3"/>
  <c r="CQ101" i="3"/>
  <c r="CZ101" i="3"/>
  <c r="CS88" i="3"/>
  <c r="CW117" i="3"/>
  <c r="CS117" i="3"/>
  <c r="CS126" i="3" s="1"/>
  <c r="BB117" i="3"/>
  <c r="BR117" i="3" s="1"/>
  <c r="CD113" i="3"/>
  <c r="CD119" i="3"/>
  <c r="BP124" i="3"/>
  <c r="BM120" i="3"/>
  <c r="BT119" i="3"/>
  <c r="CA120" i="3"/>
  <c r="CZ119" i="3"/>
  <c r="CD124" i="3"/>
  <c r="BO122" i="3"/>
  <c r="DK80" i="3"/>
  <c r="BS142" i="3" s="1"/>
  <c r="BZ125" i="3"/>
  <c r="CZ124" i="3"/>
  <c r="BZ124" i="3"/>
  <c r="CZ115" i="3"/>
  <c r="BU109" i="3"/>
  <c r="CP126" i="3"/>
  <c r="CQ99" i="3"/>
  <c r="CQ122" i="3"/>
  <c r="CZ120" i="3"/>
  <c r="CE111" i="3"/>
  <c r="BY109" i="3"/>
  <c r="CK126" i="3"/>
  <c r="Z88" i="3"/>
  <c r="BY124" i="3"/>
  <c r="CQ121" i="3"/>
  <c r="BQ119" i="3"/>
  <c r="CB115" i="3"/>
  <c r="CQ114" i="3"/>
  <c r="CB114" i="3"/>
  <c r="CQ113" i="3"/>
  <c r="CC113" i="3"/>
  <c r="CD111" i="3"/>
  <c r="BY111" i="3"/>
  <c r="CO126" i="3"/>
  <c r="CL126" i="3"/>
  <c r="CE109" i="3"/>
  <c r="CC107" i="3"/>
  <c r="BB80" i="3"/>
  <c r="DJ80" i="3"/>
  <c r="BR142" i="3" s="1"/>
  <c r="DO80" i="3"/>
  <c r="BN145" i="3" s="1"/>
  <c r="DS80" i="3"/>
  <c r="BR145" i="3" s="1"/>
  <c r="BU76" i="3"/>
  <c r="CU88" i="3"/>
  <c r="CY88" i="3"/>
  <c r="CZ98" i="3"/>
  <c r="CQ106" i="3"/>
  <c r="BX115" i="3"/>
  <c r="BX114" i="3"/>
  <c r="CA111" i="3"/>
  <c r="CQ125" i="3"/>
  <c r="CZ123" i="3"/>
  <c r="CC115" i="3"/>
  <c r="CC114" i="3"/>
  <c r="BZ111" i="3"/>
  <c r="BU74" i="3"/>
  <c r="CZ86" i="3"/>
  <c r="DA86" i="3" s="1"/>
  <c r="BU98" i="3"/>
  <c r="CD125" i="3"/>
  <c r="CE124" i="3"/>
  <c r="BQ124" i="3"/>
  <c r="CA122" i="3"/>
  <c r="CA113" i="3"/>
  <c r="CC111" i="3"/>
  <c r="CC109" i="3"/>
  <c r="CA107" i="3"/>
  <c r="BU78" i="3"/>
  <c r="CZ85" i="3"/>
  <c r="DA85" i="3" s="1"/>
  <c r="CZ87" i="3"/>
  <c r="DA87" i="3" s="1"/>
  <c r="CQ97" i="3"/>
  <c r="CQ98" i="3"/>
  <c r="CZ99" i="3"/>
  <c r="CZ100" i="3"/>
  <c r="CJ126" i="3"/>
  <c r="DF80" i="3"/>
  <c r="BN142" i="3" s="1"/>
  <c r="AL72" i="3"/>
  <c r="CZ125" i="3"/>
  <c r="CZ118" i="3"/>
  <c r="CQ110" i="3"/>
  <c r="CI126" i="3"/>
  <c r="AB80" i="3"/>
  <c r="DV74" i="3"/>
  <c r="DM74" i="3" s="1"/>
  <c r="AP75" i="3"/>
  <c r="AP75" i="4" s="1"/>
  <c r="BF75" i="3"/>
  <c r="BF75" i="4" s="1"/>
  <c r="BT125" i="3"/>
  <c r="CQ124" i="3"/>
  <c r="CC124" i="3"/>
  <c r="BT124" i="3"/>
  <c r="BO124" i="3"/>
  <c r="CE122" i="3"/>
  <c r="BS122" i="3"/>
  <c r="BM122" i="3"/>
  <c r="BR120" i="3"/>
  <c r="BO120" i="3"/>
  <c r="BY120" i="3"/>
  <c r="CD120" i="3"/>
  <c r="BP120" i="3"/>
  <c r="BZ120" i="3"/>
  <c r="CE120" i="3"/>
  <c r="CQ120" i="3"/>
  <c r="BT120" i="3"/>
  <c r="CQ117" i="3"/>
  <c r="BU116" i="3"/>
  <c r="CQ112" i="3"/>
  <c r="BU107" i="3"/>
  <c r="BK107" i="3"/>
  <c r="AC80" i="3"/>
  <c r="BF77" i="3"/>
  <c r="BF77" i="4" s="1"/>
  <c r="AA88" i="3"/>
  <c r="BO121" i="3"/>
  <c r="BZ121" i="3"/>
  <c r="CD121" i="3"/>
  <c r="CN126" i="3"/>
  <c r="BF79" i="3"/>
  <c r="BF79" i="4" s="1"/>
  <c r="BY122" i="3"/>
  <c r="CM126" i="3"/>
  <c r="DG80" i="3"/>
  <c r="BO142" i="3" s="1"/>
  <c r="BP125" i="3"/>
  <c r="CA124" i="3"/>
  <c r="BS124" i="3"/>
  <c r="BM124" i="3"/>
  <c r="CQ123" i="3"/>
  <c r="CZ122" i="3"/>
  <c r="CC122" i="3"/>
  <c r="BQ122" i="3"/>
  <c r="CZ121" i="3"/>
  <c r="BP121" i="3"/>
  <c r="BS120" i="3"/>
  <c r="CZ113" i="3"/>
  <c r="AX80" i="3"/>
  <c r="DE80" i="3"/>
  <c r="BM142" i="3" s="1"/>
  <c r="AH72" i="3"/>
  <c r="DI80" i="3"/>
  <c r="BQ142" i="3" s="1"/>
  <c r="DN80" i="3"/>
  <c r="BM145" i="3" s="1"/>
  <c r="DR80" i="3"/>
  <c r="BQ145" i="3" s="1"/>
  <c r="AP73" i="3"/>
  <c r="AP73" i="4" s="1"/>
  <c r="BF73" i="3"/>
  <c r="BF73" i="4" s="1"/>
  <c r="CA119" i="3"/>
  <c r="CQ116" i="3"/>
  <c r="AP76" i="3"/>
  <c r="AP76" i="4" s="1"/>
  <c r="BF76" i="3"/>
  <c r="BF76" i="4" s="1"/>
  <c r="AC88" i="3"/>
  <c r="BN126" i="3"/>
  <c r="Z126" i="3"/>
  <c r="CQ119" i="3"/>
  <c r="BX119" i="3"/>
  <c r="CZ116" i="3"/>
  <c r="CZ107" i="3"/>
  <c r="AA80" i="3"/>
  <c r="BU72" i="3"/>
  <c r="DH80" i="3"/>
  <c r="BP142" i="3" s="1"/>
  <c r="DL80" i="3"/>
  <c r="BT142" i="3" s="1"/>
  <c r="DQ80" i="3"/>
  <c r="BP145" i="3" s="1"/>
  <c r="DU80" i="3"/>
  <c r="BT145" i="3" s="1"/>
  <c r="AP74" i="3"/>
  <c r="AP74" i="4" s="1"/>
  <c r="BF74" i="3"/>
  <c r="BF74" i="4" s="1"/>
  <c r="DV75" i="3"/>
  <c r="DM75" i="3" s="1"/>
  <c r="BU77" i="3"/>
  <c r="BF78" i="3"/>
  <c r="BF78" i="4" s="1"/>
  <c r="BU79" i="3"/>
  <c r="BS106" i="3"/>
  <c r="CZ106" i="3"/>
  <c r="AL126" i="3"/>
  <c r="CZ83" i="3"/>
  <c r="BJ72" i="3"/>
  <c r="DV73" i="3"/>
  <c r="DM73" i="3" s="1"/>
  <c r="AP79" i="3"/>
  <c r="AP79" i="4" s="1"/>
  <c r="DV79" i="3"/>
  <c r="DM79" i="3" s="1"/>
  <c r="AT72" i="3"/>
  <c r="AP72" i="3"/>
  <c r="AP72" i="4" s="1"/>
  <c r="DP80" i="3"/>
  <c r="BO145" i="3" s="1"/>
  <c r="BF72" i="3"/>
  <c r="BF72" i="4" s="1"/>
  <c r="DT80" i="3"/>
  <c r="BS145" i="3" s="1"/>
  <c r="BU75" i="3"/>
  <c r="AB88" i="3"/>
  <c r="BU87" i="3"/>
  <c r="CZ97" i="3"/>
  <c r="BU100" i="3"/>
  <c r="CQ100" i="3"/>
  <c r="AP77" i="3"/>
  <c r="AP77" i="4" s="1"/>
  <c r="DV77" i="3"/>
  <c r="DM77" i="3" s="1"/>
  <c r="AD88" i="3"/>
  <c r="BK83" i="3"/>
  <c r="BU85" i="3"/>
  <c r="BU86" i="3"/>
  <c r="BU99" i="3"/>
  <c r="BU101" i="3"/>
  <c r="BU73" i="3"/>
  <c r="DV76" i="3"/>
  <c r="DM76" i="3" s="1"/>
  <c r="AP78" i="3"/>
  <c r="AP78" i="4" s="1"/>
  <c r="DV78" i="3"/>
  <c r="DM78" i="3" s="1"/>
  <c r="AH84" i="3"/>
  <c r="AH84" i="4" s="1"/>
  <c r="CZ84" i="3"/>
  <c r="DA84" i="3" s="1"/>
  <c r="CT88" i="3"/>
  <c r="CX88" i="3"/>
  <c r="DV72" i="3"/>
  <c r="BM106" i="3"/>
  <c r="BQ106" i="3"/>
  <c r="BU111" i="3"/>
  <c r="BS115" i="3"/>
  <c r="BU115" i="3" s="1"/>
  <c r="BK118" i="3"/>
  <c r="BR112" i="3"/>
  <c r="BU112" i="3" s="1"/>
  <c r="CB125" i="3"/>
  <c r="BX125" i="3"/>
  <c r="BR125" i="3"/>
  <c r="CD123" i="3"/>
  <c r="BZ123" i="3"/>
  <c r="BT123" i="3"/>
  <c r="BP123" i="3"/>
  <c r="CB121" i="3"/>
  <c r="BX121" i="3"/>
  <c r="BR121" i="3"/>
  <c r="CB118" i="3"/>
  <c r="BO118" i="3"/>
  <c r="CB117" i="3"/>
  <c r="CB116" i="3"/>
  <c r="CZ114" i="3"/>
  <c r="CZ111" i="3"/>
  <c r="CA110" i="3"/>
  <c r="CE110" i="3"/>
  <c r="BY110" i="3"/>
  <c r="CC110" i="3"/>
  <c r="CD110" i="3"/>
  <c r="BX110" i="3"/>
  <c r="CQ109" i="3"/>
  <c r="CZ108" i="3"/>
  <c r="CE125" i="3"/>
  <c r="CA125" i="3"/>
  <c r="BQ125" i="3"/>
  <c r="BM125" i="3"/>
  <c r="CB124" i="3"/>
  <c r="BX124" i="3"/>
  <c r="CC123" i="3"/>
  <c r="BY123" i="3"/>
  <c r="BS123" i="3"/>
  <c r="BO123" i="3"/>
  <c r="CD122" i="3"/>
  <c r="BZ122" i="3"/>
  <c r="BT122" i="3"/>
  <c r="BP122" i="3"/>
  <c r="CE121" i="3"/>
  <c r="CA121" i="3"/>
  <c r="BQ121" i="3"/>
  <c r="BM121" i="3"/>
  <c r="CB120" i="3"/>
  <c r="BX120" i="3"/>
  <c r="BQ120" i="3"/>
  <c r="CB119" i="3"/>
  <c r="CA118" i="3"/>
  <c r="BZ115" i="3"/>
  <c r="CD115" i="3"/>
  <c r="CQ115" i="3"/>
  <c r="CE115" i="3"/>
  <c r="BY115" i="3"/>
  <c r="CA114" i="3"/>
  <c r="CE114" i="3"/>
  <c r="CD114" i="3"/>
  <c r="BY114" i="3"/>
  <c r="BU114" i="3"/>
  <c r="BU113" i="3"/>
  <c r="BY108" i="3"/>
  <c r="CC108" i="3"/>
  <c r="CA108" i="3"/>
  <c r="CE108" i="3"/>
  <c r="BX108" i="3"/>
  <c r="BZ108" i="3"/>
  <c r="CB123" i="3"/>
  <c r="BX123" i="3"/>
  <c r="BR123" i="3"/>
  <c r="BP118" i="3"/>
  <c r="BT118" i="3"/>
  <c r="BZ118" i="3"/>
  <c r="CD118" i="3"/>
  <c r="CQ118" i="3"/>
  <c r="CE118" i="3"/>
  <c r="BY118" i="3"/>
  <c r="BR118" i="3"/>
  <c r="BM118" i="3"/>
  <c r="CA117" i="3"/>
  <c r="CE117" i="3"/>
  <c r="CD117" i="3"/>
  <c r="BY117" i="3"/>
  <c r="BY116" i="3"/>
  <c r="CC116" i="3"/>
  <c r="CE116" i="3"/>
  <c r="BZ116" i="3"/>
  <c r="BY112" i="3"/>
  <c r="CC112" i="3"/>
  <c r="CA112" i="3"/>
  <c r="CE112" i="3"/>
  <c r="CD112" i="3"/>
  <c r="BZ112" i="3"/>
  <c r="CC125" i="3"/>
  <c r="BY125" i="3"/>
  <c r="BS125" i="3"/>
  <c r="CE123" i="3"/>
  <c r="CA123" i="3"/>
  <c r="BQ123" i="3"/>
  <c r="CB122" i="3"/>
  <c r="BX122" i="3"/>
  <c r="CC121" i="3"/>
  <c r="BY121" i="3"/>
  <c r="BS121" i="3"/>
  <c r="BO119" i="3"/>
  <c r="BS119" i="3"/>
  <c r="BY119" i="3"/>
  <c r="CC119" i="3"/>
  <c r="CE119" i="3"/>
  <c r="BZ119" i="3"/>
  <c r="BR119" i="3"/>
  <c r="BM119" i="3"/>
  <c r="CC118" i="3"/>
  <c r="BX118" i="3"/>
  <c r="BQ118" i="3"/>
  <c r="CC117" i="3"/>
  <c r="BX117" i="3"/>
  <c r="CD116" i="3"/>
  <c r="BX116" i="3"/>
  <c r="BX112" i="3"/>
  <c r="CZ110" i="3"/>
  <c r="BZ110" i="3"/>
  <c r="CZ109" i="3"/>
  <c r="CQ108" i="3"/>
  <c r="CQ107" i="3"/>
  <c r="CB113" i="3"/>
  <c r="CZ112" i="3"/>
  <c r="CQ111" i="3"/>
  <c r="BU110" i="3"/>
  <c r="BU108" i="3"/>
  <c r="CB111" i="3"/>
  <c r="CD109" i="3"/>
  <c r="BZ109" i="3"/>
  <c r="CB107" i="3"/>
  <c r="CB109" i="3"/>
  <c r="AE107" i="4"/>
  <c r="AF107" i="4"/>
  <c r="AG107" i="4"/>
  <c r="AH107" i="4"/>
  <c r="AI107" i="4"/>
  <c r="AJ107" i="4"/>
  <c r="AK107" i="4"/>
  <c r="AL107" i="4"/>
  <c r="AM107" i="4"/>
  <c r="AN107" i="4"/>
  <c r="AO107" i="4"/>
  <c r="AP107" i="4"/>
  <c r="AQ107" i="4"/>
  <c r="AR107" i="4"/>
  <c r="AS107" i="4"/>
  <c r="AT107" i="4"/>
  <c r="AU107" i="4"/>
  <c r="AV107" i="4"/>
  <c r="AW107" i="4"/>
  <c r="AX107" i="4"/>
  <c r="AY107" i="4"/>
  <c r="AZ107" i="4"/>
  <c r="BA107" i="4"/>
  <c r="BB107" i="4"/>
  <c r="BC107" i="4"/>
  <c r="BD107" i="4"/>
  <c r="BE107" i="4"/>
  <c r="BF107" i="4"/>
  <c r="BG107" i="4"/>
  <c r="BH107" i="4"/>
  <c r="BI107" i="4"/>
  <c r="BJ107" i="4"/>
  <c r="AE108" i="4"/>
  <c r="AF108" i="4"/>
  <c r="AG108" i="4"/>
  <c r="AH108" i="4"/>
  <c r="AI108" i="4"/>
  <c r="AJ108" i="4"/>
  <c r="AK108" i="4"/>
  <c r="AL108" i="4"/>
  <c r="AM108" i="4"/>
  <c r="AN108" i="4"/>
  <c r="AO108" i="4"/>
  <c r="AP108" i="4"/>
  <c r="AQ108" i="4"/>
  <c r="AR108" i="4"/>
  <c r="AS108" i="4"/>
  <c r="AT108" i="4"/>
  <c r="AU108" i="4"/>
  <c r="AV108" i="4"/>
  <c r="AW108" i="4"/>
  <c r="AX108" i="4"/>
  <c r="AY108" i="4"/>
  <c r="AZ108" i="4"/>
  <c r="BA108" i="4"/>
  <c r="BB108" i="4"/>
  <c r="BC108" i="4"/>
  <c r="BD108" i="4"/>
  <c r="BE108" i="4"/>
  <c r="BF108" i="4"/>
  <c r="BG108" i="4"/>
  <c r="BH108" i="4"/>
  <c r="BI108" i="4"/>
  <c r="BJ108" i="4"/>
  <c r="AE109" i="4"/>
  <c r="AF109" i="4"/>
  <c r="AG109" i="4"/>
  <c r="AH109" i="4"/>
  <c r="AI109" i="4"/>
  <c r="AJ109" i="4"/>
  <c r="AK109" i="4"/>
  <c r="AL109" i="4"/>
  <c r="AM109" i="4"/>
  <c r="AN109" i="4"/>
  <c r="AO109" i="4"/>
  <c r="AP109" i="4"/>
  <c r="AQ109" i="4"/>
  <c r="AR109" i="4"/>
  <c r="AS109" i="4"/>
  <c r="AT109" i="4"/>
  <c r="AU109" i="4"/>
  <c r="AV109" i="4"/>
  <c r="AW109" i="4"/>
  <c r="AX109" i="4"/>
  <c r="AY109" i="4"/>
  <c r="AZ109" i="4"/>
  <c r="BA109" i="4"/>
  <c r="BB109" i="4"/>
  <c r="BC109" i="4"/>
  <c r="BD109" i="4"/>
  <c r="BE109" i="4"/>
  <c r="BF109" i="4"/>
  <c r="BG109" i="4"/>
  <c r="BH109" i="4"/>
  <c r="BI109" i="4"/>
  <c r="BJ109" i="4"/>
  <c r="AE110" i="4"/>
  <c r="AF110" i="4"/>
  <c r="AG110" i="4"/>
  <c r="AH110" i="4"/>
  <c r="AI110" i="4"/>
  <c r="AJ110" i="4"/>
  <c r="AK110" i="4"/>
  <c r="AL110" i="4"/>
  <c r="AM110" i="4"/>
  <c r="AN110" i="4"/>
  <c r="AO110" i="4"/>
  <c r="AP110" i="4"/>
  <c r="AQ110" i="4"/>
  <c r="AR110" i="4"/>
  <c r="AS110" i="4"/>
  <c r="AT110" i="4"/>
  <c r="AU110" i="4"/>
  <c r="AV110" i="4"/>
  <c r="AW110" i="4"/>
  <c r="AX110" i="4"/>
  <c r="AY110" i="4"/>
  <c r="AZ110" i="4"/>
  <c r="BA110" i="4"/>
  <c r="BB110" i="4"/>
  <c r="BC110" i="4"/>
  <c r="BD110" i="4"/>
  <c r="BE110" i="4"/>
  <c r="BF110" i="4"/>
  <c r="BG110" i="4"/>
  <c r="BH110" i="4"/>
  <c r="BI110" i="4"/>
  <c r="BJ110" i="4"/>
  <c r="AE111" i="4"/>
  <c r="AF111" i="4"/>
  <c r="AG111" i="4"/>
  <c r="AH111" i="4"/>
  <c r="AI111" i="4"/>
  <c r="AJ111" i="4"/>
  <c r="AK111" i="4"/>
  <c r="AL111" i="4"/>
  <c r="AM111" i="4"/>
  <c r="AN111" i="4"/>
  <c r="AO111" i="4"/>
  <c r="AP111" i="4"/>
  <c r="AQ111" i="4"/>
  <c r="AR111" i="4"/>
  <c r="AS111" i="4"/>
  <c r="AT111" i="4"/>
  <c r="AU111" i="4"/>
  <c r="AV111" i="4"/>
  <c r="AW111" i="4"/>
  <c r="AX111" i="4"/>
  <c r="AY111" i="4"/>
  <c r="AZ111" i="4"/>
  <c r="BA111" i="4"/>
  <c r="BB111" i="4"/>
  <c r="BC111" i="4"/>
  <c r="BD111" i="4"/>
  <c r="BE111" i="4"/>
  <c r="BF111" i="4"/>
  <c r="BG111" i="4"/>
  <c r="BH111" i="4"/>
  <c r="BI111" i="4"/>
  <c r="BJ111" i="4"/>
  <c r="AE112" i="4"/>
  <c r="AF112" i="4"/>
  <c r="AG112" i="4"/>
  <c r="AH112" i="4"/>
  <c r="AI112" i="4"/>
  <c r="AJ112" i="4"/>
  <c r="AK112" i="4"/>
  <c r="AL112" i="4"/>
  <c r="AM112" i="4"/>
  <c r="AN112" i="4"/>
  <c r="AO112" i="4"/>
  <c r="AP112" i="4"/>
  <c r="AQ112" i="4"/>
  <c r="AR112" i="4"/>
  <c r="AS112" i="4"/>
  <c r="AT112" i="4"/>
  <c r="AU112" i="4"/>
  <c r="AV112" i="4"/>
  <c r="AW112" i="4"/>
  <c r="AX112" i="4"/>
  <c r="AY112" i="4"/>
  <c r="AZ112" i="4"/>
  <c r="BA112" i="4"/>
  <c r="BB112" i="4"/>
  <c r="BC112" i="4"/>
  <c r="BD112" i="4"/>
  <c r="BE112" i="4"/>
  <c r="BF112" i="4"/>
  <c r="BG112" i="4"/>
  <c r="BH112" i="4"/>
  <c r="BI112" i="4"/>
  <c r="BJ112" i="4"/>
  <c r="AE113" i="4"/>
  <c r="AF113" i="4"/>
  <c r="AG113" i="4"/>
  <c r="AH113" i="4"/>
  <c r="AI113" i="4"/>
  <c r="AJ113" i="4"/>
  <c r="AK113" i="4"/>
  <c r="AL113" i="4"/>
  <c r="AM113" i="4"/>
  <c r="AN113" i="4"/>
  <c r="AO113" i="4"/>
  <c r="AP113" i="4"/>
  <c r="AQ113" i="4"/>
  <c r="AR113" i="4"/>
  <c r="AS113" i="4"/>
  <c r="AT113" i="4"/>
  <c r="AU113" i="4"/>
  <c r="AV113" i="4"/>
  <c r="AW113" i="4"/>
  <c r="AX113" i="4"/>
  <c r="AY113" i="4"/>
  <c r="AZ113" i="4"/>
  <c r="BA113" i="4"/>
  <c r="BB113" i="4"/>
  <c r="BC113" i="4"/>
  <c r="BD113" i="4"/>
  <c r="BE113" i="4"/>
  <c r="BF113" i="4"/>
  <c r="BG113" i="4"/>
  <c r="BH113" i="4"/>
  <c r="BI113" i="4"/>
  <c r="BJ113" i="4"/>
  <c r="AE114" i="4"/>
  <c r="AF114" i="4"/>
  <c r="AG114" i="4"/>
  <c r="AH114" i="4"/>
  <c r="AI114" i="4"/>
  <c r="AJ114" i="4"/>
  <c r="AK114" i="4"/>
  <c r="AL114" i="4"/>
  <c r="AM114" i="4"/>
  <c r="AN114" i="4"/>
  <c r="AO114" i="4"/>
  <c r="AP114" i="4"/>
  <c r="AQ114" i="4"/>
  <c r="AR114" i="4"/>
  <c r="AS114" i="4"/>
  <c r="AT114" i="4"/>
  <c r="AU114" i="4"/>
  <c r="AV114" i="4"/>
  <c r="AW114" i="4"/>
  <c r="AX114" i="4"/>
  <c r="AY114" i="4"/>
  <c r="AZ114" i="4"/>
  <c r="BA114" i="4"/>
  <c r="BB114" i="4"/>
  <c r="BC114" i="4"/>
  <c r="BD114" i="4"/>
  <c r="BE114" i="4"/>
  <c r="BF114" i="4"/>
  <c r="BG114" i="4"/>
  <c r="BH114" i="4"/>
  <c r="BI114" i="4"/>
  <c r="BJ114" i="4"/>
  <c r="AE115" i="4"/>
  <c r="AF115" i="4"/>
  <c r="AG115" i="4"/>
  <c r="AH115" i="4"/>
  <c r="AI115" i="4"/>
  <c r="AJ115" i="4"/>
  <c r="AK115" i="4"/>
  <c r="AL115" i="4"/>
  <c r="AM115" i="4"/>
  <c r="AN115" i="4"/>
  <c r="AO115" i="4"/>
  <c r="AP115" i="4"/>
  <c r="AQ115" i="4"/>
  <c r="AR115" i="4"/>
  <c r="AS115" i="4"/>
  <c r="AT115" i="4"/>
  <c r="AU115" i="4"/>
  <c r="AV115" i="4"/>
  <c r="AW115" i="4"/>
  <c r="AX115" i="4"/>
  <c r="AY115" i="4"/>
  <c r="AZ115" i="4"/>
  <c r="BA115" i="4"/>
  <c r="BB115" i="4"/>
  <c r="BC115" i="4"/>
  <c r="BD115" i="4"/>
  <c r="BE115" i="4"/>
  <c r="BF115" i="4"/>
  <c r="BG115" i="4"/>
  <c r="BH115" i="4"/>
  <c r="BI115" i="4"/>
  <c r="BJ115" i="4"/>
  <c r="AE116" i="4"/>
  <c r="AF116" i="4"/>
  <c r="AG116" i="4"/>
  <c r="AH116" i="4"/>
  <c r="AI116" i="4"/>
  <c r="AJ116" i="4"/>
  <c r="AK116" i="4"/>
  <c r="AL116" i="4"/>
  <c r="AM116" i="4"/>
  <c r="AN116" i="4"/>
  <c r="AO116" i="4"/>
  <c r="AP116" i="4"/>
  <c r="AQ116" i="4"/>
  <c r="AR116" i="4"/>
  <c r="AS116" i="4"/>
  <c r="AT116" i="4"/>
  <c r="AU116" i="4"/>
  <c r="AV116" i="4"/>
  <c r="AW116" i="4"/>
  <c r="AX116" i="4"/>
  <c r="AY116" i="4"/>
  <c r="AZ116" i="4"/>
  <c r="BA116" i="4"/>
  <c r="BB116" i="4"/>
  <c r="BC116" i="4"/>
  <c r="BD116" i="4"/>
  <c r="BE116" i="4"/>
  <c r="BF116" i="4"/>
  <c r="BG116" i="4"/>
  <c r="BH116" i="4"/>
  <c r="BI116" i="4"/>
  <c r="BJ116" i="4"/>
  <c r="AE117" i="4"/>
  <c r="AF117" i="4"/>
  <c r="AG117" i="4"/>
  <c r="AI117" i="4"/>
  <c r="AJ117" i="4"/>
  <c r="AK117" i="4"/>
  <c r="AL117" i="4"/>
  <c r="AM117" i="4"/>
  <c r="AN117" i="4"/>
  <c r="AO117" i="4"/>
  <c r="AQ117" i="4"/>
  <c r="AR117" i="4"/>
  <c r="AS117" i="4"/>
  <c r="AU117" i="4"/>
  <c r="AV117" i="4"/>
  <c r="AW117" i="4"/>
  <c r="AY117" i="4"/>
  <c r="AZ117" i="4"/>
  <c r="BA117" i="4"/>
  <c r="BC117" i="4"/>
  <c r="BD117" i="4"/>
  <c r="BE117" i="4"/>
  <c r="BG117" i="4"/>
  <c r="BH117" i="4"/>
  <c r="BI117" i="4"/>
  <c r="AE118" i="4"/>
  <c r="AG118" i="4"/>
  <c r="AH118" i="4"/>
  <c r="AI118" i="4"/>
  <c r="AJ118" i="4"/>
  <c r="AK118" i="4"/>
  <c r="AL118" i="4"/>
  <c r="AM118" i="4"/>
  <c r="AN118" i="4"/>
  <c r="AO118" i="4"/>
  <c r="AP118" i="4"/>
  <c r="AQ118" i="4"/>
  <c r="AR118" i="4"/>
  <c r="AS118" i="4"/>
  <c r="AT118" i="4"/>
  <c r="AU118" i="4"/>
  <c r="AV118" i="4"/>
  <c r="AW118" i="4"/>
  <c r="AX118" i="4"/>
  <c r="AY118" i="4"/>
  <c r="AZ118" i="4"/>
  <c r="BA118" i="4"/>
  <c r="BB118" i="4"/>
  <c r="BC118" i="4"/>
  <c r="BD118" i="4"/>
  <c r="BE118" i="4"/>
  <c r="BF118" i="4"/>
  <c r="BG118" i="4"/>
  <c r="BH118" i="4"/>
  <c r="BI118" i="4"/>
  <c r="BJ118" i="4"/>
  <c r="AE119" i="4"/>
  <c r="AF119" i="4"/>
  <c r="AG119" i="4"/>
  <c r="AH119" i="4"/>
  <c r="AI119" i="4"/>
  <c r="AJ119" i="4"/>
  <c r="AK119" i="4"/>
  <c r="AL119" i="4"/>
  <c r="AM119" i="4"/>
  <c r="AN119" i="4"/>
  <c r="AO119" i="4"/>
  <c r="AP119" i="4"/>
  <c r="AQ119" i="4"/>
  <c r="AR119" i="4"/>
  <c r="AS119" i="4"/>
  <c r="AT119" i="4"/>
  <c r="AU119" i="4"/>
  <c r="AV119" i="4"/>
  <c r="AW119" i="4"/>
  <c r="AX119" i="4"/>
  <c r="AY119" i="4"/>
  <c r="AZ119" i="4"/>
  <c r="BA119" i="4"/>
  <c r="BB119" i="4"/>
  <c r="BC119" i="4"/>
  <c r="BD119" i="4"/>
  <c r="BE119" i="4"/>
  <c r="BF119" i="4"/>
  <c r="BG119" i="4"/>
  <c r="BH119" i="4"/>
  <c r="BI119" i="4"/>
  <c r="BJ119" i="4"/>
  <c r="AE120" i="4"/>
  <c r="AF120" i="4"/>
  <c r="AG120" i="4"/>
  <c r="AH120" i="4"/>
  <c r="AI120" i="4"/>
  <c r="AJ120" i="4"/>
  <c r="AK120" i="4"/>
  <c r="AL120" i="4"/>
  <c r="AM120" i="4"/>
  <c r="AN120" i="4"/>
  <c r="AO120" i="4"/>
  <c r="AP120" i="4"/>
  <c r="AQ120" i="4"/>
  <c r="AR120" i="4"/>
  <c r="AS120" i="4"/>
  <c r="AT120" i="4"/>
  <c r="AU120" i="4"/>
  <c r="AV120" i="4"/>
  <c r="AW120" i="4"/>
  <c r="AX120" i="4"/>
  <c r="AY120" i="4"/>
  <c r="AZ120" i="4"/>
  <c r="BA120" i="4"/>
  <c r="BB120" i="4"/>
  <c r="BC120" i="4"/>
  <c r="BD120" i="4"/>
  <c r="BE120" i="4"/>
  <c r="BF120" i="4"/>
  <c r="BG120" i="4"/>
  <c r="BH120" i="4"/>
  <c r="BI120" i="4"/>
  <c r="BJ120" i="4"/>
  <c r="AE121" i="4"/>
  <c r="AF121" i="4"/>
  <c r="AG121" i="4"/>
  <c r="AH121" i="4"/>
  <c r="AI121" i="4"/>
  <c r="AJ121" i="4"/>
  <c r="AK121" i="4"/>
  <c r="AL121" i="4"/>
  <c r="AM121" i="4"/>
  <c r="AN121" i="4"/>
  <c r="AO121" i="4"/>
  <c r="AP121" i="4"/>
  <c r="AQ121" i="4"/>
  <c r="AR121" i="4"/>
  <c r="AS121" i="4"/>
  <c r="AT121" i="4"/>
  <c r="AU121" i="4"/>
  <c r="AV121" i="4"/>
  <c r="AW121" i="4"/>
  <c r="AX121" i="4"/>
  <c r="AY121" i="4"/>
  <c r="AZ121" i="4"/>
  <c r="BA121" i="4"/>
  <c r="BB121" i="4"/>
  <c r="BC121" i="4"/>
  <c r="BD121" i="4"/>
  <c r="BE121" i="4"/>
  <c r="BF121" i="4"/>
  <c r="BG121" i="4"/>
  <c r="BH121" i="4"/>
  <c r="BI121" i="4"/>
  <c r="BJ121" i="4"/>
  <c r="AE122" i="4"/>
  <c r="AF122" i="4"/>
  <c r="AG122" i="4"/>
  <c r="AH122" i="4"/>
  <c r="AI122" i="4"/>
  <c r="AJ122" i="4"/>
  <c r="AK122" i="4"/>
  <c r="AL122" i="4"/>
  <c r="AM122" i="4"/>
  <c r="AN122" i="4"/>
  <c r="AO122" i="4"/>
  <c r="AP122" i="4"/>
  <c r="AQ122" i="4"/>
  <c r="AR122" i="4"/>
  <c r="AS122" i="4"/>
  <c r="AT122" i="4"/>
  <c r="AU122" i="4"/>
  <c r="AV122" i="4"/>
  <c r="AW122" i="4"/>
  <c r="AX122" i="4"/>
  <c r="AY122" i="4"/>
  <c r="AZ122" i="4"/>
  <c r="BA122" i="4"/>
  <c r="BB122" i="4"/>
  <c r="BC122" i="4"/>
  <c r="BD122" i="4"/>
  <c r="BE122" i="4"/>
  <c r="BF122" i="4"/>
  <c r="BG122" i="4"/>
  <c r="BH122" i="4"/>
  <c r="BI122" i="4"/>
  <c r="BJ122" i="4"/>
  <c r="AE123" i="4"/>
  <c r="AF123" i="4"/>
  <c r="AG123" i="4"/>
  <c r="AH123" i="4"/>
  <c r="AI123" i="4"/>
  <c r="AJ123" i="4"/>
  <c r="AK123" i="4"/>
  <c r="AL123" i="4"/>
  <c r="AM123" i="4"/>
  <c r="AN123" i="4"/>
  <c r="AO123" i="4"/>
  <c r="AP123" i="4"/>
  <c r="AQ123" i="4"/>
  <c r="AR123" i="4"/>
  <c r="AS123" i="4"/>
  <c r="AT123" i="4"/>
  <c r="AU123" i="4"/>
  <c r="AV123" i="4"/>
  <c r="AW123" i="4"/>
  <c r="AX123" i="4"/>
  <c r="AY123" i="4"/>
  <c r="AZ123" i="4"/>
  <c r="BA123" i="4"/>
  <c r="BB123" i="4"/>
  <c r="BC123" i="4"/>
  <c r="BD123" i="4"/>
  <c r="BE123" i="4"/>
  <c r="BF123" i="4"/>
  <c r="BG123" i="4"/>
  <c r="BH123" i="4"/>
  <c r="BI123" i="4"/>
  <c r="BJ123" i="4"/>
  <c r="AE124" i="4"/>
  <c r="AF124" i="4"/>
  <c r="AG124" i="4"/>
  <c r="AH124" i="4"/>
  <c r="AI124" i="4"/>
  <c r="AJ124" i="4"/>
  <c r="AK124" i="4"/>
  <c r="AL124" i="4"/>
  <c r="AM124" i="4"/>
  <c r="AN124" i="4"/>
  <c r="AO124" i="4"/>
  <c r="AP124" i="4"/>
  <c r="AQ124" i="4"/>
  <c r="AS124" i="4"/>
  <c r="AT124" i="4"/>
  <c r="AU124" i="4"/>
  <c r="AV124" i="4"/>
  <c r="AW124" i="4"/>
  <c r="AX124" i="4"/>
  <c r="AY124" i="4"/>
  <c r="AZ124" i="4"/>
  <c r="BA124" i="4"/>
  <c r="BB124" i="4"/>
  <c r="BC124" i="4"/>
  <c r="BD124" i="4"/>
  <c r="BE124" i="4"/>
  <c r="BF124" i="4"/>
  <c r="BG124" i="4"/>
  <c r="BH124" i="4"/>
  <c r="BI124" i="4"/>
  <c r="BJ124" i="4"/>
  <c r="AE125" i="4"/>
  <c r="AF125" i="4"/>
  <c r="AG125" i="4"/>
  <c r="AH125" i="4"/>
  <c r="AI125" i="4"/>
  <c r="AJ125" i="4"/>
  <c r="AK125" i="4"/>
  <c r="AL125" i="4"/>
  <c r="AM125" i="4"/>
  <c r="AN125" i="4"/>
  <c r="AO125" i="4"/>
  <c r="AP125" i="4"/>
  <c r="AQ125" i="4"/>
  <c r="AR125" i="4"/>
  <c r="AS125" i="4"/>
  <c r="AT125" i="4"/>
  <c r="AU125" i="4"/>
  <c r="AV125" i="4"/>
  <c r="AW125" i="4"/>
  <c r="AX125" i="4"/>
  <c r="AY125" i="4"/>
  <c r="AZ125" i="4"/>
  <c r="BA125" i="4"/>
  <c r="BB125" i="4"/>
  <c r="BC125" i="4"/>
  <c r="BD125" i="4"/>
  <c r="BE125" i="4"/>
  <c r="BF125" i="4"/>
  <c r="BG125" i="4"/>
  <c r="BH125" i="4"/>
  <c r="BI125" i="4"/>
  <c r="BJ125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B118" i="4"/>
  <c r="B119" i="4"/>
  <c r="B120" i="4"/>
  <c r="B121" i="4"/>
  <c r="B122" i="4"/>
  <c r="B123" i="4"/>
  <c r="B124" i="4"/>
  <c r="B125" i="4"/>
  <c r="A73" i="4"/>
  <c r="A74" i="4"/>
  <c r="A75" i="4"/>
  <c r="A76" i="4"/>
  <c r="A77" i="4"/>
  <c r="A78" i="4"/>
  <c r="A79" i="4"/>
  <c r="DD131" i="3"/>
  <c r="DF37" i="3" l="1"/>
  <c r="A36" i="3"/>
  <c r="A36" i="4" s="1"/>
  <c r="AH80" i="3"/>
  <c r="AH72" i="4"/>
  <c r="AL80" i="3"/>
  <c r="AL72" i="4"/>
  <c r="DA98" i="3"/>
  <c r="AT80" i="3"/>
  <c r="AT72" i="4"/>
  <c r="BJ80" i="3"/>
  <c r="BJ72" i="4"/>
  <c r="CG106" i="3"/>
  <c r="DA100" i="3"/>
  <c r="BF117" i="4"/>
  <c r="AT117" i="4"/>
  <c r="AT126" i="3"/>
  <c r="CF106" i="3"/>
  <c r="BT84" i="3"/>
  <c r="BJ84" i="3" s="1"/>
  <c r="BJ84" i="4" s="1"/>
  <c r="BR84" i="3"/>
  <c r="BB84" i="3" s="1"/>
  <c r="BB84" i="4" s="1"/>
  <c r="Y88" i="3"/>
  <c r="BK88" i="3" s="1"/>
  <c r="AP117" i="4"/>
  <c r="BO117" i="4" s="1"/>
  <c r="DA97" i="3"/>
  <c r="BJ126" i="3"/>
  <c r="BJ117" i="4"/>
  <c r="AH126" i="3"/>
  <c r="AH117" i="4"/>
  <c r="BM117" i="4" s="1"/>
  <c r="BB126" i="3"/>
  <c r="AX126" i="3"/>
  <c r="BK126" i="3"/>
  <c r="CZ117" i="3"/>
  <c r="CZ126" i="3" s="1"/>
  <c r="BU117" i="3"/>
  <c r="BB117" i="4"/>
  <c r="AX117" i="4"/>
  <c r="CW126" i="3"/>
  <c r="BF126" i="3"/>
  <c r="AP126" i="3"/>
  <c r="DA101" i="3"/>
  <c r="CG107" i="3"/>
  <c r="BU124" i="3"/>
  <c r="BO126" i="3"/>
  <c r="CF109" i="3"/>
  <c r="Z76" i="3"/>
  <c r="Y76" i="3" s="1"/>
  <c r="AD76" i="3" s="1"/>
  <c r="BK76" i="3" s="1"/>
  <c r="DD80" i="3"/>
  <c r="Z73" i="3"/>
  <c r="Y73" i="3" s="1"/>
  <c r="AD73" i="3" s="1"/>
  <c r="BK73" i="3" s="1"/>
  <c r="DM80" i="3"/>
  <c r="CG111" i="3"/>
  <c r="CD126" i="3"/>
  <c r="BT126" i="3"/>
  <c r="Z79" i="3"/>
  <c r="Y79" i="3" s="1"/>
  <c r="AD79" i="3" s="1"/>
  <c r="BK79" i="3" s="1"/>
  <c r="Z74" i="3"/>
  <c r="Y74" i="3" s="1"/>
  <c r="AD74" i="3" s="1"/>
  <c r="BK74" i="3" s="1"/>
  <c r="CG113" i="3"/>
  <c r="BP126" i="3"/>
  <c r="BZ126" i="3"/>
  <c r="Z78" i="3"/>
  <c r="Y78" i="3" s="1"/>
  <c r="AD78" i="3" s="1"/>
  <c r="BK78" i="3" s="1"/>
  <c r="DA99" i="3"/>
  <c r="CQ126" i="3"/>
  <c r="CG114" i="3"/>
  <c r="BU122" i="3"/>
  <c r="Z75" i="3"/>
  <c r="Y75" i="3" s="1"/>
  <c r="AD75" i="3" s="1"/>
  <c r="BK75" i="3" s="1"/>
  <c r="CF107" i="3"/>
  <c r="CG119" i="3"/>
  <c r="CF114" i="3"/>
  <c r="CG115" i="3"/>
  <c r="BU120" i="3"/>
  <c r="BX126" i="3"/>
  <c r="CE126" i="3"/>
  <c r="BU123" i="3"/>
  <c r="BM126" i="3"/>
  <c r="Z77" i="3"/>
  <c r="Y77" i="3" s="1"/>
  <c r="AD77" i="3" s="1"/>
  <c r="BK77" i="3" s="1"/>
  <c r="BF80" i="3"/>
  <c r="BY126" i="3"/>
  <c r="CA126" i="3"/>
  <c r="CC126" i="3"/>
  <c r="CB126" i="3"/>
  <c r="BS126" i="3"/>
  <c r="BR126" i="3"/>
  <c r="BQ126" i="3"/>
  <c r="AP80" i="3"/>
  <c r="Z72" i="3"/>
  <c r="BU106" i="3"/>
  <c r="DV80" i="3"/>
  <c r="DM72" i="3"/>
  <c r="CZ88" i="3"/>
  <c r="DA83" i="3"/>
  <c r="CF111" i="3"/>
  <c r="CG116" i="3"/>
  <c r="CF116" i="3"/>
  <c r="BU119" i="3"/>
  <c r="CG109" i="3"/>
  <c r="BU121" i="3"/>
  <c r="CF124" i="3"/>
  <c r="CG124" i="3"/>
  <c r="CF113" i="3"/>
  <c r="CF119" i="3"/>
  <c r="BU118" i="3"/>
  <c r="CG110" i="3"/>
  <c r="CF110" i="3"/>
  <c r="CG125" i="3"/>
  <c r="CF125" i="3"/>
  <c r="CF118" i="3"/>
  <c r="CG118" i="3"/>
  <c r="CF120" i="3"/>
  <c r="CG120" i="3"/>
  <c r="BU125" i="3"/>
  <c r="CG121" i="3"/>
  <c r="CF121" i="3"/>
  <c r="CG112" i="3"/>
  <c r="CF112" i="3"/>
  <c r="CF117" i="3"/>
  <c r="CG117" i="3"/>
  <c r="CF122" i="3"/>
  <c r="CG122" i="3"/>
  <c r="CF123" i="3"/>
  <c r="CG123" i="3"/>
  <c r="CG108" i="3"/>
  <c r="CF108" i="3"/>
  <c r="CF115" i="3"/>
  <c r="BT115" i="4"/>
  <c r="BT114" i="4"/>
  <c r="BT113" i="4"/>
  <c r="BT112" i="4"/>
  <c r="BT111" i="4"/>
  <c r="BT110" i="4"/>
  <c r="BT109" i="4"/>
  <c r="BT108" i="4"/>
  <c r="BT107" i="4"/>
  <c r="BS113" i="4"/>
  <c r="BS112" i="4"/>
  <c r="BS111" i="4"/>
  <c r="BS110" i="4"/>
  <c r="BS109" i="4"/>
  <c r="BS108" i="4"/>
  <c r="BS107" i="4"/>
  <c r="BR115" i="4"/>
  <c r="BR114" i="4"/>
  <c r="BR111" i="4"/>
  <c r="BR110" i="4"/>
  <c r="BR109" i="4"/>
  <c r="BR108" i="4"/>
  <c r="BR107" i="4"/>
  <c r="BQ115" i="4"/>
  <c r="BQ114" i="4"/>
  <c r="BQ113" i="4"/>
  <c r="BQ112" i="4"/>
  <c r="BQ109" i="4"/>
  <c r="BQ108" i="4"/>
  <c r="BQ107" i="4"/>
  <c r="BP115" i="4"/>
  <c r="BP114" i="4"/>
  <c r="BP113" i="4"/>
  <c r="BP112" i="4"/>
  <c r="BP111" i="4"/>
  <c r="BP110" i="4"/>
  <c r="BP107" i="4"/>
  <c r="BO116" i="4"/>
  <c r="BO115" i="4"/>
  <c r="BO114" i="4"/>
  <c r="BO113" i="4"/>
  <c r="BO112" i="4"/>
  <c r="BO111" i="4"/>
  <c r="BO109" i="4"/>
  <c r="BO108" i="4"/>
  <c r="AP106" i="4"/>
  <c r="BN116" i="4"/>
  <c r="BN115" i="4"/>
  <c r="BN114" i="4"/>
  <c r="BN113" i="4"/>
  <c r="BN112" i="4"/>
  <c r="BN111" i="4"/>
  <c r="BN110" i="4"/>
  <c r="BN107" i="4"/>
  <c r="BM108" i="4"/>
  <c r="BM109" i="4"/>
  <c r="BM110" i="4"/>
  <c r="BM111" i="4"/>
  <c r="BM112" i="4"/>
  <c r="BM113" i="4"/>
  <c r="BM114" i="4"/>
  <c r="BM115" i="4"/>
  <c r="BM116" i="4"/>
  <c r="DF38" i="3" l="1"/>
  <c r="A37" i="3"/>
  <c r="A37" i="4" s="1"/>
  <c r="BS83" i="3"/>
  <c r="BF83" i="3" s="1"/>
  <c r="BT83" i="3"/>
  <c r="BJ83" i="3" s="1"/>
  <c r="BQ83" i="3"/>
  <c r="AX83" i="3" s="1"/>
  <c r="BR83" i="3"/>
  <c r="BB83" i="3" s="1"/>
  <c r="BN83" i="3"/>
  <c r="AL83" i="3" s="1"/>
  <c r="BO83" i="3"/>
  <c r="BP83" i="3"/>
  <c r="BM83" i="3"/>
  <c r="BM97" i="3"/>
  <c r="AH97" i="3" s="1"/>
  <c r="AH97" i="4" s="1"/>
  <c r="BT97" i="3"/>
  <c r="BJ97" i="3" s="1"/>
  <c r="BJ97" i="4" s="1"/>
  <c r="BU84" i="3"/>
  <c r="AP126" i="4"/>
  <c r="AM144" i="4" s="1"/>
  <c r="BU126" i="3"/>
  <c r="CF126" i="3"/>
  <c r="Y72" i="3"/>
  <c r="Z80" i="3"/>
  <c r="AD161" i="4"/>
  <c r="B161" i="4"/>
  <c r="B160" i="4"/>
  <c r="AE155" i="4"/>
  <c r="AE153" i="4"/>
  <c r="B153" i="4"/>
  <c r="AG153" i="4"/>
  <c r="J153" i="4"/>
  <c r="BX154" i="4"/>
  <c r="CC154" i="4"/>
  <c r="BZ154" i="4"/>
  <c r="CA154" i="4"/>
  <c r="CD154" i="4"/>
  <c r="BY154" i="4"/>
  <c r="CE154" i="4"/>
  <c r="CB154" i="4"/>
  <c r="DF39" i="3" l="1"/>
  <c r="A38" i="3"/>
  <c r="A38" i="4" s="1"/>
  <c r="AL88" i="3"/>
  <c r="AL83" i="4"/>
  <c r="BB88" i="3"/>
  <c r="BB83" i="4"/>
  <c r="AX88" i="3"/>
  <c r="AX83" i="4"/>
  <c r="BJ88" i="3"/>
  <c r="BJ83" i="4"/>
  <c r="BF88" i="3"/>
  <c r="BF83" i="4"/>
  <c r="BT88" i="3"/>
  <c r="BR88" i="3"/>
  <c r="BS88" i="3"/>
  <c r="BQ88" i="3"/>
  <c r="BU83" i="3"/>
  <c r="BU88" i="3" s="1"/>
  <c r="BN88" i="3"/>
  <c r="AP83" i="3"/>
  <c r="BO88" i="3"/>
  <c r="BP88" i="3"/>
  <c r="AT83" i="3"/>
  <c r="AH83" i="3"/>
  <c r="BM88" i="3"/>
  <c r="BU97" i="3"/>
  <c r="Y80" i="3"/>
  <c r="AD72" i="3"/>
  <c r="C135" i="4"/>
  <c r="B143" i="4"/>
  <c r="B138" i="3"/>
  <c r="B138" i="4" s="1"/>
  <c r="A139" i="4"/>
  <c r="A140" i="4"/>
  <c r="A141" i="4"/>
  <c r="A142" i="4"/>
  <c r="Q137" i="4"/>
  <c r="M137" i="4"/>
  <c r="D137" i="4"/>
  <c r="B137" i="4"/>
  <c r="A138" i="4"/>
  <c r="A137" i="4"/>
  <c r="B136" i="4"/>
  <c r="B97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K101" i="4"/>
  <c r="J101" i="4"/>
  <c r="I101" i="4"/>
  <c r="H101" i="4"/>
  <c r="G101" i="4"/>
  <c r="F101" i="4"/>
  <c r="E101" i="4"/>
  <c r="D101" i="4"/>
  <c r="B101" i="4"/>
  <c r="A101" i="4"/>
  <c r="X100" i="4"/>
  <c r="W100" i="4"/>
  <c r="V100" i="4"/>
  <c r="U100" i="4"/>
  <c r="T100" i="4"/>
  <c r="S100" i="4"/>
  <c r="R100" i="4"/>
  <c r="Q100" i="4"/>
  <c r="P100" i="4"/>
  <c r="O100" i="4"/>
  <c r="N100" i="4"/>
  <c r="M100" i="4"/>
  <c r="K100" i="4"/>
  <c r="J100" i="4"/>
  <c r="I100" i="4"/>
  <c r="H100" i="4"/>
  <c r="G100" i="4"/>
  <c r="F100" i="4"/>
  <c r="E100" i="4"/>
  <c r="D100" i="4"/>
  <c r="B100" i="4"/>
  <c r="A100" i="4"/>
  <c r="X99" i="4"/>
  <c r="W99" i="4"/>
  <c r="V99" i="4"/>
  <c r="U99" i="4"/>
  <c r="T99" i="4"/>
  <c r="S99" i="4"/>
  <c r="R99" i="4"/>
  <c r="Q99" i="4"/>
  <c r="P99" i="4"/>
  <c r="O99" i="4"/>
  <c r="N99" i="4"/>
  <c r="M99" i="4"/>
  <c r="K99" i="4"/>
  <c r="J99" i="4"/>
  <c r="I99" i="4"/>
  <c r="H99" i="4"/>
  <c r="G99" i="4"/>
  <c r="F99" i="4"/>
  <c r="E99" i="4"/>
  <c r="D99" i="4"/>
  <c r="B99" i="4"/>
  <c r="A99" i="4"/>
  <c r="X98" i="4"/>
  <c r="W98" i="4"/>
  <c r="V98" i="4"/>
  <c r="U98" i="4"/>
  <c r="T98" i="4"/>
  <c r="S98" i="4"/>
  <c r="R98" i="4"/>
  <c r="Q98" i="4"/>
  <c r="P98" i="4"/>
  <c r="O98" i="4"/>
  <c r="N98" i="4"/>
  <c r="M98" i="4"/>
  <c r="K98" i="4"/>
  <c r="J98" i="4"/>
  <c r="I98" i="4"/>
  <c r="H98" i="4"/>
  <c r="G98" i="4"/>
  <c r="F98" i="4"/>
  <c r="E98" i="4"/>
  <c r="D98" i="4"/>
  <c r="B98" i="4"/>
  <c r="A98" i="4"/>
  <c r="X97" i="4"/>
  <c r="W97" i="4"/>
  <c r="V97" i="4"/>
  <c r="U97" i="4"/>
  <c r="T97" i="4"/>
  <c r="S97" i="4"/>
  <c r="R97" i="4"/>
  <c r="Q97" i="4"/>
  <c r="P97" i="4"/>
  <c r="O97" i="4"/>
  <c r="N97" i="4"/>
  <c r="M97" i="4"/>
  <c r="K97" i="4"/>
  <c r="J97" i="4"/>
  <c r="I97" i="4"/>
  <c r="H97" i="4"/>
  <c r="G97" i="4"/>
  <c r="F97" i="4"/>
  <c r="E97" i="4"/>
  <c r="D97" i="4"/>
  <c r="A97" i="4"/>
  <c r="B96" i="4"/>
  <c r="A96" i="4"/>
  <c r="A84" i="4"/>
  <c r="B84" i="4"/>
  <c r="D84" i="4"/>
  <c r="E84" i="4"/>
  <c r="F84" i="4"/>
  <c r="G84" i="4"/>
  <c r="H84" i="4"/>
  <c r="I84" i="4"/>
  <c r="J84" i="4"/>
  <c r="K84" i="4"/>
  <c r="M84" i="4"/>
  <c r="N84" i="4"/>
  <c r="O84" i="4"/>
  <c r="P84" i="4"/>
  <c r="Q84" i="4"/>
  <c r="R84" i="4"/>
  <c r="S84" i="4"/>
  <c r="T84" i="4"/>
  <c r="U84" i="4"/>
  <c r="V84" i="4"/>
  <c r="W84" i="4"/>
  <c r="X84" i="4"/>
  <c r="Y84" i="4"/>
  <c r="A85" i="4"/>
  <c r="B85" i="4"/>
  <c r="D85" i="4"/>
  <c r="E85" i="4"/>
  <c r="F85" i="4"/>
  <c r="G85" i="4"/>
  <c r="H85" i="4"/>
  <c r="I85" i="4"/>
  <c r="J85" i="4"/>
  <c r="K85" i="4"/>
  <c r="M85" i="4"/>
  <c r="N85" i="4"/>
  <c r="O85" i="4"/>
  <c r="P85" i="4"/>
  <c r="Q85" i="4"/>
  <c r="R85" i="4"/>
  <c r="S85" i="4"/>
  <c r="T85" i="4"/>
  <c r="U85" i="4"/>
  <c r="V85" i="4"/>
  <c r="W85" i="4"/>
  <c r="X85" i="4"/>
  <c r="Y85" i="4"/>
  <c r="A86" i="4"/>
  <c r="B86" i="4"/>
  <c r="D86" i="4"/>
  <c r="E86" i="4"/>
  <c r="F86" i="4"/>
  <c r="G86" i="4"/>
  <c r="H86" i="4"/>
  <c r="I86" i="4"/>
  <c r="J86" i="4"/>
  <c r="K86" i="4"/>
  <c r="M86" i="4"/>
  <c r="N86" i="4"/>
  <c r="O86" i="4"/>
  <c r="P86" i="4"/>
  <c r="Q86" i="4"/>
  <c r="R86" i="4"/>
  <c r="S86" i="4"/>
  <c r="T86" i="4"/>
  <c r="U86" i="4"/>
  <c r="V86" i="4"/>
  <c r="W86" i="4"/>
  <c r="X86" i="4"/>
  <c r="Y86" i="4"/>
  <c r="A87" i="4"/>
  <c r="B87" i="4"/>
  <c r="D87" i="4"/>
  <c r="E87" i="4"/>
  <c r="F87" i="4"/>
  <c r="G87" i="4"/>
  <c r="H87" i="4"/>
  <c r="I87" i="4"/>
  <c r="J87" i="4"/>
  <c r="K87" i="4"/>
  <c r="M87" i="4"/>
  <c r="N87" i="4"/>
  <c r="O87" i="4"/>
  <c r="P87" i="4"/>
  <c r="Q87" i="4"/>
  <c r="R87" i="4"/>
  <c r="S87" i="4"/>
  <c r="T87" i="4"/>
  <c r="U87" i="4"/>
  <c r="V87" i="4"/>
  <c r="W87" i="4"/>
  <c r="X87" i="4"/>
  <c r="Y87" i="4"/>
  <c r="X83" i="4"/>
  <c r="W83" i="4"/>
  <c r="V83" i="4"/>
  <c r="U83" i="4"/>
  <c r="T83" i="4"/>
  <c r="S83" i="4"/>
  <c r="R83" i="4"/>
  <c r="Q83" i="4"/>
  <c r="P83" i="4"/>
  <c r="O83" i="4"/>
  <c r="N83" i="4"/>
  <c r="M83" i="4"/>
  <c r="K83" i="4"/>
  <c r="J83" i="4"/>
  <c r="I83" i="4"/>
  <c r="G83" i="4"/>
  <c r="F83" i="4"/>
  <c r="E83" i="4"/>
  <c r="D83" i="4"/>
  <c r="A83" i="4"/>
  <c r="B82" i="4"/>
  <c r="A82" i="4"/>
  <c r="B80" i="4"/>
  <c r="B73" i="4"/>
  <c r="C73" i="4"/>
  <c r="D73" i="4"/>
  <c r="E73" i="4"/>
  <c r="F73" i="4"/>
  <c r="G73" i="4"/>
  <c r="H73" i="4"/>
  <c r="I73" i="4"/>
  <c r="J73" i="4"/>
  <c r="K73" i="4"/>
  <c r="M73" i="4"/>
  <c r="N73" i="4"/>
  <c r="O73" i="4"/>
  <c r="P73" i="4"/>
  <c r="Q73" i="4"/>
  <c r="R73" i="4"/>
  <c r="S73" i="4"/>
  <c r="T73" i="4"/>
  <c r="U73" i="4"/>
  <c r="V73" i="4"/>
  <c r="W73" i="4"/>
  <c r="X73" i="4"/>
  <c r="B74" i="4"/>
  <c r="C74" i="4"/>
  <c r="D74" i="4"/>
  <c r="E74" i="4"/>
  <c r="F74" i="4"/>
  <c r="G74" i="4"/>
  <c r="H74" i="4"/>
  <c r="I74" i="4"/>
  <c r="J74" i="4"/>
  <c r="K74" i="4"/>
  <c r="M74" i="4"/>
  <c r="N74" i="4"/>
  <c r="O74" i="4"/>
  <c r="P74" i="4"/>
  <c r="Q74" i="4"/>
  <c r="R74" i="4"/>
  <c r="S74" i="4"/>
  <c r="T74" i="4"/>
  <c r="U74" i="4"/>
  <c r="V74" i="4"/>
  <c r="W74" i="4"/>
  <c r="X74" i="4"/>
  <c r="B75" i="4"/>
  <c r="C75" i="4"/>
  <c r="D75" i="4"/>
  <c r="E75" i="4"/>
  <c r="F75" i="4"/>
  <c r="G75" i="4"/>
  <c r="H75" i="4"/>
  <c r="I75" i="4"/>
  <c r="J75" i="4"/>
  <c r="K75" i="4"/>
  <c r="M75" i="4"/>
  <c r="N75" i="4"/>
  <c r="O75" i="4"/>
  <c r="P75" i="4"/>
  <c r="Q75" i="4"/>
  <c r="R75" i="4"/>
  <c r="S75" i="4"/>
  <c r="T75" i="4"/>
  <c r="U75" i="4"/>
  <c r="V75" i="4"/>
  <c r="W75" i="4"/>
  <c r="X75" i="4"/>
  <c r="B76" i="4"/>
  <c r="C76" i="4"/>
  <c r="D76" i="4"/>
  <c r="E76" i="4"/>
  <c r="F76" i="4"/>
  <c r="G76" i="4"/>
  <c r="H76" i="4"/>
  <c r="I76" i="4"/>
  <c r="J76" i="4"/>
  <c r="K76" i="4"/>
  <c r="M76" i="4"/>
  <c r="N76" i="4"/>
  <c r="O76" i="4"/>
  <c r="P76" i="4"/>
  <c r="Q76" i="4"/>
  <c r="R76" i="4"/>
  <c r="S76" i="4"/>
  <c r="T76" i="4"/>
  <c r="U76" i="4"/>
  <c r="V76" i="4"/>
  <c r="W76" i="4"/>
  <c r="X76" i="4"/>
  <c r="B77" i="4"/>
  <c r="C77" i="4"/>
  <c r="D77" i="4"/>
  <c r="E77" i="4"/>
  <c r="F77" i="4"/>
  <c r="G77" i="4"/>
  <c r="H77" i="4"/>
  <c r="I77" i="4"/>
  <c r="J77" i="4"/>
  <c r="K77" i="4"/>
  <c r="M77" i="4"/>
  <c r="N77" i="4"/>
  <c r="O77" i="4"/>
  <c r="P77" i="4"/>
  <c r="Q77" i="4"/>
  <c r="R77" i="4"/>
  <c r="S77" i="4"/>
  <c r="T77" i="4"/>
  <c r="U77" i="4"/>
  <c r="V77" i="4"/>
  <c r="W77" i="4"/>
  <c r="X77" i="4"/>
  <c r="B78" i="4"/>
  <c r="C78" i="4"/>
  <c r="D78" i="4"/>
  <c r="E78" i="4"/>
  <c r="F78" i="4"/>
  <c r="G78" i="4"/>
  <c r="H78" i="4"/>
  <c r="I78" i="4"/>
  <c r="J78" i="4"/>
  <c r="K78" i="4"/>
  <c r="M78" i="4"/>
  <c r="N78" i="4"/>
  <c r="O78" i="4"/>
  <c r="P78" i="4"/>
  <c r="Q78" i="4"/>
  <c r="R78" i="4"/>
  <c r="S78" i="4"/>
  <c r="T78" i="4"/>
  <c r="U78" i="4"/>
  <c r="V78" i="4"/>
  <c r="W78" i="4"/>
  <c r="X78" i="4"/>
  <c r="B79" i="4"/>
  <c r="C79" i="4"/>
  <c r="D79" i="4"/>
  <c r="E79" i="4"/>
  <c r="F79" i="4"/>
  <c r="G79" i="4"/>
  <c r="H79" i="4"/>
  <c r="I79" i="4"/>
  <c r="J79" i="4"/>
  <c r="K79" i="4"/>
  <c r="M79" i="4"/>
  <c r="N79" i="4"/>
  <c r="O79" i="4"/>
  <c r="P79" i="4"/>
  <c r="Q79" i="4"/>
  <c r="R79" i="4"/>
  <c r="S79" i="4"/>
  <c r="T79" i="4"/>
  <c r="U79" i="4"/>
  <c r="V79" i="4"/>
  <c r="W79" i="4"/>
  <c r="X79" i="4"/>
  <c r="C72" i="4"/>
  <c r="X72" i="4"/>
  <c r="W72" i="4"/>
  <c r="V72" i="4"/>
  <c r="U72" i="4"/>
  <c r="T72" i="4"/>
  <c r="S72" i="4"/>
  <c r="R72" i="4"/>
  <c r="Q72" i="4"/>
  <c r="P72" i="4"/>
  <c r="O72" i="4"/>
  <c r="N72" i="4"/>
  <c r="M72" i="4"/>
  <c r="K72" i="4"/>
  <c r="J72" i="4"/>
  <c r="I72" i="4"/>
  <c r="H72" i="4"/>
  <c r="G72" i="4"/>
  <c r="F72" i="4"/>
  <c r="E72" i="4"/>
  <c r="D72" i="4"/>
  <c r="B72" i="4"/>
  <c r="A72" i="4"/>
  <c r="B126" i="4"/>
  <c r="B107" i="4"/>
  <c r="D107" i="4"/>
  <c r="E107" i="4"/>
  <c r="F107" i="4"/>
  <c r="G107" i="4"/>
  <c r="H107" i="4"/>
  <c r="I107" i="4"/>
  <c r="J107" i="4"/>
  <c r="K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B108" i="4"/>
  <c r="D108" i="4"/>
  <c r="E108" i="4"/>
  <c r="F108" i="4"/>
  <c r="G108" i="4"/>
  <c r="H108" i="4"/>
  <c r="I108" i="4"/>
  <c r="J108" i="4"/>
  <c r="K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B109" i="4"/>
  <c r="D109" i="4"/>
  <c r="E109" i="4"/>
  <c r="F109" i="4"/>
  <c r="G109" i="4"/>
  <c r="H109" i="4"/>
  <c r="I109" i="4"/>
  <c r="J109" i="4"/>
  <c r="K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B110" i="4"/>
  <c r="D110" i="4"/>
  <c r="E110" i="4"/>
  <c r="F110" i="4"/>
  <c r="G110" i="4"/>
  <c r="H110" i="4"/>
  <c r="I110" i="4"/>
  <c r="J110" i="4"/>
  <c r="K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B111" i="4"/>
  <c r="D111" i="4"/>
  <c r="E111" i="4"/>
  <c r="F111" i="4"/>
  <c r="G111" i="4"/>
  <c r="H111" i="4"/>
  <c r="I111" i="4"/>
  <c r="J111" i="4"/>
  <c r="K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Y111" i="4"/>
  <c r="B112" i="4"/>
  <c r="D112" i="4"/>
  <c r="E112" i="4"/>
  <c r="F112" i="4"/>
  <c r="G112" i="4"/>
  <c r="H112" i="4"/>
  <c r="I112" i="4"/>
  <c r="J112" i="4"/>
  <c r="K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Y112" i="4"/>
  <c r="B113" i="4"/>
  <c r="D113" i="4"/>
  <c r="E113" i="4"/>
  <c r="F113" i="4"/>
  <c r="G113" i="4"/>
  <c r="H113" i="4"/>
  <c r="I113" i="4"/>
  <c r="J113" i="4"/>
  <c r="K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Y113" i="4"/>
  <c r="B114" i="4"/>
  <c r="D114" i="4"/>
  <c r="E114" i="4"/>
  <c r="F114" i="4"/>
  <c r="G114" i="4"/>
  <c r="H114" i="4"/>
  <c r="I114" i="4"/>
  <c r="J114" i="4"/>
  <c r="K114" i="4"/>
  <c r="M114" i="4"/>
  <c r="N114" i="4"/>
  <c r="O114" i="4"/>
  <c r="P114" i="4"/>
  <c r="Q114" i="4"/>
  <c r="R114" i="4"/>
  <c r="S114" i="4"/>
  <c r="T114" i="4"/>
  <c r="U114" i="4"/>
  <c r="V114" i="4"/>
  <c r="W114" i="4"/>
  <c r="X114" i="4"/>
  <c r="Y114" i="4"/>
  <c r="B115" i="4"/>
  <c r="D115" i="4"/>
  <c r="E115" i="4"/>
  <c r="F115" i="4"/>
  <c r="G115" i="4"/>
  <c r="H115" i="4"/>
  <c r="I115" i="4"/>
  <c r="J115" i="4"/>
  <c r="K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Y115" i="4"/>
  <c r="B116" i="4"/>
  <c r="D116" i="4"/>
  <c r="E116" i="4"/>
  <c r="F116" i="4"/>
  <c r="G116" i="4"/>
  <c r="H116" i="4"/>
  <c r="I116" i="4"/>
  <c r="J116" i="4"/>
  <c r="K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Y116" i="4"/>
  <c r="B117" i="4"/>
  <c r="D117" i="4"/>
  <c r="E117" i="4"/>
  <c r="F117" i="4"/>
  <c r="G117" i="4"/>
  <c r="H117" i="4"/>
  <c r="I117" i="4"/>
  <c r="J117" i="4"/>
  <c r="K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Y117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K106" i="4"/>
  <c r="J106" i="4"/>
  <c r="I106" i="4"/>
  <c r="H106" i="4"/>
  <c r="G106" i="4"/>
  <c r="F106" i="4"/>
  <c r="E106" i="4"/>
  <c r="D106" i="4"/>
  <c r="B106" i="4"/>
  <c r="A106" i="4"/>
  <c r="AG101" i="4"/>
  <c r="AF101" i="4"/>
  <c r="AE101" i="4"/>
  <c r="AG100" i="4"/>
  <c r="AF100" i="4"/>
  <c r="AE100" i="4"/>
  <c r="AG99" i="4"/>
  <c r="AF99" i="4"/>
  <c r="AE99" i="4"/>
  <c r="AF98" i="4"/>
  <c r="AE98" i="4"/>
  <c r="AG97" i="4"/>
  <c r="AF97" i="4"/>
  <c r="AE97" i="4"/>
  <c r="AK101" i="4"/>
  <c r="AJ101" i="4"/>
  <c r="AI101" i="4"/>
  <c r="AK100" i="4"/>
  <c r="AJ100" i="4"/>
  <c r="AI100" i="4"/>
  <c r="AK99" i="4"/>
  <c r="AJ99" i="4"/>
  <c r="AI99" i="4"/>
  <c r="AK98" i="4"/>
  <c r="AJ98" i="4"/>
  <c r="AI98" i="4"/>
  <c r="AK97" i="4"/>
  <c r="AJ97" i="4"/>
  <c r="AI97" i="4"/>
  <c r="AO101" i="4"/>
  <c r="AN101" i="4"/>
  <c r="AM101" i="4"/>
  <c r="AO100" i="4"/>
  <c r="AN100" i="4"/>
  <c r="AM100" i="4"/>
  <c r="AO99" i="4"/>
  <c r="AN99" i="4"/>
  <c r="AM99" i="4"/>
  <c r="AO98" i="4"/>
  <c r="AN98" i="4"/>
  <c r="AM98" i="4"/>
  <c r="AO97" i="4"/>
  <c r="AN97" i="4"/>
  <c r="AM97" i="4"/>
  <c r="AS101" i="4"/>
  <c r="AR101" i="4"/>
  <c r="AQ101" i="4"/>
  <c r="AS100" i="4"/>
  <c r="AR100" i="4"/>
  <c r="AQ100" i="4"/>
  <c r="AS99" i="4"/>
  <c r="AR99" i="4"/>
  <c r="AQ99" i="4"/>
  <c r="AS98" i="4"/>
  <c r="AR98" i="4"/>
  <c r="AQ98" i="4"/>
  <c r="AS97" i="4"/>
  <c r="AR97" i="4"/>
  <c r="AQ97" i="4"/>
  <c r="AW101" i="4"/>
  <c r="AV101" i="4"/>
  <c r="AU101" i="4"/>
  <c r="AW100" i="4"/>
  <c r="AV100" i="4"/>
  <c r="AU100" i="4"/>
  <c r="AW99" i="4"/>
  <c r="AV99" i="4"/>
  <c r="AU99" i="4"/>
  <c r="AW98" i="4"/>
  <c r="AV98" i="4"/>
  <c r="AU98" i="4"/>
  <c r="AW97" i="4"/>
  <c r="AV97" i="4"/>
  <c r="AU97" i="4"/>
  <c r="BA101" i="4"/>
  <c r="AZ101" i="4"/>
  <c r="AY101" i="4"/>
  <c r="BA100" i="4"/>
  <c r="AZ100" i="4"/>
  <c r="AY100" i="4"/>
  <c r="BA99" i="4"/>
  <c r="AZ99" i="4"/>
  <c r="AY99" i="4"/>
  <c r="BA98" i="4"/>
  <c r="AZ98" i="4"/>
  <c r="AY98" i="4"/>
  <c r="BA97" i="4"/>
  <c r="AZ97" i="4"/>
  <c r="AY97" i="4"/>
  <c r="BE101" i="4"/>
  <c r="BD101" i="4"/>
  <c r="BC101" i="4"/>
  <c r="BE100" i="4"/>
  <c r="BD100" i="4"/>
  <c r="BC100" i="4"/>
  <c r="BE99" i="4"/>
  <c r="BD99" i="4"/>
  <c r="BC99" i="4"/>
  <c r="BE98" i="4"/>
  <c r="BD98" i="4"/>
  <c r="BC98" i="4"/>
  <c r="BE97" i="4"/>
  <c r="BD97" i="4"/>
  <c r="BC97" i="4"/>
  <c r="BG98" i="4"/>
  <c r="BH98" i="4"/>
  <c r="BI98" i="4"/>
  <c r="BG99" i="4"/>
  <c r="BH99" i="4"/>
  <c r="BI99" i="4"/>
  <c r="BG100" i="4"/>
  <c r="BH100" i="4"/>
  <c r="BI100" i="4"/>
  <c r="BG101" i="4"/>
  <c r="BH101" i="4"/>
  <c r="BI101" i="4"/>
  <c r="BI97" i="4"/>
  <c r="BH97" i="4"/>
  <c r="BG97" i="4"/>
  <c r="BI87" i="4"/>
  <c r="BH87" i="4"/>
  <c r="BG87" i="4"/>
  <c r="BI86" i="4"/>
  <c r="BH86" i="4"/>
  <c r="BG86" i="4"/>
  <c r="BI85" i="4"/>
  <c r="BH85" i="4"/>
  <c r="BG85" i="4"/>
  <c r="BI84" i="4"/>
  <c r="BH84" i="4"/>
  <c r="BG84" i="4"/>
  <c r="BI83" i="4"/>
  <c r="BH83" i="4"/>
  <c r="BG83" i="4"/>
  <c r="BE87" i="4"/>
  <c r="BD87" i="4"/>
  <c r="BC87" i="4"/>
  <c r="BE86" i="4"/>
  <c r="BD86" i="4"/>
  <c r="BC86" i="4"/>
  <c r="BE85" i="4"/>
  <c r="BD85" i="4"/>
  <c r="BC85" i="4"/>
  <c r="BE84" i="4"/>
  <c r="BD84" i="4"/>
  <c r="BC84" i="4"/>
  <c r="BE83" i="4"/>
  <c r="BD83" i="4"/>
  <c r="BC83" i="4"/>
  <c r="BA87" i="4"/>
  <c r="AZ87" i="4"/>
  <c r="AY87" i="4"/>
  <c r="BA86" i="4"/>
  <c r="AZ86" i="4"/>
  <c r="AY86" i="4"/>
  <c r="BA85" i="4"/>
  <c r="AZ85" i="4"/>
  <c r="AY85" i="4"/>
  <c r="BA84" i="4"/>
  <c r="AZ84" i="4"/>
  <c r="AY84" i="4"/>
  <c r="BA83" i="4"/>
  <c r="AZ83" i="4"/>
  <c r="AY83" i="4"/>
  <c r="AW87" i="4"/>
  <c r="AV87" i="4"/>
  <c r="AU87" i="4"/>
  <c r="AW86" i="4"/>
  <c r="AV86" i="4"/>
  <c r="AU86" i="4"/>
  <c r="AW85" i="4"/>
  <c r="AV85" i="4"/>
  <c r="AU85" i="4"/>
  <c r="AW84" i="4"/>
  <c r="AV84" i="4"/>
  <c r="AU84" i="4"/>
  <c r="AW83" i="4"/>
  <c r="AV83" i="4"/>
  <c r="AU83" i="4"/>
  <c r="AS87" i="4"/>
  <c r="AR87" i="4"/>
  <c r="AQ87" i="4"/>
  <c r="AS86" i="4"/>
  <c r="AR86" i="4"/>
  <c r="AQ86" i="4"/>
  <c r="AS85" i="4"/>
  <c r="AR85" i="4"/>
  <c r="AQ85" i="4"/>
  <c r="AS84" i="4"/>
  <c r="AR84" i="4"/>
  <c r="AQ84" i="4"/>
  <c r="AS83" i="4"/>
  <c r="AR83" i="4"/>
  <c r="AQ83" i="4"/>
  <c r="AO87" i="4"/>
  <c r="AN87" i="4"/>
  <c r="AM87" i="4"/>
  <c r="AO86" i="4"/>
  <c r="AN86" i="4"/>
  <c r="AM86" i="4"/>
  <c r="AO85" i="4"/>
  <c r="AN85" i="4"/>
  <c r="AM85" i="4"/>
  <c r="AO84" i="4"/>
  <c r="AN84" i="4"/>
  <c r="AM84" i="4"/>
  <c r="AO83" i="4"/>
  <c r="AN83" i="4"/>
  <c r="AM83" i="4"/>
  <c r="AK87" i="4"/>
  <c r="AJ87" i="4"/>
  <c r="AI87" i="4"/>
  <c r="AK86" i="4"/>
  <c r="AJ86" i="4"/>
  <c r="AI86" i="4"/>
  <c r="AK85" i="4"/>
  <c r="AJ85" i="4"/>
  <c r="AI85" i="4"/>
  <c r="AK84" i="4"/>
  <c r="AJ84" i="4"/>
  <c r="AI84" i="4"/>
  <c r="AK83" i="4"/>
  <c r="AJ83" i="4"/>
  <c r="AI83" i="4"/>
  <c r="AE84" i="4"/>
  <c r="AF84" i="4"/>
  <c r="AG84" i="4"/>
  <c r="AE85" i="4"/>
  <c r="AF85" i="4"/>
  <c r="AG85" i="4"/>
  <c r="AE86" i="4"/>
  <c r="AF86" i="4"/>
  <c r="AG86" i="4"/>
  <c r="AE87" i="4"/>
  <c r="AF87" i="4"/>
  <c r="AG87" i="4"/>
  <c r="AG83" i="4"/>
  <c r="AF83" i="4"/>
  <c r="AE83" i="4"/>
  <c r="AG79" i="4"/>
  <c r="AF79" i="4"/>
  <c r="AE79" i="4"/>
  <c r="AG78" i="4"/>
  <c r="AF78" i="4"/>
  <c r="AE78" i="4"/>
  <c r="AG77" i="4"/>
  <c r="AF77" i="4"/>
  <c r="AE77" i="4"/>
  <c r="AG76" i="4"/>
  <c r="AF76" i="4"/>
  <c r="AE76" i="4"/>
  <c r="AG75" i="4"/>
  <c r="AF75" i="4"/>
  <c r="AE75" i="4"/>
  <c r="AG74" i="4"/>
  <c r="AF74" i="4"/>
  <c r="AE74" i="4"/>
  <c r="AG73" i="4"/>
  <c r="AF73" i="4"/>
  <c r="AE73" i="4"/>
  <c r="AG72" i="4"/>
  <c r="AF72" i="4"/>
  <c r="AE72" i="4"/>
  <c r="AK79" i="4"/>
  <c r="AJ79" i="4"/>
  <c r="AI79" i="4"/>
  <c r="AK78" i="4"/>
  <c r="AJ78" i="4"/>
  <c r="AI78" i="4"/>
  <c r="AK77" i="4"/>
  <c r="AJ77" i="4"/>
  <c r="AI77" i="4"/>
  <c r="AK76" i="4"/>
  <c r="AJ76" i="4"/>
  <c r="AI76" i="4"/>
  <c r="AK75" i="4"/>
  <c r="AJ75" i="4"/>
  <c r="AI75" i="4"/>
  <c r="AK74" i="4"/>
  <c r="AJ74" i="4"/>
  <c r="AI74" i="4"/>
  <c r="AK73" i="4"/>
  <c r="AJ73" i="4"/>
  <c r="AI73" i="4"/>
  <c r="AK72" i="4"/>
  <c r="AJ72" i="4"/>
  <c r="AI72" i="4"/>
  <c r="AO79" i="4"/>
  <c r="AN79" i="4"/>
  <c r="AM79" i="4"/>
  <c r="AO78" i="4"/>
  <c r="AN78" i="4"/>
  <c r="AM78" i="4"/>
  <c r="AO77" i="4"/>
  <c r="AN77" i="4"/>
  <c r="AM77" i="4"/>
  <c r="AO76" i="4"/>
  <c r="AN76" i="4"/>
  <c r="AM76" i="4"/>
  <c r="AO75" i="4"/>
  <c r="AN75" i="4"/>
  <c r="AM75" i="4"/>
  <c r="AO74" i="4"/>
  <c r="AN74" i="4"/>
  <c r="AM74" i="4"/>
  <c r="AO73" i="4"/>
  <c r="AN73" i="4"/>
  <c r="AM73" i="4"/>
  <c r="AO72" i="4"/>
  <c r="AN72" i="4"/>
  <c r="AM72" i="4"/>
  <c r="AS79" i="4"/>
  <c r="AR79" i="4"/>
  <c r="AQ79" i="4"/>
  <c r="AS78" i="4"/>
  <c r="AR78" i="4"/>
  <c r="AQ78" i="4"/>
  <c r="AS77" i="4"/>
  <c r="AR77" i="4"/>
  <c r="AQ77" i="4"/>
  <c r="AS76" i="4"/>
  <c r="AR76" i="4"/>
  <c r="AQ76" i="4"/>
  <c r="AS75" i="4"/>
  <c r="AR75" i="4"/>
  <c r="AQ75" i="4"/>
  <c r="AS74" i="4"/>
  <c r="AR74" i="4"/>
  <c r="AQ74" i="4"/>
  <c r="AS73" i="4"/>
  <c r="AR73" i="4"/>
  <c r="AQ73" i="4"/>
  <c r="AS72" i="4"/>
  <c r="AR72" i="4"/>
  <c r="AQ72" i="4"/>
  <c r="AW79" i="4"/>
  <c r="AV79" i="4"/>
  <c r="AU79" i="4"/>
  <c r="AW78" i="4"/>
  <c r="AV78" i="4"/>
  <c r="AU78" i="4"/>
  <c r="AW77" i="4"/>
  <c r="AV77" i="4"/>
  <c r="AU77" i="4"/>
  <c r="AW76" i="4"/>
  <c r="AV76" i="4"/>
  <c r="AU76" i="4"/>
  <c r="AW75" i="4"/>
  <c r="AV75" i="4"/>
  <c r="AU75" i="4"/>
  <c r="AW74" i="4"/>
  <c r="AV74" i="4"/>
  <c r="AU74" i="4"/>
  <c r="AW73" i="4"/>
  <c r="AV73" i="4"/>
  <c r="AU73" i="4"/>
  <c r="AW72" i="4"/>
  <c r="AV72" i="4"/>
  <c r="AU72" i="4"/>
  <c r="BA79" i="4"/>
  <c r="AZ79" i="4"/>
  <c r="AY79" i="4"/>
  <c r="BA78" i="4"/>
  <c r="AZ78" i="4"/>
  <c r="AY78" i="4"/>
  <c r="BA77" i="4"/>
  <c r="AZ77" i="4"/>
  <c r="AY77" i="4"/>
  <c r="BA76" i="4"/>
  <c r="AZ76" i="4"/>
  <c r="AY76" i="4"/>
  <c r="BA75" i="4"/>
  <c r="AZ75" i="4"/>
  <c r="AY75" i="4"/>
  <c r="BA74" i="4"/>
  <c r="AZ74" i="4"/>
  <c r="AY74" i="4"/>
  <c r="BA73" i="4"/>
  <c r="AZ73" i="4"/>
  <c r="AY73" i="4"/>
  <c r="BA72" i="4"/>
  <c r="AZ72" i="4"/>
  <c r="AY72" i="4"/>
  <c r="BE79" i="4"/>
  <c r="BD79" i="4"/>
  <c r="BC79" i="4"/>
  <c r="BE78" i="4"/>
  <c r="BD78" i="4"/>
  <c r="BC78" i="4"/>
  <c r="BE77" i="4"/>
  <c r="BD77" i="4"/>
  <c r="BC77" i="4"/>
  <c r="BE76" i="4"/>
  <c r="BD76" i="4"/>
  <c r="BC76" i="4"/>
  <c r="BE75" i="4"/>
  <c r="BD75" i="4"/>
  <c r="BC75" i="4"/>
  <c r="BE74" i="4"/>
  <c r="BD74" i="4"/>
  <c r="BC74" i="4"/>
  <c r="BE73" i="4"/>
  <c r="BD73" i="4"/>
  <c r="BC73" i="4"/>
  <c r="BE72" i="4"/>
  <c r="BD72" i="4"/>
  <c r="BC72" i="4"/>
  <c r="BG73" i="4"/>
  <c r="BH73" i="4"/>
  <c r="BI73" i="4"/>
  <c r="BG74" i="4"/>
  <c r="BH74" i="4"/>
  <c r="BI74" i="4"/>
  <c r="BG75" i="4"/>
  <c r="BH75" i="4"/>
  <c r="BI75" i="4"/>
  <c r="BG76" i="4"/>
  <c r="BH76" i="4"/>
  <c r="BI76" i="4"/>
  <c r="BG77" i="4"/>
  <c r="BH77" i="4"/>
  <c r="BI77" i="4"/>
  <c r="BG78" i="4"/>
  <c r="BH78" i="4"/>
  <c r="BI78" i="4"/>
  <c r="BG79" i="4"/>
  <c r="BH79" i="4"/>
  <c r="BI79" i="4"/>
  <c r="BI72" i="4"/>
  <c r="BH72" i="4"/>
  <c r="BG72" i="4"/>
  <c r="BI106" i="4"/>
  <c r="BH106" i="4"/>
  <c r="BG106" i="4"/>
  <c r="BE106" i="4"/>
  <c r="BD106" i="4"/>
  <c r="BC106" i="4"/>
  <c r="BA106" i="4"/>
  <c r="AZ106" i="4"/>
  <c r="AY106" i="4"/>
  <c r="AW106" i="4"/>
  <c r="AV106" i="4"/>
  <c r="AU106" i="4"/>
  <c r="AS106" i="4"/>
  <c r="AR106" i="4"/>
  <c r="AQ106" i="4"/>
  <c r="AO106" i="4"/>
  <c r="AN106" i="4"/>
  <c r="AM106" i="4"/>
  <c r="AK106" i="4"/>
  <c r="AJ106" i="4"/>
  <c r="AI106" i="4"/>
  <c r="AG106" i="4"/>
  <c r="AF106" i="4"/>
  <c r="AE106" i="4"/>
  <c r="DF40" i="3" l="1"/>
  <c r="A39" i="3"/>
  <c r="A39" i="4" s="1"/>
  <c r="AH88" i="3"/>
  <c r="AH83" i="4"/>
  <c r="AT88" i="3"/>
  <c r="AT83" i="4"/>
  <c r="AP88" i="3"/>
  <c r="AP83" i="4"/>
  <c r="AF69" i="4"/>
  <c r="AJ69" i="4"/>
  <c r="AR69" i="4"/>
  <c r="AZ69" i="4"/>
  <c r="BH69" i="4"/>
  <c r="AM69" i="4"/>
  <c r="AS69" i="4"/>
  <c r="BI69" i="4"/>
  <c r="AN69" i="4"/>
  <c r="AV69" i="4"/>
  <c r="BD69" i="4"/>
  <c r="AK69" i="4"/>
  <c r="AU69" i="4"/>
  <c r="BA69" i="4"/>
  <c r="BC69" i="4"/>
  <c r="AG69" i="4"/>
  <c r="AI69" i="4"/>
  <c r="AO69" i="4"/>
  <c r="AQ69" i="4"/>
  <c r="AW69" i="4"/>
  <c r="AY69" i="4"/>
  <c r="BE69" i="4"/>
  <c r="BG69" i="4"/>
  <c r="BK72" i="3"/>
  <c r="AD80" i="3"/>
  <c r="Y126" i="4"/>
  <c r="P16" i="4"/>
  <c r="Q16" i="4"/>
  <c r="P17" i="4"/>
  <c r="Q17" i="4"/>
  <c r="P18" i="4"/>
  <c r="Q18" i="4"/>
  <c r="P19" i="4"/>
  <c r="Q19" i="4"/>
  <c r="P20" i="4"/>
  <c r="Q20" i="4"/>
  <c r="P21" i="4"/>
  <c r="Q21" i="4"/>
  <c r="P22" i="4"/>
  <c r="Q22" i="4"/>
  <c r="P23" i="4"/>
  <c r="Q23" i="4"/>
  <c r="P24" i="4"/>
  <c r="Q24" i="4"/>
  <c r="P25" i="4"/>
  <c r="Q25" i="4"/>
  <c r="P26" i="4"/>
  <c r="Q26" i="4"/>
  <c r="P27" i="4"/>
  <c r="Q27" i="4"/>
  <c r="P28" i="4"/>
  <c r="Q28" i="4"/>
  <c r="P29" i="4"/>
  <c r="Q29" i="4"/>
  <c r="P30" i="4"/>
  <c r="Q30" i="4"/>
  <c r="P31" i="4"/>
  <c r="Q31" i="4"/>
  <c r="P32" i="4"/>
  <c r="Q32" i="4"/>
  <c r="P33" i="4"/>
  <c r="Q33" i="4"/>
  <c r="P34" i="4"/>
  <c r="Q34" i="4"/>
  <c r="P35" i="4"/>
  <c r="Q35" i="4"/>
  <c r="P36" i="4"/>
  <c r="Q36" i="4"/>
  <c r="P37" i="4"/>
  <c r="Q37" i="4"/>
  <c r="P38" i="4"/>
  <c r="Q38" i="4"/>
  <c r="P39" i="4"/>
  <c r="Q39" i="4"/>
  <c r="P40" i="4"/>
  <c r="Q40" i="4"/>
  <c r="P41" i="4"/>
  <c r="Q41" i="4"/>
  <c r="P42" i="4"/>
  <c r="Q42" i="4"/>
  <c r="P43" i="4"/>
  <c r="Q43" i="4"/>
  <c r="P44" i="4"/>
  <c r="Q44" i="4"/>
  <c r="P45" i="4"/>
  <c r="Q45" i="4"/>
  <c r="P46" i="4"/>
  <c r="Q46" i="4"/>
  <c r="P47" i="4"/>
  <c r="Q47" i="4"/>
  <c r="P48" i="4"/>
  <c r="Q48" i="4"/>
  <c r="P49" i="4"/>
  <c r="Q49" i="4"/>
  <c r="P50" i="4"/>
  <c r="Q50" i="4"/>
  <c r="P51" i="4"/>
  <c r="Q51" i="4"/>
  <c r="P52" i="4"/>
  <c r="Q52" i="4"/>
  <c r="P53" i="4"/>
  <c r="Q53" i="4"/>
  <c r="P54" i="4"/>
  <c r="Q54" i="4"/>
  <c r="P55" i="4"/>
  <c r="Q55" i="4"/>
  <c r="P56" i="4"/>
  <c r="Q56" i="4"/>
  <c r="P57" i="4"/>
  <c r="Q57" i="4"/>
  <c r="P58" i="4"/>
  <c r="Q58" i="4"/>
  <c r="P59" i="4"/>
  <c r="Q59" i="4"/>
  <c r="P60" i="4"/>
  <c r="Q60" i="4"/>
  <c r="P61" i="4"/>
  <c r="Q61" i="4"/>
  <c r="P62" i="4"/>
  <c r="Q62" i="4"/>
  <c r="P63" i="4"/>
  <c r="Q63" i="4"/>
  <c r="P64" i="4"/>
  <c r="Q64" i="4"/>
  <c r="P15" i="4"/>
  <c r="Q15" i="4"/>
  <c r="Y16" i="4"/>
  <c r="Z16" i="4" s="1"/>
  <c r="Y17" i="4"/>
  <c r="Z17" i="4" s="1"/>
  <c r="Y18" i="4"/>
  <c r="Z18" i="4" s="1"/>
  <c r="Y19" i="4"/>
  <c r="Z19" i="4" s="1"/>
  <c r="Y20" i="4"/>
  <c r="Z20" i="4" s="1"/>
  <c r="Y21" i="4"/>
  <c r="Z21" i="4" s="1"/>
  <c r="Y22" i="4"/>
  <c r="Z22" i="4" s="1"/>
  <c r="Y23" i="4"/>
  <c r="Z23" i="4" s="1"/>
  <c r="Y24" i="4"/>
  <c r="Z24" i="4" s="1"/>
  <c r="Y25" i="4"/>
  <c r="Z25" i="4" s="1"/>
  <c r="Y26" i="4"/>
  <c r="Z26" i="4" s="1"/>
  <c r="Y27" i="4"/>
  <c r="Z27" i="4" s="1"/>
  <c r="Y28" i="4"/>
  <c r="Z28" i="4" s="1"/>
  <c r="Y29" i="4"/>
  <c r="Z29" i="4" s="1"/>
  <c r="Y30" i="4"/>
  <c r="Z30" i="4" s="1"/>
  <c r="Y31" i="4"/>
  <c r="Z31" i="4" s="1"/>
  <c r="Y32" i="4"/>
  <c r="Z32" i="4" s="1"/>
  <c r="Y33" i="4"/>
  <c r="Z33" i="4" s="1"/>
  <c r="Y34" i="4"/>
  <c r="Z34" i="4" s="1"/>
  <c r="Y35" i="4"/>
  <c r="Z35" i="4" s="1"/>
  <c r="Y36" i="4"/>
  <c r="Z36" i="4" s="1"/>
  <c r="Y37" i="4"/>
  <c r="Z37" i="4" s="1"/>
  <c r="Y38" i="4"/>
  <c r="Z38" i="4" s="1"/>
  <c r="Y39" i="4"/>
  <c r="Z39" i="4" s="1"/>
  <c r="Y40" i="4"/>
  <c r="Z40" i="4" s="1"/>
  <c r="Y41" i="4"/>
  <c r="Z41" i="4" s="1"/>
  <c r="Y42" i="4"/>
  <c r="Z42" i="4" s="1"/>
  <c r="Y43" i="4"/>
  <c r="Z43" i="4" s="1"/>
  <c r="Y44" i="4"/>
  <c r="Z44" i="4" s="1"/>
  <c r="Y45" i="4"/>
  <c r="Z45" i="4" s="1"/>
  <c r="Y46" i="4"/>
  <c r="Z46" i="4" s="1"/>
  <c r="Y47" i="4"/>
  <c r="Z47" i="4" s="1"/>
  <c r="Y48" i="4"/>
  <c r="Z48" i="4" s="1"/>
  <c r="Y49" i="4"/>
  <c r="Z49" i="4" s="1"/>
  <c r="Y50" i="4"/>
  <c r="Z50" i="4" s="1"/>
  <c r="Y51" i="4"/>
  <c r="Z51" i="4" s="1"/>
  <c r="Y52" i="4"/>
  <c r="Z52" i="4" s="1"/>
  <c r="Y53" i="4"/>
  <c r="Z53" i="4" s="1"/>
  <c r="Y54" i="4"/>
  <c r="Z54" i="4" s="1"/>
  <c r="Y55" i="4"/>
  <c r="Z55" i="4" s="1"/>
  <c r="Y56" i="4"/>
  <c r="Z56" i="4" s="1"/>
  <c r="Y57" i="4"/>
  <c r="Z57" i="4" s="1"/>
  <c r="Y58" i="4"/>
  <c r="Z58" i="4" s="1"/>
  <c r="Y59" i="4"/>
  <c r="Z59" i="4" s="1"/>
  <c r="Y60" i="4"/>
  <c r="Z60" i="4" s="1"/>
  <c r="Y61" i="4"/>
  <c r="Z61" i="4" s="1"/>
  <c r="Y62" i="4"/>
  <c r="Z62" i="4" s="1"/>
  <c r="Y63" i="4"/>
  <c r="Z63" i="4" s="1"/>
  <c r="Y64" i="4"/>
  <c r="Z64" i="4" s="1"/>
  <c r="Y15" i="4"/>
  <c r="Z15" i="4" s="1"/>
  <c r="R16" i="4"/>
  <c r="S16" i="4"/>
  <c r="T16" i="4"/>
  <c r="V16" i="4"/>
  <c r="W16" i="4"/>
  <c r="X16" i="4"/>
  <c r="R17" i="4"/>
  <c r="S17" i="4"/>
  <c r="T17" i="4"/>
  <c r="U17" i="4"/>
  <c r="V17" i="4"/>
  <c r="W17" i="4"/>
  <c r="X17" i="4"/>
  <c r="R18" i="4"/>
  <c r="S18" i="4"/>
  <c r="T18" i="4"/>
  <c r="U18" i="4"/>
  <c r="V18" i="4"/>
  <c r="W18" i="4"/>
  <c r="X18" i="4"/>
  <c r="R19" i="4"/>
  <c r="S19" i="4"/>
  <c r="T19" i="4"/>
  <c r="U19" i="4"/>
  <c r="V19" i="4"/>
  <c r="W19" i="4"/>
  <c r="X19" i="4"/>
  <c r="R20" i="4"/>
  <c r="S20" i="4"/>
  <c r="T20" i="4"/>
  <c r="U20" i="4"/>
  <c r="V20" i="4"/>
  <c r="W20" i="4"/>
  <c r="X20" i="4"/>
  <c r="R21" i="4"/>
  <c r="S21" i="4"/>
  <c r="T21" i="4"/>
  <c r="U21" i="4"/>
  <c r="V21" i="4"/>
  <c r="W21" i="4"/>
  <c r="X21" i="4"/>
  <c r="R22" i="4"/>
  <c r="S22" i="4"/>
  <c r="T22" i="4"/>
  <c r="U22" i="4"/>
  <c r="V22" i="4"/>
  <c r="W22" i="4"/>
  <c r="X22" i="4"/>
  <c r="R23" i="4"/>
  <c r="S23" i="4"/>
  <c r="T23" i="4"/>
  <c r="U23" i="4"/>
  <c r="V23" i="4"/>
  <c r="W23" i="4"/>
  <c r="X23" i="4"/>
  <c r="R24" i="4"/>
  <c r="S24" i="4"/>
  <c r="T24" i="4"/>
  <c r="U24" i="4"/>
  <c r="V24" i="4"/>
  <c r="W24" i="4"/>
  <c r="X24" i="4"/>
  <c r="R25" i="4"/>
  <c r="S25" i="4"/>
  <c r="T25" i="4"/>
  <c r="U25" i="4"/>
  <c r="V25" i="4"/>
  <c r="W25" i="4"/>
  <c r="X25" i="4"/>
  <c r="R26" i="4"/>
  <c r="S26" i="4"/>
  <c r="T26" i="4"/>
  <c r="U26" i="4"/>
  <c r="V26" i="4"/>
  <c r="W26" i="4"/>
  <c r="X26" i="4"/>
  <c r="R27" i="4"/>
  <c r="S27" i="4"/>
  <c r="T27" i="4"/>
  <c r="U27" i="4"/>
  <c r="V27" i="4"/>
  <c r="W27" i="4"/>
  <c r="X27" i="4"/>
  <c r="R28" i="4"/>
  <c r="S28" i="4"/>
  <c r="T28" i="4"/>
  <c r="U28" i="4"/>
  <c r="V28" i="4"/>
  <c r="W28" i="4"/>
  <c r="X28" i="4"/>
  <c r="R29" i="4"/>
  <c r="S29" i="4"/>
  <c r="T29" i="4"/>
  <c r="U29" i="4"/>
  <c r="V29" i="4"/>
  <c r="W29" i="4"/>
  <c r="X29" i="4"/>
  <c r="R30" i="4"/>
  <c r="S30" i="4"/>
  <c r="T30" i="4"/>
  <c r="U30" i="4"/>
  <c r="V30" i="4"/>
  <c r="W30" i="4"/>
  <c r="X30" i="4"/>
  <c r="R31" i="4"/>
  <c r="S31" i="4"/>
  <c r="T31" i="4"/>
  <c r="U31" i="4"/>
  <c r="V31" i="4"/>
  <c r="W31" i="4"/>
  <c r="X31" i="4"/>
  <c r="R32" i="4"/>
  <c r="S32" i="4"/>
  <c r="T32" i="4"/>
  <c r="U32" i="4"/>
  <c r="V32" i="4"/>
  <c r="W32" i="4"/>
  <c r="X32" i="4"/>
  <c r="R33" i="4"/>
  <c r="S33" i="4"/>
  <c r="T33" i="4"/>
  <c r="U33" i="4"/>
  <c r="V33" i="4"/>
  <c r="W33" i="4"/>
  <c r="X33" i="4"/>
  <c r="R34" i="4"/>
  <c r="S34" i="4"/>
  <c r="T34" i="4"/>
  <c r="U34" i="4"/>
  <c r="V34" i="4"/>
  <c r="W34" i="4"/>
  <c r="X34" i="4"/>
  <c r="R35" i="4"/>
  <c r="S35" i="4"/>
  <c r="T35" i="4"/>
  <c r="U35" i="4"/>
  <c r="V35" i="4"/>
  <c r="W35" i="4"/>
  <c r="X35" i="4"/>
  <c r="R36" i="4"/>
  <c r="S36" i="4"/>
  <c r="T36" i="4"/>
  <c r="U36" i="4"/>
  <c r="V36" i="4"/>
  <c r="W36" i="4"/>
  <c r="X36" i="4"/>
  <c r="R37" i="4"/>
  <c r="S37" i="4"/>
  <c r="T37" i="4"/>
  <c r="U37" i="4"/>
  <c r="V37" i="4"/>
  <c r="W37" i="4"/>
  <c r="X37" i="4"/>
  <c r="R38" i="4"/>
  <c r="S38" i="4"/>
  <c r="T38" i="4"/>
  <c r="U38" i="4"/>
  <c r="V38" i="4"/>
  <c r="W38" i="4"/>
  <c r="X38" i="4"/>
  <c r="R39" i="4"/>
  <c r="S39" i="4"/>
  <c r="T39" i="4"/>
  <c r="U39" i="4"/>
  <c r="V39" i="4"/>
  <c r="W39" i="4"/>
  <c r="X39" i="4"/>
  <c r="R40" i="4"/>
  <c r="S40" i="4"/>
  <c r="T40" i="4"/>
  <c r="U40" i="4"/>
  <c r="W40" i="4"/>
  <c r="X40" i="4"/>
  <c r="R41" i="4"/>
  <c r="S41" i="4"/>
  <c r="T41" i="4"/>
  <c r="U41" i="4"/>
  <c r="V41" i="4"/>
  <c r="W41" i="4"/>
  <c r="X41" i="4"/>
  <c r="R42" i="4"/>
  <c r="S42" i="4"/>
  <c r="T42" i="4"/>
  <c r="U42" i="4"/>
  <c r="V42" i="4"/>
  <c r="W42" i="4"/>
  <c r="X42" i="4"/>
  <c r="R43" i="4"/>
  <c r="S43" i="4"/>
  <c r="T43" i="4"/>
  <c r="U43" i="4"/>
  <c r="V43" i="4"/>
  <c r="W43" i="4"/>
  <c r="X43" i="4"/>
  <c r="R44" i="4"/>
  <c r="S44" i="4"/>
  <c r="T44" i="4"/>
  <c r="U44" i="4"/>
  <c r="V44" i="4"/>
  <c r="W44" i="4"/>
  <c r="X44" i="4"/>
  <c r="R45" i="4"/>
  <c r="S45" i="4"/>
  <c r="T45" i="4"/>
  <c r="U45" i="4"/>
  <c r="V45" i="4"/>
  <c r="W45" i="4"/>
  <c r="X45" i="4"/>
  <c r="R46" i="4"/>
  <c r="S46" i="4"/>
  <c r="T46" i="4"/>
  <c r="U46" i="4"/>
  <c r="V46" i="4"/>
  <c r="W46" i="4"/>
  <c r="X46" i="4"/>
  <c r="R47" i="4"/>
  <c r="S47" i="4"/>
  <c r="T47" i="4"/>
  <c r="U47" i="4"/>
  <c r="V47" i="4"/>
  <c r="W47" i="4"/>
  <c r="X47" i="4"/>
  <c r="R48" i="4"/>
  <c r="S48" i="4"/>
  <c r="T48" i="4"/>
  <c r="U48" i="4"/>
  <c r="V48" i="4"/>
  <c r="W48" i="4"/>
  <c r="X48" i="4"/>
  <c r="R49" i="4"/>
  <c r="S49" i="4"/>
  <c r="T49" i="4"/>
  <c r="U49" i="4"/>
  <c r="V49" i="4"/>
  <c r="W49" i="4"/>
  <c r="X49" i="4"/>
  <c r="R50" i="4"/>
  <c r="S50" i="4"/>
  <c r="T50" i="4"/>
  <c r="U50" i="4"/>
  <c r="V50" i="4"/>
  <c r="W50" i="4"/>
  <c r="X50" i="4"/>
  <c r="R51" i="4"/>
  <c r="S51" i="4"/>
  <c r="T51" i="4"/>
  <c r="U51" i="4"/>
  <c r="V51" i="4"/>
  <c r="W51" i="4"/>
  <c r="X51" i="4"/>
  <c r="R52" i="4"/>
  <c r="S52" i="4"/>
  <c r="T52" i="4"/>
  <c r="U52" i="4"/>
  <c r="V52" i="4"/>
  <c r="W52" i="4"/>
  <c r="X52" i="4"/>
  <c r="R53" i="4"/>
  <c r="S53" i="4"/>
  <c r="T53" i="4"/>
  <c r="U53" i="4"/>
  <c r="V53" i="4"/>
  <c r="W53" i="4"/>
  <c r="X53" i="4"/>
  <c r="R54" i="4"/>
  <c r="S54" i="4"/>
  <c r="T54" i="4"/>
  <c r="U54" i="4"/>
  <c r="V54" i="4"/>
  <c r="W54" i="4"/>
  <c r="X54" i="4"/>
  <c r="R55" i="4"/>
  <c r="S55" i="4"/>
  <c r="T55" i="4"/>
  <c r="U55" i="4"/>
  <c r="V55" i="4"/>
  <c r="W55" i="4"/>
  <c r="X55" i="4"/>
  <c r="R56" i="4"/>
  <c r="S56" i="4"/>
  <c r="T56" i="4"/>
  <c r="U56" i="4"/>
  <c r="V56" i="4"/>
  <c r="W56" i="4"/>
  <c r="X56" i="4"/>
  <c r="R57" i="4"/>
  <c r="S57" i="4"/>
  <c r="T57" i="4"/>
  <c r="U57" i="4"/>
  <c r="V57" i="4"/>
  <c r="W57" i="4"/>
  <c r="X57" i="4"/>
  <c r="R58" i="4"/>
  <c r="S58" i="4"/>
  <c r="T58" i="4"/>
  <c r="U58" i="4"/>
  <c r="V58" i="4"/>
  <c r="W58" i="4"/>
  <c r="X58" i="4"/>
  <c r="R59" i="4"/>
  <c r="S59" i="4"/>
  <c r="T59" i="4"/>
  <c r="U59" i="4"/>
  <c r="V59" i="4"/>
  <c r="W59" i="4"/>
  <c r="X59" i="4"/>
  <c r="R60" i="4"/>
  <c r="S60" i="4"/>
  <c r="T60" i="4"/>
  <c r="U60" i="4"/>
  <c r="V60" i="4"/>
  <c r="W60" i="4"/>
  <c r="X60" i="4"/>
  <c r="R61" i="4"/>
  <c r="S61" i="4"/>
  <c r="T61" i="4"/>
  <c r="U61" i="4"/>
  <c r="V61" i="4"/>
  <c r="W61" i="4"/>
  <c r="X61" i="4"/>
  <c r="R62" i="4"/>
  <c r="S62" i="4"/>
  <c r="T62" i="4"/>
  <c r="U62" i="4"/>
  <c r="V62" i="4"/>
  <c r="W62" i="4"/>
  <c r="X62" i="4"/>
  <c r="R63" i="4"/>
  <c r="S63" i="4"/>
  <c r="T63" i="4"/>
  <c r="U63" i="4"/>
  <c r="V63" i="4"/>
  <c r="W63" i="4"/>
  <c r="X63" i="4"/>
  <c r="R64" i="4"/>
  <c r="S64" i="4"/>
  <c r="T64" i="4"/>
  <c r="U64" i="4"/>
  <c r="V64" i="4"/>
  <c r="W64" i="4"/>
  <c r="X64" i="4"/>
  <c r="U15" i="4"/>
  <c r="V15" i="4"/>
  <c r="W15" i="4"/>
  <c r="X15" i="4"/>
  <c r="S15" i="4"/>
  <c r="R15" i="4"/>
  <c r="H16" i="4"/>
  <c r="I16" i="4"/>
  <c r="J16" i="4"/>
  <c r="K16" i="4"/>
  <c r="M16" i="4"/>
  <c r="N16" i="4"/>
  <c r="O16" i="4"/>
  <c r="H17" i="4"/>
  <c r="I17" i="4"/>
  <c r="J17" i="4"/>
  <c r="K17" i="4"/>
  <c r="M17" i="4"/>
  <c r="N17" i="4"/>
  <c r="O17" i="4"/>
  <c r="H18" i="4"/>
  <c r="I18" i="4"/>
  <c r="J18" i="4"/>
  <c r="K18" i="4"/>
  <c r="M18" i="4"/>
  <c r="N18" i="4"/>
  <c r="O18" i="4"/>
  <c r="H19" i="4"/>
  <c r="I19" i="4"/>
  <c r="J19" i="4"/>
  <c r="K19" i="4"/>
  <c r="M19" i="4"/>
  <c r="N19" i="4"/>
  <c r="O19" i="4"/>
  <c r="H20" i="4"/>
  <c r="I20" i="4"/>
  <c r="J20" i="4"/>
  <c r="K20" i="4"/>
  <c r="M20" i="4"/>
  <c r="N20" i="4"/>
  <c r="O20" i="4"/>
  <c r="H21" i="4"/>
  <c r="I21" i="4"/>
  <c r="J21" i="4"/>
  <c r="K21" i="4"/>
  <c r="M21" i="4"/>
  <c r="N21" i="4"/>
  <c r="O21" i="4"/>
  <c r="H22" i="4"/>
  <c r="I22" i="4"/>
  <c r="J22" i="4"/>
  <c r="K22" i="4"/>
  <c r="M22" i="4"/>
  <c r="N22" i="4"/>
  <c r="O22" i="4"/>
  <c r="H23" i="4"/>
  <c r="I23" i="4"/>
  <c r="J23" i="4"/>
  <c r="K23" i="4"/>
  <c r="M23" i="4"/>
  <c r="N23" i="4"/>
  <c r="O23" i="4"/>
  <c r="H24" i="4"/>
  <c r="I24" i="4"/>
  <c r="J24" i="4"/>
  <c r="K24" i="4"/>
  <c r="M24" i="4"/>
  <c r="N24" i="4"/>
  <c r="O24" i="4"/>
  <c r="H25" i="4"/>
  <c r="I25" i="4"/>
  <c r="J25" i="4"/>
  <c r="K25" i="4"/>
  <c r="M25" i="4"/>
  <c r="N25" i="4"/>
  <c r="O25" i="4"/>
  <c r="H26" i="4"/>
  <c r="I26" i="4"/>
  <c r="J26" i="4"/>
  <c r="K26" i="4"/>
  <c r="M26" i="4"/>
  <c r="N26" i="4"/>
  <c r="O26" i="4"/>
  <c r="H27" i="4"/>
  <c r="I27" i="4"/>
  <c r="J27" i="4"/>
  <c r="K27" i="4"/>
  <c r="M27" i="4"/>
  <c r="N27" i="4"/>
  <c r="O27" i="4"/>
  <c r="H28" i="4"/>
  <c r="I28" i="4"/>
  <c r="J28" i="4"/>
  <c r="K28" i="4"/>
  <c r="M28" i="4"/>
  <c r="N28" i="4"/>
  <c r="O28" i="4"/>
  <c r="H29" i="4"/>
  <c r="I29" i="4"/>
  <c r="J29" i="4"/>
  <c r="K29" i="4"/>
  <c r="M29" i="4"/>
  <c r="N29" i="4"/>
  <c r="O29" i="4"/>
  <c r="H30" i="4"/>
  <c r="I30" i="4"/>
  <c r="J30" i="4"/>
  <c r="K30" i="4"/>
  <c r="M30" i="4"/>
  <c r="N30" i="4"/>
  <c r="O30" i="4"/>
  <c r="H31" i="4"/>
  <c r="I31" i="4"/>
  <c r="J31" i="4"/>
  <c r="K31" i="4"/>
  <c r="M31" i="4"/>
  <c r="N31" i="4"/>
  <c r="O31" i="4"/>
  <c r="H32" i="4"/>
  <c r="I32" i="4"/>
  <c r="J32" i="4"/>
  <c r="K32" i="4"/>
  <c r="M32" i="4"/>
  <c r="N32" i="4"/>
  <c r="O32" i="4"/>
  <c r="H33" i="4"/>
  <c r="I33" i="4"/>
  <c r="J33" i="4"/>
  <c r="K33" i="4"/>
  <c r="M33" i="4"/>
  <c r="N33" i="4"/>
  <c r="O33" i="4"/>
  <c r="H34" i="4"/>
  <c r="I34" i="4"/>
  <c r="J34" i="4"/>
  <c r="K34" i="4"/>
  <c r="M34" i="4"/>
  <c r="N34" i="4"/>
  <c r="O34" i="4"/>
  <c r="H35" i="4"/>
  <c r="I35" i="4"/>
  <c r="J35" i="4"/>
  <c r="K35" i="4"/>
  <c r="M35" i="4"/>
  <c r="N35" i="4"/>
  <c r="O35" i="4"/>
  <c r="H36" i="4"/>
  <c r="I36" i="4"/>
  <c r="J36" i="4"/>
  <c r="K36" i="4"/>
  <c r="M36" i="4"/>
  <c r="N36" i="4"/>
  <c r="O36" i="4"/>
  <c r="H37" i="4"/>
  <c r="I37" i="4"/>
  <c r="J37" i="4"/>
  <c r="K37" i="4"/>
  <c r="M37" i="4"/>
  <c r="N37" i="4"/>
  <c r="O37" i="4"/>
  <c r="H38" i="4"/>
  <c r="I38" i="4"/>
  <c r="J38" i="4"/>
  <c r="K38" i="4"/>
  <c r="M38" i="4"/>
  <c r="N38" i="4"/>
  <c r="O38" i="4"/>
  <c r="H39" i="4"/>
  <c r="I39" i="4"/>
  <c r="J39" i="4"/>
  <c r="K39" i="4"/>
  <c r="M39" i="4"/>
  <c r="N39" i="4"/>
  <c r="O39" i="4"/>
  <c r="H40" i="4"/>
  <c r="I40" i="4"/>
  <c r="J40" i="4"/>
  <c r="K40" i="4"/>
  <c r="M40" i="4"/>
  <c r="N40" i="4"/>
  <c r="O40" i="4"/>
  <c r="H41" i="4"/>
  <c r="I41" i="4"/>
  <c r="J41" i="4"/>
  <c r="K41" i="4"/>
  <c r="M41" i="4"/>
  <c r="N41" i="4"/>
  <c r="O41" i="4"/>
  <c r="H42" i="4"/>
  <c r="I42" i="4"/>
  <c r="J42" i="4"/>
  <c r="K42" i="4"/>
  <c r="M42" i="4"/>
  <c r="N42" i="4"/>
  <c r="O42" i="4"/>
  <c r="H43" i="4"/>
  <c r="I43" i="4"/>
  <c r="J43" i="4"/>
  <c r="K43" i="4"/>
  <c r="M43" i="4"/>
  <c r="N43" i="4"/>
  <c r="O43" i="4"/>
  <c r="H44" i="4"/>
  <c r="I44" i="4"/>
  <c r="J44" i="4"/>
  <c r="K44" i="4"/>
  <c r="M44" i="4"/>
  <c r="N44" i="4"/>
  <c r="O44" i="4"/>
  <c r="H45" i="4"/>
  <c r="I45" i="4"/>
  <c r="J45" i="4"/>
  <c r="K45" i="4"/>
  <c r="M45" i="4"/>
  <c r="N45" i="4"/>
  <c r="O45" i="4"/>
  <c r="H46" i="4"/>
  <c r="I46" i="4"/>
  <c r="J46" i="4"/>
  <c r="K46" i="4"/>
  <c r="M46" i="4"/>
  <c r="N46" i="4"/>
  <c r="O46" i="4"/>
  <c r="H47" i="4"/>
  <c r="I47" i="4"/>
  <c r="J47" i="4"/>
  <c r="K47" i="4"/>
  <c r="M47" i="4"/>
  <c r="N47" i="4"/>
  <c r="O47" i="4"/>
  <c r="H48" i="4"/>
  <c r="I48" i="4"/>
  <c r="J48" i="4"/>
  <c r="K48" i="4"/>
  <c r="M48" i="4"/>
  <c r="N48" i="4"/>
  <c r="O48" i="4"/>
  <c r="H49" i="4"/>
  <c r="I49" i="4"/>
  <c r="J49" i="4"/>
  <c r="K49" i="4"/>
  <c r="M49" i="4"/>
  <c r="N49" i="4"/>
  <c r="O49" i="4"/>
  <c r="H50" i="4"/>
  <c r="I50" i="4"/>
  <c r="J50" i="4"/>
  <c r="K50" i="4"/>
  <c r="M50" i="4"/>
  <c r="N50" i="4"/>
  <c r="O50" i="4"/>
  <c r="H51" i="4"/>
  <c r="I51" i="4"/>
  <c r="J51" i="4"/>
  <c r="K51" i="4"/>
  <c r="M51" i="4"/>
  <c r="N51" i="4"/>
  <c r="O51" i="4"/>
  <c r="H52" i="4"/>
  <c r="I52" i="4"/>
  <c r="J52" i="4"/>
  <c r="K52" i="4"/>
  <c r="M52" i="4"/>
  <c r="N52" i="4"/>
  <c r="O52" i="4"/>
  <c r="H53" i="4"/>
  <c r="I53" i="4"/>
  <c r="J53" i="4"/>
  <c r="K53" i="4"/>
  <c r="M53" i="4"/>
  <c r="N53" i="4"/>
  <c r="O53" i="4"/>
  <c r="H54" i="4"/>
  <c r="I54" i="4"/>
  <c r="J54" i="4"/>
  <c r="K54" i="4"/>
  <c r="M54" i="4"/>
  <c r="N54" i="4"/>
  <c r="O54" i="4"/>
  <c r="H55" i="4"/>
  <c r="I55" i="4"/>
  <c r="J55" i="4"/>
  <c r="K55" i="4"/>
  <c r="M55" i="4"/>
  <c r="N55" i="4"/>
  <c r="O55" i="4"/>
  <c r="H56" i="4"/>
  <c r="I56" i="4"/>
  <c r="J56" i="4"/>
  <c r="K56" i="4"/>
  <c r="M56" i="4"/>
  <c r="N56" i="4"/>
  <c r="O56" i="4"/>
  <c r="H57" i="4"/>
  <c r="I57" i="4"/>
  <c r="J57" i="4"/>
  <c r="K57" i="4"/>
  <c r="M57" i="4"/>
  <c r="N57" i="4"/>
  <c r="O57" i="4"/>
  <c r="H58" i="4"/>
  <c r="I58" i="4"/>
  <c r="J58" i="4"/>
  <c r="K58" i="4"/>
  <c r="M58" i="4"/>
  <c r="N58" i="4"/>
  <c r="O58" i="4"/>
  <c r="H59" i="4"/>
  <c r="I59" i="4"/>
  <c r="J59" i="4"/>
  <c r="K59" i="4"/>
  <c r="M59" i="4"/>
  <c r="N59" i="4"/>
  <c r="O59" i="4"/>
  <c r="H60" i="4"/>
  <c r="I60" i="4"/>
  <c r="J60" i="4"/>
  <c r="K60" i="4"/>
  <c r="M60" i="4"/>
  <c r="N60" i="4"/>
  <c r="O60" i="4"/>
  <c r="H61" i="4"/>
  <c r="I61" i="4"/>
  <c r="J61" i="4"/>
  <c r="K61" i="4"/>
  <c r="M61" i="4"/>
  <c r="N61" i="4"/>
  <c r="O61" i="4"/>
  <c r="H62" i="4"/>
  <c r="I62" i="4"/>
  <c r="J62" i="4"/>
  <c r="K62" i="4"/>
  <c r="M62" i="4"/>
  <c r="N62" i="4"/>
  <c r="O62" i="4"/>
  <c r="H63" i="4"/>
  <c r="I63" i="4"/>
  <c r="J63" i="4"/>
  <c r="K63" i="4"/>
  <c r="M63" i="4"/>
  <c r="N63" i="4"/>
  <c r="O63" i="4"/>
  <c r="H64" i="4"/>
  <c r="I64" i="4"/>
  <c r="J64" i="4"/>
  <c r="K64" i="4"/>
  <c r="M64" i="4"/>
  <c r="N64" i="4"/>
  <c r="O64" i="4"/>
  <c r="J15" i="4"/>
  <c r="K15" i="4"/>
  <c r="M15" i="4"/>
  <c r="N15" i="4"/>
  <c r="O15" i="4"/>
  <c r="I15" i="4"/>
  <c r="H15" i="4"/>
  <c r="D17" i="4"/>
  <c r="E17" i="4"/>
  <c r="F17" i="4"/>
  <c r="G17" i="4"/>
  <c r="D18" i="4"/>
  <c r="E18" i="4"/>
  <c r="F18" i="4"/>
  <c r="G18" i="4"/>
  <c r="D19" i="4"/>
  <c r="E19" i="4"/>
  <c r="F19" i="4"/>
  <c r="G19" i="4"/>
  <c r="D20" i="4"/>
  <c r="E20" i="4"/>
  <c r="F20" i="4"/>
  <c r="G20" i="4"/>
  <c r="D21" i="4"/>
  <c r="E21" i="4"/>
  <c r="F21" i="4"/>
  <c r="G21" i="4"/>
  <c r="D22" i="4"/>
  <c r="E22" i="4"/>
  <c r="F22" i="4"/>
  <c r="G22" i="4"/>
  <c r="D23" i="4"/>
  <c r="E23" i="4"/>
  <c r="F23" i="4"/>
  <c r="G23" i="4"/>
  <c r="D24" i="4"/>
  <c r="E24" i="4"/>
  <c r="F24" i="4"/>
  <c r="G24" i="4"/>
  <c r="D25" i="4"/>
  <c r="E25" i="4"/>
  <c r="F25" i="4"/>
  <c r="G25" i="4"/>
  <c r="D26" i="4"/>
  <c r="E26" i="4"/>
  <c r="F26" i="4"/>
  <c r="G26" i="4"/>
  <c r="D27" i="4"/>
  <c r="E27" i="4"/>
  <c r="F27" i="4"/>
  <c r="G27" i="4"/>
  <c r="D28" i="4"/>
  <c r="E28" i="4"/>
  <c r="F28" i="4"/>
  <c r="G28" i="4"/>
  <c r="D29" i="4"/>
  <c r="E29" i="4"/>
  <c r="F29" i="4"/>
  <c r="G29" i="4"/>
  <c r="D30" i="4"/>
  <c r="E30" i="4"/>
  <c r="F30" i="4"/>
  <c r="G30" i="4"/>
  <c r="D31" i="4"/>
  <c r="E31" i="4"/>
  <c r="F31" i="4"/>
  <c r="G31" i="4"/>
  <c r="D32" i="4"/>
  <c r="E32" i="4"/>
  <c r="F32" i="4"/>
  <c r="G32" i="4"/>
  <c r="D33" i="4"/>
  <c r="E33" i="4"/>
  <c r="F33" i="4"/>
  <c r="G33" i="4"/>
  <c r="D34" i="4"/>
  <c r="E34" i="4"/>
  <c r="F34" i="4"/>
  <c r="G34" i="4"/>
  <c r="D35" i="4"/>
  <c r="E35" i="4"/>
  <c r="F35" i="4"/>
  <c r="G35" i="4"/>
  <c r="D36" i="4"/>
  <c r="E36" i="4"/>
  <c r="F36" i="4"/>
  <c r="G36" i="4"/>
  <c r="D37" i="4"/>
  <c r="E37" i="4"/>
  <c r="F37" i="4"/>
  <c r="G37" i="4"/>
  <c r="D38" i="4"/>
  <c r="E38" i="4"/>
  <c r="F38" i="4"/>
  <c r="G38" i="4"/>
  <c r="D39" i="4"/>
  <c r="E39" i="4"/>
  <c r="F39" i="4"/>
  <c r="G39" i="4"/>
  <c r="D40" i="4"/>
  <c r="E40" i="4"/>
  <c r="F40" i="4"/>
  <c r="G40" i="4"/>
  <c r="D41" i="4"/>
  <c r="E41" i="4"/>
  <c r="F41" i="4"/>
  <c r="G41" i="4"/>
  <c r="D42" i="4"/>
  <c r="E42" i="4"/>
  <c r="F42" i="4"/>
  <c r="G42" i="4"/>
  <c r="D43" i="4"/>
  <c r="E43" i="4"/>
  <c r="F43" i="4"/>
  <c r="G43" i="4"/>
  <c r="D44" i="4"/>
  <c r="E44" i="4"/>
  <c r="F44" i="4"/>
  <c r="G44" i="4"/>
  <c r="D45" i="4"/>
  <c r="E45" i="4"/>
  <c r="F45" i="4"/>
  <c r="G45" i="4"/>
  <c r="D46" i="4"/>
  <c r="E46" i="4"/>
  <c r="F46" i="4"/>
  <c r="G46" i="4"/>
  <c r="D47" i="4"/>
  <c r="E47" i="4"/>
  <c r="F47" i="4"/>
  <c r="G47" i="4"/>
  <c r="D48" i="4"/>
  <c r="E48" i="4"/>
  <c r="F48" i="4"/>
  <c r="G48" i="4"/>
  <c r="D49" i="4"/>
  <c r="E49" i="4"/>
  <c r="F49" i="4"/>
  <c r="G49" i="4"/>
  <c r="D50" i="4"/>
  <c r="E50" i="4"/>
  <c r="F50" i="4"/>
  <c r="G50" i="4"/>
  <c r="D51" i="4"/>
  <c r="E51" i="4"/>
  <c r="F51" i="4"/>
  <c r="G51" i="4"/>
  <c r="D52" i="4"/>
  <c r="E52" i="4"/>
  <c r="F52" i="4"/>
  <c r="G52" i="4"/>
  <c r="D53" i="4"/>
  <c r="E53" i="4"/>
  <c r="F53" i="4"/>
  <c r="G53" i="4"/>
  <c r="D54" i="4"/>
  <c r="E54" i="4"/>
  <c r="F54" i="4"/>
  <c r="G54" i="4"/>
  <c r="D55" i="4"/>
  <c r="E55" i="4"/>
  <c r="F55" i="4"/>
  <c r="G55" i="4"/>
  <c r="D56" i="4"/>
  <c r="E56" i="4"/>
  <c r="F56" i="4"/>
  <c r="G56" i="4"/>
  <c r="D57" i="4"/>
  <c r="E57" i="4"/>
  <c r="F57" i="4"/>
  <c r="G57" i="4"/>
  <c r="D58" i="4"/>
  <c r="E58" i="4"/>
  <c r="F58" i="4"/>
  <c r="G58" i="4"/>
  <c r="D59" i="4"/>
  <c r="E59" i="4"/>
  <c r="F59" i="4"/>
  <c r="G59" i="4"/>
  <c r="D60" i="4"/>
  <c r="E60" i="4"/>
  <c r="F60" i="4"/>
  <c r="G60" i="4"/>
  <c r="D61" i="4"/>
  <c r="E61" i="4"/>
  <c r="F61" i="4"/>
  <c r="G61" i="4"/>
  <c r="D62" i="4"/>
  <c r="E62" i="4"/>
  <c r="F62" i="4"/>
  <c r="G62" i="4"/>
  <c r="D63" i="4"/>
  <c r="E63" i="4"/>
  <c r="F63" i="4"/>
  <c r="G63" i="4"/>
  <c r="D64" i="4"/>
  <c r="E64" i="4"/>
  <c r="F64" i="4"/>
  <c r="G64" i="4"/>
  <c r="D16" i="4"/>
  <c r="E16" i="4"/>
  <c r="F16" i="4"/>
  <c r="G16" i="4"/>
  <c r="E15" i="4"/>
  <c r="F15" i="4"/>
  <c r="G15" i="4"/>
  <c r="D15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A15" i="4"/>
  <c r="BH26" i="5"/>
  <c r="BG26" i="5"/>
  <c r="BF26" i="5"/>
  <c r="BE26" i="5"/>
  <c r="BD26" i="5"/>
  <c r="BC26" i="5"/>
  <c r="BB26" i="5"/>
  <c r="BI25" i="5"/>
  <c r="BI24" i="5"/>
  <c r="BI23" i="5"/>
  <c r="BI22" i="5"/>
  <c r="DD118" i="4"/>
  <c r="DD119" i="4"/>
  <c r="DD120" i="4"/>
  <c r="DD121" i="4"/>
  <c r="DD123" i="4"/>
  <c r="DD125" i="4"/>
  <c r="AB100" i="4"/>
  <c r="AB98" i="4"/>
  <c r="AC101" i="4"/>
  <c r="AE88" i="4"/>
  <c r="AF88" i="4"/>
  <c r="AI88" i="4"/>
  <c r="AJ88" i="4"/>
  <c r="AM88" i="4"/>
  <c r="AN88" i="4"/>
  <c r="AC87" i="4"/>
  <c r="AQ88" i="4"/>
  <c r="AR88" i="4"/>
  <c r="AU88" i="4"/>
  <c r="AV88" i="4"/>
  <c r="AC85" i="4"/>
  <c r="AY88" i="4"/>
  <c r="AZ88" i="4"/>
  <c r="AB86" i="4"/>
  <c r="BD88" i="4"/>
  <c r="BE88" i="4"/>
  <c r="AA87" i="4"/>
  <c r="AD87" i="4" s="1"/>
  <c r="BK87" i="4" s="1"/>
  <c r="BG88" i="4"/>
  <c r="BH88" i="4"/>
  <c r="AC86" i="4"/>
  <c r="BI88" i="4"/>
  <c r="BC88" i="4"/>
  <c r="AW88" i="4"/>
  <c r="AA74" i="4"/>
  <c r="AC17" i="4"/>
  <c r="AB20" i="4"/>
  <c r="AC21" i="4"/>
  <c r="AA27" i="4"/>
  <c r="AB28" i="4"/>
  <c r="AC33" i="4"/>
  <c r="AB36" i="4"/>
  <c r="AC37" i="4"/>
  <c r="AA39" i="4"/>
  <c r="AB40" i="4"/>
  <c r="AC41" i="4"/>
  <c r="AC45" i="4"/>
  <c r="AB48" i="4"/>
  <c r="AA51" i="4"/>
  <c r="AC53" i="4"/>
  <c r="AB56" i="4"/>
  <c r="AC57" i="4"/>
  <c r="AA63" i="4"/>
  <c r="AA22" i="4"/>
  <c r="AA26" i="4"/>
  <c r="AA34" i="4"/>
  <c r="AC36" i="4"/>
  <c r="AA38" i="4"/>
  <c r="AB39" i="4"/>
  <c r="AA46" i="4"/>
  <c r="AB47" i="4"/>
  <c r="AC48" i="4"/>
  <c r="AB55" i="4"/>
  <c r="AC56" i="4"/>
  <c r="AB63" i="4"/>
  <c r="AC64" i="4"/>
  <c r="AC28" i="4"/>
  <c r="AC44" i="4"/>
  <c r="DD65" i="4"/>
  <c r="AB15" i="4"/>
  <c r="AC16" i="4"/>
  <c r="AC20" i="4"/>
  <c r="AE69" i="4"/>
  <c r="BK145" i="4"/>
  <c r="DL133" i="4"/>
  <c r="DK133" i="4"/>
  <c r="DJ133" i="4"/>
  <c r="DI133" i="4"/>
  <c r="DH133" i="4"/>
  <c r="DG133" i="4"/>
  <c r="DF133" i="4"/>
  <c r="DE133" i="4"/>
  <c r="DD133" i="4"/>
  <c r="DL132" i="4"/>
  <c r="DK132" i="4"/>
  <c r="DJ132" i="4"/>
  <c r="DI132" i="4"/>
  <c r="DH132" i="4"/>
  <c r="DG132" i="4"/>
  <c r="DF132" i="4"/>
  <c r="DE132" i="4"/>
  <c r="DD132" i="4"/>
  <c r="DL131" i="4"/>
  <c r="DK131" i="4"/>
  <c r="DJ131" i="4"/>
  <c r="DI131" i="4"/>
  <c r="DH131" i="4"/>
  <c r="DG131" i="4"/>
  <c r="DF131" i="4"/>
  <c r="DE131" i="4"/>
  <c r="DD131" i="4"/>
  <c r="B129" i="4"/>
  <c r="CY101" i="4"/>
  <c r="CX101" i="4"/>
  <c r="CW101" i="4"/>
  <c r="CV101" i="4"/>
  <c r="CU101" i="4"/>
  <c r="CT101" i="4"/>
  <c r="CS101" i="4"/>
  <c r="CR101" i="4"/>
  <c r="CP101" i="4"/>
  <c r="CO101" i="4"/>
  <c r="CN101" i="4"/>
  <c r="CM101" i="4"/>
  <c r="CL101" i="4"/>
  <c r="CK101" i="4"/>
  <c r="CJ101" i="4"/>
  <c r="CI101" i="4"/>
  <c r="CG101" i="4"/>
  <c r="BT101" i="4"/>
  <c r="BS101" i="4"/>
  <c r="BR101" i="4"/>
  <c r="BQ101" i="4"/>
  <c r="BP101" i="4"/>
  <c r="BO101" i="4"/>
  <c r="BN101" i="4"/>
  <c r="BM101" i="4"/>
  <c r="AB101" i="4"/>
  <c r="Z101" i="4"/>
  <c r="CY100" i="4"/>
  <c r="CX100" i="4"/>
  <c r="CW100" i="4"/>
  <c r="CV100" i="4"/>
  <c r="CU100" i="4"/>
  <c r="CT100" i="4"/>
  <c r="CS100" i="4"/>
  <c r="CR100" i="4"/>
  <c r="CP100" i="4"/>
  <c r="CO100" i="4"/>
  <c r="CN100" i="4"/>
  <c r="CM100" i="4"/>
  <c r="CL100" i="4"/>
  <c r="CK100" i="4"/>
  <c r="CJ100" i="4"/>
  <c r="CI100" i="4"/>
  <c r="CG100" i="4"/>
  <c r="BT100" i="4"/>
  <c r="BS100" i="4"/>
  <c r="BR100" i="4"/>
  <c r="BQ100" i="4"/>
  <c r="BP100" i="4"/>
  <c r="BO100" i="4"/>
  <c r="BN100" i="4"/>
  <c r="BM100" i="4"/>
  <c r="AA100" i="4"/>
  <c r="AD100" i="4" s="1"/>
  <c r="BK100" i="4" s="1"/>
  <c r="Z100" i="4"/>
  <c r="CY99" i="4"/>
  <c r="CX99" i="4"/>
  <c r="CW99" i="4"/>
  <c r="CV99" i="4"/>
  <c r="CU99" i="4"/>
  <c r="CT99" i="4"/>
  <c r="CS99" i="4"/>
  <c r="CR99" i="4"/>
  <c r="CP99" i="4"/>
  <c r="CO99" i="4"/>
  <c r="CN99" i="4"/>
  <c r="CM99" i="4"/>
  <c r="CL99" i="4"/>
  <c r="CK99" i="4"/>
  <c r="CJ99" i="4"/>
  <c r="CI99" i="4"/>
  <c r="CG99" i="4"/>
  <c r="BT99" i="4"/>
  <c r="BS99" i="4"/>
  <c r="BR99" i="4"/>
  <c r="BQ99" i="4"/>
  <c r="BP99" i="4"/>
  <c r="BO99" i="4"/>
  <c r="BN99" i="4"/>
  <c r="BM99" i="4"/>
  <c r="Z99" i="4"/>
  <c r="CY98" i="4"/>
  <c r="CX98" i="4"/>
  <c r="CW98" i="4"/>
  <c r="CV98" i="4"/>
  <c r="CU98" i="4"/>
  <c r="CT98" i="4"/>
  <c r="CS98" i="4"/>
  <c r="CR98" i="4"/>
  <c r="CP98" i="4"/>
  <c r="CO98" i="4"/>
  <c r="CN98" i="4"/>
  <c r="CM98" i="4"/>
  <c r="CL98" i="4"/>
  <c r="CK98" i="4"/>
  <c r="CJ98" i="4"/>
  <c r="CI98" i="4"/>
  <c r="CG98" i="4"/>
  <c r="BT98" i="4"/>
  <c r="BS98" i="4"/>
  <c r="BR98" i="4"/>
  <c r="BQ98" i="4"/>
  <c r="BP98" i="4"/>
  <c r="BO98" i="4"/>
  <c r="BN98" i="4"/>
  <c r="BM98" i="4"/>
  <c r="AC98" i="4"/>
  <c r="Z98" i="4"/>
  <c r="CY97" i="4"/>
  <c r="CX97" i="4"/>
  <c r="CW97" i="4"/>
  <c r="CV97" i="4"/>
  <c r="CU97" i="4"/>
  <c r="CT97" i="4"/>
  <c r="CS97" i="4"/>
  <c r="CR97" i="4"/>
  <c r="CP97" i="4"/>
  <c r="CO97" i="4"/>
  <c r="CN97" i="4"/>
  <c r="CM97" i="4"/>
  <c r="CL97" i="4"/>
  <c r="CK97" i="4"/>
  <c r="CJ97" i="4"/>
  <c r="CI97" i="4"/>
  <c r="CG97" i="4"/>
  <c r="BS97" i="4"/>
  <c r="BR97" i="4"/>
  <c r="BQ97" i="4"/>
  <c r="BP97" i="4"/>
  <c r="BO97" i="4"/>
  <c r="BN97" i="4"/>
  <c r="AA97" i="4"/>
  <c r="AD97" i="4" s="1"/>
  <c r="BK97" i="4" s="1"/>
  <c r="Z97" i="4"/>
  <c r="CG88" i="4"/>
  <c r="CY87" i="4"/>
  <c r="CX87" i="4"/>
  <c r="CW87" i="4"/>
  <c r="CV87" i="4"/>
  <c r="CU87" i="4"/>
  <c r="CT87" i="4"/>
  <c r="CS87" i="4"/>
  <c r="CR87" i="4"/>
  <c r="CG87" i="4"/>
  <c r="BT87" i="4"/>
  <c r="BS87" i="4"/>
  <c r="BR87" i="4"/>
  <c r="BQ87" i="4"/>
  <c r="BP87" i="4"/>
  <c r="BO87" i="4"/>
  <c r="BN87" i="4"/>
  <c r="BM87" i="4"/>
  <c r="AB87" i="4"/>
  <c r="Z87" i="4"/>
  <c r="M142" i="4" s="1"/>
  <c r="CY86" i="4"/>
  <c r="CX86" i="4"/>
  <c r="CW86" i="4"/>
  <c r="CV86" i="4"/>
  <c r="CU86" i="4"/>
  <c r="CT86" i="4"/>
  <c r="CS86" i="4"/>
  <c r="CR86" i="4"/>
  <c r="CG86" i="4"/>
  <c r="BT86" i="4"/>
  <c r="BS86" i="4"/>
  <c r="BR86" i="4"/>
  <c r="BQ86" i="4"/>
  <c r="BP86" i="4"/>
  <c r="BO86" i="4"/>
  <c r="BN86" i="4"/>
  <c r="BM86" i="4"/>
  <c r="AA86" i="4"/>
  <c r="AD86" i="4" s="1"/>
  <c r="BK86" i="4" s="1"/>
  <c r="Z86" i="4"/>
  <c r="M141" i="4" s="1"/>
  <c r="CY85" i="4"/>
  <c r="CX85" i="4"/>
  <c r="CW85" i="4"/>
  <c r="CV85" i="4"/>
  <c r="CU85" i="4"/>
  <c r="CT85" i="4"/>
  <c r="CS85" i="4"/>
  <c r="CR85" i="4"/>
  <c r="CG85" i="4"/>
  <c r="BT85" i="4"/>
  <c r="BS85" i="4"/>
  <c r="BR85" i="4"/>
  <c r="BQ85" i="4"/>
  <c r="BP85" i="4"/>
  <c r="BO85" i="4"/>
  <c r="BN85" i="4"/>
  <c r="BM85" i="4"/>
  <c r="Z85" i="4"/>
  <c r="M140" i="4" s="1"/>
  <c r="CY84" i="4"/>
  <c r="CX84" i="4"/>
  <c r="CW84" i="4"/>
  <c r="CV84" i="4"/>
  <c r="CU84" i="4"/>
  <c r="CT84" i="4"/>
  <c r="CS84" i="4"/>
  <c r="CR84" i="4"/>
  <c r="CG84" i="4"/>
  <c r="BS84" i="4"/>
  <c r="BQ84" i="4"/>
  <c r="BP84" i="4"/>
  <c r="BO84" i="4"/>
  <c r="BN84" i="4"/>
  <c r="BM84" i="4"/>
  <c r="AC84" i="4"/>
  <c r="Z84" i="4"/>
  <c r="M139" i="4" s="1"/>
  <c r="CY83" i="4"/>
  <c r="CX83" i="4"/>
  <c r="CW83" i="4"/>
  <c r="CV83" i="4"/>
  <c r="CU83" i="4"/>
  <c r="CT83" i="4"/>
  <c r="CS83" i="4"/>
  <c r="CR83" i="4"/>
  <c r="CG83" i="4"/>
  <c r="AB83" i="4"/>
  <c r="AA83" i="4"/>
  <c r="Z83" i="4"/>
  <c r="M138" i="4" s="1"/>
  <c r="DU79" i="4"/>
  <c r="DT79" i="4"/>
  <c r="DS79" i="4"/>
  <c r="DR79" i="4"/>
  <c r="DQ79" i="4"/>
  <c r="DP79" i="4"/>
  <c r="DO79" i="4"/>
  <c r="DN79" i="4"/>
  <c r="DL79" i="4"/>
  <c r="DK79" i="4"/>
  <c r="DJ79" i="4"/>
  <c r="DI79" i="4"/>
  <c r="DH79" i="4"/>
  <c r="DG79" i="4"/>
  <c r="DF79" i="4"/>
  <c r="DE79" i="4"/>
  <c r="DD79" i="4"/>
  <c r="BT79" i="4"/>
  <c r="BS79" i="4"/>
  <c r="BR79" i="4"/>
  <c r="BQ79" i="4"/>
  <c r="BP79" i="4"/>
  <c r="BO79" i="4"/>
  <c r="BN79" i="4"/>
  <c r="BM79" i="4"/>
  <c r="BL79" i="4"/>
  <c r="AA79" i="4"/>
  <c r="DU78" i="4"/>
  <c r="DT78" i="4"/>
  <c r="DS78" i="4"/>
  <c r="DR78" i="4"/>
  <c r="DQ78" i="4"/>
  <c r="DP78" i="4"/>
  <c r="DO78" i="4"/>
  <c r="DN78" i="4"/>
  <c r="DL78" i="4"/>
  <c r="DK78" i="4"/>
  <c r="DJ78" i="4"/>
  <c r="DI78" i="4"/>
  <c r="DH78" i="4"/>
  <c r="DG78" i="4"/>
  <c r="DF78" i="4"/>
  <c r="DE78" i="4"/>
  <c r="BT78" i="4"/>
  <c r="BS78" i="4"/>
  <c r="BR78" i="4"/>
  <c r="BQ78" i="4"/>
  <c r="BP78" i="4"/>
  <c r="BO78" i="4"/>
  <c r="BN78" i="4"/>
  <c r="BM78" i="4"/>
  <c r="BL78" i="4"/>
  <c r="DU77" i="4"/>
  <c r="DT77" i="4"/>
  <c r="DS77" i="4"/>
  <c r="DR77" i="4"/>
  <c r="DQ77" i="4"/>
  <c r="DP77" i="4"/>
  <c r="DO77" i="4"/>
  <c r="DN77" i="4"/>
  <c r="DL77" i="4"/>
  <c r="DK77" i="4"/>
  <c r="DJ77" i="4"/>
  <c r="DI77" i="4"/>
  <c r="DH77" i="4"/>
  <c r="DG77" i="4"/>
  <c r="DF77" i="4"/>
  <c r="DE77" i="4"/>
  <c r="BT77" i="4"/>
  <c r="BS77" i="4"/>
  <c r="BR77" i="4"/>
  <c r="BQ77" i="4"/>
  <c r="BP77" i="4"/>
  <c r="BO77" i="4"/>
  <c r="BN77" i="4"/>
  <c r="BM77" i="4"/>
  <c r="BL77" i="4"/>
  <c r="AC77" i="4"/>
  <c r="DU76" i="4"/>
  <c r="DT76" i="4"/>
  <c r="DS76" i="4"/>
  <c r="DR76" i="4"/>
  <c r="DQ76" i="4"/>
  <c r="DP76" i="4"/>
  <c r="DO76" i="4"/>
  <c r="DN76" i="4"/>
  <c r="DL76" i="4"/>
  <c r="DK76" i="4"/>
  <c r="DJ76" i="4"/>
  <c r="DI76" i="4"/>
  <c r="DH76" i="4"/>
  <c r="DG76" i="4"/>
  <c r="DF76" i="4"/>
  <c r="DE76" i="4"/>
  <c r="BT76" i="4"/>
  <c r="BS76" i="4"/>
  <c r="BR76" i="4"/>
  <c r="BQ76" i="4"/>
  <c r="BP76" i="4"/>
  <c r="BO76" i="4"/>
  <c r="BN76" i="4"/>
  <c r="BM76" i="4"/>
  <c r="BL76" i="4"/>
  <c r="AB76" i="4"/>
  <c r="DU75" i="4"/>
  <c r="DT75" i="4"/>
  <c r="DS75" i="4"/>
  <c r="DR75" i="4"/>
  <c r="DQ75" i="4"/>
  <c r="DP75" i="4"/>
  <c r="DO75" i="4"/>
  <c r="DN75" i="4"/>
  <c r="DL75" i="4"/>
  <c r="DK75" i="4"/>
  <c r="DJ75" i="4"/>
  <c r="DI75" i="4"/>
  <c r="DH75" i="4"/>
  <c r="DG75" i="4"/>
  <c r="DF75" i="4"/>
  <c r="DE75" i="4"/>
  <c r="DD75" i="4"/>
  <c r="BT75" i="4"/>
  <c r="BS75" i="4"/>
  <c r="BR75" i="4"/>
  <c r="BQ75" i="4"/>
  <c r="BP75" i="4"/>
  <c r="BO75" i="4"/>
  <c r="BN75" i="4"/>
  <c r="BM75" i="4"/>
  <c r="BL75" i="4"/>
  <c r="AA75" i="4"/>
  <c r="DU74" i="4"/>
  <c r="DT74" i="4"/>
  <c r="DS74" i="4"/>
  <c r="DR74" i="4"/>
  <c r="DQ74" i="4"/>
  <c r="DP74" i="4"/>
  <c r="DO74" i="4"/>
  <c r="DN74" i="4"/>
  <c r="DL74" i="4"/>
  <c r="DK74" i="4"/>
  <c r="DJ74" i="4"/>
  <c r="DI74" i="4"/>
  <c r="DH74" i="4"/>
  <c r="DG74" i="4"/>
  <c r="DF74" i="4"/>
  <c r="DE74" i="4"/>
  <c r="BT74" i="4"/>
  <c r="BS74" i="4"/>
  <c r="BR74" i="4"/>
  <c r="BQ74" i="4"/>
  <c r="BP74" i="4"/>
  <c r="BO74" i="4"/>
  <c r="BN74" i="4"/>
  <c r="BM74" i="4"/>
  <c r="BL74" i="4"/>
  <c r="DU73" i="4"/>
  <c r="DT73" i="4"/>
  <c r="DS73" i="4"/>
  <c r="DR73" i="4"/>
  <c r="DQ73" i="4"/>
  <c r="DP73" i="4"/>
  <c r="DO73" i="4"/>
  <c r="DN73" i="4"/>
  <c r="DL73" i="4"/>
  <c r="DK73" i="4"/>
  <c r="DJ73" i="4"/>
  <c r="DI73" i="4"/>
  <c r="DH73" i="4"/>
  <c r="DG73" i="4"/>
  <c r="DF73" i="4"/>
  <c r="DE73" i="4"/>
  <c r="BT73" i="4"/>
  <c r="BS73" i="4"/>
  <c r="BR73" i="4"/>
  <c r="BQ73" i="4"/>
  <c r="BP73" i="4"/>
  <c r="BO73" i="4"/>
  <c r="BN73" i="4"/>
  <c r="BM73" i="4"/>
  <c r="BL73" i="4"/>
  <c r="AC73" i="4"/>
  <c r="DU72" i="4"/>
  <c r="DT72" i="4"/>
  <c r="DS72" i="4"/>
  <c r="DR72" i="4"/>
  <c r="DQ72" i="4"/>
  <c r="DP72" i="4"/>
  <c r="DO72" i="4"/>
  <c r="DN72" i="4"/>
  <c r="DL72" i="4"/>
  <c r="DK72" i="4"/>
  <c r="DJ72" i="4"/>
  <c r="DI72" i="4"/>
  <c r="DH72" i="4"/>
  <c r="DG72" i="4"/>
  <c r="DF72" i="4"/>
  <c r="DE72" i="4"/>
  <c r="BT72" i="4"/>
  <c r="BS72" i="4"/>
  <c r="BR72" i="4"/>
  <c r="BQ72" i="4"/>
  <c r="BP72" i="4"/>
  <c r="BO72" i="4"/>
  <c r="BN72" i="4"/>
  <c r="BM72" i="4"/>
  <c r="BL72" i="4"/>
  <c r="AB72" i="4"/>
  <c r="CY125" i="4"/>
  <c r="CX125" i="4"/>
  <c r="CW125" i="4"/>
  <c r="CV125" i="4"/>
  <c r="CU125" i="4"/>
  <c r="CT125" i="4"/>
  <c r="CS125" i="4"/>
  <c r="CR125" i="4"/>
  <c r="CP125" i="4"/>
  <c r="CO125" i="4"/>
  <c r="CN125" i="4"/>
  <c r="CM125" i="4"/>
  <c r="CL125" i="4"/>
  <c r="CK125" i="4"/>
  <c r="CJ125" i="4"/>
  <c r="CI125" i="4"/>
  <c r="BL125" i="4"/>
  <c r="Z125" i="4"/>
  <c r="CY124" i="4"/>
  <c r="CX124" i="4"/>
  <c r="CW124" i="4"/>
  <c r="CV124" i="4"/>
  <c r="CU124" i="4"/>
  <c r="CT124" i="4"/>
  <c r="CS124" i="4"/>
  <c r="CR124" i="4"/>
  <c r="CP124" i="4"/>
  <c r="CO124" i="4"/>
  <c r="CN124" i="4"/>
  <c r="CM124" i="4"/>
  <c r="CL124" i="4"/>
  <c r="CK124" i="4"/>
  <c r="CJ124" i="4"/>
  <c r="CI124" i="4"/>
  <c r="BL124" i="4"/>
  <c r="Z124" i="4"/>
  <c r="CY123" i="4"/>
  <c r="CX123" i="4"/>
  <c r="CW123" i="4"/>
  <c r="CV123" i="4"/>
  <c r="CU123" i="4"/>
  <c r="CT123" i="4"/>
  <c r="CS123" i="4"/>
  <c r="CR123" i="4"/>
  <c r="CP123" i="4"/>
  <c r="CO123" i="4"/>
  <c r="CN123" i="4"/>
  <c r="CM123" i="4"/>
  <c r="CL123" i="4"/>
  <c r="CK123" i="4"/>
  <c r="CJ123" i="4"/>
  <c r="CI123" i="4"/>
  <c r="BL123" i="4"/>
  <c r="Z123" i="4"/>
  <c r="CY122" i="4"/>
  <c r="CX122" i="4"/>
  <c r="CW122" i="4"/>
  <c r="CV122" i="4"/>
  <c r="CU122" i="4"/>
  <c r="CT122" i="4"/>
  <c r="CS122" i="4"/>
  <c r="CR122" i="4"/>
  <c r="CP122" i="4"/>
  <c r="CO122" i="4"/>
  <c r="CN122" i="4"/>
  <c r="CM122" i="4"/>
  <c r="CL122" i="4"/>
  <c r="CK122" i="4"/>
  <c r="CJ122" i="4"/>
  <c r="CI122" i="4"/>
  <c r="BL122" i="4"/>
  <c r="Z122" i="4"/>
  <c r="CY121" i="4"/>
  <c r="CX121" i="4"/>
  <c r="CW121" i="4"/>
  <c r="CV121" i="4"/>
  <c r="CU121" i="4"/>
  <c r="CT121" i="4"/>
  <c r="CS121" i="4"/>
  <c r="CR121" i="4"/>
  <c r="CP121" i="4"/>
  <c r="CO121" i="4"/>
  <c r="CN121" i="4"/>
  <c r="CM121" i="4"/>
  <c r="CL121" i="4"/>
  <c r="CK121" i="4"/>
  <c r="CJ121" i="4"/>
  <c r="CI121" i="4"/>
  <c r="BL121" i="4"/>
  <c r="Z121" i="4"/>
  <c r="CY120" i="4"/>
  <c r="CX120" i="4"/>
  <c r="CW120" i="4"/>
  <c r="CV120" i="4"/>
  <c r="CU120" i="4"/>
  <c r="CT120" i="4"/>
  <c r="CS120" i="4"/>
  <c r="CR120" i="4"/>
  <c r="CP120" i="4"/>
  <c r="CO120" i="4"/>
  <c r="CN120" i="4"/>
  <c r="CM120" i="4"/>
  <c r="CL120" i="4"/>
  <c r="CK120" i="4"/>
  <c r="CJ120" i="4"/>
  <c r="CI120" i="4"/>
  <c r="BL120" i="4"/>
  <c r="Z120" i="4"/>
  <c r="CY119" i="4"/>
  <c r="CX119" i="4"/>
  <c r="CW119" i="4"/>
  <c r="CV119" i="4"/>
  <c r="CU119" i="4"/>
  <c r="CT119" i="4"/>
  <c r="CS119" i="4"/>
  <c r="CR119" i="4"/>
  <c r="CP119" i="4"/>
  <c r="CO119" i="4"/>
  <c r="CN119" i="4"/>
  <c r="CM119" i="4"/>
  <c r="CL119" i="4"/>
  <c r="CK119" i="4"/>
  <c r="CJ119" i="4"/>
  <c r="CI119" i="4"/>
  <c r="BL119" i="4"/>
  <c r="Z119" i="4"/>
  <c r="CY118" i="4"/>
  <c r="CX118" i="4"/>
  <c r="CW118" i="4"/>
  <c r="CV118" i="4"/>
  <c r="CU118" i="4"/>
  <c r="CT118" i="4"/>
  <c r="CS118" i="4"/>
  <c r="CR118" i="4"/>
  <c r="CP118" i="4"/>
  <c r="CO118" i="4"/>
  <c r="CN118" i="4"/>
  <c r="CM118" i="4"/>
  <c r="CL118" i="4"/>
  <c r="CK118" i="4"/>
  <c r="CJ118" i="4"/>
  <c r="CI118" i="4"/>
  <c r="BL118" i="4"/>
  <c r="Z118" i="4"/>
  <c r="CY117" i="4"/>
  <c r="CX117" i="4"/>
  <c r="CW117" i="4"/>
  <c r="CV117" i="4"/>
  <c r="CU117" i="4"/>
  <c r="CT117" i="4"/>
  <c r="CS117" i="4"/>
  <c r="CR117" i="4"/>
  <c r="CP117" i="4"/>
  <c r="CO117" i="4"/>
  <c r="CN117" i="4"/>
  <c r="CM117" i="4"/>
  <c r="CL117" i="4"/>
  <c r="CK117" i="4"/>
  <c r="CJ117" i="4"/>
  <c r="CI117" i="4"/>
  <c r="BL117" i="4"/>
  <c r="Z117" i="4"/>
  <c r="CY116" i="4"/>
  <c r="CX116" i="4"/>
  <c r="CW116" i="4"/>
  <c r="CV116" i="4"/>
  <c r="CU116" i="4"/>
  <c r="CT116" i="4"/>
  <c r="CS116" i="4"/>
  <c r="CR116" i="4"/>
  <c r="CP116" i="4"/>
  <c r="CO116" i="4"/>
  <c r="CN116" i="4"/>
  <c r="CM116" i="4"/>
  <c r="CL116" i="4"/>
  <c r="CK116" i="4"/>
  <c r="CJ116" i="4"/>
  <c r="CI116" i="4"/>
  <c r="BL116" i="4"/>
  <c r="Z116" i="4"/>
  <c r="CY115" i="4"/>
  <c r="CX115" i="4"/>
  <c r="CW115" i="4"/>
  <c r="CV115" i="4"/>
  <c r="CU115" i="4"/>
  <c r="CT115" i="4"/>
  <c r="CS115" i="4"/>
  <c r="CR115" i="4"/>
  <c r="CP115" i="4"/>
  <c r="CO115" i="4"/>
  <c r="CN115" i="4"/>
  <c r="CM115" i="4"/>
  <c r="CL115" i="4"/>
  <c r="CK115" i="4"/>
  <c r="CJ115" i="4"/>
  <c r="CI115" i="4"/>
  <c r="BL115" i="4"/>
  <c r="Z115" i="4"/>
  <c r="BS115" i="4" s="1"/>
  <c r="BU115" i="4" s="1"/>
  <c r="CY114" i="4"/>
  <c r="CX114" i="4"/>
  <c r="CW114" i="4"/>
  <c r="CV114" i="4"/>
  <c r="CU114" i="4"/>
  <c r="CT114" i="4"/>
  <c r="CS114" i="4"/>
  <c r="CR114" i="4"/>
  <c r="CP114" i="4"/>
  <c r="CO114" i="4"/>
  <c r="CN114" i="4"/>
  <c r="CM114" i="4"/>
  <c r="CL114" i="4"/>
  <c r="CK114" i="4"/>
  <c r="CJ114" i="4"/>
  <c r="CI114" i="4"/>
  <c r="BL114" i="4"/>
  <c r="Z114" i="4"/>
  <c r="BS114" i="4" s="1"/>
  <c r="BU114" i="4" s="1"/>
  <c r="CY113" i="4"/>
  <c r="CX113" i="4"/>
  <c r="CW113" i="4"/>
  <c r="CV113" i="4"/>
  <c r="CU113" i="4"/>
  <c r="CT113" i="4"/>
  <c r="CS113" i="4"/>
  <c r="CR113" i="4"/>
  <c r="CP113" i="4"/>
  <c r="CO113" i="4"/>
  <c r="CN113" i="4"/>
  <c r="CM113" i="4"/>
  <c r="CL113" i="4"/>
  <c r="CK113" i="4"/>
  <c r="CJ113" i="4"/>
  <c r="CI113" i="4"/>
  <c r="BL113" i="4"/>
  <c r="Z113" i="4"/>
  <c r="BR113" i="4" s="1"/>
  <c r="BU113" i="4" s="1"/>
  <c r="CY112" i="4"/>
  <c r="CX112" i="4"/>
  <c r="CW112" i="4"/>
  <c r="CV112" i="4"/>
  <c r="CU112" i="4"/>
  <c r="CT112" i="4"/>
  <c r="CS112" i="4"/>
  <c r="CR112" i="4"/>
  <c r="CP112" i="4"/>
  <c r="CO112" i="4"/>
  <c r="CN112" i="4"/>
  <c r="CM112" i="4"/>
  <c r="CL112" i="4"/>
  <c r="CK112" i="4"/>
  <c r="CJ112" i="4"/>
  <c r="CI112" i="4"/>
  <c r="BL112" i="4"/>
  <c r="Z112" i="4"/>
  <c r="BR112" i="4" s="1"/>
  <c r="BU112" i="4" s="1"/>
  <c r="CY111" i="4"/>
  <c r="CX111" i="4"/>
  <c r="CW111" i="4"/>
  <c r="CV111" i="4"/>
  <c r="CU111" i="4"/>
  <c r="CT111" i="4"/>
  <c r="CS111" i="4"/>
  <c r="CR111" i="4"/>
  <c r="CP111" i="4"/>
  <c r="CO111" i="4"/>
  <c r="CN111" i="4"/>
  <c r="CM111" i="4"/>
  <c r="CL111" i="4"/>
  <c r="CK111" i="4"/>
  <c r="CJ111" i="4"/>
  <c r="CI111" i="4"/>
  <c r="BL111" i="4"/>
  <c r="Z111" i="4"/>
  <c r="BQ111" i="4" s="1"/>
  <c r="BU111" i="4" s="1"/>
  <c r="CY110" i="4"/>
  <c r="CX110" i="4"/>
  <c r="CW110" i="4"/>
  <c r="CV110" i="4"/>
  <c r="CU110" i="4"/>
  <c r="CT110" i="4"/>
  <c r="CS110" i="4"/>
  <c r="CR110" i="4"/>
  <c r="CP110" i="4"/>
  <c r="CO110" i="4"/>
  <c r="CN110" i="4"/>
  <c r="CM110" i="4"/>
  <c r="CL110" i="4"/>
  <c r="CK110" i="4"/>
  <c r="CJ110" i="4"/>
  <c r="CI110" i="4"/>
  <c r="BL110" i="4"/>
  <c r="Z110" i="4"/>
  <c r="CY109" i="4"/>
  <c r="CX109" i="4"/>
  <c r="CW109" i="4"/>
  <c r="CV109" i="4"/>
  <c r="CU109" i="4"/>
  <c r="CT109" i="4"/>
  <c r="CS109" i="4"/>
  <c r="CR109" i="4"/>
  <c r="CP109" i="4"/>
  <c r="CO109" i="4"/>
  <c r="CN109" i="4"/>
  <c r="CM109" i="4"/>
  <c r="CL109" i="4"/>
  <c r="CK109" i="4"/>
  <c r="CJ109" i="4"/>
  <c r="CI109" i="4"/>
  <c r="BL109" i="4"/>
  <c r="Z109" i="4"/>
  <c r="CY108" i="4"/>
  <c r="CX108" i="4"/>
  <c r="CW108" i="4"/>
  <c r="CV108" i="4"/>
  <c r="CU108" i="4"/>
  <c r="CT108" i="4"/>
  <c r="CS108" i="4"/>
  <c r="CR108" i="4"/>
  <c r="CP108" i="4"/>
  <c r="CO108" i="4"/>
  <c r="CN108" i="4"/>
  <c r="CM108" i="4"/>
  <c r="CL108" i="4"/>
  <c r="CK108" i="4"/>
  <c r="CJ108" i="4"/>
  <c r="CI108" i="4"/>
  <c r="BL108" i="4"/>
  <c r="Z108" i="4"/>
  <c r="CY107" i="4"/>
  <c r="CX107" i="4"/>
  <c r="CW107" i="4"/>
  <c r="CV107" i="4"/>
  <c r="CU107" i="4"/>
  <c r="CT107" i="4"/>
  <c r="CS107" i="4"/>
  <c r="CR107" i="4"/>
  <c r="CP107" i="4"/>
  <c r="CO107" i="4"/>
  <c r="CN107" i="4"/>
  <c r="CM107" i="4"/>
  <c r="CL107" i="4"/>
  <c r="CK107" i="4"/>
  <c r="CJ107" i="4"/>
  <c r="CI107" i="4"/>
  <c r="BL107" i="4"/>
  <c r="Z107" i="4"/>
  <c r="CY106" i="4"/>
  <c r="CX106" i="4"/>
  <c r="CW106" i="4"/>
  <c r="CV106" i="4"/>
  <c r="CU106" i="4"/>
  <c r="CT106" i="4"/>
  <c r="CS106" i="4"/>
  <c r="CR106" i="4"/>
  <c r="CP106" i="4"/>
  <c r="CO106" i="4"/>
  <c r="CN106" i="4"/>
  <c r="CM106" i="4"/>
  <c r="CL106" i="4"/>
  <c r="CK106" i="4"/>
  <c r="CJ106" i="4"/>
  <c r="CI106" i="4"/>
  <c r="BL106" i="4"/>
  <c r="Z106" i="4"/>
  <c r="BO106" i="4" s="1"/>
  <c r="DD68" i="4"/>
  <c r="CG68" i="4"/>
  <c r="BL68" i="4"/>
  <c r="BK68" i="4"/>
  <c r="DD67" i="4"/>
  <c r="CG67" i="4"/>
  <c r="BL67" i="4"/>
  <c r="BK67" i="4"/>
  <c r="CG66" i="4"/>
  <c r="BL66" i="4"/>
  <c r="BK66" i="4"/>
  <c r="CG65" i="4"/>
  <c r="BL65" i="4"/>
  <c r="BK65" i="4"/>
  <c r="AB64" i="4"/>
  <c r="AC61" i="4"/>
  <c r="AC60" i="4"/>
  <c r="AB60" i="4"/>
  <c r="AB59" i="4"/>
  <c r="AA59" i="4"/>
  <c r="AA58" i="4"/>
  <c r="AA55" i="4"/>
  <c r="AB52" i="4"/>
  <c r="AC49" i="4"/>
  <c r="AA35" i="4"/>
  <c r="AB32" i="4"/>
  <c r="AB31" i="4"/>
  <c r="AA31" i="4"/>
  <c r="AC24" i="4"/>
  <c r="BL21" i="4"/>
  <c r="BL20" i="4"/>
  <c r="BL19" i="4"/>
  <c r="BL18" i="4"/>
  <c r="BL17" i="4"/>
  <c r="BL16" i="4"/>
  <c r="A4" i="4"/>
  <c r="BT153" i="4" l="1"/>
  <c r="BS153" i="4"/>
  <c r="BR153" i="4"/>
  <c r="BQ153" i="4"/>
  <c r="BP153" i="4"/>
  <c r="BO153" i="4"/>
  <c r="BN153" i="4"/>
  <c r="BM153" i="4"/>
  <c r="AQ103" i="4"/>
  <c r="DX63" i="4"/>
  <c r="EB63" i="4"/>
  <c r="DY63" i="4"/>
  <c r="EC63" i="4"/>
  <c r="DZ63" i="4"/>
  <c r="ED63" i="4"/>
  <c r="EA63" i="4"/>
  <c r="EE63" i="4"/>
  <c r="DX59" i="4"/>
  <c r="EB59" i="4"/>
  <c r="DY59" i="4"/>
  <c r="EC59" i="4"/>
  <c r="DZ59" i="4"/>
  <c r="ED59" i="4"/>
  <c r="EA59" i="4"/>
  <c r="EE59" i="4"/>
  <c r="DX55" i="4"/>
  <c r="EB55" i="4"/>
  <c r="EA55" i="4"/>
  <c r="EE55" i="4"/>
  <c r="EC55" i="4"/>
  <c r="ED55" i="4"/>
  <c r="DY55" i="4"/>
  <c r="DZ55" i="4"/>
  <c r="DX51" i="4"/>
  <c r="EB51" i="4"/>
  <c r="EA51" i="4"/>
  <c r="EE51" i="4"/>
  <c r="EC51" i="4"/>
  <c r="ED51" i="4"/>
  <c r="DY51" i="4"/>
  <c r="DZ51" i="4"/>
  <c r="DX47" i="4"/>
  <c r="EB47" i="4"/>
  <c r="EA47" i="4"/>
  <c r="EE47" i="4"/>
  <c r="EC47" i="4"/>
  <c r="ED47" i="4"/>
  <c r="DY47" i="4"/>
  <c r="DZ47" i="4"/>
  <c r="DX43" i="4"/>
  <c r="EB43" i="4"/>
  <c r="EA43" i="4"/>
  <c r="EE43" i="4"/>
  <c r="EC43" i="4"/>
  <c r="ED43" i="4"/>
  <c r="DY43" i="4"/>
  <c r="DZ43" i="4"/>
  <c r="DX40" i="4"/>
  <c r="EB40" i="4"/>
  <c r="EA40" i="4"/>
  <c r="EE40" i="4"/>
  <c r="EC40" i="4"/>
  <c r="ED40" i="4"/>
  <c r="DY40" i="4"/>
  <c r="DZ40" i="4"/>
  <c r="DX36" i="4"/>
  <c r="EB36" i="4"/>
  <c r="EA36" i="4"/>
  <c r="EE36" i="4"/>
  <c r="EC36" i="4"/>
  <c r="ED36" i="4"/>
  <c r="DY36" i="4"/>
  <c r="DZ36" i="4"/>
  <c r="DX32" i="4"/>
  <c r="EB32" i="4"/>
  <c r="EA32" i="4"/>
  <c r="EE32" i="4"/>
  <c r="EC32" i="4"/>
  <c r="ED32" i="4"/>
  <c r="DY32" i="4"/>
  <c r="DZ32" i="4"/>
  <c r="DX28" i="4"/>
  <c r="EB28" i="4"/>
  <c r="EA28" i="4"/>
  <c r="EE28" i="4"/>
  <c r="EC28" i="4"/>
  <c r="ED28" i="4"/>
  <c r="DY28" i="4"/>
  <c r="DZ28" i="4"/>
  <c r="DX24" i="4"/>
  <c r="EB24" i="4"/>
  <c r="EA24" i="4"/>
  <c r="EE24" i="4"/>
  <c r="EC24" i="4"/>
  <c r="ED24" i="4"/>
  <c r="DY24" i="4"/>
  <c r="DZ24" i="4"/>
  <c r="DX20" i="4"/>
  <c r="EB20" i="4"/>
  <c r="EA20" i="4"/>
  <c r="EE20" i="4"/>
  <c r="EC20" i="4"/>
  <c r="ED20" i="4"/>
  <c r="DY20" i="4"/>
  <c r="DZ20" i="4"/>
  <c r="EE15" i="4"/>
  <c r="EA15" i="4"/>
  <c r="DX15" i="4"/>
  <c r="ED15" i="4"/>
  <c r="DZ15" i="4"/>
  <c r="EC15" i="4"/>
  <c r="DY15" i="4"/>
  <c r="EB15" i="4"/>
  <c r="DX64" i="4"/>
  <c r="EB64" i="4"/>
  <c r="DY64" i="4"/>
  <c r="EC64" i="4"/>
  <c r="DZ64" i="4"/>
  <c r="ED64" i="4"/>
  <c r="EA64" i="4"/>
  <c r="EE64" i="4"/>
  <c r="DX60" i="4"/>
  <c r="EB60" i="4"/>
  <c r="DY60" i="4"/>
  <c r="EC60" i="4"/>
  <c r="DZ60" i="4"/>
  <c r="ED60" i="4"/>
  <c r="EA60" i="4"/>
  <c r="EE60" i="4"/>
  <c r="DX56" i="4"/>
  <c r="EB56" i="4"/>
  <c r="EA56" i="4"/>
  <c r="EE56" i="4"/>
  <c r="EC56" i="4"/>
  <c r="ED56" i="4"/>
  <c r="DY56" i="4"/>
  <c r="DZ56" i="4"/>
  <c r="DX52" i="4"/>
  <c r="EB52" i="4"/>
  <c r="EA52" i="4"/>
  <c r="EE52" i="4"/>
  <c r="EC52" i="4"/>
  <c r="ED52" i="4"/>
  <c r="DY52" i="4"/>
  <c r="DZ52" i="4"/>
  <c r="DX48" i="4"/>
  <c r="EB48" i="4"/>
  <c r="EA48" i="4"/>
  <c r="EE48" i="4"/>
  <c r="EC48" i="4"/>
  <c r="ED48" i="4"/>
  <c r="DY48" i="4"/>
  <c r="DZ48" i="4"/>
  <c r="DX44" i="4"/>
  <c r="EB44" i="4"/>
  <c r="EA44" i="4"/>
  <c r="EE44" i="4"/>
  <c r="EC44" i="4"/>
  <c r="ED44" i="4"/>
  <c r="DY44" i="4"/>
  <c r="DZ44" i="4"/>
  <c r="DX37" i="4"/>
  <c r="EB37" i="4"/>
  <c r="EA37" i="4"/>
  <c r="EE37" i="4"/>
  <c r="EC37" i="4"/>
  <c r="ED37" i="4"/>
  <c r="DY37" i="4"/>
  <c r="DZ37" i="4"/>
  <c r="DX33" i="4"/>
  <c r="EB33" i="4"/>
  <c r="EA33" i="4"/>
  <c r="EE33" i="4"/>
  <c r="EC33" i="4"/>
  <c r="ED33" i="4"/>
  <c r="DY33" i="4"/>
  <c r="DZ33" i="4"/>
  <c r="DX29" i="4"/>
  <c r="EB29" i="4"/>
  <c r="EA29" i="4"/>
  <c r="EE29" i="4"/>
  <c r="EC29" i="4"/>
  <c r="ED29" i="4"/>
  <c r="DY29" i="4"/>
  <c r="DZ29" i="4"/>
  <c r="DX25" i="4"/>
  <c r="EB25" i="4"/>
  <c r="EA25" i="4"/>
  <c r="EE25" i="4"/>
  <c r="EC25" i="4"/>
  <c r="ED25" i="4"/>
  <c r="DY25" i="4"/>
  <c r="DZ25" i="4"/>
  <c r="DX21" i="4"/>
  <c r="EB21" i="4"/>
  <c r="EA21" i="4"/>
  <c r="EE21" i="4"/>
  <c r="EC21" i="4"/>
  <c r="ED21" i="4"/>
  <c r="DY21" i="4"/>
  <c r="DZ21" i="4"/>
  <c r="DX17" i="4"/>
  <c r="EB17" i="4"/>
  <c r="EA17" i="4"/>
  <c r="EE17" i="4"/>
  <c r="EC17" i="4"/>
  <c r="ED17" i="4"/>
  <c r="DY17" i="4"/>
  <c r="DZ17" i="4"/>
  <c r="DX61" i="4"/>
  <c r="EB61" i="4"/>
  <c r="DY61" i="4"/>
  <c r="EC61" i="4"/>
  <c r="DZ61" i="4"/>
  <c r="ED61" i="4"/>
  <c r="EA61" i="4"/>
  <c r="EE61" i="4"/>
  <c r="DX57" i="4"/>
  <c r="EB57" i="4"/>
  <c r="EA57" i="4"/>
  <c r="EE57" i="4"/>
  <c r="EC57" i="4"/>
  <c r="ED57" i="4"/>
  <c r="DY57" i="4"/>
  <c r="DZ57" i="4"/>
  <c r="DX53" i="4"/>
  <c r="EB53" i="4"/>
  <c r="EA53" i="4"/>
  <c r="EE53" i="4"/>
  <c r="EC53" i="4"/>
  <c r="ED53" i="4"/>
  <c r="DY53" i="4"/>
  <c r="DZ53" i="4"/>
  <c r="DX49" i="4"/>
  <c r="EB49" i="4"/>
  <c r="EA49" i="4"/>
  <c r="EE49" i="4"/>
  <c r="EC49" i="4"/>
  <c r="ED49" i="4"/>
  <c r="DY49" i="4"/>
  <c r="DZ49" i="4"/>
  <c r="DX45" i="4"/>
  <c r="EB45" i="4"/>
  <c r="EA45" i="4"/>
  <c r="EE45" i="4"/>
  <c r="EC45" i="4"/>
  <c r="ED45" i="4"/>
  <c r="DY45" i="4"/>
  <c r="DZ45" i="4"/>
  <c r="DX41" i="4"/>
  <c r="EB41" i="4"/>
  <c r="EA41" i="4"/>
  <c r="EE41" i="4"/>
  <c r="EC41" i="4"/>
  <c r="ED41" i="4"/>
  <c r="DY41" i="4"/>
  <c r="DZ41" i="4"/>
  <c r="DX38" i="4"/>
  <c r="EB38" i="4"/>
  <c r="EA38" i="4"/>
  <c r="EE38" i="4"/>
  <c r="EC38" i="4"/>
  <c r="ED38" i="4"/>
  <c r="DY38" i="4"/>
  <c r="DZ38" i="4"/>
  <c r="DX34" i="4"/>
  <c r="EB34" i="4"/>
  <c r="EA34" i="4"/>
  <c r="EE34" i="4"/>
  <c r="EC34" i="4"/>
  <c r="ED34" i="4"/>
  <c r="DY34" i="4"/>
  <c r="DZ34" i="4"/>
  <c r="DX30" i="4"/>
  <c r="EB30" i="4"/>
  <c r="EA30" i="4"/>
  <c r="EE30" i="4"/>
  <c r="EC30" i="4"/>
  <c r="ED30" i="4"/>
  <c r="DY30" i="4"/>
  <c r="DZ30" i="4"/>
  <c r="DX26" i="4"/>
  <c r="EB26" i="4"/>
  <c r="EA26" i="4"/>
  <c r="EE26" i="4"/>
  <c r="EC26" i="4"/>
  <c r="ED26" i="4"/>
  <c r="DY26" i="4"/>
  <c r="DZ26" i="4"/>
  <c r="DX22" i="4"/>
  <c r="EB22" i="4"/>
  <c r="EA22" i="4"/>
  <c r="EE22" i="4"/>
  <c r="EC22" i="4"/>
  <c r="ED22" i="4"/>
  <c r="DY22" i="4"/>
  <c r="DZ22" i="4"/>
  <c r="DX18" i="4"/>
  <c r="EB18" i="4"/>
  <c r="EA18" i="4"/>
  <c r="EE18" i="4"/>
  <c r="EC18" i="4"/>
  <c r="ED18" i="4"/>
  <c r="DY18" i="4"/>
  <c r="DZ18" i="4"/>
  <c r="DX62" i="4"/>
  <c r="EB62" i="4"/>
  <c r="DY62" i="4"/>
  <c r="EC62" i="4"/>
  <c r="DZ62" i="4"/>
  <c r="ED62" i="4"/>
  <c r="EA62" i="4"/>
  <c r="EE62" i="4"/>
  <c r="DX58" i="4"/>
  <c r="EA58" i="4"/>
  <c r="EB58" i="4"/>
  <c r="EC58" i="4"/>
  <c r="DY58" i="4"/>
  <c r="ED58" i="4"/>
  <c r="DZ58" i="4"/>
  <c r="EE58" i="4"/>
  <c r="DX54" i="4"/>
  <c r="EB54" i="4"/>
  <c r="EA54" i="4"/>
  <c r="EE54" i="4"/>
  <c r="EC54" i="4"/>
  <c r="ED54" i="4"/>
  <c r="DY54" i="4"/>
  <c r="DZ54" i="4"/>
  <c r="DX50" i="4"/>
  <c r="EB50" i="4"/>
  <c r="EA50" i="4"/>
  <c r="EE50" i="4"/>
  <c r="EC50" i="4"/>
  <c r="ED50" i="4"/>
  <c r="DY50" i="4"/>
  <c r="DZ50" i="4"/>
  <c r="DX46" i="4"/>
  <c r="EB46" i="4"/>
  <c r="EA46" i="4"/>
  <c r="EE46" i="4"/>
  <c r="EC46" i="4"/>
  <c r="ED46" i="4"/>
  <c r="DY46" i="4"/>
  <c r="DZ46" i="4"/>
  <c r="DX42" i="4"/>
  <c r="EB42" i="4"/>
  <c r="EA42" i="4"/>
  <c r="EE42" i="4"/>
  <c r="EC42" i="4"/>
  <c r="ED42" i="4"/>
  <c r="DY42" i="4"/>
  <c r="DZ42" i="4"/>
  <c r="DX39" i="4"/>
  <c r="EB39" i="4"/>
  <c r="EA39" i="4"/>
  <c r="EE39" i="4"/>
  <c r="EC39" i="4"/>
  <c r="ED39" i="4"/>
  <c r="DY39" i="4"/>
  <c r="DZ39" i="4"/>
  <c r="DX35" i="4"/>
  <c r="EB35" i="4"/>
  <c r="EA35" i="4"/>
  <c r="EE35" i="4"/>
  <c r="EC35" i="4"/>
  <c r="ED35" i="4"/>
  <c r="DY35" i="4"/>
  <c r="DZ35" i="4"/>
  <c r="DX31" i="4"/>
  <c r="EB31" i="4"/>
  <c r="EA31" i="4"/>
  <c r="EE31" i="4"/>
  <c r="EC31" i="4"/>
  <c r="ED31" i="4"/>
  <c r="DY31" i="4"/>
  <c r="DZ31" i="4"/>
  <c r="DX27" i="4"/>
  <c r="EB27" i="4"/>
  <c r="EA27" i="4"/>
  <c r="EE27" i="4"/>
  <c r="EC27" i="4"/>
  <c r="ED27" i="4"/>
  <c r="DY27" i="4"/>
  <c r="DZ27" i="4"/>
  <c r="DX23" i="4"/>
  <c r="EB23" i="4"/>
  <c r="EA23" i="4"/>
  <c r="EE23" i="4"/>
  <c r="EC23" i="4"/>
  <c r="ED23" i="4"/>
  <c r="DY23" i="4"/>
  <c r="DZ23" i="4"/>
  <c r="DX19" i="4"/>
  <c r="EB19" i="4"/>
  <c r="EA19" i="4"/>
  <c r="EE19" i="4"/>
  <c r="EC19" i="4"/>
  <c r="ED19" i="4"/>
  <c r="DY19" i="4"/>
  <c r="DZ19" i="4"/>
  <c r="DX16" i="4"/>
  <c r="EB16" i="4"/>
  <c r="DY16" i="4"/>
  <c r="DZ16" i="4"/>
  <c r="EA16" i="4"/>
  <c r="EE16" i="4"/>
  <c r="EC16" i="4"/>
  <c r="ED16" i="4"/>
  <c r="DF41" i="3"/>
  <c r="A40" i="3"/>
  <c r="A40" i="4" s="1"/>
  <c r="AV103" i="4"/>
  <c r="AF103" i="4"/>
  <c r="AN103" i="4"/>
  <c r="CA131" i="4"/>
  <c r="BD103" i="4"/>
  <c r="AU103" i="4"/>
  <c r="BH103" i="4"/>
  <c r="BI103" i="4"/>
  <c r="AZ103" i="4"/>
  <c r="AW103" i="4"/>
  <c r="AJ103" i="4"/>
  <c r="AI103" i="4"/>
  <c r="BC103" i="4"/>
  <c r="BG103" i="4"/>
  <c r="BE103" i="4"/>
  <c r="AY103" i="4"/>
  <c r="AR103" i="4"/>
  <c r="AM103" i="4"/>
  <c r="AE103" i="4"/>
  <c r="CD132" i="4"/>
  <c r="BO107" i="4"/>
  <c r="BM107" i="4"/>
  <c r="BP109" i="4"/>
  <c r="BN109" i="4"/>
  <c r="BP108" i="4"/>
  <c r="BN108" i="4"/>
  <c r="BQ110" i="4"/>
  <c r="BO110" i="4"/>
  <c r="Z126" i="4"/>
  <c r="BZ132" i="4"/>
  <c r="CE132" i="4"/>
  <c r="CA132" i="4"/>
  <c r="CB132" i="4"/>
  <c r="BX132" i="4"/>
  <c r="CQ120" i="4"/>
  <c r="CZ120" i="4"/>
  <c r="BS117" i="4"/>
  <c r="BT117" i="4"/>
  <c r="BS116" i="4"/>
  <c r="BT116" i="4"/>
  <c r="CQ123" i="4"/>
  <c r="CZ123" i="4"/>
  <c r="BQ125" i="4"/>
  <c r="BT125" i="4"/>
  <c r="BP125" i="4"/>
  <c r="BS125" i="4"/>
  <c r="BO125" i="4"/>
  <c r="BR125" i="4"/>
  <c r="BM125" i="4"/>
  <c r="BT121" i="4"/>
  <c r="BP121" i="4"/>
  <c r="BS121" i="4"/>
  <c r="BO121" i="4"/>
  <c r="BR121" i="4"/>
  <c r="BM121" i="4"/>
  <c r="BQ121" i="4"/>
  <c r="CE118" i="4"/>
  <c r="BQ118" i="4"/>
  <c r="BT118" i="4"/>
  <c r="BP118" i="4"/>
  <c r="BS118" i="4"/>
  <c r="BO118" i="4"/>
  <c r="BR118" i="4"/>
  <c r="BM118" i="4"/>
  <c r="BO123" i="4"/>
  <c r="BR123" i="4"/>
  <c r="BM123" i="4"/>
  <c r="BQ123" i="4"/>
  <c r="BT123" i="4"/>
  <c r="BP123" i="4"/>
  <c r="BS123" i="4"/>
  <c r="BO119" i="4"/>
  <c r="BR119" i="4"/>
  <c r="BM119" i="4"/>
  <c r="BQ119" i="4"/>
  <c r="BT119" i="4"/>
  <c r="BP119" i="4"/>
  <c r="BS119" i="4"/>
  <c r="BT120" i="4"/>
  <c r="BS120" i="4"/>
  <c r="BO120" i="4"/>
  <c r="BR120" i="4"/>
  <c r="BM120" i="4"/>
  <c r="BQ120" i="4"/>
  <c r="BP120" i="4"/>
  <c r="CN30" i="4"/>
  <c r="BK121" i="4"/>
  <c r="BK125" i="4"/>
  <c r="CJ46" i="4"/>
  <c r="CT44" i="4"/>
  <c r="BK119" i="4"/>
  <c r="BK118" i="4"/>
  <c r="BZ118" i="4"/>
  <c r="CM40" i="4"/>
  <c r="CI26" i="4"/>
  <c r="CP23" i="4"/>
  <c r="CT20" i="4"/>
  <c r="CX17" i="4"/>
  <c r="BK120" i="4"/>
  <c r="CN15" i="4"/>
  <c r="CJ16" i="4"/>
  <c r="CP64" i="4"/>
  <c r="CJ60" i="4"/>
  <c r="CL57" i="4"/>
  <c r="CK56" i="4"/>
  <c r="CP55" i="4"/>
  <c r="CI50" i="4"/>
  <c r="CN48" i="4"/>
  <c r="CN47" i="4"/>
  <c r="CN40" i="4"/>
  <c r="CN39" i="4"/>
  <c r="CP38" i="4"/>
  <c r="CP37" i="4"/>
  <c r="CK33" i="4"/>
  <c r="CN32" i="4"/>
  <c r="CP30" i="4"/>
  <c r="CO29" i="4"/>
  <c r="CM28" i="4"/>
  <c r="CP27" i="4"/>
  <c r="CJ26" i="4"/>
  <c r="CO25" i="4"/>
  <c r="CP24" i="4"/>
  <c r="CJ22" i="4"/>
  <c r="CI21" i="4"/>
  <c r="CO20" i="4"/>
  <c r="CP19" i="4"/>
  <c r="CJ18" i="4"/>
  <c r="CP17" i="4"/>
  <c r="CS64" i="4"/>
  <c r="CW60" i="4"/>
  <c r="CS58" i="4"/>
  <c r="CU53" i="4"/>
  <c r="CW51" i="4"/>
  <c r="CS46" i="4"/>
  <c r="CT42" i="4"/>
  <c r="CW41" i="4"/>
  <c r="CW37" i="4"/>
  <c r="CU34" i="4"/>
  <c r="CY28" i="4"/>
  <c r="CT24" i="4"/>
  <c r="CR22" i="4"/>
  <c r="CR18" i="4"/>
  <c r="CT16" i="4"/>
  <c r="CJ41" i="4"/>
  <c r="CI24" i="4"/>
  <c r="CN21" i="4"/>
  <c r="CK18" i="4"/>
  <c r="CI17" i="4"/>
  <c r="CT36" i="4"/>
  <c r="CX32" i="4"/>
  <c r="CY56" i="4"/>
  <c r="CU47" i="4"/>
  <c r="CR39" i="4"/>
  <c r="CR29" i="4"/>
  <c r="CT23" i="4"/>
  <c r="CN16" i="4"/>
  <c r="CU59" i="4"/>
  <c r="CT52" i="4"/>
  <c r="CU43" i="4"/>
  <c r="CX35" i="4"/>
  <c r="CU27" i="4"/>
  <c r="CN25" i="4"/>
  <c r="CW31" i="4"/>
  <c r="CX19" i="4"/>
  <c r="CO18" i="4"/>
  <c r="CK39" i="4"/>
  <c r="DD124" i="4"/>
  <c r="BK124" i="4"/>
  <c r="CM17" i="4"/>
  <c r="CM19" i="4"/>
  <c r="CJ38" i="4"/>
  <c r="CL64" i="4"/>
  <c r="CM59" i="4"/>
  <c r="CM58" i="4"/>
  <c r="CO57" i="4"/>
  <c r="CJ56" i="4"/>
  <c r="CK55" i="4"/>
  <c r="CM51" i="4"/>
  <c r="CM49" i="4"/>
  <c r="CM48" i="4"/>
  <c r="CK47" i="4"/>
  <c r="CP46" i="4"/>
  <c r="CP45" i="4"/>
  <c r="CI42" i="4"/>
  <c r="CO41" i="4"/>
  <c r="CJ34" i="4"/>
  <c r="CI33" i="4"/>
  <c r="CO32" i="4"/>
  <c r="CM26" i="4"/>
  <c r="CL23" i="4"/>
  <c r="CK22" i="4"/>
  <c r="CN20" i="4"/>
  <c r="CI19" i="4"/>
  <c r="CP18" i="4"/>
  <c r="CN17" i="4"/>
  <c r="CT54" i="4"/>
  <c r="CT50" i="4"/>
  <c r="CU30" i="4"/>
  <c r="CW25" i="4"/>
  <c r="CR21" i="4"/>
  <c r="CV55" i="4"/>
  <c r="CX48" i="4"/>
  <c r="CU40" i="4"/>
  <c r="CJ17" i="4"/>
  <c r="CJ19" i="4"/>
  <c r="CP21" i="4"/>
  <c r="CK20" i="4"/>
  <c r="DD122" i="4"/>
  <c r="BK122" i="4"/>
  <c r="CB118" i="4"/>
  <c r="CD118" i="4"/>
  <c r="BX118" i="4"/>
  <c r="CU63" i="4"/>
  <c r="CT62" i="4"/>
  <c r="CU61" i="4"/>
  <c r="CV59" i="4"/>
  <c r="CU58" i="4"/>
  <c r="CR57" i="4"/>
  <c r="CW55" i="4"/>
  <c r="CV54" i="4"/>
  <c r="CV53" i="4"/>
  <c r="CX50" i="4"/>
  <c r="CT49" i="4"/>
  <c r="CY47" i="4"/>
  <c r="CW46" i="4"/>
  <c r="CY45" i="4"/>
  <c r="CV43" i="4"/>
  <c r="CV42" i="4"/>
  <c r="CV41" i="4"/>
  <c r="CW39" i="4"/>
  <c r="CY38" i="4"/>
  <c r="CV37" i="4"/>
  <c r="CW35" i="4"/>
  <c r="CS34" i="4"/>
  <c r="CV33" i="4"/>
  <c r="CV31" i="4"/>
  <c r="CS30" i="4"/>
  <c r="CW29" i="4"/>
  <c r="CT27" i="4"/>
  <c r="CV26" i="4"/>
  <c r="CS25" i="4"/>
  <c r="CY23" i="4"/>
  <c r="CX22" i="4"/>
  <c r="CW21" i="4"/>
  <c r="CU19" i="4"/>
  <c r="CW18" i="4"/>
  <c r="CU17" i="4"/>
  <c r="CM16" i="4"/>
  <c r="CU88" i="4"/>
  <c r="CY88" i="4"/>
  <c r="CR88" i="4"/>
  <c r="DQ80" i="4"/>
  <c r="DU80" i="4"/>
  <c r="CV64" i="4"/>
  <c r="CR64" i="4"/>
  <c r="CU64" i="4"/>
  <c r="CY64" i="4"/>
  <c r="CT64" i="4"/>
  <c r="CV60" i="4"/>
  <c r="CR60" i="4"/>
  <c r="CU60" i="4"/>
  <c r="CY60" i="4"/>
  <c r="CT60" i="4"/>
  <c r="CX56" i="4"/>
  <c r="CT56" i="4"/>
  <c r="CW56" i="4"/>
  <c r="CR56" i="4"/>
  <c r="CV56" i="4"/>
  <c r="CY52" i="4"/>
  <c r="CU52" i="4"/>
  <c r="CX52" i="4"/>
  <c r="CS52" i="4"/>
  <c r="CW52" i="4"/>
  <c r="CR52" i="4"/>
  <c r="CV48" i="4"/>
  <c r="CR48" i="4"/>
  <c r="CU48" i="4"/>
  <c r="CY48" i="4"/>
  <c r="CT48" i="4"/>
  <c r="CY44" i="4"/>
  <c r="CU44" i="4"/>
  <c r="CX44" i="4"/>
  <c r="CS44" i="4"/>
  <c r="CW44" i="4"/>
  <c r="CR44" i="4"/>
  <c r="CX40" i="4"/>
  <c r="CT40" i="4"/>
  <c r="CW40" i="4"/>
  <c r="CR40" i="4"/>
  <c r="CV40" i="4"/>
  <c r="CW36" i="4"/>
  <c r="CS36" i="4"/>
  <c r="CV36" i="4"/>
  <c r="CU36" i="4"/>
  <c r="CW32" i="4"/>
  <c r="CS32" i="4"/>
  <c r="CV32" i="4"/>
  <c r="CU32" i="4"/>
  <c r="CW28" i="4"/>
  <c r="CS28" i="4"/>
  <c r="CV28" i="4"/>
  <c r="CU28" i="4"/>
  <c r="CY24" i="4"/>
  <c r="CU24" i="4"/>
  <c r="CX24" i="4"/>
  <c r="CS24" i="4"/>
  <c r="CW24" i="4"/>
  <c r="CR24" i="4"/>
  <c r="CV20" i="4"/>
  <c r="CR20" i="4"/>
  <c r="CY20" i="4"/>
  <c r="CU20" i="4"/>
  <c r="CV16" i="4"/>
  <c r="CR16" i="4"/>
  <c r="CY16" i="4"/>
  <c r="CU16" i="4"/>
  <c r="CW16" i="4"/>
  <c r="CY17" i="4"/>
  <c r="CS18" i="4"/>
  <c r="CY19" i="4"/>
  <c r="CW20" i="4"/>
  <c r="CS21" i="4"/>
  <c r="CS22" i="4"/>
  <c r="CU23" i="4"/>
  <c r="CV24" i="4"/>
  <c r="CX25" i="4"/>
  <c r="CY27" i="4"/>
  <c r="CR28" i="4"/>
  <c r="CV29" i="4"/>
  <c r="CY30" i="4"/>
  <c r="CY32" i="4"/>
  <c r="CY34" i="4"/>
  <c r="CR35" i="4"/>
  <c r="CX36" i="4"/>
  <c r="CS38" i="4"/>
  <c r="CV39" i="4"/>
  <c r="CY40" i="4"/>
  <c r="CV44" i="4"/>
  <c r="CT45" i="4"/>
  <c r="CV52" i="4"/>
  <c r="CX60" i="4"/>
  <c r="CW64" i="4"/>
  <c r="CX63" i="4"/>
  <c r="CR63" i="4"/>
  <c r="CW62" i="4"/>
  <c r="CR62" i="4"/>
  <c r="CW61" i="4"/>
  <c r="CS61" i="4"/>
  <c r="CY61" i="4"/>
  <c r="CT61" i="4"/>
  <c r="CX61" i="4"/>
  <c r="CR61" i="4"/>
  <c r="CX59" i="4"/>
  <c r="CR59" i="4"/>
  <c r="CV58" i="4"/>
  <c r="CX57" i="4"/>
  <c r="CT57" i="4"/>
  <c r="CU57" i="4"/>
  <c r="CY57" i="4"/>
  <c r="CS57" i="4"/>
  <c r="CY55" i="4"/>
  <c r="CS55" i="4"/>
  <c r="CW54" i="4"/>
  <c r="CR54" i="4"/>
  <c r="CW53" i="4"/>
  <c r="CS53" i="4"/>
  <c r="CY53" i="4"/>
  <c r="CT53" i="4"/>
  <c r="CX53" i="4"/>
  <c r="CR53" i="4"/>
  <c r="CY51" i="4"/>
  <c r="CS51" i="4"/>
  <c r="CU50" i="4"/>
  <c r="CV49" i="4"/>
  <c r="CR49" i="4"/>
  <c r="CX49" i="4"/>
  <c r="CS49" i="4"/>
  <c r="CW49" i="4"/>
  <c r="CW47" i="4"/>
  <c r="CY46" i="4"/>
  <c r="CT46" i="4"/>
  <c r="CX43" i="4"/>
  <c r="CW42" i="4"/>
  <c r="CY39" i="4"/>
  <c r="CV38" i="4"/>
  <c r="CT35" i="4"/>
  <c r="CV34" i="4"/>
  <c r="CY31" i="4"/>
  <c r="CV30" i="4"/>
  <c r="CW27" i="4"/>
  <c r="CW26" i="4"/>
  <c r="CW23" i="4"/>
  <c r="CY22" i="4"/>
  <c r="CY21" i="4"/>
  <c r="CV19" i="4"/>
  <c r="CX18" i="4"/>
  <c r="CW17" i="4"/>
  <c r="CX16" i="4"/>
  <c r="CT17" i="4"/>
  <c r="CV18" i="4"/>
  <c r="CT19" i="4"/>
  <c r="CX20" i="4"/>
  <c r="CV21" i="4"/>
  <c r="CW22" i="4"/>
  <c r="CR25" i="4"/>
  <c r="CT26" i="4"/>
  <c r="CT28" i="4"/>
  <c r="CR31" i="4"/>
  <c r="CR32" i="4"/>
  <c r="CU33" i="4"/>
  <c r="CS35" i="4"/>
  <c r="CY36" i="4"/>
  <c r="CR37" i="4"/>
  <c r="CU38" i="4"/>
  <c r="CR41" i="4"/>
  <c r="CU45" i="4"/>
  <c r="CX46" i="4"/>
  <c r="CS48" i="4"/>
  <c r="CU49" i="4"/>
  <c r="CY50" i="4"/>
  <c r="CR51" i="4"/>
  <c r="CS56" i="4"/>
  <c r="CV57" i="4"/>
  <c r="CY58" i="4"/>
  <c r="CV61" i="4"/>
  <c r="CV62" i="4"/>
  <c r="CV63" i="4"/>
  <c r="CX64" i="4"/>
  <c r="CW19" i="4"/>
  <c r="CY18" i="4"/>
  <c r="CS16" i="4"/>
  <c r="CS20" i="4"/>
  <c r="CX28" i="4"/>
  <c r="CT32" i="4"/>
  <c r="CR36" i="4"/>
  <c r="CS40" i="4"/>
  <c r="CT47" i="4"/>
  <c r="CW48" i="4"/>
  <c r="CY49" i="4"/>
  <c r="CR50" i="4"/>
  <c r="CV51" i="4"/>
  <c r="CR55" i="4"/>
  <c r="CU56" i="4"/>
  <c r="CW57" i="4"/>
  <c r="CS60" i="4"/>
  <c r="CV45" i="4"/>
  <c r="CR45" i="4"/>
  <c r="CX41" i="4"/>
  <c r="CT41" i="4"/>
  <c r="CX37" i="4"/>
  <c r="CT37" i="4"/>
  <c r="CW33" i="4"/>
  <c r="CS33" i="4"/>
  <c r="CX29" i="4"/>
  <c r="CT29" i="4"/>
  <c r="CY25" i="4"/>
  <c r="CU25" i="4"/>
  <c r="CR17" i="4"/>
  <c r="CV17" i="4"/>
  <c r="CT18" i="4"/>
  <c r="CR19" i="4"/>
  <c r="CT21" i="4"/>
  <c r="CX21" i="4"/>
  <c r="CT22" i="4"/>
  <c r="CT25" i="4"/>
  <c r="CR26" i="4"/>
  <c r="CS29" i="4"/>
  <c r="CY29" i="4"/>
  <c r="CS31" i="4"/>
  <c r="CR33" i="4"/>
  <c r="CX33" i="4"/>
  <c r="CS37" i="4"/>
  <c r="CY37" i="4"/>
  <c r="CS39" i="4"/>
  <c r="CS41" i="4"/>
  <c r="CY41" i="4"/>
  <c r="CR42" i="4"/>
  <c r="CR43" i="4"/>
  <c r="CW45" i="4"/>
  <c r="CW63" i="4"/>
  <c r="CS63" i="4"/>
  <c r="CY62" i="4"/>
  <c r="CU62" i="4"/>
  <c r="CW59" i="4"/>
  <c r="CS59" i="4"/>
  <c r="CX58" i="4"/>
  <c r="CT58" i="4"/>
  <c r="CX55" i="4"/>
  <c r="CT55" i="4"/>
  <c r="CY54" i="4"/>
  <c r="CU54" i="4"/>
  <c r="CX51" i="4"/>
  <c r="CT51" i="4"/>
  <c r="CW50" i="4"/>
  <c r="CS50" i="4"/>
  <c r="CV47" i="4"/>
  <c r="CR47" i="4"/>
  <c r="CV46" i="4"/>
  <c r="CR46" i="4"/>
  <c r="CW43" i="4"/>
  <c r="CS43" i="4"/>
  <c r="CY42" i="4"/>
  <c r="CU42" i="4"/>
  <c r="CX39" i="4"/>
  <c r="CT39" i="4"/>
  <c r="CX38" i="4"/>
  <c r="CT38" i="4"/>
  <c r="CY35" i="4"/>
  <c r="CU35" i="4"/>
  <c r="CX34" i="4"/>
  <c r="CT34" i="4"/>
  <c r="CX31" i="4"/>
  <c r="CT31" i="4"/>
  <c r="CX30" i="4"/>
  <c r="CT30" i="4"/>
  <c r="CV27" i="4"/>
  <c r="CR27" i="4"/>
  <c r="CY26" i="4"/>
  <c r="CU26" i="4"/>
  <c r="CV23" i="4"/>
  <c r="CR23" i="4"/>
  <c r="CV22" i="4"/>
  <c r="CS17" i="4"/>
  <c r="CU18" i="4"/>
  <c r="CS19" i="4"/>
  <c r="CU21" i="4"/>
  <c r="CU22" i="4"/>
  <c r="CS23" i="4"/>
  <c r="CX23" i="4"/>
  <c r="CV25" i="4"/>
  <c r="CS26" i="4"/>
  <c r="CX26" i="4"/>
  <c r="CS27" i="4"/>
  <c r="CX27" i="4"/>
  <c r="CU29" i="4"/>
  <c r="CR30" i="4"/>
  <c r="CW30" i="4"/>
  <c r="CU31" i="4"/>
  <c r="CT33" i="4"/>
  <c r="CY33" i="4"/>
  <c r="CR34" i="4"/>
  <c r="CW34" i="4"/>
  <c r="CV35" i="4"/>
  <c r="CU37" i="4"/>
  <c r="CR38" i="4"/>
  <c r="CW38" i="4"/>
  <c r="CU39" i="4"/>
  <c r="CU41" i="4"/>
  <c r="CS42" i="4"/>
  <c r="CX42" i="4"/>
  <c r="CT43" i="4"/>
  <c r="CY43" i="4"/>
  <c r="CS45" i="4"/>
  <c r="CX45" i="4"/>
  <c r="CU46" i="4"/>
  <c r="CS47" i="4"/>
  <c r="CX47" i="4"/>
  <c r="CV50" i="4"/>
  <c r="CU51" i="4"/>
  <c r="CS54" i="4"/>
  <c r="CX54" i="4"/>
  <c r="CU55" i="4"/>
  <c r="CR58" i="4"/>
  <c r="CW58" i="4"/>
  <c r="CT59" i="4"/>
  <c r="CY59" i="4"/>
  <c r="CS62" i="4"/>
  <c r="CX62" i="4"/>
  <c r="CT63" i="4"/>
  <c r="CY63" i="4"/>
  <c r="CV15" i="4"/>
  <c r="CX15" i="4"/>
  <c r="CY15" i="4"/>
  <c r="CN64" i="4"/>
  <c r="CK64" i="4"/>
  <c r="CN63" i="4"/>
  <c r="CI63" i="4"/>
  <c r="CM63" i="4"/>
  <c r="CK63" i="4"/>
  <c r="CO62" i="4"/>
  <c r="CM62" i="4"/>
  <c r="CL62" i="4"/>
  <c r="CI61" i="4"/>
  <c r="CN61" i="4"/>
  <c r="CP60" i="4"/>
  <c r="CI60" i="4"/>
  <c r="CN60" i="4"/>
  <c r="CJ59" i="4"/>
  <c r="CP59" i="4"/>
  <c r="CJ58" i="4"/>
  <c r="CP58" i="4"/>
  <c r="CI58" i="4"/>
  <c r="CK57" i="4"/>
  <c r="CP57" i="4"/>
  <c r="CI57" i="4"/>
  <c r="CO56" i="4"/>
  <c r="CI56" i="4"/>
  <c r="CN56" i="4"/>
  <c r="CO55" i="4"/>
  <c r="CL55" i="4"/>
  <c r="CN54" i="4"/>
  <c r="CL54" i="4"/>
  <c r="CJ53" i="4"/>
  <c r="CP53" i="4"/>
  <c r="CN52" i="4"/>
  <c r="CL52" i="4"/>
  <c r="CK51" i="4"/>
  <c r="CI51" i="4"/>
  <c r="CO50" i="4"/>
  <c r="CM50" i="4"/>
  <c r="CK49" i="4"/>
  <c r="CI49" i="4"/>
  <c r="CJ48" i="4"/>
  <c r="CP48" i="4"/>
  <c r="CI48" i="4"/>
  <c r="CP47" i="4"/>
  <c r="CJ47" i="4"/>
  <c r="CO47" i="4"/>
  <c r="CN46" i="4"/>
  <c r="CM46" i="4"/>
  <c r="CN45" i="4"/>
  <c r="CK45" i="4"/>
  <c r="CJ44" i="4"/>
  <c r="CP44" i="4"/>
  <c r="CI44" i="4"/>
  <c r="CP43" i="4"/>
  <c r="CJ43" i="4"/>
  <c r="CO43" i="4"/>
  <c r="CN42" i="4"/>
  <c r="CM42" i="4"/>
  <c r="CN41" i="4"/>
  <c r="CK41" i="4"/>
  <c r="CJ40" i="4"/>
  <c r="CP40" i="4"/>
  <c r="CI40" i="4"/>
  <c r="CN38" i="4"/>
  <c r="CM38" i="4"/>
  <c r="CN37" i="4"/>
  <c r="CK37" i="4"/>
  <c r="CJ36" i="4"/>
  <c r="CP36" i="4"/>
  <c r="CI36" i="4"/>
  <c r="CP35" i="4"/>
  <c r="CJ35" i="4"/>
  <c r="CO35" i="4"/>
  <c r="CO34" i="4"/>
  <c r="CI34" i="4"/>
  <c r="CN34" i="4"/>
  <c r="CO33" i="4"/>
  <c r="CL33" i="4"/>
  <c r="CK32" i="4"/>
  <c r="CJ32" i="4"/>
  <c r="CL31" i="4"/>
  <c r="CJ31" i="4"/>
  <c r="CM30" i="4"/>
  <c r="CJ30" i="4"/>
  <c r="CK29" i="4"/>
  <c r="CP29" i="4"/>
  <c r="CJ29" i="4"/>
  <c r="CP28" i="4"/>
  <c r="CI28" i="4"/>
  <c r="CN28" i="4"/>
  <c r="CO27" i="4"/>
  <c r="CN27" i="4"/>
  <c r="CL25" i="4"/>
  <c r="CP25" i="4"/>
  <c r="CJ25" i="4"/>
  <c r="CL24" i="4"/>
  <c r="CN24" i="4"/>
  <c r="CM23" i="4"/>
  <c r="CO23" i="4"/>
  <c r="CM22" i="4"/>
  <c r="CI22" i="4"/>
  <c r="CL22" i="4"/>
  <c r="CO21" i="4"/>
  <c r="CK21" i="4"/>
  <c r="CL21" i="4"/>
  <c r="CM20" i="4"/>
  <c r="CI20" i="4"/>
  <c r="CL20" i="4"/>
  <c r="CO19" i="4"/>
  <c r="CK19" i="4"/>
  <c r="CL19" i="4"/>
  <c r="CM18" i="4"/>
  <c r="CI18" i="4"/>
  <c r="CL18" i="4"/>
  <c r="CN18" i="4"/>
  <c r="CN19" i="4"/>
  <c r="CJ20" i="4"/>
  <c r="CP20" i="4"/>
  <c r="CJ21" i="4"/>
  <c r="CN22" i="4"/>
  <c r="CI23" i="4"/>
  <c r="CJ24" i="4"/>
  <c r="CN26" i="4"/>
  <c r="CJ27" i="4"/>
  <c r="CM31" i="4"/>
  <c r="CP33" i="4"/>
  <c r="CK34" i="4"/>
  <c r="CK35" i="4"/>
  <c r="CM36" i="4"/>
  <c r="CJ37" i="4"/>
  <c r="CP41" i="4"/>
  <c r="CJ42" i="4"/>
  <c r="CK43" i="4"/>
  <c r="CM44" i="4"/>
  <c r="CJ45" i="4"/>
  <c r="CN49" i="4"/>
  <c r="CL50" i="4"/>
  <c r="CN51" i="4"/>
  <c r="CK52" i="4"/>
  <c r="CL53" i="4"/>
  <c r="CK54" i="4"/>
  <c r="CN58" i="4"/>
  <c r="CM60" i="4"/>
  <c r="CK61" i="4"/>
  <c r="CI62" i="4"/>
  <c r="CP39" i="4"/>
  <c r="CJ39" i="4"/>
  <c r="CO39" i="4"/>
  <c r="CM21" i="4"/>
  <c r="CO22" i="4"/>
  <c r="CK23" i="4"/>
  <c r="CM24" i="4"/>
  <c r="CK25" i="4"/>
  <c r="CP26" i="4"/>
  <c r="CK27" i="4"/>
  <c r="CJ28" i="4"/>
  <c r="CN29" i="4"/>
  <c r="CI30" i="4"/>
  <c r="CP31" i="4"/>
  <c r="CI32" i="4"/>
  <c r="CN35" i="4"/>
  <c r="CN36" i="4"/>
  <c r="CO37" i="4"/>
  <c r="CI38" i="4"/>
  <c r="CP42" i="4"/>
  <c r="CN43" i="4"/>
  <c r="CN44" i="4"/>
  <c r="CO45" i="4"/>
  <c r="CI46" i="4"/>
  <c r="CP52" i="4"/>
  <c r="CM53" i="4"/>
  <c r="CP54" i="4"/>
  <c r="CI55" i="4"/>
  <c r="CL59" i="4"/>
  <c r="CM61" i="4"/>
  <c r="CO17" i="4"/>
  <c r="CK17" i="4"/>
  <c r="CL17" i="4"/>
  <c r="CO64" i="4"/>
  <c r="CO63" i="4"/>
  <c r="CP62" i="4"/>
  <c r="CO61" i="4"/>
  <c r="CL60" i="4"/>
  <c r="CN59" i="4"/>
  <c r="CL58" i="4"/>
  <c r="CM57" i="4"/>
  <c r="CM56" i="4"/>
  <c r="CM55" i="4"/>
  <c r="CO54" i="4"/>
  <c r="CN53" i="4"/>
  <c r="CO52" i="4"/>
  <c r="CO51" i="4"/>
  <c r="CP50" i="4"/>
  <c r="CO49" i="4"/>
  <c r="CL48" i="4"/>
  <c r="CL47" i="4"/>
  <c r="CL46" i="4"/>
  <c r="CL45" i="4"/>
  <c r="CL44" i="4"/>
  <c r="CL43" i="4"/>
  <c r="CL42" i="4"/>
  <c r="CL41" i="4"/>
  <c r="CL40" i="4"/>
  <c r="CL39" i="4"/>
  <c r="CL38" i="4"/>
  <c r="CL37" i="4"/>
  <c r="CL36" i="4"/>
  <c r="CL35" i="4"/>
  <c r="CM34" i="4"/>
  <c r="CM33" i="4"/>
  <c r="CM32" i="4"/>
  <c r="CN31" i="4"/>
  <c r="CL30" i="4"/>
  <c r="CL29" i="4"/>
  <c r="CL28" i="4"/>
  <c r="CL27" i="4"/>
  <c r="CL26" i="4"/>
  <c r="CI31" i="4"/>
  <c r="CJ49" i="4"/>
  <c r="CK50" i="4"/>
  <c r="CJ51" i="4"/>
  <c r="CJ52" i="4"/>
  <c r="CI53" i="4"/>
  <c r="CJ54" i="4"/>
  <c r="CI59" i="4"/>
  <c r="CJ61" i="4"/>
  <c r="CK62" i="4"/>
  <c r="CJ63" i="4"/>
  <c r="CJ64" i="4"/>
  <c r="CM64" i="4"/>
  <c r="CI64" i="4"/>
  <c r="CP63" i="4"/>
  <c r="CL63" i="4"/>
  <c r="CN62" i="4"/>
  <c r="CJ62" i="4"/>
  <c r="CP61" i="4"/>
  <c r="CL61" i="4"/>
  <c r="CO60" i="4"/>
  <c r="CK60" i="4"/>
  <c r="CO59" i="4"/>
  <c r="CK59" i="4"/>
  <c r="CO58" i="4"/>
  <c r="CK58" i="4"/>
  <c r="CN57" i="4"/>
  <c r="CJ57" i="4"/>
  <c r="CP56" i="4"/>
  <c r="CL56" i="4"/>
  <c r="CN55" i="4"/>
  <c r="CJ55" i="4"/>
  <c r="CM54" i="4"/>
  <c r="CI54" i="4"/>
  <c r="CO53" i="4"/>
  <c r="CK53" i="4"/>
  <c r="CM52" i="4"/>
  <c r="CI52" i="4"/>
  <c r="CP51" i="4"/>
  <c r="CL51" i="4"/>
  <c r="CN50" i="4"/>
  <c r="CJ50" i="4"/>
  <c r="CP49" i="4"/>
  <c r="CL49" i="4"/>
  <c r="CO48" i="4"/>
  <c r="CK48" i="4"/>
  <c r="CM47" i="4"/>
  <c r="CI47" i="4"/>
  <c r="CO46" i="4"/>
  <c r="CK46" i="4"/>
  <c r="CM45" i="4"/>
  <c r="CI45" i="4"/>
  <c r="CO44" i="4"/>
  <c r="CK44" i="4"/>
  <c r="CM43" i="4"/>
  <c r="CI43" i="4"/>
  <c r="CO42" i="4"/>
  <c r="CK42" i="4"/>
  <c r="CM41" i="4"/>
  <c r="CI41" i="4"/>
  <c r="CO40" i="4"/>
  <c r="CK40" i="4"/>
  <c r="CM39" i="4"/>
  <c r="CI39" i="4"/>
  <c r="CO38" i="4"/>
  <c r="CK38" i="4"/>
  <c r="CM37" i="4"/>
  <c r="CI37" i="4"/>
  <c r="CO36" i="4"/>
  <c r="CK36" i="4"/>
  <c r="CM35" i="4"/>
  <c r="CI35" i="4"/>
  <c r="CP34" i="4"/>
  <c r="CL34" i="4"/>
  <c r="CN33" i="4"/>
  <c r="CJ33" i="4"/>
  <c r="CP32" i="4"/>
  <c r="CL32" i="4"/>
  <c r="CO31" i="4"/>
  <c r="CK31" i="4"/>
  <c r="CO30" i="4"/>
  <c r="CK30" i="4"/>
  <c r="CM29" i="4"/>
  <c r="CI29" i="4"/>
  <c r="CO28" i="4"/>
  <c r="CK28" i="4"/>
  <c r="CM27" i="4"/>
  <c r="CI27" i="4"/>
  <c r="CO26" i="4"/>
  <c r="CK26" i="4"/>
  <c r="CM25" i="4"/>
  <c r="CI25" i="4"/>
  <c r="CO24" i="4"/>
  <c r="CK24" i="4"/>
  <c r="CN23" i="4"/>
  <c r="CJ23" i="4"/>
  <c r="CP22" i="4"/>
  <c r="CK16" i="4"/>
  <c r="CL16" i="4"/>
  <c r="CP16" i="4"/>
  <c r="CO16" i="4"/>
  <c r="CI16" i="4"/>
  <c r="CO15" i="4"/>
  <c r="CP15" i="4"/>
  <c r="CM15" i="4"/>
  <c r="CS15" i="4"/>
  <c r="CW15" i="4"/>
  <c r="CJ15" i="4"/>
  <c r="BL15" i="4"/>
  <c r="CK15" i="4"/>
  <c r="CT15" i="4"/>
  <c r="CL15" i="4"/>
  <c r="CU15" i="4"/>
  <c r="CI15" i="4"/>
  <c r="CR15" i="4"/>
  <c r="BI26" i="5"/>
  <c r="CC119" i="4"/>
  <c r="CC120" i="4"/>
  <c r="CB123" i="4"/>
  <c r="CA123" i="4"/>
  <c r="BK123" i="4"/>
  <c r="DD114" i="4"/>
  <c r="BZ114" i="4" s="1"/>
  <c r="DD110" i="4"/>
  <c r="BZ110" i="4" s="1"/>
  <c r="DD116" i="4"/>
  <c r="DD113" i="4"/>
  <c r="CD113" i="4" s="1"/>
  <c r="DD112" i="4"/>
  <c r="CA112" i="4" s="1"/>
  <c r="DD109" i="4"/>
  <c r="CD109" i="4" s="1"/>
  <c r="DD108" i="4"/>
  <c r="BZ108" i="4" s="1"/>
  <c r="DD115" i="4"/>
  <c r="CB115" i="4" s="1"/>
  <c r="DD117" i="4"/>
  <c r="BZ117" i="4" s="1"/>
  <c r="DD106" i="4"/>
  <c r="BY106" i="4" s="1"/>
  <c r="DD111" i="4"/>
  <c r="CD111" i="4" s="1"/>
  <c r="AA99" i="4"/>
  <c r="AD99" i="4" s="1"/>
  <c r="BK99" i="4" s="1"/>
  <c r="AC100" i="4"/>
  <c r="AA101" i="4"/>
  <c r="AD101" i="4" s="1"/>
  <c r="BK101" i="4" s="1"/>
  <c r="AC99" i="4"/>
  <c r="AB97" i="4"/>
  <c r="AC97" i="4"/>
  <c r="AA98" i="4"/>
  <c r="AD98" i="4" s="1"/>
  <c r="BK98" i="4" s="1"/>
  <c r="AB99" i="4"/>
  <c r="AG88" i="4"/>
  <c r="AG103" i="4" s="1"/>
  <c r="AK88" i="4"/>
  <c r="AK103" i="4" s="1"/>
  <c r="AO88" i="4"/>
  <c r="AO103" i="4" s="1"/>
  <c r="AS88" i="4"/>
  <c r="AS103" i="4" s="1"/>
  <c r="BA88" i="4"/>
  <c r="BA103" i="4" s="1"/>
  <c r="AA85" i="4"/>
  <c r="AD85" i="4" s="1"/>
  <c r="BK85" i="4" s="1"/>
  <c r="AB84" i="4"/>
  <c r="AA84" i="4"/>
  <c r="AD84" i="4" s="1"/>
  <c r="BK84" i="4" s="1"/>
  <c r="AB85" i="4"/>
  <c r="AC83" i="4"/>
  <c r="AC88" i="4" s="1"/>
  <c r="AB79" i="4"/>
  <c r="AC76" i="4"/>
  <c r="DD74" i="4"/>
  <c r="AA77" i="4"/>
  <c r="DD78" i="4"/>
  <c r="AB75" i="4"/>
  <c r="DD76" i="4"/>
  <c r="AC79" i="4"/>
  <c r="AB78" i="4"/>
  <c r="DD77" i="4"/>
  <c r="AC75" i="4"/>
  <c r="AB74" i="4"/>
  <c r="DD73" i="4"/>
  <c r="AC78" i="4"/>
  <c r="AB77" i="4"/>
  <c r="AA76" i="4"/>
  <c r="AC74" i="4"/>
  <c r="AB73" i="4"/>
  <c r="AA78" i="4"/>
  <c r="AA73" i="4"/>
  <c r="DD72" i="4"/>
  <c r="AC72" i="4"/>
  <c r="AA72" i="4"/>
  <c r="DD107" i="4"/>
  <c r="BX107" i="4" s="1"/>
  <c r="AA47" i="4"/>
  <c r="AB44" i="4"/>
  <c r="AA43" i="4"/>
  <c r="AC29" i="4"/>
  <c r="AC25" i="4"/>
  <c r="AB24" i="4"/>
  <c r="AA19" i="4"/>
  <c r="AA44" i="4"/>
  <c r="AC52" i="4"/>
  <c r="AB51" i="4"/>
  <c r="AA50" i="4"/>
  <c r="AA42" i="4"/>
  <c r="AC40" i="4"/>
  <c r="AC32" i="4"/>
  <c r="AA30" i="4"/>
  <c r="AA18" i="4"/>
  <c r="DD23" i="4"/>
  <c r="CB23" i="4" s="1"/>
  <c r="AB19" i="4"/>
  <c r="AA48" i="4"/>
  <c r="AD48" i="4" s="1"/>
  <c r="BK48" i="4" s="1"/>
  <c r="AC34" i="4"/>
  <c r="AB25" i="4"/>
  <c r="AC62" i="4"/>
  <c r="AB21" i="4"/>
  <c r="AC23" i="4"/>
  <c r="AB57" i="4"/>
  <c r="AA52" i="4"/>
  <c r="AB41" i="4"/>
  <c r="AC30" i="4"/>
  <c r="AB49" i="4"/>
  <c r="AB62" i="4"/>
  <c r="AB54" i="4"/>
  <c r="AC47" i="4"/>
  <c r="AA37" i="4"/>
  <c r="AB22" i="4"/>
  <c r="AA21" i="4"/>
  <c r="DD44" i="4"/>
  <c r="CE44" i="4" s="1"/>
  <c r="DD32" i="4"/>
  <c r="CA32" i="4" s="1"/>
  <c r="DD29" i="4"/>
  <c r="CD29" i="4" s="1"/>
  <c r="AB16" i="4"/>
  <c r="AA23" i="4"/>
  <c r="AC19" i="4"/>
  <c r="DD53" i="4"/>
  <c r="BX53" i="4" s="1"/>
  <c r="AB46" i="4"/>
  <c r="AC43" i="4"/>
  <c r="AB42" i="4"/>
  <c r="AA33" i="4"/>
  <c r="AA25" i="4"/>
  <c r="DD48" i="4"/>
  <c r="BZ48" i="4" s="1"/>
  <c r="AB17" i="4"/>
  <c r="AB61" i="4"/>
  <c r="AC58" i="4"/>
  <c r="DD57" i="4"/>
  <c r="BX57" i="4" s="1"/>
  <c r="AA56" i="4"/>
  <c r="AD56" i="4" s="1"/>
  <c r="BK56" i="4" s="1"/>
  <c r="AC54" i="4"/>
  <c r="AB53" i="4"/>
  <c r="DD52" i="4"/>
  <c r="CD52" i="4" s="1"/>
  <c r="AC50" i="4"/>
  <c r="AC46" i="4"/>
  <c r="AB45" i="4"/>
  <c r="AC42" i="4"/>
  <c r="DD40" i="4"/>
  <c r="CD40" i="4" s="1"/>
  <c r="AC38" i="4"/>
  <c r="AB37" i="4"/>
  <c r="DD36" i="4"/>
  <c r="BX36" i="4" s="1"/>
  <c r="DD33" i="4"/>
  <c r="BZ33" i="4" s="1"/>
  <c r="AA32" i="4"/>
  <c r="AB29" i="4"/>
  <c r="DD28" i="4"/>
  <c r="CA28" i="4" s="1"/>
  <c r="AC26" i="4"/>
  <c r="DD25" i="4"/>
  <c r="BX25" i="4" s="1"/>
  <c r="DD24" i="4"/>
  <c r="CB24" i="4" s="1"/>
  <c r="AA17" i="4"/>
  <c r="AC18" i="4"/>
  <c r="AC63" i="4"/>
  <c r="AD63" i="4" s="1"/>
  <c r="BK63" i="4" s="1"/>
  <c r="DD61" i="4"/>
  <c r="CB61" i="4" s="1"/>
  <c r="AC59" i="4"/>
  <c r="AD59" i="4" s="1"/>
  <c r="BK59" i="4" s="1"/>
  <c r="AB50" i="4"/>
  <c r="DD46" i="4"/>
  <c r="CB46" i="4" s="1"/>
  <c r="DD45" i="4"/>
  <c r="CB45" i="4" s="1"/>
  <c r="DD42" i="4"/>
  <c r="BZ42" i="4" s="1"/>
  <c r="DD41" i="4"/>
  <c r="CB41" i="4" s="1"/>
  <c r="AC39" i="4"/>
  <c r="AD39" i="4" s="1"/>
  <c r="BK39" i="4" s="1"/>
  <c r="AB38" i="4"/>
  <c r="AC35" i="4"/>
  <c r="AB34" i="4"/>
  <c r="DD31" i="4"/>
  <c r="CE31" i="4" s="1"/>
  <c r="AB30" i="4"/>
  <c r="AC27" i="4"/>
  <c r="AB26" i="4"/>
  <c r="AC15" i="4"/>
  <c r="AA15" i="4"/>
  <c r="AA28" i="4"/>
  <c r="AD28" i="4" s="1"/>
  <c r="BK28" i="4" s="1"/>
  <c r="AA40" i="4"/>
  <c r="DD30" i="4"/>
  <c r="CB30" i="4" s="1"/>
  <c r="AC31" i="4"/>
  <c r="AD31" i="4" s="1"/>
  <c r="BK31" i="4" s="1"/>
  <c r="AB33" i="4"/>
  <c r="AA36" i="4"/>
  <c r="AD36" i="4" s="1"/>
  <c r="BK36" i="4" s="1"/>
  <c r="DD56" i="4"/>
  <c r="BX56" i="4" s="1"/>
  <c r="AA24" i="4"/>
  <c r="AA41" i="4"/>
  <c r="DD63" i="4"/>
  <c r="CB63" i="4" s="1"/>
  <c r="DD51" i="4"/>
  <c r="BY51" i="4" s="1"/>
  <c r="AC51" i="4"/>
  <c r="DD49" i="4"/>
  <c r="BX49" i="4" s="1"/>
  <c r="AA49" i="4"/>
  <c r="DD26" i="4"/>
  <c r="CD26" i="4" s="1"/>
  <c r="AA53" i="4"/>
  <c r="DD59" i="4"/>
  <c r="CC59" i="4" s="1"/>
  <c r="DD66" i="4"/>
  <c r="DD62" i="4"/>
  <c r="CB62" i="4" s="1"/>
  <c r="DD54" i="4"/>
  <c r="CB54" i="4" s="1"/>
  <c r="DD43" i="4"/>
  <c r="BY43" i="4" s="1"/>
  <c r="DD39" i="4"/>
  <c r="BY39" i="4" s="1"/>
  <c r="DD38" i="4"/>
  <c r="CA38" i="4" s="1"/>
  <c r="DD35" i="4"/>
  <c r="BX35" i="4" s="1"/>
  <c r="DD27" i="4"/>
  <c r="CB27" i="4" s="1"/>
  <c r="AA29" i="4"/>
  <c r="DD34" i="4"/>
  <c r="CA34" i="4" s="1"/>
  <c r="DD50" i="4"/>
  <c r="CB50" i="4" s="1"/>
  <c r="AA57" i="4"/>
  <c r="AB58" i="4"/>
  <c r="DD58" i="4"/>
  <c r="BY58" i="4" s="1"/>
  <c r="AC55" i="4"/>
  <c r="AD55" i="4" s="1"/>
  <c r="BK55" i="4" s="1"/>
  <c r="DD55" i="4"/>
  <c r="BY55" i="4" s="1"/>
  <c r="DD47" i="4"/>
  <c r="BY47" i="4" s="1"/>
  <c r="DD37" i="4"/>
  <c r="BY37" i="4" s="1"/>
  <c r="AA45" i="4"/>
  <c r="AA61" i="4"/>
  <c r="DD64" i="4"/>
  <c r="CB64" i="4" s="1"/>
  <c r="AA64" i="4"/>
  <c r="AD64" i="4" s="1"/>
  <c r="BK64" i="4" s="1"/>
  <c r="DD60" i="4"/>
  <c r="CB60" i="4" s="1"/>
  <c r="AA60" i="4"/>
  <c r="AD60" i="4" s="1"/>
  <c r="BK60" i="4" s="1"/>
  <c r="AB27" i="4"/>
  <c r="AB35" i="4"/>
  <c r="AB43" i="4"/>
  <c r="AA54" i="4"/>
  <c r="AA62" i="4"/>
  <c r="DD21" i="4"/>
  <c r="BZ21" i="4" s="1"/>
  <c r="AB23" i="4"/>
  <c r="DD22" i="4"/>
  <c r="CD22" i="4" s="1"/>
  <c r="DD18" i="4"/>
  <c r="BY18" i="4" s="1"/>
  <c r="BY121" i="4"/>
  <c r="CB121" i="4"/>
  <c r="BX121" i="4"/>
  <c r="CA119" i="4"/>
  <c r="BX120" i="4"/>
  <c r="CC123" i="4"/>
  <c r="BY123" i="4"/>
  <c r="CE123" i="4"/>
  <c r="BZ123" i="4"/>
  <c r="CD123" i="4"/>
  <c r="BX123" i="4"/>
  <c r="BX131" i="4"/>
  <c r="DI80" i="4"/>
  <c r="CT88" i="4"/>
  <c r="CX88" i="4"/>
  <c r="CQ114" i="4"/>
  <c r="CZ114" i="4"/>
  <c r="CB119" i="4"/>
  <c r="BX119" i="4"/>
  <c r="CE119" i="4"/>
  <c r="BZ119" i="4"/>
  <c r="CD119" i="4"/>
  <c r="BY119" i="4"/>
  <c r="CE120" i="4"/>
  <c r="CD120" i="4"/>
  <c r="BY120" i="4"/>
  <c r="CB120" i="4"/>
  <c r="BZ120" i="4"/>
  <c r="CZ86" i="4"/>
  <c r="DA86" i="4" s="1"/>
  <c r="CE131" i="4"/>
  <c r="BY131" i="4"/>
  <c r="CC131" i="4"/>
  <c r="CB131" i="4"/>
  <c r="CZ108" i="4"/>
  <c r="CQ112" i="4"/>
  <c r="CZ112" i="4"/>
  <c r="BU72" i="4"/>
  <c r="BU73" i="4"/>
  <c r="DV74" i="4"/>
  <c r="DM74" i="4" s="1"/>
  <c r="BU79" i="4"/>
  <c r="CV88" i="4"/>
  <c r="Z88" i="4"/>
  <c r="CQ97" i="4"/>
  <c r="CQ99" i="4"/>
  <c r="CQ101" i="4"/>
  <c r="CZ101" i="4"/>
  <c r="DM133" i="4"/>
  <c r="BT133" i="4" s="1"/>
  <c r="CQ110" i="4"/>
  <c r="CQ115" i="4"/>
  <c r="CZ115" i="4"/>
  <c r="CQ117" i="4"/>
  <c r="CZ117" i="4"/>
  <c r="CZ122" i="4"/>
  <c r="CQ125" i="4"/>
  <c r="CZ125" i="4"/>
  <c r="DE80" i="4"/>
  <c r="DV73" i="4"/>
  <c r="DM73" i="4" s="1"/>
  <c r="DV75" i="4"/>
  <c r="DM75" i="4" s="1"/>
  <c r="BU78" i="4"/>
  <c r="CZ98" i="4"/>
  <c r="CO126" i="4"/>
  <c r="CQ109" i="4"/>
  <c r="CQ111" i="4"/>
  <c r="CZ111" i="4"/>
  <c r="CQ113" i="4"/>
  <c r="CZ113" i="4"/>
  <c r="CQ118" i="4"/>
  <c r="CZ118" i="4"/>
  <c r="CP126" i="4"/>
  <c r="DP80" i="4"/>
  <c r="DT80" i="4"/>
  <c r="BU74" i="4"/>
  <c r="BU76" i="4"/>
  <c r="CQ100" i="4"/>
  <c r="CZ100" i="4"/>
  <c r="BZ131" i="4"/>
  <c r="CD131" i="4"/>
  <c r="DD19" i="4"/>
  <c r="CA19" i="4" s="1"/>
  <c r="DD20" i="4"/>
  <c r="CC20" i="4" s="1"/>
  <c r="DD16" i="4"/>
  <c r="CC16" i="4" s="1"/>
  <c r="DD17" i="4"/>
  <c r="CE17" i="4" s="1"/>
  <c r="AA16" i="4"/>
  <c r="AA20" i="4"/>
  <c r="AD20" i="4" s="1"/>
  <c r="BK20" i="4" s="1"/>
  <c r="AC22" i="4"/>
  <c r="AB18" i="4"/>
  <c r="DD15" i="4"/>
  <c r="CA15" i="4" s="1"/>
  <c r="CE125" i="4"/>
  <c r="CA125" i="4"/>
  <c r="CD125" i="4"/>
  <c r="BZ125" i="4"/>
  <c r="BY125" i="4"/>
  <c r="BX125" i="4"/>
  <c r="CC125" i="4"/>
  <c r="CB125" i="4"/>
  <c r="CR126" i="4"/>
  <c r="CZ106" i="4"/>
  <c r="CV126" i="4"/>
  <c r="BU75" i="4"/>
  <c r="DF80" i="4"/>
  <c r="CJ126" i="4"/>
  <c r="CN126" i="4"/>
  <c r="CZ109" i="4"/>
  <c r="CQ119" i="4"/>
  <c r="AT80" i="4"/>
  <c r="DO80" i="4"/>
  <c r="CZ97" i="4"/>
  <c r="CX126" i="4"/>
  <c r="CQ124" i="4"/>
  <c r="DN80" i="4"/>
  <c r="DJ80" i="4"/>
  <c r="DS80" i="4"/>
  <c r="CI126" i="4"/>
  <c r="CM126" i="4"/>
  <c r="CQ106" i="4"/>
  <c r="CU126" i="4"/>
  <c r="CY126" i="4"/>
  <c r="CW126" i="4"/>
  <c r="CQ108" i="4"/>
  <c r="DV78" i="4"/>
  <c r="DM78" i="4" s="1"/>
  <c r="CK126" i="4"/>
  <c r="CS126" i="4"/>
  <c r="CZ110" i="4"/>
  <c r="DG80" i="4"/>
  <c r="DK80" i="4"/>
  <c r="CL126" i="4"/>
  <c r="CT126" i="4"/>
  <c r="CQ107" i="4"/>
  <c r="CZ107" i="4"/>
  <c r="CQ116" i="4"/>
  <c r="CZ119" i="4"/>
  <c r="AP80" i="4"/>
  <c r="BU77" i="4"/>
  <c r="BU86" i="4"/>
  <c r="CC118" i="4"/>
  <c r="BY118" i="4"/>
  <c r="CQ121" i="4"/>
  <c r="CZ121" i="4"/>
  <c r="CE121" i="4"/>
  <c r="CA121" i="4"/>
  <c r="CD121" i="4"/>
  <c r="BZ121" i="4"/>
  <c r="CZ124" i="4"/>
  <c r="DH80" i="4"/>
  <c r="DL80" i="4"/>
  <c r="DV76" i="4"/>
  <c r="DM76" i="4" s="1"/>
  <c r="CZ83" i="4"/>
  <c r="CZ85" i="4"/>
  <c r="DA85" i="4" s="1"/>
  <c r="CZ87" i="4"/>
  <c r="DA87" i="4" s="1"/>
  <c r="CZ99" i="4"/>
  <c r="CC133" i="4"/>
  <c r="BY133" i="4"/>
  <c r="CB133" i="4"/>
  <c r="BX133" i="4"/>
  <c r="CD133" i="4"/>
  <c r="CA133" i="4"/>
  <c r="CE133" i="4"/>
  <c r="BZ133" i="4"/>
  <c r="CZ116" i="4"/>
  <c r="CA118" i="4"/>
  <c r="CC121" i="4"/>
  <c r="CQ122" i="4"/>
  <c r="DV72" i="4"/>
  <c r="DR80" i="4"/>
  <c r="CA120" i="4"/>
  <c r="CS88" i="4"/>
  <c r="CW88" i="4"/>
  <c r="CZ84" i="4"/>
  <c r="DA84" i="4" s="1"/>
  <c r="CQ98" i="4"/>
  <c r="DV77" i="4"/>
  <c r="DM77" i="4" s="1"/>
  <c r="DV79" i="4"/>
  <c r="DM79" i="4" s="1"/>
  <c r="BU85" i="4"/>
  <c r="BU87" i="4"/>
  <c r="DM132" i="4"/>
  <c r="BO132" i="4" s="1"/>
  <c r="AD83" i="4"/>
  <c r="BU98" i="4"/>
  <c r="BU99" i="4"/>
  <c r="BU100" i="4"/>
  <c r="BU101" i="4"/>
  <c r="DM131" i="4"/>
  <c r="CC132" i="4"/>
  <c r="BY132" i="4"/>
  <c r="DX69" i="4" l="1"/>
  <c r="AE139" i="4" s="1"/>
  <c r="EB69" i="4"/>
  <c r="AU139" i="4" s="1"/>
  <c r="ED69" i="4"/>
  <c r="BC139" i="4" s="1"/>
  <c r="DY69" i="4"/>
  <c r="AI139" i="4" s="1"/>
  <c r="EC69" i="4"/>
  <c r="AY139" i="4" s="1"/>
  <c r="EA69" i="4"/>
  <c r="AQ139" i="4" s="1"/>
  <c r="DZ69" i="4"/>
  <c r="AM139" i="4" s="1"/>
  <c r="EE69" i="4"/>
  <c r="BG139" i="4" s="1"/>
  <c r="DF42" i="3"/>
  <c r="A41" i="3"/>
  <c r="A41" i="4" s="1"/>
  <c r="AQ136" i="4"/>
  <c r="BC136" i="4"/>
  <c r="BG136" i="4"/>
  <c r="AE136" i="4"/>
  <c r="AM136" i="4"/>
  <c r="AY136" i="4"/>
  <c r="AU136" i="4"/>
  <c r="AI136" i="4"/>
  <c r="CA134" i="4"/>
  <c r="BF80" i="4"/>
  <c r="BR142" i="4"/>
  <c r="AY137" i="4"/>
  <c r="BM142" i="4"/>
  <c r="AE137" i="4"/>
  <c r="BT142" i="4"/>
  <c r="BG137" i="4"/>
  <c r="BO142" i="4"/>
  <c r="AM137" i="4"/>
  <c r="BM145" i="4"/>
  <c r="AE138" i="4"/>
  <c r="BT145" i="4"/>
  <c r="BG138" i="4"/>
  <c r="BP142" i="4"/>
  <c r="AQ137" i="4"/>
  <c r="BR145" i="4"/>
  <c r="AY138" i="4"/>
  <c r="BN145" i="4"/>
  <c r="AI138" i="4"/>
  <c r="BN142" i="4"/>
  <c r="AI137" i="4"/>
  <c r="BS145" i="4"/>
  <c r="BC138" i="4"/>
  <c r="BP145" i="4"/>
  <c r="AQ138" i="4"/>
  <c r="AE145" i="4"/>
  <c r="BO145" i="4"/>
  <c r="AM138" i="4"/>
  <c r="BQ145" i="4"/>
  <c r="AU138" i="4"/>
  <c r="BS142" i="4"/>
  <c r="BC137" i="4"/>
  <c r="BQ142" i="4"/>
  <c r="AU137" i="4"/>
  <c r="BT84" i="4"/>
  <c r="BR84" i="4"/>
  <c r="CG132" i="4"/>
  <c r="BX48" i="4"/>
  <c r="CI69" i="4"/>
  <c r="BM140" i="4" s="1"/>
  <c r="AE140" i="4" s="1"/>
  <c r="CK69" i="4"/>
  <c r="BO140" i="4" s="1"/>
  <c r="AM140" i="4" s="1"/>
  <c r="CJ69" i="4"/>
  <c r="BN140" i="4" s="1"/>
  <c r="AI140" i="4" s="1"/>
  <c r="CW69" i="4"/>
  <c r="BR137" i="4" s="1"/>
  <c r="AY141" i="4" s="1"/>
  <c r="CO69" i="4"/>
  <c r="BS140" i="4" s="1"/>
  <c r="BC140" i="4" s="1"/>
  <c r="CX69" i="4"/>
  <c r="BS137" i="4" s="1"/>
  <c r="BC141" i="4" s="1"/>
  <c r="CS69" i="4"/>
  <c r="BN137" i="4" s="1"/>
  <c r="AI141" i="4" s="1"/>
  <c r="BU108" i="4"/>
  <c r="CL69" i="4"/>
  <c r="BP140" i="4" s="1"/>
  <c r="AQ140" i="4" s="1"/>
  <c r="CM69" i="4"/>
  <c r="BQ140" i="4" s="1"/>
  <c r="AU140" i="4" s="1"/>
  <c r="CN69" i="4"/>
  <c r="BR140" i="4" s="1"/>
  <c r="AY140" i="4" s="1"/>
  <c r="CU69" i="4"/>
  <c r="BP137" i="4" s="1"/>
  <c r="AQ141" i="4" s="1"/>
  <c r="CV69" i="4"/>
  <c r="BQ137" i="4" s="1"/>
  <c r="AU141" i="4" s="1"/>
  <c r="BU109" i="4"/>
  <c r="CE40" i="4"/>
  <c r="AD17" i="4"/>
  <c r="BK17" i="4" s="1"/>
  <c r="AD47" i="4"/>
  <c r="BK47" i="4" s="1"/>
  <c r="AD44" i="4"/>
  <c r="BK44" i="4" s="1"/>
  <c r="CR69" i="4"/>
  <c r="BM137" i="4" s="1"/>
  <c r="AE141" i="4" s="1"/>
  <c r="CT69" i="4"/>
  <c r="BO137" i="4" s="1"/>
  <c r="AM141" i="4" s="1"/>
  <c r="CP69" i="4"/>
  <c r="BT140" i="4" s="1"/>
  <c r="BG140" i="4" s="1"/>
  <c r="CY69" i="4"/>
  <c r="BT137" i="4" s="1"/>
  <c r="BG141" i="4" s="1"/>
  <c r="Y88" i="4"/>
  <c r="BU110" i="4"/>
  <c r="BU107" i="4"/>
  <c r="BK113" i="4"/>
  <c r="CE114" i="4"/>
  <c r="CG131" i="4"/>
  <c r="BY134" i="4"/>
  <c r="BN133" i="4"/>
  <c r="BO133" i="4"/>
  <c r="CF131" i="4"/>
  <c r="BZ134" i="4"/>
  <c r="BR133" i="4"/>
  <c r="BS133" i="4"/>
  <c r="BP133" i="4"/>
  <c r="BQ133" i="4"/>
  <c r="BM133" i="4"/>
  <c r="BX134" i="4"/>
  <c r="BM154" i="4"/>
  <c r="BR154" i="4"/>
  <c r="BQ154" i="4"/>
  <c r="BT154" i="4"/>
  <c r="BO154" i="4"/>
  <c r="BN154" i="4"/>
  <c r="BP154" i="4"/>
  <c r="BS154" i="4"/>
  <c r="BQ122" i="4"/>
  <c r="BT122" i="4"/>
  <c r="BP122" i="4"/>
  <c r="BS122" i="4"/>
  <c r="BO122" i="4"/>
  <c r="BR122" i="4"/>
  <c r="BM122" i="4"/>
  <c r="BP124" i="4"/>
  <c r="BS124" i="4"/>
  <c r="BO124" i="4"/>
  <c r="BR124" i="4"/>
  <c r="BM124" i="4"/>
  <c r="BQ124" i="4"/>
  <c r="BT124" i="4"/>
  <c r="BX117" i="4"/>
  <c r="BJ80" i="4"/>
  <c r="CC124" i="4"/>
  <c r="BY124" i="4"/>
  <c r="CB124" i="4"/>
  <c r="CA124" i="4"/>
  <c r="CC61" i="4"/>
  <c r="CQ18" i="4"/>
  <c r="CQ48" i="4"/>
  <c r="BY122" i="4"/>
  <c r="CQ61" i="4"/>
  <c r="CQ50" i="4"/>
  <c r="CQ60" i="4"/>
  <c r="CQ39" i="4"/>
  <c r="CQ55" i="4"/>
  <c r="CZ42" i="4"/>
  <c r="CZ29" i="4"/>
  <c r="CZ18" i="4"/>
  <c r="CZ48" i="4"/>
  <c r="BK109" i="4"/>
  <c r="CQ23" i="4"/>
  <c r="CQ57" i="4"/>
  <c r="Z79" i="4"/>
  <c r="Y79" i="4" s="1"/>
  <c r="AD79" i="4" s="1"/>
  <c r="BK79" i="4" s="1"/>
  <c r="CQ41" i="4"/>
  <c r="CZ32" i="4"/>
  <c r="CZ45" i="4"/>
  <c r="CZ22" i="4"/>
  <c r="CZ21" i="4"/>
  <c r="BZ122" i="4"/>
  <c r="BK117" i="4"/>
  <c r="CD124" i="4"/>
  <c r="CE124" i="4"/>
  <c r="CQ25" i="4"/>
  <c r="CQ27" i="4"/>
  <c r="CQ29" i="4"/>
  <c r="CQ33" i="4"/>
  <c r="CQ35" i="4"/>
  <c r="CQ37" i="4"/>
  <c r="CQ43" i="4"/>
  <c r="CQ45" i="4"/>
  <c r="CQ47" i="4"/>
  <c r="CQ49" i="4"/>
  <c r="CQ53" i="4"/>
  <c r="CQ64" i="4"/>
  <c r="CQ26" i="4"/>
  <c r="CQ30" i="4"/>
  <c r="CQ34" i="4"/>
  <c r="CQ42" i="4"/>
  <c r="CQ17" i="4"/>
  <c r="CQ62" i="4"/>
  <c r="CQ22" i="4"/>
  <c r="CQ28" i="4"/>
  <c r="CZ54" i="4"/>
  <c r="CZ38" i="4"/>
  <c r="CZ34" i="4"/>
  <c r="CZ55" i="4"/>
  <c r="CZ60" i="4"/>
  <c r="CZ61" i="4"/>
  <c r="CZ51" i="4"/>
  <c r="CZ44" i="4"/>
  <c r="CQ32" i="4"/>
  <c r="CQ40" i="4"/>
  <c r="CZ57" i="4"/>
  <c r="CF120" i="4"/>
  <c r="DA99" i="4"/>
  <c r="Z76" i="4"/>
  <c r="Y76" i="4" s="1"/>
  <c r="AD76" i="4" s="1"/>
  <c r="BK76" i="4" s="1"/>
  <c r="BX124" i="4"/>
  <c r="BZ124" i="4"/>
  <c r="BK110" i="4"/>
  <c r="CQ16" i="4"/>
  <c r="CE122" i="4"/>
  <c r="CA122" i="4"/>
  <c r="CC122" i="4"/>
  <c r="CD122" i="4"/>
  <c r="BK112" i="4"/>
  <c r="CQ24" i="4"/>
  <c r="CQ19" i="4"/>
  <c r="CQ20" i="4"/>
  <c r="CQ31" i="4"/>
  <c r="CQ36" i="4"/>
  <c r="CQ52" i="4"/>
  <c r="CQ58" i="4"/>
  <c r="BK111" i="4"/>
  <c r="CQ59" i="4"/>
  <c r="CQ51" i="4"/>
  <c r="CQ46" i="4"/>
  <c r="CQ21" i="4"/>
  <c r="CQ56" i="4"/>
  <c r="CZ23" i="4"/>
  <c r="CZ27" i="4"/>
  <c r="CZ39" i="4"/>
  <c r="CZ43" i="4"/>
  <c r="CZ47" i="4"/>
  <c r="CZ59" i="4"/>
  <c r="CZ31" i="4"/>
  <c r="CZ19" i="4"/>
  <c r="CZ33" i="4"/>
  <c r="CZ41" i="4"/>
  <c r="CZ37" i="4"/>
  <c r="CZ25" i="4"/>
  <c r="CZ17" i="4"/>
  <c r="CZ46" i="4"/>
  <c r="CZ49" i="4"/>
  <c r="CZ20" i="4"/>
  <c r="CZ36" i="4"/>
  <c r="CZ40" i="4"/>
  <c r="CZ56" i="4"/>
  <c r="Z73" i="4"/>
  <c r="Y73" i="4" s="1"/>
  <c r="AD73" i="4" s="1"/>
  <c r="BK73" i="4" s="1"/>
  <c r="CE116" i="4"/>
  <c r="CB122" i="4"/>
  <c r="BX122" i="4"/>
  <c r="CC116" i="4"/>
  <c r="BK114" i="4"/>
  <c r="BK108" i="4"/>
  <c r="BK116" i="4"/>
  <c r="BK115" i="4"/>
  <c r="CQ54" i="4"/>
  <c r="CQ38" i="4"/>
  <c r="CZ30" i="4"/>
  <c r="CZ26" i="4"/>
  <c r="CZ50" i="4"/>
  <c r="CZ53" i="4"/>
  <c r="CZ28" i="4"/>
  <c r="CZ16" i="4"/>
  <c r="CZ24" i="4"/>
  <c r="CZ52" i="4"/>
  <c r="CZ64" i="4"/>
  <c r="BK107" i="4"/>
  <c r="DA101" i="4"/>
  <c r="DA98" i="4"/>
  <c r="AL80" i="4"/>
  <c r="Z78" i="4"/>
  <c r="Y78" i="4" s="1"/>
  <c r="AD78" i="4" s="1"/>
  <c r="BK78" i="4" s="1"/>
  <c r="BB80" i="4"/>
  <c r="CC112" i="4"/>
  <c r="BY110" i="4"/>
  <c r="CA45" i="4"/>
  <c r="BX29" i="4"/>
  <c r="CE48" i="4"/>
  <c r="BZ40" i="4"/>
  <c r="BZ49" i="4"/>
  <c r="BY27" i="4"/>
  <c r="CB53" i="4"/>
  <c r="CD28" i="4"/>
  <c r="AD40" i="4"/>
  <c r="BK40" i="4" s="1"/>
  <c r="CD45" i="4"/>
  <c r="CC23" i="4"/>
  <c r="BX45" i="4"/>
  <c r="BZ23" i="4"/>
  <c r="BZ61" i="4"/>
  <c r="CD57" i="4"/>
  <c r="BZ53" i="4"/>
  <c r="CE23" i="4"/>
  <c r="CA52" i="4"/>
  <c r="BY57" i="4"/>
  <c r="CE61" i="4"/>
  <c r="CA57" i="4"/>
  <c r="BX23" i="4"/>
  <c r="BY52" i="4"/>
  <c r="BZ63" i="4"/>
  <c r="CB52" i="4"/>
  <c r="CB48" i="4"/>
  <c r="CB57" i="4"/>
  <c r="CC36" i="4"/>
  <c r="AD32" i="4"/>
  <c r="BK32" i="4" s="1"/>
  <c r="CZ63" i="4"/>
  <c r="CZ58" i="4"/>
  <c r="CZ35" i="4"/>
  <c r="CZ62" i="4"/>
  <c r="CQ44" i="4"/>
  <c r="CQ63" i="4"/>
  <c r="CZ15" i="4"/>
  <c r="CQ15" i="4"/>
  <c r="CC114" i="4"/>
  <c r="BY109" i="4"/>
  <c r="CB117" i="4"/>
  <c r="BY108" i="4"/>
  <c r="BZ113" i="4"/>
  <c r="CA114" i="4"/>
  <c r="BY114" i="4"/>
  <c r="CB109" i="4"/>
  <c r="CE112" i="4"/>
  <c r="CD115" i="4"/>
  <c r="CA113" i="4"/>
  <c r="BY112" i="4"/>
  <c r="CB113" i="4"/>
  <c r="CB110" i="4"/>
  <c r="BY113" i="4"/>
  <c r="CD114" i="4"/>
  <c r="CB114" i="4"/>
  <c r="CC113" i="4"/>
  <c r="CE110" i="4"/>
  <c r="BX114" i="4"/>
  <c r="CC110" i="4"/>
  <c r="BX113" i="4"/>
  <c r="CD110" i="4"/>
  <c r="CA110" i="4"/>
  <c r="CF123" i="4"/>
  <c r="BX109" i="4"/>
  <c r="CC117" i="4"/>
  <c r="CD108" i="4"/>
  <c r="CC109" i="4"/>
  <c r="CG123" i="4"/>
  <c r="CG118" i="4"/>
  <c r="CE107" i="4"/>
  <c r="BZ112" i="4"/>
  <c r="CD117" i="4"/>
  <c r="CA108" i="4"/>
  <c r="CB112" i="4"/>
  <c r="CE109" i="4"/>
  <c r="BZ116" i="4"/>
  <c r="BY116" i="4"/>
  <c r="CG120" i="4"/>
  <c r="BX116" i="4"/>
  <c r="CB116" i="4"/>
  <c r="BX112" i="4"/>
  <c r="CA109" i="4"/>
  <c r="CA116" i="4"/>
  <c r="BX110" i="4"/>
  <c r="CD112" i="4"/>
  <c r="BX108" i="4"/>
  <c r="CE113" i="4"/>
  <c r="BZ109" i="4"/>
  <c r="CB107" i="4"/>
  <c r="CD116" i="4"/>
  <c r="CE115" i="4"/>
  <c r="CB111" i="4"/>
  <c r="BY111" i="4"/>
  <c r="BZ115" i="4"/>
  <c r="CA111" i="4"/>
  <c r="CE111" i="4"/>
  <c r="CA115" i="4"/>
  <c r="CC111" i="4"/>
  <c r="CA117" i="4"/>
  <c r="CB108" i="4"/>
  <c r="CC108" i="4"/>
  <c r="BX115" i="4"/>
  <c r="BY117" i="4"/>
  <c r="CE117" i="4"/>
  <c r="BX111" i="4"/>
  <c r="CE108" i="4"/>
  <c r="BY115" i="4"/>
  <c r="CC115" i="4"/>
  <c r="BZ106" i="4"/>
  <c r="CB106" i="4"/>
  <c r="CA107" i="4"/>
  <c r="BY107" i="4"/>
  <c r="CE106" i="4"/>
  <c r="CD106" i="4"/>
  <c r="CA106" i="4"/>
  <c r="CC106" i="4"/>
  <c r="BX106" i="4"/>
  <c r="BZ111" i="4"/>
  <c r="CC107" i="4"/>
  <c r="AB88" i="4"/>
  <c r="AA88" i="4"/>
  <c r="AC80" i="4"/>
  <c r="AB80" i="4"/>
  <c r="AA80" i="4"/>
  <c r="BZ107" i="4"/>
  <c r="CD107" i="4"/>
  <c r="AD24" i="4"/>
  <c r="BK24" i="4" s="1"/>
  <c r="AD25" i="4"/>
  <c r="BK25" i="4" s="1"/>
  <c r="CA26" i="4"/>
  <c r="BX32" i="4"/>
  <c r="AD46" i="4"/>
  <c r="BK46" i="4" s="1"/>
  <c r="CA23" i="4"/>
  <c r="BX59" i="4"/>
  <c r="CB43" i="4"/>
  <c r="AD51" i="4"/>
  <c r="BK51" i="4" s="1"/>
  <c r="CD44" i="4"/>
  <c r="AD43" i="4"/>
  <c r="BK43" i="4" s="1"/>
  <c r="CE33" i="4"/>
  <c r="CD23" i="4"/>
  <c r="BY23" i="4"/>
  <c r="BX22" i="4"/>
  <c r="BY42" i="4"/>
  <c r="CB22" i="4"/>
  <c r="BY40" i="4"/>
  <c r="CB28" i="4"/>
  <c r="AD45" i="4"/>
  <c r="BK45" i="4" s="1"/>
  <c r="AD42" i="4"/>
  <c r="BK42" i="4" s="1"/>
  <c r="AD19" i="4"/>
  <c r="BK19" i="4" s="1"/>
  <c r="AD52" i="4"/>
  <c r="BK52" i="4" s="1"/>
  <c r="CD54" i="4"/>
  <c r="CD42" i="4"/>
  <c r="BY32" i="4"/>
  <c r="CC33" i="4"/>
  <c r="CB33" i="4"/>
  <c r="CB32" i="4"/>
  <c r="CD32" i="4"/>
  <c r="CC57" i="4"/>
  <c r="BY28" i="4"/>
  <c r="CD61" i="4"/>
  <c r="CE57" i="4"/>
  <c r="CE45" i="4"/>
  <c r="BY61" i="4"/>
  <c r="BY45" i="4"/>
  <c r="BZ44" i="4"/>
  <c r="CE28" i="4"/>
  <c r="CC44" i="4"/>
  <c r="BX28" i="4"/>
  <c r="AD27" i="4"/>
  <c r="BK27" i="4" s="1"/>
  <c r="CC52" i="4"/>
  <c r="CE32" i="4"/>
  <c r="BZ32" i="4"/>
  <c r="BZ36" i="4"/>
  <c r="BY33" i="4"/>
  <c r="CD48" i="4"/>
  <c r="CC32" i="4"/>
  <c r="CE52" i="4"/>
  <c r="BX44" i="4"/>
  <c r="CE36" i="4"/>
  <c r="AD37" i="4"/>
  <c r="BK37" i="4" s="1"/>
  <c r="CB44" i="4"/>
  <c r="CC45" i="4"/>
  <c r="CA33" i="4"/>
  <c r="CA61" i="4"/>
  <c r="BZ57" i="4"/>
  <c r="BZ45" i="4"/>
  <c r="CA42" i="4"/>
  <c r="BY48" i="4"/>
  <c r="BX61" i="4"/>
  <c r="CA44" i="4"/>
  <c r="BZ28" i="4"/>
  <c r="BY44" i="4"/>
  <c r="CA40" i="4"/>
  <c r="CA48" i="4"/>
  <c r="CD36" i="4"/>
  <c r="CC48" i="4"/>
  <c r="BZ52" i="4"/>
  <c r="AD41" i="4"/>
  <c r="BK41" i="4" s="1"/>
  <c r="CA36" i="4"/>
  <c r="AD26" i="4"/>
  <c r="BK26" i="4" s="1"/>
  <c r="AD34" i="4"/>
  <c r="BK34" i="4" s="1"/>
  <c r="AD50" i="4"/>
  <c r="BK50" i="4" s="1"/>
  <c r="AD38" i="4"/>
  <c r="BK38" i="4" s="1"/>
  <c r="AD21" i="4"/>
  <c r="BK21" i="4" s="1"/>
  <c r="AD30" i="4"/>
  <c r="BK30" i="4" s="1"/>
  <c r="AD49" i="4"/>
  <c r="BK49" i="4" s="1"/>
  <c r="AD57" i="4"/>
  <c r="BK57" i="4" s="1"/>
  <c r="CE24" i="4"/>
  <c r="BY25" i="4"/>
  <c r="CC28" i="4"/>
  <c r="AD62" i="4"/>
  <c r="BK62" i="4" s="1"/>
  <c r="BY53" i="4"/>
  <c r="CD31" i="4"/>
  <c r="AD23" i="4"/>
  <c r="BK23" i="4" s="1"/>
  <c r="AD16" i="4"/>
  <c r="BK16" i="4" s="1"/>
  <c r="AD58" i="4"/>
  <c r="BK58" i="4" s="1"/>
  <c r="CD24" i="4"/>
  <c r="AD33" i="4"/>
  <c r="BK33" i="4" s="1"/>
  <c r="BY24" i="4"/>
  <c r="CD53" i="4"/>
  <c r="CE49" i="4"/>
  <c r="BZ37" i="4"/>
  <c r="CC29" i="4"/>
  <c r="CC27" i="4"/>
  <c r="CD46" i="4"/>
  <c r="CB49" i="4"/>
  <c r="BY36" i="4"/>
  <c r="BX52" i="4"/>
  <c r="CA46" i="4"/>
  <c r="CA41" i="4"/>
  <c r="CE60" i="4"/>
  <c r="BZ31" i="4"/>
  <c r="CC24" i="4"/>
  <c r="CC53" i="4"/>
  <c r="CC31" i="4"/>
  <c r="CA53" i="4"/>
  <c r="CA29" i="4"/>
  <c r="CE46" i="4"/>
  <c r="CC46" i="4"/>
  <c r="BZ64" i="4"/>
  <c r="CC30" i="4"/>
  <c r="AD29" i="4"/>
  <c r="BK29" i="4" s="1"/>
  <c r="CA31" i="4"/>
  <c r="BX24" i="4"/>
  <c r="CB36" i="4"/>
  <c r="BY31" i="4"/>
  <c r="BY46" i="4"/>
  <c r="BX31" i="4"/>
  <c r="CB31" i="4"/>
  <c r="CA24" i="4"/>
  <c r="BY63" i="4"/>
  <c r="CE53" i="4"/>
  <c r="CB29" i="4"/>
  <c r="CE29" i="4"/>
  <c r="BX46" i="4"/>
  <c r="BZ46" i="4"/>
  <c r="BX64" i="4"/>
  <c r="BZ29" i="4"/>
  <c r="BY29" i="4"/>
  <c r="BZ24" i="4"/>
  <c r="AD53" i="4"/>
  <c r="BK53" i="4" s="1"/>
  <c r="CA25" i="4"/>
  <c r="AD15" i="4"/>
  <c r="CE41" i="4"/>
  <c r="BX58" i="4"/>
  <c r="AD18" i="4"/>
  <c r="BK18" i="4" s="1"/>
  <c r="BZ25" i="4"/>
  <c r="AD54" i="4"/>
  <c r="BK54" i="4" s="1"/>
  <c r="CC25" i="4"/>
  <c r="BZ41" i="4"/>
  <c r="CB42" i="4"/>
  <c r="CA62" i="4"/>
  <c r="BZ22" i="4"/>
  <c r="CE42" i="4"/>
  <c r="CC42" i="4"/>
  <c r="BZ56" i="4"/>
  <c r="BY41" i="4"/>
  <c r="CC40" i="4"/>
  <c r="BX33" i="4"/>
  <c r="CB25" i="4"/>
  <c r="CD25" i="4"/>
  <c r="BX41" i="4"/>
  <c r="CB40" i="4"/>
  <c r="BX40" i="4"/>
  <c r="CC41" i="4"/>
  <c r="CE25" i="4"/>
  <c r="CD41" i="4"/>
  <c r="BZ30" i="4"/>
  <c r="CC38" i="4"/>
  <c r="CA22" i="4"/>
  <c r="BX42" i="4"/>
  <c r="CC60" i="4"/>
  <c r="AD35" i="4"/>
  <c r="BK35" i="4" s="1"/>
  <c r="AD61" i="4"/>
  <c r="BK61" i="4" s="1"/>
  <c r="CD33" i="4"/>
  <c r="BY30" i="4"/>
  <c r="CD63" i="4"/>
  <c r="CA30" i="4"/>
  <c r="CD30" i="4"/>
  <c r="CD56" i="4"/>
  <c r="CC37" i="4"/>
  <c r="CA63" i="4"/>
  <c r="CE34" i="4"/>
  <c r="BX26" i="4"/>
  <c r="BY62" i="4"/>
  <c r="CB34" i="4"/>
  <c r="CC58" i="4"/>
  <c r="CC64" i="4"/>
  <c r="BX63" i="4"/>
  <c r="BX30" i="4"/>
  <c r="BY56" i="4"/>
  <c r="CE56" i="4"/>
  <c r="CB56" i="4"/>
  <c r="CC63" i="4"/>
  <c r="CE63" i="4"/>
  <c r="CE30" i="4"/>
  <c r="BY35" i="4"/>
  <c r="CB58" i="4"/>
  <c r="BY38" i="4"/>
  <c r="CD34" i="4"/>
  <c r="BZ50" i="4"/>
  <c r="BZ58" i="4"/>
  <c r="CE64" i="4"/>
  <c r="CA56" i="4"/>
  <c r="CC56" i="4"/>
  <c r="CC35" i="4"/>
  <c r="CA54" i="4"/>
  <c r="CD38" i="4"/>
  <c r="BZ62" i="4"/>
  <c r="BX50" i="4"/>
  <c r="CC26" i="4"/>
  <c r="BZ26" i="4"/>
  <c r="CE58" i="4"/>
  <c r="CD58" i="4"/>
  <c r="BY64" i="4"/>
  <c r="CA35" i="4"/>
  <c r="CE37" i="4"/>
  <c r="CE50" i="4"/>
  <c r="BY54" i="4"/>
  <c r="CE62" i="4"/>
  <c r="CD62" i="4"/>
  <c r="CC50" i="4"/>
  <c r="CA58" i="4"/>
  <c r="CA64" i="4"/>
  <c r="BY60" i="4"/>
  <c r="CB37" i="4"/>
  <c r="BX37" i="4"/>
  <c r="CE35" i="4"/>
  <c r="BZ35" i="4"/>
  <c r="BY59" i="4"/>
  <c r="CD49" i="4"/>
  <c r="CD37" i="4"/>
  <c r="CE54" i="4"/>
  <c r="CC54" i="4"/>
  <c r="BZ27" i="4"/>
  <c r="CA50" i="4"/>
  <c r="CD50" i="4"/>
  <c r="CD59" i="4"/>
  <c r="CB55" i="4"/>
  <c r="CD60" i="4"/>
  <c r="CD35" i="4"/>
  <c r="CE27" i="4"/>
  <c r="BZ60" i="4"/>
  <c r="CB35" i="4"/>
  <c r="CC47" i="4"/>
  <c r="CE47" i="4"/>
  <c r="BZ47" i="4"/>
  <c r="CB47" i="4"/>
  <c r="BX47" i="4"/>
  <c r="CA47" i="4"/>
  <c r="CD47" i="4"/>
  <c r="CC34" i="4"/>
  <c r="BY34" i="4"/>
  <c r="BX34" i="4"/>
  <c r="CE38" i="4"/>
  <c r="CB38" i="4"/>
  <c r="CB26" i="4"/>
  <c r="BY26" i="4"/>
  <c r="CC49" i="4"/>
  <c r="CA49" i="4"/>
  <c r="CA37" i="4"/>
  <c r="BX54" i="4"/>
  <c r="BZ54" i="4"/>
  <c r="BX38" i="4"/>
  <c r="BZ38" i="4"/>
  <c r="CD27" i="4"/>
  <c r="BX62" i="4"/>
  <c r="CC62" i="4"/>
  <c r="BZ34" i="4"/>
  <c r="BY50" i="4"/>
  <c r="CE26" i="4"/>
  <c r="CD64" i="4"/>
  <c r="BX60" i="4"/>
  <c r="CA60" i="4"/>
  <c r="BY49" i="4"/>
  <c r="CC39" i="4"/>
  <c r="CA39" i="4"/>
  <c r="CB39" i="4"/>
  <c r="CE39" i="4"/>
  <c r="CD39" i="4"/>
  <c r="BZ39" i="4"/>
  <c r="BX39" i="4"/>
  <c r="CC51" i="4"/>
  <c r="CB51" i="4"/>
  <c r="CA51" i="4"/>
  <c r="BX51" i="4"/>
  <c r="CD51" i="4"/>
  <c r="CE51" i="4"/>
  <c r="BZ51" i="4"/>
  <c r="CC55" i="4"/>
  <c r="CA55" i="4"/>
  <c r="BZ55" i="4"/>
  <c r="BX55" i="4"/>
  <c r="CE55" i="4"/>
  <c r="CD55" i="4"/>
  <c r="CA27" i="4"/>
  <c r="BX27" i="4"/>
  <c r="CC43" i="4"/>
  <c r="BZ43" i="4"/>
  <c r="CE43" i="4"/>
  <c r="CA43" i="4"/>
  <c r="CD43" i="4"/>
  <c r="BX43" i="4"/>
  <c r="CE59" i="4"/>
  <c r="CB59" i="4"/>
  <c r="BZ59" i="4"/>
  <c r="CA59" i="4"/>
  <c r="CE19" i="4"/>
  <c r="CB19" i="4"/>
  <c r="CC19" i="4"/>
  <c r="CE21" i="4"/>
  <c r="CC21" i="4"/>
  <c r="BZ19" i="4"/>
  <c r="CA21" i="4"/>
  <c r="CD20" i="4"/>
  <c r="BX21" i="4"/>
  <c r="CD19" i="4"/>
  <c r="BX19" i="4"/>
  <c r="CD21" i="4"/>
  <c r="CE20" i="4"/>
  <c r="BY20" i="4"/>
  <c r="BX20" i="4"/>
  <c r="BY19" i="4"/>
  <c r="BZ18" i="4"/>
  <c r="CB21" i="4"/>
  <c r="BY21" i="4"/>
  <c r="CD18" i="4"/>
  <c r="CB18" i="4"/>
  <c r="CE22" i="4"/>
  <c r="CA18" i="4"/>
  <c r="BY22" i="4"/>
  <c r="BX17" i="4"/>
  <c r="BX18" i="4"/>
  <c r="CC22" i="4"/>
  <c r="CC18" i="4"/>
  <c r="CE18" i="4"/>
  <c r="AX80" i="4"/>
  <c r="CF118" i="4"/>
  <c r="CF119" i="4"/>
  <c r="CG119" i="4"/>
  <c r="Z75" i="4"/>
  <c r="Y75" i="4" s="1"/>
  <c r="AD75" i="4" s="1"/>
  <c r="BK75" i="4" s="1"/>
  <c r="Z77" i="4"/>
  <c r="Y77" i="4" s="1"/>
  <c r="AD77" i="4" s="1"/>
  <c r="BK77" i="4" s="1"/>
  <c r="Z74" i="4"/>
  <c r="Y74" i="4" s="1"/>
  <c r="AD74" i="4" s="1"/>
  <c r="BK74" i="4" s="1"/>
  <c r="CG121" i="4"/>
  <c r="CE134" i="4"/>
  <c r="CD134" i="4"/>
  <c r="CB134" i="4"/>
  <c r="DA100" i="4"/>
  <c r="CE16" i="4"/>
  <c r="AD22" i="4"/>
  <c r="BK22" i="4" s="1"/>
  <c r="CB16" i="4"/>
  <c r="BX16" i="4"/>
  <c r="BY16" i="4"/>
  <c r="CD16" i="4"/>
  <c r="CA16" i="4"/>
  <c r="CA20" i="4"/>
  <c r="CB20" i="4"/>
  <c r="BZ16" i="4"/>
  <c r="BZ20" i="4"/>
  <c r="CB17" i="4"/>
  <c r="CD17" i="4"/>
  <c r="CC17" i="4"/>
  <c r="BY17" i="4"/>
  <c r="BZ17" i="4"/>
  <c r="CA17" i="4"/>
  <c r="BZ15" i="4"/>
  <c r="CE15" i="4"/>
  <c r="CD15" i="4"/>
  <c r="CC15" i="4"/>
  <c r="CB15" i="4"/>
  <c r="BY15" i="4"/>
  <c r="BX15" i="4"/>
  <c r="BK83" i="4"/>
  <c r="AD88" i="4"/>
  <c r="AH80" i="4"/>
  <c r="Z72" i="4"/>
  <c r="Y72" i="4" s="1"/>
  <c r="DA83" i="4"/>
  <c r="CZ88" i="4"/>
  <c r="CF121" i="4"/>
  <c r="CQ126" i="4"/>
  <c r="BK106" i="4"/>
  <c r="CZ126" i="4"/>
  <c r="CC134" i="4"/>
  <c r="CF132" i="4"/>
  <c r="BQ131" i="4"/>
  <c r="BM131" i="4"/>
  <c r="BT131" i="4"/>
  <c r="BP131" i="4"/>
  <c r="BR131" i="4"/>
  <c r="BO131" i="4"/>
  <c r="BN131" i="4"/>
  <c r="BS131" i="4"/>
  <c r="DD80" i="4"/>
  <c r="AD137" i="4" s="1"/>
  <c r="DM80" i="4"/>
  <c r="AD138" i="4" s="1"/>
  <c r="DA97" i="4"/>
  <c r="DM72" i="4"/>
  <c r="DV80" i="4"/>
  <c r="BT132" i="4"/>
  <c r="BP132" i="4"/>
  <c r="BN132" i="4"/>
  <c r="BM132" i="4"/>
  <c r="BR132" i="4"/>
  <c r="BQ132" i="4"/>
  <c r="BS132" i="4"/>
  <c r="CG133" i="4"/>
  <c r="CF133" i="4"/>
  <c r="CG125" i="4"/>
  <c r="CF125" i="4"/>
  <c r="BC26" i="2"/>
  <c r="BD26" i="2"/>
  <c r="BE26" i="2"/>
  <c r="BF26" i="2"/>
  <c r="BG26" i="2"/>
  <c r="BH26" i="2"/>
  <c r="BB26" i="2"/>
  <c r="BI23" i="2"/>
  <c r="BI24" i="2"/>
  <c r="BI25" i="2"/>
  <c r="BI22" i="2"/>
  <c r="AD139" i="4" l="1"/>
  <c r="DF43" i="3"/>
  <c r="A42" i="3"/>
  <c r="A42" i="4" s="1"/>
  <c r="BS83" i="4"/>
  <c r="BF88" i="4" s="1"/>
  <c r="BT83" i="4"/>
  <c r="BJ88" i="4" s="1"/>
  <c r="BQ83" i="4"/>
  <c r="AX88" i="4" s="1"/>
  <c r="BR83" i="4"/>
  <c r="BM83" i="4"/>
  <c r="BM88" i="4" s="1"/>
  <c r="BN83" i="4"/>
  <c r="BM97" i="4"/>
  <c r="BT97" i="4"/>
  <c r="BU84" i="4"/>
  <c r="AD140" i="4"/>
  <c r="AD141" i="4"/>
  <c r="BU142" i="4"/>
  <c r="BU145" i="4"/>
  <c r="BK88" i="4"/>
  <c r="BU133" i="4"/>
  <c r="BY69" i="4"/>
  <c r="CE69" i="4"/>
  <c r="CA69" i="4"/>
  <c r="BK15" i="4"/>
  <c r="CB69" i="4"/>
  <c r="BZ69" i="4"/>
  <c r="CQ69" i="4"/>
  <c r="CC69" i="4"/>
  <c r="BX69" i="4"/>
  <c r="CD69" i="4"/>
  <c r="CZ69" i="4"/>
  <c r="BO134" i="4"/>
  <c r="CF134" i="4"/>
  <c r="BO126" i="4"/>
  <c r="BP83" i="4"/>
  <c r="AT88" i="4" s="1"/>
  <c r="BO83" i="4"/>
  <c r="CG122" i="4"/>
  <c r="CG124" i="4"/>
  <c r="CF124" i="4"/>
  <c r="CF122" i="4"/>
  <c r="CF110" i="4"/>
  <c r="CG57" i="4"/>
  <c r="CG36" i="4"/>
  <c r="CF57" i="4"/>
  <c r="CF44" i="4"/>
  <c r="CF45" i="4"/>
  <c r="CG23" i="4"/>
  <c r="CG114" i="4"/>
  <c r="CG109" i="4"/>
  <c r="CF114" i="4"/>
  <c r="CG117" i="4"/>
  <c r="CG110" i="4"/>
  <c r="CG112" i="4"/>
  <c r="CF116" i="4"/>
  <c r="CG113" i="4"/>
  <c r="CF112" i="4"/>
  <c r="BY126" i="4"/>
  <c r="CG108" i="4"/>
  <c r="CG116" i="4"/>
  <c r="CF117" i="4"/>
  <c r="CF113" i="4"/>
  <c r="CF111" i="4"/>
  <c r="CF108" i="4"/>
  <c r="CF109" i="4"/>
  <c r="CG111" i="4"/>
  <c r="BX126" i="4"/>
  <c r="CF115" i="4"/>
  <c r="CG115" i="4"/>
  <c r="CD126" i="4"/>
  <c r="CB126" i="4"/>
  <c r="CC126" i="4"/>
  <c r="CA126" i="4"/>
  <c r="CE126" i="4"/>
  <c r="BZ126" i="4"/>
  <c r="CF106" i="4"/>
  <c r="CG106" i="4"/>
  <c r="CG107" i="4"/>
  <c r="CF107" i="4"/>
  <c r="CG44" i="4"/>
  <c r="CG48" i="4"/>
  <c r="CF32" i="4"/>
  <c r="CG61" i="4"/>
  <c r="CF28" i="4"/>
  <c r="CF61" i="4"/>
  <c r="CF48" i="4"/>
  <c r="CG45" i="4"/>
  <c r="CF23" i="4"/>
  <c r="CG28" i="4"/>
  <c r="CF36" i="4"/>
  <c r="CG32" i="4"/>
  <c r="CF52" i="4"/>
  <c r="CF53" i="4"/>
  <c r="CG52" i="4"/>
  <c r="CG58" i="4"/>
  <c r="CG42" i="4"/>
  <c r="CG41" i="4"/>
  <c r="CG24" i="4"/>
  <c r="CG29" i="4"/>
  <c r="CG46" i="4"/>
  <c r="CG64" i="4"/>
  <c r="CF24" i="4"/>
  <c r="CG31" i="4"/>
  <c r="CG53" i="4"/>
  <c r="CG33" i="4"/>
  <c r="CF29" i="4"/>
  <c r="CF31" i="4"/>
  <c r="CF21" i="4"/>
  <c r="CG37" i="4"/>
  <c r="CF41" i="4"/>
  <c r="CF25" i="4"/>
  <c r="CF46" i="4"/>
  <c r="CF40" i="4"/>
  <c r="CF56" i="4"/>
  <c r="CF63" i="4"/>
  <c r="CG60" i="4"/>
  <c r="CF33" i="4"/>
  <c r="CF42" i="4"/>
  <c r="CG62" i="4"/>
  <c r="CF58" i="4"/>
  <c r="CG50" i="4"/>
  <c r="CG30" i="4"/>
  <c r="CF26" i="4"/>
  <c r="CG63" i="4"/>
  <c r="CG25" i="4"/>
  <c r="CF19" i="4"/>
  <c r="CG43" i="4"/>
  <c r="CF27" i="4"/>
  <c r="CF55" i="4"/>
  <c r="CF51" i="4"/>
  <c r="CG39" i="4"/>
  <c r="CG49" i="4"/>
  <c r="CF34" i="4"/>
  <c r="CG26" i="4"/>
  <c r="CG54" i="4"/>
  <c r="CG35" i="4"/>
  <c r="CG40" i="4"/>
  <c r="CF62" i="4"/>
  <c r="CG56" i="4"/>
  <c r="CF30" i="4"/>
  <c r="CF37" i="4"/>
  <c r="CF35" i="4"/>
  <c r="CF50" i="4"/>
  <c r="CF49" i="4"/>
  <c r="CF43" i="4"/>
  <c r="CG34" i="4"/>
  <c r="CG27" i="4"/>
  <c r="CG38" i="4"/>
  <c r="CF64" i="4"/>
  <c r="CF47" i="4"/>
  <c r="CG59" i="4"/>
  <c r="CF39" i="4"/>
  <c r="CG47" i="4"/>
  <c r="CG51" i="4"/>
  <c r="CF59" i="4"/>
  <c r="CF38" i="4"/>
  <c r="CF54" i="4"/>
  <c r="CG55" i="4"/>
  <c r="CF60" i="4"/>
  <c r="CG22" i="4"/>
  <c r="CG21" i="4"/>
  <c r="CG19" i="4"/>
  <c r="CF20" i="4"/>
  <c r="CF22" i="4"/>
  <c r="CF18" i="4"/>
  <c r="CG18" i="4"/>
  <c r="CG20" i="4"/>
  <c r="BT134" i="4"/>
  <c r="BU140" i="4"/>
  <c r="CG16" i="4"/>
  <c r="BR134" i="4"/>
  <c r="CG17" i="4"/>
  <c r="CF16" i="4"/>
  <c r="CF17" i="4"/>
  <c r="CF15" i="4"/>
  <c r="CG15" i="4"/>
  <c r="BQ134" i="4"/>
  <c r="BU137" i="4"/>
  <c r="BS134" i="4"/>
  <c r="BP134" i="4"/>
  <c r="Z80" i="4"/>
  <c r="BU131" i="4"/>
  <c r="BM134" i="4"/>
  <c r="BU132" i="4"/>
  <c r="BN134" i="4"/>
  <c r="BI26" i="2"/>
  <c r="DF44" i="3" l="1"/>
  <c r="A43" i="3"/>
  <c r="A43" i="4" s="1"/>
  <c r="BT88" i="4"/>
  <c r="BS88" i="4"/>
  <c r="BQ88" i="4"/>
  <c r="BR88" i="4"/>
  <c r="BB88" i="4"/>
  <c r="AH88" i="4"/>
  <c r="AL88" i="4"/>
  <c r="BN88" i="4"/>
  <c r="BU97" i="4"/>
  <c r="CF69" i="4"/>
  <c r="BK126" i="4"/>
  <c r="BU134" i="4"/>
  <c r="BP88" i="4"/>
  <c r="BU83" i="4"/>
  <c r="BU88" i="4" s="1"/>
  <c r="AP88" i="4"/>
  <c r="BO88" i="4"/>
  <c r="BM20" i="4"/>
  <c r="BN20" i="4" s="1"/>
  <c r="CE129" i="4"/>
  <c r="BM15" i="4"/>
  <c r="BY129" i="4"/>
  <c r="CC129" i="4"/>
  <c r="CA129" i="4"/>
  <c r="BX129" i="4"/>
  <c r="CD129" i="4"/>
  <c r="CB129" i="4"/>
  <c r="BZ129" i="4"/>
  <c r="CF126" i="4"/>
  <c r="BM19" i="4"/>
  <c r="BM21" i="4"/>
  <c r="BN21" i="4" s="1"/>
  <c r="BM18" i="4"/>
  <c r="BN18" i="4" s="1"/>
  <c r="BM16" i="4"/>
  <c r="BM17" i="4"/>
  <c r="BN17" i="4" s="1"/>
  <c r="AD72" i="4"/>
  <c r="Y80" i="4"/>
  <c r="DD66" i="3"/>
  <c r="DD65" i="3"/>
  <c r="DD64" i="3"/>
  <c r="CC64" i="3" s="1"/>
  <c r="DD63" i="3"/>
  <c r="CD63" i="3" s="1"/>
  <c r="DD62" i="3"/>
  <c r="CD62" i="3" s="1"/>
  <c r="DD61" i="3"/>
  <c r="CD61" i="3" s="1"/>
  <c r="DD60" i="3"/>
  <c r="BY60" i="3" s="1"/>
  <c r="DD59" i="3"/>
  <c r="CD59" i="3" s="1"/>
  <c r="DD58" i="3"/>
  <c r="BY58" i="3" s="1"/>
  <c r="DD57" i="3"/>
  <c r="CD57" i="3" s="1"/>
  <c r="DD56" i="3"/>
  <c r="CC56" i="3" s="1"/>
  <c r="DD55" i="3"/>
  <c r="CD55" i="3" s="1"/>
  <c r="DD54" i="3"/>
  <c r="CD54" i="3" s="1"/>
  <c r="DD53" i="3"/>
  <c r="CD53" i="3" s="1"/>
  <c r="DD52" i="3"/>
  <c r="BY52" i="3" s="1"/>
  <c r="DD51" i="3"/>
  <c r="CD51" i="3" s="1"/>
  <c r="DD50" i="3"/>
  <c r="BY50" i="3" s="1"/>
  <c r="DD49" i="3"/>
  <c r="CD49" i="3" s="1"/>
  <c r="DD48" i="3"/>
  <c r="CC48" i="3" s="1"/>
  <c r="DD47" i="3"/>
  <c r="CD47" i="3" s="1"/>
  <c r="DD46" i="3"/>
  <c r="CD46" i="3" s="1"/>
  <c r="DD45" i="3"/>
  <c r="CD45" i="3" s="1"/>
  <c r="DD44" i="3"/>
  <c r="BY44" i="3" s="1"/>
  <c r="DD43" i="3"/>
  <c r="CD43" i="3" s="1"/>
  <c r="DD42" i="3"/>
  <c r="BY42" i="3" s="1"/>
  <c r="DD41" i="3"/>
  <c r="CD41" i="3" s="1"/>
  <c r="DD40" i="3"/>
  <c r="CC40" i="3" s="1"/>
  <c r="DD39" i="3"/>
  <c r="CD39" i="3" s="1"/>
  <c r="DD38" i="3"/>
  <c r="CD38" i="3" s="1"/>
  <c r="DD37" i="3"/>
  <c r="CD37" i="3" s="1"/>
  <c r="DD36" i="3"/>
  <c r="BY36" i="3" s="1"/>
  <c r="DD35" i="3"/>
  <c r="CD35" i="3" s="1"/>
  <c r="DD34" i="3"/>
  <c r="BY34" i="3" s="1"/>
  <c r="DD33" i="3"/>
  <c r="CD33" i="3" s="1"/>
  <c r="DD32" i="3"/>
  <c r="CC32" i="3" s="1"/>
  <c r="DD31" i="3"/>
  <c r="CD31" i="3" s="1"/>
  <c r="DD30" i="3"/>
  <c r="CD30" i="3" s="1"/>
  <c r="DD29" i="3"/>
  <c r="CD29" i="3" s="1"/>
  <c r="DD28" i="3"/>
  <c r="BY28" i="3" s="1"/>
  <c r="DD27" i="3"/>
  <c r="CD27" i="3" s="1"/>
  <c r="DD26" i="3"/>
  <c r="DD25" i="3"/>
  <c r="CD25" i="3" s="1"/>
  <c r="DD24" i="3"/>
  <c r="DD23" i="3"/>
  <c r="DD22" i="3"/>
  <c r="DD21" i="3"/>
  <c r="DD20" i="3"/>
  <c r="DD19" i="3"/>
  <c r="DD18" i="3"/>
  <c r="DD17" i="3"/>
  <c r="DD16" i="3"/>
  <c r="DD15" i="3"/>
  <c r="AC64" i="3"/>
  <c r="AC63" i="3"/>
  <c r="AC62" i="3"/>
  <c r="AC61" i="3"/>
  <c r="AC60" i="3"/>
  <c r="AC59" i="3"/>
  <c r="AC58" i="3"/>
  <c r="AC57" i="3"/>
  <c r="AC56" i="3"/>
  <c r="AC55" i="3"/>
  <c r="AC54" i="3"/>
  <c r="AC53" i="3"/>
  <c r="AC52" i="3"/>
  <c r="AC51" i="3"/>
  <c r="AC50" i="3"/>
  <c r="AC49" i="3"/>
  <c r="AC48" i="3"/>
  <c r="AC47" i="3"/>
  <c r="AC46" i="3"/>
  <c r="AC45" i="3"/>
  <c r="AC44" i="3"/>
  <c r="AC43" i="3"/>
  <c r="AC42" i="3"/>
  <c r="AC41" i="3"/>
  <c r="AC40" i="3"/>
  <c r="AC39" i="3"/>
  <c r="AC38" i="3"/>
  <c r="AC37" i="3"/>
  <c r="AC36" i="3"/>
  <c r="AC35" i="3"/>
  <c r="AC34" i="3"/>
  <c r="AC33" i="3"/>
  <c r="AC32" i="3"/>
  <c r="AC31" i="3"/>
  <c r="AC30" i="3"/>
  <c r="AC29" i="3"/>
  <c r="AC28" i="3"/>
  <c r="AC27" i="3"/>
  <c r="AC26" i="3"/>
  <c r="AC25" i="3"/>
  <c r="AC24" i="3"/>
  <c r="AC23" i="3"/>
  <c r="AC22" i="3"/>
  <c r="AC21" i="3"/>
  <c r="AC20" i="3"/>
  <c r="AC19" i="3"/>
  <c r="AC18" i="3"/>
  <c r="AC17" i="3"/>
  <c r="AC16" i="3"/>
  <c r="AC15" i="3"/>
  <c r="AB64" i="3"/>
  <c r="AB63" i="3"/>
  <c r="AB62" i="3"/>
  <c r="AB61" i="3"/>
  <c r="AB60" i="3"/>
  <c r="AB59" i="3"/>
  <c r="AB58" i="3"/>
  <c r="AB57" i="3"/>
  <c r="AB56" i="3"/>
  <c r="AB55" i="3"/>
  <c r="AB54" i="3"/>
  <c r="AB53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BI69" i="3"/>
  <c r="BI103" i="3" s="1"/>
  <c r="BH69" i="3"/>
  <c r="BH103" i="3" s="1"/>
  <c r="BE69" i="3"/>
  <c r="BE103" i="3" s="1"/>
  <c r="BD69" i="3"/>
  <c r="BD103" i="3" s="1"/>
  <c r="BA69" i="3"/>
  <c r="BA103" i="3" s="1"/>
  <c r="AZ69" i="3"/>
  <c r="AZ103" i="3" s="1"/>
  <c r="AW69" i="3"/>
  <c r="AW103" i="3" s="1"/>
  <c r="AV69" i="3"/>
  <c r="AV103" i="3" s="1"/>
  <c r="AS69" i="3"/>
  <c r="AS103" i="3" s="1"/>
  <c r="AR69" i="3"/>
  <c r="AR103" i="3" s="1"/>
  <c r="AO69" i="3"/>
  <c r="AO103" i="3" s="1"/>
  <c r="AN69" i="3"/>
  <c r="AN103" i="3" s="1"/>
  <c r="AK69" i="3"/>
  <c r="AK103" i="3" s="1"/>
  <c r="AJ69" i="3"/>
  <c r="AJ103" i="3" s="1"/>
  <c r="AG69" i="3"/>
  <c r="AF69" i="3"/>
  <c r="DF45" i="3" l="1"/>
  <c r="A44" i="3"/>
  <c r="A44" i="4" s="1"/>
  <c r="BO20" i="4"/>
  <c r="BP20" i="4" s="1"/>
  <c r="AF103" i="3"/>
  <c r="AG103" i="3"/>
  <c r="BZ56" i="3"/>
  <c r="BN15" i="4"/>
  <c r="CD50" i="3"/>
  <c r="CA34" i="3"/>
  <c r="CB42" i="3"/>
  <c r="CA58" i="3"/>
  <c r="BZ50" i="3"/>
  <c r="CC42" i="3"/>
  <c r="BX34" i="3"/>
  <c r="CE34" i="3"/>
  <c r="CD42" i="3"/>
  <c r="CB50" i="3"/>
  <c r="BX58" i="3"/>
  <c r="CE58" i="3"/>
  <c r="CB34" i="3"/>
  <c r="CA50" i="3"/>
  <c r="CD58" i="3"/>
  <c r="BZ34" i="3"/>
  <c r="BX42" i="3"/>
  <c r="CE42" i="3"/>
  <c r="CC50" i="3"/>
  <c r="BZ58" i="3"/>
  <c r="CD32" i="3"/>
  <c r="BZ48" i="3"/>
  <c r="BZ62" i="3"/>
  <c r="BZ40" i="3"/>
  <c r="CD48" i="3"/>
  <c r="CD56" i="3"/>
  <c r="BZ64" i="3"/>
  <c r="BZ32" i="3"/>
  <c r="CD40" i="3"/>
  <c r="BX50" i="3"/>
  <c r="CA57" i="3"/>
  <c r="CD64" i="3"/>
  <c r="CA41" i="3"/>
  <c r="BZ46" i="3"/>
  <c r="BY25" i="3"/>
  <c r="CC25" i="3"/>
  <c r="BZ30" i="3"/>
  <c r="CC34" i="3"/>
  <c r="BZ42" i="3"/>
  <c r="CE50" i="3"/>
  <c r="CB58" i="3"/>
  <c r="CD34" i="3"/>
  <c r="CA42" i="3"/>
  <c r="CA49" i="3"/>
  <c r="BZ54" i="3"/>
  <c r="CC58" i="3"/>
  <c r="CA33" i="3"/>
  <c r="BZ38" i="3"/>
  <c r="CA25" i="3"/>
  <c r="CE32" i="3"/>
  <c r="CE40" i="3"/>
  <c r="CE48" i="3"/>
  <c r="CE56" i="3"/>
  <c r="CE64" i="3"/>
  <c r="CE25" i="3"/>
  <c r="BY30" i="3"/>
  <c r="CE33" i="3"/>
  <c r="BY38" i="3"/>
  <c r="CE41" i="3"/>
  <c r="BY46" i="3"/>
  <c r="CE49" i="3"/>
  <c r="BY54" i="3"/>
  <c r="CE57" i="3"/>
  <c r="BY62" i="3"/>
  <c r="CB30" i="3"/>
  <c r="CB38" i="3"/>
  <c r="CB46" i="3"/>
  <c r="CB54" i="3"/>
  <c r="CB62" i="3"/>
  <c r="BY32" i="3"/>
  <c r="BY40" i="3"/>
  <c r="BY48" i="3"/>
  <c r="BY56" i="3"/>
  <c r="BY64" i="3"/>
  <c r="CA30" i="3"/>
  <c r="CA38" i="3"/>
  <c r="CA46" i="3"/>
  <c r="CA54" i="3"/>
  <c r="CA62" i="3"/>
  <c r="CE54" i="3"/>
  <c r="CE62" i="3"/>
  <c r="CA27" i="3"/>
  <c r="CA51" i="3"/>
  <c r="CE30" i="3"/>
  <c r="CE46" i="3"/>
  <c r="CA31" i="3"/>
  <c r="CA35" i="3"/>
  <c r="CA39" i="3"/>
  <c r="CA43" i="3"/>
  <c r="CA47" i="3"/>
  <c r="CA55" i="3"/>
  <c r="CA59" i="3"/>
  <c r="CA63" i="3"/>
  <c r="BZ28" i="3"/>
  <c r="CE31" i="3"/>
  <c r="BZ36" i="3"/>
  <c r="CE39" i="3"/>
  <c r="BZ44" i="3"/>
  <c r="CE47" i="3"/>
  <c r="BZ52" i="3"/>
  <c r="CE55" i="3"/>
  <c r="BZ60" i="3"/>
  <c r="CE63" i="3"/>
  <c r="CE38" i="3"/>
  <c r="BX30" i="3"/>
  <c r="BX38" i="3"/>
  <c r="BX46" i="3"/>
  <c r="BX54" i="3"/>
  <c r="BX62" i="3"/>
  <c r="CA28" i="3"/>
  <c r="CA36" i="3"/>
  <c r="CA44" i="3"/>
  <c r="CA52" i="3"/>
  <c r="CA60" i="3"/>
  <c r="CB28" i="3"/>
  <c r="BX32" i="3"/>
  <c r="CB36" i="3"/>
  <c r="BX40" i="3"/>
  <c r="CB44" i="3"/>
  <c r="BX48" i="3"/>
  <c r="CB52" i="3"/>
  <c r="BX56" i="3"/>
  <c r="CB60" i="3"/>
  <c r="BX64" i="3"/>
  <c r="CC44" i="3"/>
  <c r="CD28" i="3"/>
  <c r="CD44" i="3"/>
  <c r="CD52" i="3"/>
  <c r="CE27" i="3"/>
  <c r="CE28" i="3"/>
  <c r="CC30" i="3"/>
  <c r="CA32" i="3"/>
  <c r="CE35" i="3"/>
  <c r="CE36" i="3"/>
  <c r="CC38" i="3"/>
  <c r="CA40" i="3"/>
  <c r="CE43" i="3"/>
  <c r="CE44" i="3"/>
  <c r="CC46" i="3"/>
  <c r="CA48" i="3"/>
  <c r="CE51" i="3"/>
  <c r="CE52" i="3"/>
  <c r="CC54" i="3"/>
  <c r="CA56" i="3"/>
  <c r="CE59" i="3"/>
  <c r="CE60" i="3"/>
  <c r="CC62" i="3"/>
  <c r="CA64" i="3"/>
  <c r="CC28" i="3"/>
  <c r="CC52" i="3"/>
  <c r="CC60" i="3"/>
  <c r="CD36" i="3"/>
  <c r="CD60" i="3"/>
  <c r="BX28" i="3"/>
  <c r="CA29" i="3"/>
  <c r="CB32" i="3"/>
  <c r="BX36" i="3"/>
  <c r="CA37" i="3"/>
  <c r="CB40" i="3"/>
  <c r="BX44" i="3"/>
  <c r="CA45" i="3"/>
  <c r="CB48" i="3"/>
  <c r="BX52" i="3"/>
  <c r="CA53" i="3"/>
  <c r="CB56" i="3"/>
  <c r="BX60" i="3"/>
  <c r="CA61" i="3"/>
  <c r="CB64" i="3"/>
  <c r="CC36" i="3"/>
  <c r="CE29" i="3"/>
  <c r="CE37" i="3"/>
  <c r="CE45" i="3"/>
  <c r="CE53" i="3"/>
  <c r="CE61" i="3"/>
  <c r="CF129" i="4"/>
  <c r="BN19" i="4"/>
  <c r="BN16" i="4"/>
  <c r="BO18" i="4"/>
  <c r="AD80" i="4"/>
  <c r="BK72" i="4"/>
  <c r="BO21" i="4"/>
  <c r="BO17" i="4"/>
  <c r="BX25" i="3"/>
  <c r="CB25" i="3"/>
  <c r="BY27" i="3"/>
  <c r="BY29" i="3"/>
  <c r="BY31" i="3"/>
  <c r="BY33" i="3"/>
  <c r="BY35" i="3"/>
  <c r="BY37" i="3"/>
  <c r="BY39" i="3"/>
  <c r="BY41" i="3"/>
  <c r="BY43" i="3"/>
  <c r="BY45" i="3"/>
  <c r="BY47" i="3"/>
  <c r="BY49" i="3"/>
  <c r="BY51" i="3"/>
  <c r="BY53" i="3"/>
  <c r="BY55" i="3"/>
  <c r="BY57" i="3"/>
  <c r="BY59" i="3"/>
  <c r="BY61" i="3"/>
  <c r="BY63" i="3"/>
  <c r="BZ25" i="3"/>
  <c r="CC27" i="3"/>
  <c r="CC29" i="3"/>
  <c r="CC31" i="3"/>
  <c r="CC33" i="3"/>
  <c r="CC35" i="3"/>
  <c r="CC37" i="3"/>
  <c r="CC39" i="3"/>
  <c r="CC41" i="3"/>
  <c r="CC43" i="3"/>
  <c r="CC45" i="3"/>
  <c r="CC47" i="3"/>
  <c r="CC49" i="3"/>
  <c r="CC51" i="3"/>
  <c r="CC53" i="3"/>
  <c r="CC55" i="3"/>
  <c r="CC57" i="3"/>
  <c r="CC59" i="3"/>
  <c r="CC61" i="3"/>
  <c r="CC63" i="3"/>
  <c r="BX27" i="3"/>
  <c r="CB27" i="3"/>
  <c r="BX29" i="3"/>
  <c r="CB29" i="3"/>
  <c r="BX31" i="3"/>
  <c r="CB31" i="3"/>
  <c r="BX33" i="3"/>
  <c r="CB33" i="3"/>
  <c r="BX35" i="3"/>
  <c r="CB35" i="3"/>
  <c r="BX37" i="3"/>
  <c r="CB37" i="3"/>
  <c r="BX39" i="3"/>
  <c r="CB39" i="3"/>
  <c r="BX41" i="3"/>
  <c r="CB41" i="3"/>
  <c r="BX43" i="3"/>
  <c r="CB43" i="3"/>
  <c r="BX45" i="3"/>
  <c r="CB45" i="3"/>
  <c r="BX47" i="3"/>
  <c r="CB47" i="3"/>
  <c r="BX49" i="3"/>
  <c r="CB49" i="3"/>
  <c r="BX51" i="3"/>
  <c r="CB51" i="3"/>
  <c r="BX53" i="3"/>
  <c r="CB53" i="3"/>
  <c r="BX55" i="3"/>
  <c r="CB55" i="3"/>
  <c r="BX57" i="3"/>
  <c r="CB57" i="3"/>
  <c r="BX59" i="3"/>
  <c r="CB59" i="3"/>
  <c r="BX61" i="3"/>
  <c r="CB61" i="3"/>
  <c r="BX63" i="3"/>
  <c r="CB63" i="3"/>
  <c r="BZ27" i="3"/>
  <c r="BZ29" i="3"/>
  <c r="BZ31" i="3"/>
  <c r="BZ33" i="3"/>
  <c r="BZ35" i="3"/>
  <c r="BZ37" i="3"/>
  <c r="BZ39" i="3"/>
  <c r="BZ41" i="3"/>
  <c r="BZ43" i="3"/>
  <c r="BZ45" i="3"/>
  <c r="BZ47" i="3"/>
  <c r="BZ49" i="3"/>
  <c r="BZ51" i="3"/>
  <c r="BZ53" i="3"/>
  <c r="BZ55" i="3"/>
  <c r="BZ57" i="3"/>
  <c r="BZ59" i="3"/>
  <c r="BZ61" i="3"/>
  <c r="BZ63" i="3"/>
  <c r="DF46" i="3" l="1"/>
  <c r="A45" i="3"/>
  <c r="A45" i="4" s="1"/>
  <c r="BL22" i="4"/>
  <c r="BM22" i="4" s="1"/>
  <c r="BO16" i="4"/>
  <c r="BO15" i="4"/>
  <c r="BO19" i="4"/>
  <c r="BP17" i="4"/>
  <c r="BP21" i="4"/>
  <c r="BP18" i="4"/>
  <c r="BQ20" i="4"/>
  <c r="BG69" i="3"/>
  <c r="BG103" i="3" s="1"/>
  <c r="BG136" i="3" s="1"/>
  <c r="BC69" i="3"/>
  <c r="BC103" i="3" s="1"/>
  <c r="BC136" i="3" s="1"/>
  <c r="AY69" i="3"/>
  <c r="AY103" i="3" s="1"/>
  <c r="AY136" i="3" s="1"/>
  <c r="AU69" i="3"/>
  <c r="AU103" i="3" s="1"/>
  <c r="AU136" i="3" s="1"/>
  <c r="AQ69" i="3"/>
  <c r="AQ103" i="3" s="1"/>
  <c r="AQ136" i="3" s="1"/>
  <c r="AM69" i="3"/>
  <c r="AM103" i="3" s="1"/>
  <c r="AM136" i="3" s="1"/>
  <c r="AI69" i="3"/>
  <c r="AI103" i="3" s="1"/>
  <c r="AI136" i="3" s="1"/>
  <c r="AE69" i="3"/>
  <c r="DF47" i="3" l="1"/>
  <c r="A46" i="3"/>
  <c r="A46" i="4" s="1"/>
  <c r="BN22" i="4"/>
  <c r="BL24" i="4"/>
  <c r="BM24" i="4" s="1"/>
  <c r="BN24" i="4" s="1"/>
  <c r="BO24" i="4" s="1"/>
  <c r="BP24" i="4" s="1"/>
  <c r="BQ24" i="4" s="1"/>
  <c r="BP16" i="4"/>
  <c r="BP15" i="4"/>
  <c r="AE103" i="3"/>
  <c r="AE136" i="3" s="1"/>
  <c r="BP19" i="4"/>
  <c r="BQ21" i="4"/>
  <c r="BR20" i="4"/>
  <c r="BQ18" i="4"/>
  <c r="BQ17" i="4"/>
  <c r="CY64" i="3"/>
  <c r="CX64" i="3"/>
  <c r="CW64" i="3"/>
  <c r="CV64" i="3"/>
  <c r="CU64" i="3"/>
  <c r="CT64" i="3"/>
  <c r="CS64" i="3"/>
  <c r="CR64" i="3"/>
  <c r="CP64" i="3"/>
  <c r="CO64" i="3"/>
  <c r="CN64" i="3"/>
  <c r="CM64" i="3"/>
  <c r="CL64" i="3"/>
  <c r="CK64" i="3"/>
  <c r="CJ64" i="3"/>
  <c r="CI64" i="3"/>
  <c r="CG64" i="3"/>
  <c r="AA64" i="3"/>
  <c r="CY63" i="3"/>
  <c r="CX63" i="3"/>
  <c r="CW63" i="3"/>
  <c r="CV63" i="3"/>
  <c r="CU63" i="3"/>
  <c r="CT63" i="3"/>
  <c r="CS63" i="3"/>
  <c r="CR63" i="3"/>
  <c r="CP63" i="3"/>
  <c r="CO63" i="3"/>
  <c r="CN63" i="3"/>
  <c r="CM63" i="3"/>
  <c r="CL63" i="3"/>
  <c r="CK63" i="3"/>
  <c r="CJ63" i="3"/>
  <c r="CI63" i="3"/>
  <c r="CG63" i="3"/>
  <c r="AA63" i="3"/>
  <c r="CY62" i="3"/>
  <c r="CX62" i="3"/>
  <c r="CW62" i="3"/>
  <c r="CV62" i="3"/>
  <c r="CU62" i="3"/>
  <c r="CT62" i="3"/>
  <c r="CS62" i="3"/>
  <c r="CR62" i="3"/>
  <c r="CP62" i="3"/>
  <c r="CO62" i="3"/>
  <c r="CN62" i="3"/>
  <c r="CM62" i="3"/>
  <c r="CL62" i="3"/>
  <c r="CK62" i="3"/>
  <c r="CJ62" i="3"/>
  <c r="CI62" i="3"/>
  <c r="CG62" i="3"/>
  <c r="AA62" i="3"/>
  <c r="CY61" i="3"/>
  <c r="CX61" i="3"/>
  <c r="CW61" i="3"/>
  <c r="CV61" i="3"/>
  <c r="CU61" i="3"/>
  <c r="CT61" i="3"/>
  <c r="CS61" i="3"/>
  <c r="CR61" i="3"/>
  <c r="CP61" i="3"/>
  <c r="CO61" i="3"/>
  <c r="CN61" i="3"/>
  <c r="CM61" i="3"/>
  <c r="CL61" i="3"/>
  <c r="CK61" i="3"/>
  <c r="CJ61" i="3"/>
  <c r="CI61" i="3"/>
  <c r="CG61" i="3"/>
  <c r="AA61" i="3"/>
  <c r="CY60" i="3"/>
  <c r="CX60" i="3"/>
  <c r="CW60" i="3"/>
  <c r="CV60" i="3"/>
  <c r="CU60" i="3"/>
  <c r="CT60" i="3"/>
  <c r="CS60" i="3"/>
  <c r="CR60" i="3"/>
  <c r="CP60" i="3"/>
  <c r="CO60" i="3"/>
  <c r="CN60" i="3"/>
  <c r="CM60" i="3"/>
  <c r="CL60" i="3"/>
  <c r="CK60" i="3"/>
  <c r="CJ60" i="3"/>
  <c r="CI60" i="3"/>
  <c r="CG60" i="3"/>
  <c r="AA60" i="3"/>
  <c r="CY59" i="3"/>
  <c r="CX59" i="3"/>
  <c r="CW59" i="3"/>
  <c r="CV59" i="3"/>
  <c r="CU59" i="3"/>
  <c r="CT59" i="3"/>
  <c r="CS59" i="3"/>
  <c r="CR59" i="3"/>
  <c r="CP59" i="3"/>
  <c r="CO59" i="3"/>
  <c r="CN59" i="3"/>
  <c r="CM59" i="3"/>
  <c r="CL59" i="3"/>
  <c r="CK59" i="3"/>
  <c r="CJ59" i="3"/>
  <c r="CI59" i="3"/>
  <c r="CG59" i="3"/>
  <c r="AA59" i="3"/>
  <c r="CY58" i="3"/>
  <c r="CX58" i="3"/>
  <c r="CW58" i="3"/>
  <c r="CV58" i="3"/>
  <c r="CU58" i="3"/>
  <c r="CT58" i="3"/>
  <c r="CS58" i="3"/>
  <c r="CR58" i="3"/>
  <c r="CP58" i="3"/>
  <c r="CO58" i="3"/>
  <c r="CN58" i="3"/>
  <c r="CM58" i="3"/>
  <c r="CL58" i="3"/>
  <c r="CK58" i="3"/>
  <c r="CJ58" i="3"/>
  <c r="CI58" i="3"/>
  <c r="CG58" i="3"/>
  <c r="AA58" i="3"/>
  <c r="CY57" i="3"/>
  <c r="CX57" i="3"/>
  <c r="CW57" i="3"/>
  <c r="CV57" i="3"/>
  <c r="CU57" i="3"/>
  <c r="CT57" i="3"/>
  <c r="CS57" i="3"/>
  <c r="CR57" i="3"/>
  <c r="CP57" i="3"/>
  <c r="CO57" i="3"/>
  <c r="CN57" i="3"/>
  <c r="CM57" i="3"/>
  <c r="CL57" i="3"/>
  <c r="CK57" i="3"/>
  <c r="CJ57" i="3"/>
  <c r="CI57" i="3"/>
  <c r="CG57" i="3"/>
  <c r="AA57" i="3"/>
  <c r="CY56" i="3"/>
  <c r="CX56" i="3"/>
  <c r="CW56" i="3"/>
  <c r="CV56" i="3"/>
  <c r="CU56" i="3"/>
  <c r="CT56" i="3"/>
  <c r="CS56" i="3"/>
  <c r="CR56" i="3"/>
  <c r="CP56" i="3"/>
  <c r="CO56" i="3"/>
  <c r="CN56" i="3"/>
  <c r="CM56" i="3"/>
  <c r="CL56" i="3"/>
  <c r="CK56" i="3"/>
  <c r="CJ56" i="3"/>
  <c r="CI56" i="3"/>
  <c r="CG56" i="3"/>
  <c r="AA56" i="3"/>
  <c r="CY55" i="3"/>
  <c r="CX55" i="3"/>
  <c r="CW55" i="3"/>
  <c r="CV55" i="3"/>
  <c r="CU55" i="3"/>
  <c r="CT55" i="3"/>
  <c r="CS55" i="3"/>
  <c r="CR55" i="3"/>
  <c r="CP55" i="3"/>
  <c r="CO55" i="3"/>
  <c r="CN55" i="3"/>
  <c r="CM55" i="3"/>
  <c r="CL55" i="3"/>
  <c r="CK55" i="3"/>
  <c r="CJ55" i="3"/>
  <c r="CI55" i="3"/>
  <c r="CG55" i="3"/>
  <c r="AA55" i="3"/>
  <c r="CY54" i="3"/>
  <c r="CX54" i="3"/>
  <c r="CW54" i="3"/>
  <c r="CV54" i="3"/>
  <c r="CU54" i="3"/>
  <c r="CT54" i="3"/>
  <c r="CS54" i="3"/>
  <c r="CR54" i="3"/>
  <c r="CP54" i="3"/>
  <c r="CO54" i="3"/>
  <c r="CN54" i="3"/>
  <c r="CM54" i="3"/>
  <c r="CL54" i="3"/>
  <c r="CK54" i="3"/>
  <c r="CJ54" i="3"/>
  <c r="CI54" i="3"/>
  <c r="CG54" i="3"/>
  <c r="AA54" i="3"/>
  <c r="CY53" i="3"/>
  <c r="CX53" i="3"/>
  <c r="CW53" i="3"/>
  <c r="CV53" i="3"/>
  <c r="CU53" i="3"/>
  <c r="CT53" i="3"/>
  <c r="CS53" i="3"/>
  <c r="CR53" i="3"/>
  <c r="CP53" i="3"/>
  <c r="CO53" i="3"/>
  <c r="CN53" i="3"/>
  <c r="CM53" i="3"/>
  <c r="CL53" i="3"/>
  <c r="CK53" i="3"/>
  <c r="CJ53" i="3"/>
  <c r="CI53" i="3"/>
  <c r="CG53" i="3"/>
  <c r="AA53" i="3"/>
  <c r="CY52" i="3"/>
  <c r="CX52" i="3"/>
  <c r="CW52" i="3"/>
  <c r="CV52" i="3"/>
  <c r="CU52" i="3"/>
  <c r="CT52" i="3"/>
  <c r="CS52" i="3"/>
  <c r="CR52" i="3"/>
  <c r="CP52" i="3"/>
  <c r="CO52" i="3"/>
  <c r="CN52" i="3"/>
  <c r="CM52" i="3"/>
  <c r="CL52" i="3"/>
  <c r="CK52" i="3"/>
  <c r="CJ52" i="3"/>
  <c r="CI52" i="3"/>
  <c r="CG52" i="3"/>
  <c r="AA52" i="3"/>
  <c r="BK65" i="3"/>
  <c r="BL65" i="3"/>
  <c r="CG65" i="3"/>
  <c r="CY51" i="3"/>
  <c r="CX51" i="3"/>
  <c r="CW51" i="3"/>
  <c r="CV51" i="3"/>
  <c r="CU51" i="3"/>
  <c r="CT51" i="3"/>
  <c r="CS51" i="3"/>
  <c r="CR51" i="3"/>
  <c r="CP51" i="3"/>
  <c r="CO51" i="3"/>
  <c r="CN51" i="3"/>
  <c r="CM51" i="3"/>
  <c r="CL51" i="3"/>
  <c r="CK51" i="3"/>
  <c r="CJ51" i="3"/>
  <c r="CI51" i="3"/>
  <c r="CG51" i="3"/>
  <c r="AA51" i="3"/>
  <c r="CY50" i="3"/>
  <c r="CX50" i="3"/>
  <c r="CW50" i="3"/>
  <c r="CV50" i="3"/>
  <c r="CU50" i="3"/>
  <c r="CT50" i="3"/>
  <c r="CS50" i="3"/>
  <c r="CR50" i="3"/>
  <c r="CP50" i="3"/>
  <c r="CO50" i="3"/>
  <c r="CN50" i="3"/>
  <c r="CM50" i="3"/>
  <c r="CL50" i="3"/>
  <c r="CK50" i="3"/>
  <c r="CJ50" i="3"/>
  <c r="CI50" i="3"/>
  <c r="CG50" i="3"/>
  <c r="AA50" i="3"/>
  <c r="CY49" i="3"/>
  <c r="CX49" i="3"/>
  <c r="CW49" i="3"/>
  <c r="CV49" i="3"/>
  <c r="CU49" i="3"/>
  <c r="CT49" i="3"/>
  <c r="CS49" i="3"/>
  <c r="CR49" i="3"/>
  <c r="CP49" i="3"/>
  <c r="CO49" i="3"/>
  <c r="CN49" i="3"/>
  <c r="CM49" i="3"/>
  <c r="CL49" i="3"/>
  <c r="CK49" i="3"/>
  <c r="CJ49" i="3"/>
  <c r="CI49" i="3"/>
  <c r="CG49" i="3"/>
  <c r="AA49" i="3"/>
  <c r="CY48" i="3"/>
  <c r="CX48" i="3"/>
  <c r="CW48" i="3"/>
  <c r="CV48" i="3"/>
  <c r="CU48" i="3"/>
  <c r="CT48" i="3"/>
  <c r="CS48" i="3"/>
  <c r="CR48" i="3"/>
  <c r="CP48" i="3"/>
  <c r="CO48" i="3"/>
  <c r="CN48" i="3"/>
  <c r="CM48" i="3"/>
  <c r="CL48" i="3"/>
  <c r="CK48" i="3"/>
  <c r="CJ48" i="3"/>
  <c r="CI48" i="3"/>
  <c r="CG48" i="3"/>
  <c r="AA48" i="3"/>
  <c r="CY47" i="3"/>
  <c r="CX47" i="3"/>
  <c r="CW47" i="3"/>
  <c r="CV47" i="3"/>
  <c r="CU47" i="3"/>
  <c r="CT47" i="3"/>
  <c r="CS47" i="3"/>
  <c r="CR47" i="3"/>
  <c r="CP47" i="3"/>
  <c r="CO47" i="3"/>
  <c r="CN47" i="3"/>
  <c r="CM47" i="3"/>
  <c r="CL47" i="3"/>
  <c r="CK47" i="3"/>
  <c r="CJ47" i="3"/>
  <c r="CI47" i="3"/>
  <c r="CG47" i="3"/>
  <c r="AA47" i="3"/>
  <c r="CY46" i="3"/>
  <c r="CX46" i="3"/>
  <c r="CW46" i="3"/>
  <c r="CV46" i="3"/>
  <c r="CU46" i="3"/>
  <c r="CT46" i="3"/>
  <c r="CS46" i="3"/>
  <c r="CR46" i="3"/>
  <c r="CP46" i="3"/>
  <c r="CO46" i="3"/>
  <c r="CN46" i="3"/>
  <c r="CM46" i="3"/>
  <c r="CL46" i="3"/>
  <c r="CK46" i="3"/>
  <c r="CJ46" i="3"/>
  <c r="CI46" i="3"/>
  <c r="CG46" i="3"/>
  <c r="AA46" i="3"/>
  <c r="CY45" i="3"/>
  <c r="CX45" i="3"/>
  <c r="CW45" i="3"/>
  <c r="CV45" i="3"/>
  <c r="CU45" i="3"/>
  <c r="CT45" i="3"/>
  <c r="CS45" i="3"/>
  <c r="CR45" i="3"/>
  <c r="CP45" i="3"/>
  <c r="CO45" i="3"/>
  <c r="CN45" i="3"/>
  <c r="CM45" i="3"/>
  <c r="CL45" i="3"/>
  <c r="CK45" i="3"/>
  <c r="CJ45" i="3"/>
  <c r="CI45" i="3"/>
  <c r="CG45" i="3"/>
  <c r="AA45" i="3"/>
  <c r="CY44" i="3"/>
  <c r="CX44" i="3"/>
  <c r="CW44" i="3"/>
  <c r="CV44" i="3"/>
  <c r="CU44" i="3"/>
  <c r="CT44" i="3"/>
  <c r="CS44" i="3"/>
  <c r="CR44" i="3"/>
  <c r="CP44" i="3"/>
  <c r="CO44" i="3"/>
  <c r="CN44" i="3"/>
  <c r="CM44" i="3"/>
  <c r="CL44" i="3"/>
  <c r="CK44" i="3"/>
  <c r="CJ44" i="3"/>
  <c r="CI44" i="3"/>
  <c r="CG44" i="3"/>
  <c r="AA44" i="3"/>
  <c r="CY43" i="3"/>
  <c r="CX43" i="3"/>
  <c r="CW43" i="3"/>
  <c r="CV43" i="3"/>
  <c r="CU43" i="3"/>
  <c r="CT43" i="3"/>
  <c r="CS43" i="3"/>
  <c r="CR43" i="3"/>
  <c r="CP43" i="3"/>
  <c r="CO43" i="3"/>
  <c r="CN43" i="3"/>
  <c r="CM43" i="3"/>
  <c r="CL43" i="3"/>
  <c r="CK43" i="3"/>
  <c r="CJ43" i="3"/>
  <c r="CI43" i="3"/>
  <c r="CG43" i="3"/>
  <c r="AA43" i="3"/>
  <c r="CY42" i="3"/>
  <c r="CX42" i="3"/>
  <c r="CW42" i="3"/>
  <c r="CV42" i="3"/>
  <c r="CU42" i="3"/>
  <c r="CT42" i="3"/>
  <c r="CS42" i="3"/>
  <c r="CR42" i="3"/>
  <c r="CP42" i="3"/>
  <c r="CO42" i="3"/>
  <c r="CN42" i="3"/>
  <c r="CM42" i="3"/>
  <c r="CL42" i="3"/>
  <c r="CK42" i="3"/>
  <c r="CJ42" i="3"/>
  <c r="CI42" i="3"/>
  <c r="CG42" i="3"/>
  <c r="AA42" i="3"/>
  <c r="CY41" i="3"/>
  <c r="CX41" i="3"/>
  <c r="CW41" i="3"/>
  <c r="CV41" i="3"/>
  <c r="CU41" i="3"/>
  <c r="CT41" i="3"/>
  <c r="CS41" i="3"/>
  <c r="CR41" i="3"/>
  <c r="CP41" i="3"/>
  <c r="CO41" i="3"/>
  <c r="CN41" i="3"/>
  <c r="CM41" i="3"/>
  <c r="CL41" i="3"/>
  <c r="CK41" i="3"/>
  <c r="CJ41" i="3"/>
  <c r="CI41" i="3"/>
  <c r="CG41" i="3"/>
  <c r="AA41" i="3"/>
  <c r="CY40" i="3"/>
  <c r="CX40" i="3"/>
  <c r="CW40" i="3"/>
  <c r="CV40" i="3"/>
  <c r="CU40" i="3"/>
  <c r="CT40" i="3"/>
  <c r="CS40" i="3"/>
  <c r="CR40" i="3"/>
  <c r="CP40" i="3"/>
  <c r="CO40" i="3"/>
  <c r="CN40" i="3"/>
  <c r="CM40" i="3"/>
  <c r="CL40" i="3"/>
  <c r="CK40" i="3"/>
  <c r="CJ40" i="3"/>
  <c r="CI40" i="3"/>
  <c r="CG40" i="3"/>
  <c r="AA40" i="3"/>
  <c r="CY39" i="3"/>
  <c r="CX39" i="3"/>
  <c r="CW39" i="3"/>
  <c r="CV39" i="3"/>
  <c r="CU39" i="3"/>
  <c r="CT39" i="3"/>
  <c r="CS39" i="3"/>
  <c r="CR39" i="3"/>
  <c r="CP39" i="3"/>
  <c r="CO39" i="3"/>
  <c r="CN39" i="3"/>
  <c r="CM39" i="3"/>
  <c r="CL39" i="3"/>
  <c r="CK39" i="3"/>
  <c r="CJ39" i="3"/>
  <c r="CI39" i="3"/>
  <c r="CG39" i="3"/>
  <c r="AA39" i="3"/>
  <c r="DF48" i="3" l="1"/>
  <c r="A47" i="3"/>
  <c r="A47" i="4" s="1"/>
  <c r="BL23" i="4"/>
  <c r="BM23" i="4" s="1"/>
  <c r="BO22" i="4"/>
  <c r="BQ16" i="4"/>
  <c r="BQ15" i="4"/>
  <c r="BQ19" i="4"/>
  <c r="BR24" i="4"/>
  <c r="BR18" i="4"/>
  <c r="BR17" i="4"/>
  <c r="BS20" i="4"/>
  <c r="BR21" i="4"/>
  <c r="CQ52" i="3"/>
  <c r="CZ52" i="3"/>
  <c r="CQ53" i="3"/>
  <c r="CZ53" i="3"/>
  <c r="CQ54" i="3"/>
  <c r="CZ54" i="3"/>
  <c r="CQ55" i="3"/>
  <c r="CZ55" i="3"/>
  <c r="CQ56" i="3"/>
  <c r="CZ56" i="3"/>
  <c r="CQ57" i="3"/>
  <c r="CZ57" i="3"/>
  <c r="CQ58" i="3"/>
  <c r="CZ58" i="3"/>
  <c r="CQ59" i="3"/>
  <c r="CZ59" i="3"/>
  <c r="CQ60" i="3"/>
  <c r="CQ61" i="3"/>
  <c r="CZ61" i="3"/>
  <c r="CQ62" i="3"/>
  <c r="CZ62" i="3"/>
  <c r="CQ63" i="3"/>
  <c r="CZ63" i="3"/>
  <c r="CZ51" i="3"/>
  <c r="CZ60" i="3"/>
  <c r="CQ39" i="3"/>
  <c r="CQ43" i="3"/>
  <c r="CZ43" i="3"/>
  <c r="CQ44" i="3"/>
  <c r="CQ45" i="3"/>
  <c r="CZ45" i="3"/>
  <c r="CQ46" i="3"/>
  <c r="CZ46" i="3"/>
  <c r="CQ47" i="3"/>
  <c r="CZ47" i="3"/>
  <c r="CQ48" i="3"/>
  <c r="CZ48" i="3"/>
  <c r="CQ50" i="3"/>
  <c r="CZ50" i="3"/>
  <c r="CQ51" i="3"/>
  <c r="CQ64" i="3"/>
  <c r="CZ64" i="3"/>
  <c r="CZ39" i="3"/>
  <c r="CQ40" i="3"/>
  <c r="CZ40" i="3"/>
  <c r="CQ41" i="3"/>
  <c r="CZ41" i="3"/>
  <c r="CQ42" i="3"/>
  <c r="CZ42" i="3"/>
  <c r="CZ44" i="3"/>
  <c r="CQ49" i="3"/>
  <c r="CZ49" i="3"/>
  <c r="AD39" i="3"/>
  <c r="BK39" i="3" s="1"/>
  <c r="AD40" i="3"/>
  <c r="BK40" i="3" s="1"/>
  <c r="AD41" i="3"/>
  <c r="BK41" i="3" s="1"/>
  <c r="AD42" i="3"/>
  <c r="BK42" i="3" s="1"/>
  <c r="AD43" i="3"/>
  <c r="BK43" i="3" s="1"/>
  <c r="AD44" i="3"/>
  <c r="BK44" i="3" s="1"/>
  <c r="AD45" i="3"/>
  <c r="BK45" i="3" s="1"/>
  <c r="AD46" i="3"/>
  <c r="BK46" i="3" s="1"/>
  <c r="AD47" i="3"/>
  <c r="BK47" i="3" s="1"/>
  <c r="AD48" i="3"/>
  <c r="BK48" i="3" s="1"/>
  <c r="AD49" i="3"/>
  <c r="BK49" i="3" s="1"/>
  <c r="AD50" i="3"/>
  <c r="BK50" i="3" s="1"/>
  <c r="AD51" i="3"/>
  <c r="BK51" i="3" s="1"/>
  <c r="AD52" i="3"/>
  <c r="BK52" i="3" s="1"/>
  <c r="AD53" i="3"/>
  <c r="BK53" i="3" s="1"/>
  <c r="AD54" i="3"/>
  <c r="BK54" i="3" s="1"/>
  <c r="AD55" i="3"/>
  <c r="BK55" i="3" s="1"/>
  <c r="AD56" i="3"/>
  <c r="BK56" i="3" s="1"/>
  <c r="AD57" i="3"/>
  <c r="BK57" i="3" s="1"/>
  <c r="AD58" i="3"/>
  <c r="BK58" i="3" s="1"/>
  <c r="AD59" i="3"/>
  <c r="BK59" i="3" s="1"/>
  <c r="AD60" i="3"/>
  <c r="BK60" i="3" s="1"/>
  <c r="AD61" i="3"/>
  <c r="BK61" i="3" s="1"/>
  <c r="AD62" i="3"/>
  <c r="BK62" i="3" s="1"/>
  <c r="AD63" i="3"/>
  <c r="BK63" i="3" s="1"/>
  <c r="AD64" i="3"/>
  <c r="BK64" i="3" s="1"/>
  <c r="CF64" i="3"/>
  <c r="CF63" i="3"/>
  <c r="CF62" i="3"/>
  <c r="CF61" i="3"/>
  <c r="CF60" i="3"/>
  <c r="CF59" i="3"/>
  <c r="CF58" i="3"/>
  <c r="CF57" i="3"/>
  <c r="CF56" i="3"/>
  <c r="CF55" i="3"/>
  <c r="CF54" i="3"/>
  <c r="CF53" i="3"/>
  <c r="CF52" i="3"/>
  <c r="CF51" i="3"/>
  <c r="CF50" i="3"/>
  <c r="CF49" i="3"/>
  <c r="CF48" i="3"/>
  <c r="CF47" i="3"/>
  <c r="CF46" i="3"/>
  <c r="CF45" i="3"/>
  <c r="CF44" i="3"/>
  <c r="CF43" i="3"/>
  <c r="CF42" i="3"/>
  <c r="CF41" i="3"/>
  <c r="CF40" i="3"/>
  <c r="CF39" i="3"/>
  <c r="DF49" i="3" l="1"/>
  <c r="A48" i="3"/>
  <c r="A48" i="4" s="1"/>
  <c r="BN23" i="4"/>
  <c r="BP22" i="4"/>
  <c r="BR16" i="4"/>
  <c r="BS16" i="4" s="1"/>
  <c r="BR15" i="4"/>
  <c r="BR19" i="4"/>
  <c r="BS24" i="4"/>
  <c r="BS18" i="4"/>
  <c r="BS17" i="4"/>
  <c r="BS21" i="4"/>
  <c r="BT20" i="4"/>
  <c r="AA38" i="3"/>
  <c r="AD38" i="3" s="1"/>
  <c r="AA37" i="3"/>
  <c r="AD37" i="3" s="1"/>
  <c r="AA36" i="3"/>
  <c r="AD36" i="3" s="1"/>
  <c r="AA35" i="3"/>
  <c r="AD35" i="3" s="1"/>
  <c r="AA34" i="3"/>
  <c r="AD34" i="3" s="1"/>
  <c r="AA33" i="3"/>
  <c r="AD33" i="3" s="1"/>
  <c r="AA32" i="3"/>
  <c r="AD32" i="3" s="1"/>
  <c r="AA31" i="3"/>
  <c r="AD31" i="3" s="1"/>
  <c r="AA30" i="3"/>
  <c r="AD30" i="3" s="1"/>
  <c r="AA29" i="3"/>
  <c r="AD29" i="3" s="1"/>
  <c r="AA28" i="3"/>
  <c r="AD28" i="3" s="1"/>
  <c r="AA27" i="3"/>
  <c r="AD27" i="3" s="1"/>
  <c r="AA26" i="3"/>
  <c r="AD26" i="3" s="1"/>
  <c r="AA25" i="3"/>
  <c r="AD25" i="3" s="1"/>
  <c r="AA24" i="3"/>
  <c r="AD24" i="3" s="1"/>
  <c r="AA23" i="3"/>
  <c r="AD23" i="3" s="1"/>
  <c r="AA22" i="3"/>
  <c r="AD22" i="3" s="1"/>
  <c r="AA21" i="3"/>
  <c r="AD21" i="3" s="1"/>
  <c r="AA20" i="3"/>
  <c r="AD20" i="3" s="1"/>
  <c r="AA19" i="3"/>
  <c r="AD19" i="3" s="1"/>
  <c r="AA18" i="3"/>
  <c r="AD18" i="3" s="1"/>
  <c r="AA17" i="3"/>
  <c r="AD17" i="3" s="1"/>
  <c r="AA16" i="3"/>
  <c r="AD16" i="3" s="1"/>
  <c r="AA15" i="3"/>
  <c r="DF50" i="3" l="1"/>
  <c r="A49" i="3"/>
  <c r="A49" i="4" s="1"/>
  <c r="BO23" i="4"/>
  <c r="BQ22" i="4"/>
  <c r="BL26" i="4"/>
  <c r="BM26" i="4" s="1"/>
  <c r="BN26" i="4" s="1"/>
  <c r="BO26" i="4" s="1"/>
  <c r="BP26" i="4" s="1"/>
  <c r="BQ26" i="4" s="1"/>
  <c r="BR26" i="4" s="1"/>
  <c r="BS26" i="4" s="1"/>
  <c r="BT26" i="4" s="1"/>
  <c r="BL25" i="4"/>
  <c r="BM25" i="4" s="1"/>
  <c r="BS15" i="4"/>
  <c r="BS19" i="4"/>
  <c r="BT24" i="4"/>
  <c r="BT16" i="4"/>
  <c r="BT21" i="4"/>
  <c r="BT18" i="4"/>
  <c r="BU20" i="4"/>
  <c r="BT17" i="4"/>
  <c r="AD15" i="3"/>
  <c r="DF51" i="3" l="1"/>
  <c r="A50" i="3"/>
  <c r="A50" i="4" s="1"/>
  <c r="BR22" i="4"/>
  <c r="BL28" i="4"/>
  <c r="BM28" i="4" s="1"/>
  <c r="BN28" i="4" s="1"/>
  <c r="BO28" i="4" s="1"/>
  <c r="BP28" i="4" s="1"/>
  <c r="BQ28" i="4" s="1"/>
  <c r="BR28" i="4" s="1"/>
  <c r="BS28" i="4" s="1"/>
  <c r="BT28" i="4" s="1"/>
  <c r="BU26" i="4"/>
  <c r="BN25" i="4"/>
  <c r="BP23" i="4"/>
  <c r="BT15" i="4"/>
  <c r="BU15" i="4" s="1"/>
  <c r="BT19" i="4"/>
  <c r="BU24" i="4"/>
  <c r="BU17" i="4"/>
  <c r="BU16" i="4"/>
  <c r="BU21" i="4"/>
  <c r="BU18" i="4"/>
  <c r="BL68" i="3"/>
  <c r="BL67" i="3"/>
  <c r="BL66" i="3"/>
  <c r="BL27" i="3"/>
  <c r="BL26" i="3"/>
  <c r="BL25" i="3"/>
  <c r="BL24" i="3"/>
  <c r="BL23" i="3"/>
  <c r="BL22" i="3"/>
  <c r="BL21" i="3"/>
  <c r="BL20" i="3"/>
  <c r="BL19" i="3"/>
  <c r="BL18" i="3"/>
  <c r="BL17" i="3"/>
  <c r="BL16" i="3"/>
  <c r="DF52" i="3" l="1"/>
  <c r="A51" i="3"/>
  <c r="A51" i="4" s="1"/>
  <c r="BL28" i="3"/>
  <c r="BL27" i="4"/>
  <c r="BM27" i="4" s="1"/>
  <c r="BS22" i="4"/>
  <c r="BO25" i="4"/>
  <c r="BQ23" i="4"/>
  <c r="BU28" i="4"/>
  <c r="BU19" i="4"/>
  <c r="DD68" i="3"/>
  <c r="DD67" i="3"/>
  <c r="DU69" i="3"/>
  <c r="DS69" i="3"/>
  <c r="DQ69" i="3"/>
  <c r="DO69" i="3"/>
  <c r="DL69" i="3"/>
  <c r="DJ69" i="3"/>
  <c r="DH69" i="3"/>
  <c r="DF53" i="3" l="1"/>
  <c r="A52" i="3"/>
  <c r="A52" i="4" s="1"/>
  <c r="BP25" i="4"/>
  <c r="BL29" i="3"/>
  <c r="BT22" i="4"/>
  <c r="BR23" i="4"/>
  <c r="BN27" i="4"/>
  <c r="DE69" i="3"/>
  <c r="DG69" i="3"/>
  <c r="DI69" i="3"/>
  <c r="DK69" i="3"/>
  <c r="DN69" i="3"/>
  <c r="DP69" i="3"/>
  <c r="DR69" i="3"/>
  <c r="DT69" i="3"/>
  <c r="DF54" i="3" l="1"/>
  <c r="A53" i="3"/>
  <c r="A53" i="4" s="1"/>
  <c r="BO27" i="4"/>
  <c r="BL30" i="4"/>
  <c r="BM30" i="4" s="1"/>
  <c r="BL30" i="3"/>
  <c r="BS23" i="4"/>
  <c r="BL29" i="4"/>
  <c r="BM29" i="4" s="1"/>
  <c r="BU22" i="4"/>
  <c r="BQ25" i="4"/>
  <c r="DV69" i="3"/>
  <c r="DM69" i="3"/>
  <c r="DF55" i="3" l="1"/>
  <c r="A54" i="3"/>
  <c r="A54" i="4" s="1"/>
  <c r="BT23" i="4"/>
  <c r="BU23" i="4" s="1"/>
  <c r="BR25" i="4"/>
  <c r="BN29" i="4"/>
  <c r="BN30" i="4"/>
  <c r="BO30" i="4" s="1"/>
  <c r="BP30" i="4" s="1"/>
  <c r="BQ30" i="4" s="1"/>
  <c r="BR30" i="4" s="1"/>
  <c r="BS30" i="4" s="1"/>
  <c r="BT30" i="4" s="1"/>
  <c r="BL31" i="4"/>
  <c r="BM31" i="4" s="1"/>
  <c r="BL31" i="3"/>
  <c r="BP27" i="4"/>
  <c r="AQ137" i="3"/>
  <c r="BG137" i="3"/>
  <c r="AQ138" i="3"/>
  <c r="BG138" i="3"/>
  <c r="AI137" i="3"/>
  <c r="AY137" i="3"/>
  <c r="AI138" i="3"/>
  <c r="AY138" i="3"/>
  <c r="AE137" i="3"/>
  <c r="AM137" i="3"/>
  <c r="AU137" i="3"/>
  <c r="BC137" i="3"/>
  <c r="AE138" i="3"/>
  <c r="AM138" i="3"/>
  <c r="AU138" i="3"/>
  <c r="BC138" i="3"/>
  <c r="DF56" i="3" l="1"/>
  <c r="A55" i="3"/>
  <c r="A55" i="4" s="1"/>
  <c r="BN31" i="4"/>
  <c r="BO31" i="4" s="1"/>
  <c r="BP31" i="4" s="1"/>
  <c r="BQ31" i="4" s="1"/>
  <c r="BR31" i="4" s="1"/>
  <c r="BS31" i="4" s="1"/>
  <c r="BT31" i="4" s="1"/>
  <c r="BS25" i="4"/>
  <c r="BQ27" i="4"/>
  <c r="BU30" i="4"/>
  <c r="BO29" i="4"/>
  <c r="BL32" i="4"/>
  <c r="BM32" i="4" s="1"/>
  <c r="BL32" i="3"/>
  <c r="CE24" i="3"/>
  <c r="CD24" i="3"/>
  <c r="CC24" i="3"/>
  <c r="CB24" i="3"/>
  <c r="CA24" i="3"/>
  <c r="BZ24" i="3"/>
  <c r="BY24" i="3"/>
  <c r="BX24" i="3"/>
  <c r="AD137" i="3"/>
  <c r="AD138" i="3"/>
  <c r="DF57" i="3" l="1"/>
  <c r="A56" i="3"/>
  <c r="A56" i="4" s="1"/>
  <c r="BU31" i="4"/>
  <c r="BL33" i="4"/>
  <c r="BM33" i="4" s="1"/>
  <c r="BL33" i="3"/>
  <c r="BP29" i="4"/>
  <c r="BT25" i="4"/>
  <c r="BR27" i="4"/>
  <c r="BN32" i="4"/>
  <c r="BO32" i="4" s="1"/>
  <c r="BP32" i="4" s="1"/>
  <c r="BQ32" i="4" s="1"/>
  <c r="BR32" i="4" s="1"/>
  <c r="BS32" i="4" s="1"/>
  <c r="BT32" i="4" s="1"/>
  <c r="BK66" i="3"/>
  <c r="BK67" i="3"/>
  <c r="BK68" i="3"/>
  <c r="DF58" i="3" l="1"/>
  <c r="A57" i="3"/>
  <c r="A57" i="4" s="1"/>
  <c r="BU32" i="4"/>
  <c r="BU25" i="4"/>
  <c r="BL34" i="4"/>
  <c r="BM34" i="4" s="1"/>
  <c r="BL34" i="3"/>
  <c r="BQ29" i="4"/>
  <c r="BS27" i="4"/>
  <c r="BN33" i="4"/>
  <c r="BO33" i="4" s="1"/>
  <c r="BP33" i="4" s="1"/>
  <c r="BQ33" i="4" s="1"/>
  <c r="BR33" i="4" s="1"/>
  <c r="BS33" i="4" s="1"/>
  <c r="BT33" i="4" s="1"/>
  <c r="BT152" i="3"/>
  <c r="BS152" i="3"/>
  <c r="BR152" i="3"/>
  <c r="BQ152" i="3"/>
  <c r="BP152" i="3"/>
  <c r="BO152" i="3"/>
  <c r="BN152" i="3"/>
  <c r="BM152" i="3"/>
  <c r="BT151" i="3"/>
  <c r="BS151" i="3"/>
  <c r="BR151" i="3"/>
  <c r="BQ151" i="3"/>
  <c r="BP151" i="3"/>
  <c r="BO151" i="3"/>
  <c r="BN151" i="3"/>
  <c r="BM151" i="3"/>
  <c r="BT150" i="3"/>
  <c r="BS150" i="3"/>
  <c r="BR150" i="3"/>
  <c r="BQ150" i="3"/>
  <c r="BP150" i="3"/>
  <c r="BO150" i="3"/>
  <c r="BN150" i="3"/>
  <c r="BM150" i="3"/>
  <c r="BK145" i="3"/>
  <c r="BL15" i="3"/>
  <c r="CY37" i="3"/>
  <c r="CX37" i="3"/>
  <c r="CW37" i="3"/>
  <c r="CV37" i="3"/>
  <c r="CU37" i="3"/>
  <c r="CT37" i="3"/>
  <c r="CS37" i="3"/>
  <c r="CR37" i="3"/>
  <c r="CP37" i="3"/>
  <c r="CO37" i="3"/>
  <c r="CN37" i="3"/>
  <c r="CM37" i="3"/>
  <c r="CL37" i="3"/>
  <c r="CK37" i="3"/>
  <c r="CJ37" i="3"/>
  <c r="CI37" i="3"/>
  <c r="CY36" i="3"/>
  <c r="CX36" i="3"/>
  <c r="CW36" i="3"/>
  <c r="CV36" i="3"/>
  <c r="CU36" i="3"/>
  <c r="CT36" i="3"/>
  <c r="CS36" i="3"/>
  <c r="CR36" i="3"/>
  <c r="CP36" i="3"/>
  <c r="CO36" i="3"/>
  <c r="CN36" i="3"/>
  <c r="CM36" i="3"/>
  <c r="CL36" i="3"/>
  <c r="CK36" i="3"/>
  <c r="CJ36" i="3"/>
  <c r="CI36" i="3"/>
  <c r="CY35" i="3"/>
  <c r="CX35" i="3"/>
  <c r="CW35" i="3"/>
  <c r="CV35" i="3"/>
  <c r="CU35" i="3"/>
  <c r="CT35" i="3"/>
  <c r="CS35" i="3"/>
  <c r="CR35" i="3"/>
  <c r="CP35" i="3"/>
  <c r="CO35" i="3"/>
  <c r="CN35" i="3"/>
  <c r="CM35" i="3"/>
  <c r="CL35" i="3"/>
  <c r="CK35" i="3"/>
  <c r="CJ35" i="3"/>
  <c r="CI35" i="3"/>
  <c r="CY34" i="3"/>
  <c r="CX34" i="3"/>
  <c r="CW34" i="3"/>
  <c r="CV34" i="3"/>
  <c r="CU34" i="3"/>
  <c r="CT34" i="3"/>
  <c r="CS34" i="3"/>
  <c r="CR34" i="3"/>
  <c r="CP34" i="3"/>
  <c r="CO34" i="3"/>
  <c r="CN34" i="3"/>
  <c r="CM34" i="3"/>
  <c r="CL34" i="3"/>
  <c r="CK34" i="3"/>
  <c r="CJ34" i="3"/>
  <c r="CI34" i="3"/>
  <c r="CY33" i="3"/>
  <c r="CX33" i="3"/>
  <c r="CW33" i="3"/>
  <c r="CV33" i="3"/>
  <c r="CU33" i="3"/>
  <c r="CT33" i="3"/>
  <c r="CS33" i="3"/>
  <c r="CR33" i="3"/>
  <c r="CP33" i="3"/>
  <c r="CO33" i="3"/>
  <c r="CN33" i="3"/>
  <c r="CM33" i="3"/>
  <c r="CL33" i="3"/>
  <c r="CK33" i="3"/>
  <c r="CJ33" i="3"/>
  <c r="CI33" i="3"/>
  <c r="CY32" i="3"/>
  <c r="CX32" i="3"/>
  <c r="CW32" i="3"/>
  <c r="CV32" i="3"/>
  <c r="CU32" i="3"/>
  <c r="CT32" i="3"/>
  <c r="CS32" i="3"/>
  <c r="CR32" i="3"/>
  <c r="CP32" i="3"/>
  <c r="CO32" i="3"/>
  <c r="CN32" i="3"/>
  <c r="CM32" i="3"/>
  <c r="CL32" i="3"/>
  <c r="CK32" i="3"/>
  <c r="CJ32" i="3"/>
  <c r="CI32" i="3"/>
  <c r="CY31" i="3"/>
  <c r="CX31" i="3"/>
  <c r="CW31" i="3"/>
  <c r="CV31" i="3"/>
  <c r="CU31" i="3"/>
  <c r="CT31" i="3"/>
  <c r="CS31" i="3"/>
  <c r="CR31" i="3"/>
  <c r="CP31" i="3"/>
  <c r="CO31" i="3"/>
  <c r="CN31" i="3"/>
  <c r="CM31" i="3"/>
  <c r="CL31" i="3"/>
  <c r="CK31" i="3"/>
  <c r="CJ31" i="3"/>
  <c r="CI31" i="3"/>
  <c r="CY30" i="3"/>
  <c r="CX30" i="3"/>
  <c r="CW30" i="3"/>
  <c r="CV30" i="3"/>
  <c r="CU30" i="3"/>
  <c r="CT30" i="3"/>
  <c r="CS30" i="3"/>
  <c r="CR30" i="3"/>
  <c r="CP30" i="3"/>
  <c r="CO30" i="3"/>
  <c r="CN30" i="3"/>
  <c r="CM30" i="3"/>
  <c r="CL30" i="3"/>
  <c r="CK30" i="3"/>
  <c r="CJ30" i="3"/>
  <c r="CI30" i="3"/>
  <c r="CY29" i="3"/>
  <c r="CX29" i="3"/>
  <c r="CW29" i="3"/>
  <c r="CV29" i="3"/>
  <c r="CU29" i="3"/>
  <c r="CT29" i="3"/>
  <c r="CS29" i="3"/>
  <c r="CR29" i="3"/>
  <c r="CP29" i="3"/>
  <c r="CO29" i="3"/>
  <c r="CN29" i="3"/>
  <c r="CM29" i="3"/>
  <c r="CL29" i="3"/>
  <c r="CK29" i="3"/>
  <c r="CJ29" i="3"/>
  <c r="CI29" i="3"/>
  <c r="BT149" i="3"/>
  <c r="BS149" i="3"/>
  <c r="BR149" i="3"/>
  <c r="BQ149" i="3"/>
  <c r="BP149" i="3"/>
  <c r="BO149" i="3"/>
  <c r="BN149" i="3"/>
  <c r="BM149" i="3"/>
  <c r="BT148" i="3"/>
  <c r="BS148" i="3"/>
  <c r="BR148" i="3"/>
  <c r="BQ148" i="3"/>
  <c r="BP148" i="3"/>
  <c r="BO148" i="3"/>
  <c r="BN148" i="3"/>
  <c r="BM148" i="3"/>
  <c r="BT147" i="3"/>
  <c r="BS147" i="3"/>
  <c r="BR147" i="3"/>
  <c r="BQ147" i="3"/>
  <c r="BP147" i="3"/>
  <c r="BO147" i="3"/>
  <c r="BN147" i="3"/>
  <c r="BM147" i="3"/>
  <c r="CG66" i="3"/>
  <c r="A4" i="3"/>
  <c r="CI15" i="3"/>
  <c r="CJ15" i="3"/>
  <c r="CK15" i="3"/>
  <c r="CL15" i="3"/>
  <c r="CM15" i="3"/>
  <c r="CN15" i="3"/>
  <c r="CO15" i="3"/>
  <c r="CP15" i="3"/>
  <c r="CR15" i="3"/>
  <c r="CS15" i="3"/>
  <c r="CT15" i="3"/>
  <c r="CU15" i="3"/>
  <c r="CV15" i="3"/>
  <c r="CW15" i="3"/>
  <c r="CX15" i="3"/>
  <c r="CY15" i="3"/>
  <c r="CI16" i="3"/>
  <c r="CJ16" i="3"/>
  <c r="CK16" i="3"/>
  <c r="CL16" i="3"/>
  <c r="CM16" i="3"/>
  <c r="CN16" i="3"/>
  <c r="CO16" i="3"/>
  <c r="CP16" i="3"/>
  <c r="CR16" i="3"/>
  <c r="CS16" i="3"/>
  <c r="CT16" i="3"/>
  <c r="CU16" i="3"/>
  <c r="CV16" i="3"/>
  <c r="CW16" i="3"/>
  <c r="CX16" i="3"/>
  <c r="CY16" i="3"/>
  <c r="CI17" i="3"/>
  <c r="CJ17" i="3"/>
  <c r="CK17" i="3"/>
  <c r="CL17" i="3"/>
  <c r="CM17" i="3"/>
  <c r="CN17" i="3"/>
  <c r="CO17" i="3"/>
  <c r="CP17" i="3"/>
  <c r="CR17" i="3"/>
  <c r="CS17" i="3"/>
  <c r="CT17" i="3"/>
  <c r="CU17" i="3"/>
  <c r="CV17" i="3"/>
  <c r="CW17" i="3"/>
  <c r="CX17" i="3"/>
  <c r="CY17" i="3"/>
  <c r="CI18" i="3"/>
  <c r="CJ18" i="3"/>
  <c r="CK18" i="3"/>
  <c r="CL18" i="3"/>
  <c r="CM18" i="3"/>
  <c r="CN18" i="3"/>
  <c r="CO18" i="3"/>
  <c r="CP18" i="3"/>
  <c r="CR18" i="3"/>
  <c r="CS18" i="3"/>
  <c r="CT18" i="3"/>
  <c r="CU18" i="3"/>
  <c r="CV18" i="3"/>
  <c r="CW18" i="3"/>
  <c r="CX18" i="3"/>
  <c r="CY18" i="3"/>
  <c r="CI19" i="3"/>
  <c r="CJ19" i="3"/>
  <c r="CK19" i="3"/>
  <c r="CL19" i="3"/>
  <c r="CM19" i="3"/>
  <c r="CN19" i="3"/>
  <c r="CO19" i="3"/>
  <c r="CP19" i="3"/>
  <c r="CR19" i="3"/>
  <c r="CS19" i="3"/>
  <c r="CT19" i="3"/>
  <c r="CU19" i="3"/>
  <c r="CV19" i="3"/>
  <c r="CW19" i="3"/>
  <c r="CX19" i="3"/>
  <c r="CY19" i="3"/>
  <c r="CI20" i="3"/>
  <c r="CJ20" i="3"/>
  <c r="CK20" i="3"/>
  <c r="CL20" i="3"/>
  <c r="CM20" i="3"/>
  <c r="CN20" i="3"/>
  <c r="CO20" i="3"/>
  <c r="CP20" i="3"/>
  <c r="CR20" i="3"/>
  <c r="CS20" i="3"/>
  <c r="CT20" i="3"/>
  <c r="CU20" i="3"/>
  <c r="CV20" i="3"/>
  <c r="CW20" i="3"/>
  <c r="CX20" i="3"/>
  <c r="CY20" i="3"/>
  <c r="CI21" i="3"/>
  <c r="CJ21" i="3"/>
  <c r="CK21" i="3"/>
  <c r="CL21" i="3"/>
  <c r="CM21" i="3"/>
  <c r="CN21" i="3"/>
  <c r="CO21" i="3"/>
  <c r="CP21" i="3"/>
  <c r="CR21" i="3"/>
  <c r="CS21" i="3"/>
  <c r="CT21" i="3"/>
  <c r="CU21" i="3"/>
  <c r="CV21" i="3"/>
  <c r="CW21" i="3"/>
  <c r="CX21" i="3"/>
  <c r="CY21" i="3"/>
  <c r="CI22" i="3"/>
  <c r="CJ22" i="3"/>
  <c r="CK22" i="3"/>
  <c r="CL22" i="3"/>
  <c r="CM22" i="3"/>
  <c r="CN22" i="3"/>
  <c r="CO22" i="3"/>
  <c r="CP22" i="3"/>
  <c r="CR22" i="3"/>
  <c r="CS22" i="3"/>
  <c r="CT22" i="3"/>
  <c r="CU22" i="3"/>
  <c r="CV22" i="3"/>
  <c r="CW22" i="3"/>
  <c r="CX22" i="3"/>
  <c r="CY22" i="3"/>
  <c r="CI23" i="3"/>
  <c r="CJ23" i="3"/>
  <c r="CK23" i="3"/>
  <c r="CL23" i="3"/>
  <c r="CM23" i="3"/>
  <c r="CN23" i="3"/>
  <c r="CO23" i="3"/>
  <c r="CP23" i="3"/>
  <c r="CR23" i="3"/>
  <c r="CS23" i="3"/>
  <c r="CT23" i="3"/>
  <c r="CU23" i="3"/>
  <c r="CV23" i="3"/>
  <c r="CW23" i="3"/>
  <c r="CX23" i="3"/>
  <c r="CY23" i="3"/>
  <c r="CI24" i="3"/>
  <c r="CJ24" i="3"/>
  <c r="CK24" i="3"/>
  <c r="CL24" i="3"/>
  <c r="CM24" i="3"/>
  <c r="CN24" i="3"/>
  <c r="CO24" i="3"/>
  <c r="CP24" i="3"/>
  <c r="CR24" i="3"/>
  <c r="CS24" i="3"/>
  <c r="CT24" i="3"/>
  <c r="CU24" i="3"/>
  <c r="CV24" i="3"/>
  <c r="CW24" i="3"/>
  <c r="CX24" i="3"/>
  <c r="CY24" i="3"/>
  <c r="CI25" i="3"/>
  <c r="CJ25" i="3"/>
  <c r="CK25" i="3"/>
  <c r="CL25" i="3"/>
  <c r="CM25" i="3"/>
  <c r="CN25" i="3"/>
  <c r="CO25" i="3"/>
  <c r="CP25" i="3"/>
  <c r="CR25" i="3"/>
  <c r="CS25" i="3"/>
  <c r="CT25" i="3"/>
  <c r="CU25" i="3"/>
  <c r="CV25" i="3"/>
  <c r="CW25" i="3"/>
  <c r="CX25" i="3"/>
  <c r="CY25" i="3"/>
  <c r="CI26" i="3"/>
  <c r="CJ26" i="3"/>
  <c r="CK26" i="3"/>
  <c r="CL26" i="3"/>
  <c r="CM26" i="3"/>
  <c r="CN26" i="3"/>
  <c r="CO26" i="3"/>
  <c r="CP26" i="3"/>
  <c r="CR26" i="3"/>
  <c r="CS26" i="3"/>
  <c r="CT26" i="3"/>
  <c r="CU26" i="3"/>
  <c r="CV26" i="3"/>
  <c r="CW26" i="3"/>
  <c r="CX26" i="3"/>
  <c r="CY26" i="3"/>
  <c r="CI27" i="3"/>
  <c r="CJ27" i="3"/>
  <c r="CK27" i="3"/>
  <c r="CL27" i="3"/>
  <c r="CM27" i="3"/>
  <c r="CN27" i="3"/>
  <c r="CO27" i="3"/>
  <c r="CP27" i="3"/>
  <c r="CR27" i="3"/>
  <c r="CS27" i="3"/>
  <c r="CT27" i="3"/>
  <c r="CU27" i="3"/>
  <c r="CV27" i="3"/>
  <c r="CW27" i="3"/>
  <c r="CX27" i="3"/>
  <c r="CY27" i="3"/>
  <c r="CI28" i="3"/>
  <c r="CJ28" i="3"/>
  <c r="CK28" i="3"/>
  <c r="CL28" i="3"/>
  <c r="CM28" i="3"/>
  <c r="CN28" i="3"/>
  <c r="CO28" i="3"/>
  <c r="CP28" i="3"/>
  <c r="CR28" i="3"/>
  <c r="CS28" i="3"/>
  <c r="CT28" i="3"/>
  <c r="CU28" i="3"/>
  <c r="CV28" i="3"/>
  <c r="CW28" i="3"/>
  <c r="CX28" i="3"/>
  <c r="CY28" i="3"/>
  <c r="CI38" i="3"/>
  <c r="CJ38" i="3"/>
  <c r="CK38" i="3"/>
  <c r="CL38" i="3"/>
  <c r="CM38" i="3"/>
  <c r="CN38" i="3"/>
  <c r="CO38" i="3"/>
  <c r="CP38" i="3"/>
  <c r="CR38" i="3"/>
  <c r="CS38" i="3"/>
  <c r="CT38" i="3"/>
  <c r="CU38" i="3"/>
  <c r="CV38" i="3"/>
  <c r="CW38" i="3"/>
  <c r="CX38" i="3"/>
  <c r="CY38" i="3"/>
  <c r="CG67" i="3"/>
  <c r="CG68" i="3"/>
  <c r="DE131" i="3"/>
  <c r="BX131" i="3" s="1"/>
  <c r="DF131" i="3"/>
  <c r="BY131" i="3" s="1"/>
  <c r="DG131" i="3"/>
  <c r="BZ131" i="3" s="1"/>
  <c r="DH131" i="3"/>
  <c r="CA131" i="3" s="1"/>
  <c r="DI131" i="3"/>
  <c r="CB131" i="3" s="1"/>
  <c r="DJ131" i="3"/>
  <c r="CC131" i="3" s="1"/>
  <c r="DK131" i="3"/>
  <c r="CD131" i="3" s="1"/>
  <c r="DL131" i="3"/>
  <c r="CE131" i="3" s="1"/>
  <c r="DD132" i="3"/>
  <c r="DE132" i="3"/>
  <c r="DF132" i="3"/>
  <c r="DG132" i="3"/>
  <c r="DH132" i="3"/>
  <c r="DI132" i="3"/>
  <c r="DJ132" i="3"/>
  <c r="DK132" i="3"/>
  <c r="DL132" i="3"/>
  <c r="DD133" i="3"/>
  <c r="DE133" i="3"/>
  <c r="DF133" i="3"/>
  <c r="DG133" i="3"/>
  <c r="DH133" i="3"/>
  <c r="DI133" i="3"/>
  <c r="DJ133" i="3"/>
  <c r="DK133" i="3"/>
  <c r="DL133" i="3"/>
  <c r="M138" i="3"/>
  <c r="Q138" i="3"/>
  <c r="Q138" i="4" s="1"/>
  <c r="B139" i="3"/>
  <c r="B139" i="4" s="1"/>
  <c r="M139" i="3"/>
  <c r="Q139" i="3"/>
  <c r="Q139" i="4" s="1"/>
  <c r="B140" i="3"/>
  <c r="B140" i="4" s="1"/>
  <c r="M140" i="3"/>
  <c r="Q140" i="3"/>
  <c r="Q140" i="4" s="1"/>
  <c r="B141" i="3"/>
  <c r="B141" i="4" s="1"/>
  <c r="M141" i="3"/>
  <c r="Q141" i="3"/>
  <c r="Q141" i="4" s="1"/>
  <c r="B142" i="3"/>
  <c r="B142" i="4" s="1"/>
  <c r="M142" i="3"/>
  <c r="Q142" i="3"/>
  <c r="Q142" i="4" s="1"/>
  <c r="BK26" i="3"/>
  <c r="BK25" i="3"/>
  <c r="BK24" i="3"/>
  <c r="BK16" i="3"/>
  <c r="BK33" i="3"/>
  <c r="BK37" i="3"/>
  <c r="BK22" i="3"/>
  <c r="BK20" i="3"/>
  <c r="BK18" i="3"/>
  <c r="BX154" i="3"/>
  <c r="CA154" i="3"/>
  <c r="CB154" i="3"/>
  <c r="CC154" i="3"/>
  <c r="CD154" i="3"/>
  <c r="BZ154" i="3"/>
  <c r="CE154" i="3"/>
  <c r="CE133" i="3" l="1"/>
  <c r="DF59" i="3"/>
  <c r="A58" i="3"/>
  <c r="A58" i="4" s="1"/>
  <c r="BU33" i="4"/>
  <c r="BR29" i="4"/>
  <c r="BL35" i="4"/>
  <c r="BM35" i="4" s="1"/>
  <c r="BL35" i="3"/>
  <c r="BN34" i="4"/>
  <c r="BO34" i="4" s="1"/>
  <c r="BP34" i="4" s="1"/>
  <c r="BQ34" i="4" s="1"/>
  <c r="BR34" i="4" s="1"/>
  <c r="BS34" i="4" s="1"/>
  <c r="BT34" i="4" s="1"/>
  <c r="BT27" i="4"/>
  <c r="CE132" i="3"/>
  <c r="CE134" i="3" s="1"/>
  <c r="D140" i="3"/>
  <c r="D140" i="4" s="1"/>
  <c r="BY132" i="3"/>
  <c r="CF131" i="3"/>
  <c r="CG131" i="3"/>
  <c r="M143" i="4"/>
  <c r="D142" i="3"/>
  <c r="D142" i="4" s="1"/>
  <c r="Q143" i="4"/>
  <c r="CQ18" i="3"/>
  <c r="CZ19" i="3"/>
  <c r="CZ26" i="3"/>
  <c r="CQ16" i="3"/>
  <c r="CQ35" i="3"/>
  <c r="CZ23" i="3"/>
  <c r="CZ24" i="3"/>
  <c r="CZ21" i="3"/>
  <c r="CZ15" i="3"/>
  <c r="BY26" i="3"/>
  <c r="BZ26" i="3"/>
  <c r="CB26" i="3"/>
  <c r="CC26" i="3"/>
  <c r="CA26" i="3"/>
  <c r="CE26" i="3"/>
  <c r="BX26" i="3"/>
  <c r="CD26" i="3"/>
  <c r="CQ25" i="3"/>
  <c r="CQ23" i="3"/>
  <c r="CQ22" i="3"/>
  <c r="CQ20" i="3"/>
  <c r="CZ17" i="3"/>
  <c r="Q143" i="3"/>
  <c r="M143" i="3"/>
  <c r="BZ132" i="3"/>
  <c r="CC132" i="3"/>
  <c r="DM132" i="3"/>
  <c r="BN132" i="3" s="1"/>
  <c r="CD132" i="3"/>
  <c r="DM131" i="3"/>
  <c r="CA132" i="3"/>
  <c r="BY133" i="3"/>
  <c r="CQ26" i="3"/>
  <c r="CZ25" i="3"/>
  <c r="CQ24" i="3"/>
  <c r="CQ28" i="3"/>
  <c r="CQ27" i="3"/>
  <c r="CU69" i="3"/>
  <c r="CZ30" i="3"/>
  <c r="CZ33" i="3"/>
  <c r="CQ38" i="3"/>
  <c r="CR69" i="3"/>
  <c r="CI69" i="3"/>
  <c r="CA133" i="3"/>
  <c r="CC133" i="3"/>
  <c r="CB132" i="3"/>
  <c r="BX132" i="3"/>
  <c r="CE23" i="3"/>
  <c r="CD23" i="3"/>
  <c r="CC23" i="3"/>
  <c r="CB23" i="3"/>
  <c r="CA23" i="3"/>
  <c r="BZ23" i="3"/>
  <c r="BY23" i="3"/>
  <c r="BX23" i="3"/>
  <c r="CE22" i="3"/>
  <c r="CD22" i="3"/>
  <c r="CC22" i="3"/>
  <c r="CB22" i="3"/>
  <c r="CA22" i="3"/>
  <c r="BZ22" i="3"/>
  <c r="BY22" i="3"/>
  <c r="BX22" i="3"/>
  <c r="CE21" i="3"/>
  <c r="CD21" i="3"/>
  <c r="CC21" i="3"/>
  <c r="CB21" i="3"/>
  <c r="CA21" i="3"/>
  <c r="BZ21" i="3"/>
  <c r="BY21" i="3"/>
  <c r="BX21" i="3"/>
  <c r="CE20" i="3"/>
  <c r="CD20" i="3"/>
  <c r="CC20" i="3"/>
  <c r="CB20" i="3"/>
  <c r="CA20" i="3"/>
  <c r="BZ20" i="3"/>
  <c r="BY20" i="3"/>
  <c r="BX20" i="3"/>
  <c r="CE19" i="3"/>
  <c r="CD19" i="3"/>
  <c r="CC19" i="3"/>
  <c r="CB19" i="3"/>
  <c r="CA19" i="3"/>
  <c r="BZ19" i="3"/>
  <c r="BY19" i="3"/>
  <c r="BX19" i="3"/>
  <c r="CE18" i="3"/>
  <c r="CD18" i="3"/>
  <c r="CC18" i="3"/>
  <c r="CB18" i="3"/>
  <c r="CA18" i="3"/>
  <c r="BZ18" i="3"/>
  <c r="BY18" i="3"/>
  <c r="BX18" i="3"/>
  <c r="CE17" i="3"/>
  <c r="CD17" i="3"/>
  <c r="CC17" i="3"/>
  <c r="CB17" i="3"/>
  <c r="CA17" i="3"/>
  <c r="BZ17" i="3"/>
  <c r="BY17" i="3"/>
  <c r="BX17" i="3"/>
  <c r="CE16" i="3"/>
  <c r="BX16" i="3"/>
  <c r="BY16" i="3"/>
  <c r="BZ16" i="3"/>
  <c r="CA16" i="3"/>
  <c r="CB16" i="3"/>
  <c r="CC16" i="3"/>
  <c r="CD16" i="3"/>
  <c r="CE15" i="3"/>
  <c r="BX15" i="3"/>
  <c r="BY15" i="3"/>
  <c r="BZ15" i="3"/>
  <c r="CA15" i="3"/>
  <c r="CB15" i="3"/>
  <c r="CC15" i="3"/>
  <c r="CD15" i="3"/>
  <c r="D141" i="3"/>
  <c r="D141" i="4" s="1"/>
  <c r="D139" i="3"/>
  <c r="D139" i="4" s="1"/>
  <c r="CQ15" i="3"/>
  <c r="DM133" i="3"/>
  <c r="BN133" i="3" s="1"/>
  <c r="CD133" i="3"/>
  <c r="BX133" i="3"/>
  <c r="BZ133" i="3"/>
  <c r="CB133" i="3"/>
  <c r="BK15" i="3"/>
  <c r="CP69" i="3"/>
  <c r="CL69" i="3"/>
  <c r="BP140" i="3" s="1"/>
  <c r="AQ140" i="3" s="1"/>
  <c r="CF38" i="3"/>
  <c r="CV69" i="3"/>
  <c r="CZ27" i="3"/>
  <c r="CZ32" i="3"/>
  <c r="CJ69" i="3"/>
  <c r="CZ38" i="3"/>
  <c r="BK38" i="3"/>
  <c r="CZ28" i="3"/>
  <c r="CY69" i="3"/>
  <c r="CW69" i="3"/>
  <c r="CN69" i="3"/>
  <c r="CS69" i="3"/>
  <c r="CZ37" i="3"/>
  <c r="CZ22" i="3"/>
  <c r="CQ21" i="3"/>
  <c r="CO69" i="3"/>
  <c r="BK30" i="3"/>
  <c r="CQ31" i="3"/>
  <c r="CZ31" i="3"/>
  <c r="CQ32" i="3"/>
  <c r="CZ36" i="3"/>
  <c r="CQ17" i="3"/>
  <c r="BK29" i="3"/>
  <c r="CQ30" i="3"/>
  <c r="BK35" i="3"/>
  <c r="CZ18" i="3"/>
  <c r="CQ19" i="3"/>
  <c r="CZ16" i="3"/>
  <c r="CQ29" i="3"/>
  <c r="CZ29" i="3"/>
  <c r="CG29" i="3"/>
  <c r="BK31" i="3"/>
  <c r="BK32" i="3"/>
  <c r="CQ34" i="3"/>
  <c r="CZ34" i="3"/>
  <c r="CQ36" i="3"/>
  <c r="CZ20" i="3"/>
  <c r="CK69" i="3"/>
  <c r="CX69" i="3"/>
  <c r="CQ33" i="3"/>
  <c r="BK34" i="3"/>
  <c r="CZ35" i="3"/>
  <c r="BK36" i="3"/>
  <c r="CQ37" i="3"/>
  <c r="CF30" i="3"/>
  <c r="CF37" i="3"/>
  <c r="BK28" i="3"/>
  <c r="CF27" i="3"/>
  <c r="CG27" i="3"/>
  <c r="BK27" i="3"/>
  <c r="BM154" i="3"/>
  <c r="CT69" i="3"/>
  <c r="CM69" i="3"/>
  <c r="BK23" i="3"/>
  <c r="BK21" i="3"/>
  <c r="BK19" i="3"/>
  <c r="BO154" i="3"/>
  <c r="AM139" i="3" s="1"/>
  <c r="BQ154" i="3"/>
  <c r="AU139" i="3" s="1"/>
  <c r="BS154" i="3"/>
  <c r="BC139" i="3" s="1"/>
  <c r="BP154" i="3"/>
  <c r="AQ139" i="3" s="1"/>
  <c r="BR154" i="3"/>
  <c r="AY139" i="3" s="1"/>
  <c r="BT154" i="3"/>
  <c r="BG139" i="3" s="1"/>
  <c r="BY154" i="3"/>
  <c r="DF60" i="3" l="1"/>
  <c r="A59" i="3"/>
  <c r="A59" i="4" s="1"/>
  <c r="BU34" i="4"/>
  <c r="BU27" i="4"/>
  <c r="BN35" i="4"/>
  <c r="BO35" i="4" s="1"/>
  <c r="BP35" i="4" s="1"/>
  <c r="BQ35" i="4" s="1"/>
  <c r="BR35" i="4" s="1"/>
  <c r="BS35" i="4" s="1"/>
  <c r="BT35" i="4" s="1"/>
  <c r="BL36" i="4"/>
  <c r="BM36" i="4" s="1"/>
  <c r="BL36" i="3"/>
  <c r="BS29" i="4"/>
  <c r="BY134" i="3"/>
  <c r="CB134" i="3"/>
  <c r="CA134" i="3"/>
  <c r="CG132" i="3"/>
  <c r="BM132" i="3" s="1"/>
  <c r="CC134" i="3"/>
  <c r="BM131" i="3"/>
  <c r="BQ131" i="3"/>
  <c r="BN131" i="3"/>
  <c r="BN134" i="3" s="1"/>
  <c r="BR131" i="3"/>
  <c r="BO131" i="3"/>
  <c r="BS131" i="3"/>
  <c r="BT131" i="3"/>
  <c r="BP131" i="3"/>
  <c r="BN154" i="3"/>
  <c r="AI139" i="3" s="1"/>
  <c r="BM140" i="3"/>
  <c r="AE140" i="3" s="1"/>
  <c r="BS140" i="3"/>
  <c r="BC140" i="3" s="1"/>
  <c r="CF26" i="3"/>
  <c r="CG17" i="3"/>
  <c r="BR137" i="3"/>
  <c r="AY141" i="3" s="1"/>
  <c r="BO137" i="3"/>
  <c r="AM141" i="3" s="1"/>
  <c r="BX134" i="3"/>
  <c r="CD134" i="3"/>
  <c r="CF132" i="3"/>
  <c r="BZ134" i="3"/>
  <c r="BT137" i="3"/>
  <c r="BG141" i="3" s="1"/>
  <c r="CG18" i="3"/>
  <c r="CF19" i="3"/>
  <c r="CG21" i="3"/>
  <c r="CG23" i="3"/>
  <c r="BM27" i="3"/>
  <c r="BN27" i="3" s="1"/>
  <c r="BO27" i="3" s="1"/>
  <c r="BP27" i="3" s="1"/>
  <c r="BQ27" i="3" s="1"/>
  <c r="BR27" i="3" s="1"/>
  <c r="BS27" i="3" s="1"/>
  <c r="BT27" i="3" s="1"/>
  <c r="CF21" i="3"/>
  <c r="CG19" i="3"/>
  <c r="CF17" i="3"/>
  <c r="CF15" i="3"/>
  <c r="CF18" i="3"/>
  <c r="BN137" i="3"/>
  <c r="AI141" i="3" s="1"/>
  <c r="CG15" i="3"/>
  <c r="BO140" i="3"/>
  <c r="AM140" i="3" s="1"/>
  <c r="BM137" i="3"/>
  <c r="CG26" i="3"/>
  <c r="BQ140" i="3"/>
  <c r="AU140" i="3" s="1"/>
  <c r="CF34" i="3"/>
  <c r="BQ137" i="3"/>
  <c r="AU141" i="3" s="1"/>
  <c r="BT140" i="3"/>
  <c r="BG140" i="3" s="1"/>
  <c r="BP137" i="3"/>
  <c r="AQ141" i="3" s="1"/>
  <c r="CG133" i="3"/>
  <c r="BM133" i="3" s="1"/>
  <c r="CF133" i="3"/>
  <c r="BS137" i="3"/>
  <c r="BC141" i="3" s="1"/>
  <c r="BO132" i="3"/>
  <c r="BO133" i="3"/>
  <c r="BR140" i="3"/>
  <c r="AY140" i="3" s="1"/>
  <c r="CF31" i="3"/>
  <c r="CF23" i="3"/>
  <c r="CG38" i="3"/>
  <c r="CG35" i="3"/>
  <c r="CG31" i="3"/>
  <c r="D138" i="3"/>
  <c r="D138" i="4" s="1"/>
  <c r="BN140" i="3"/>
  <c r="AI140" i="3" s="1"/>
  <c r="BN117" i="4"/>
  <c r="CQ69" i="3"/>
  <c r="CF29" i="3"/>
  <c r="BM29" i="3" s="1"/>
  <c r="CF35" i="3"/>
  <c r="CZ69" i="3"/>
  <c r="BX69" i="3"/>
  <c r="BX129" i="3" s="1"/>
  <c r="CF25" i="3"/>
  <c r="CG30" i="3"/>
  <c r="BM30" i="3" s="1"/>
  <c r="CG25" i="3"/>
  <c r="CG32" i="3"/>
  <c r="CF32" i="3"/>
  <c r="CG34" i="3"/>
  <c r="CG37" i="3"/>
  <c r="BK17" i="3"/>
  <c r="CF24" i="3"/>
  <c r="CG24" i="3"/>
  <c r="CF36" i="3"/>
  <c r="CG36" i="3"/>
  <c r="CG33" i="3"/>
  <c r="CF33" i="3"/>
  <c r="AE139" i="3"/>
  <c r="DF61" i="3" l="1"/>
  <c r="A60" i="3"/>
  <c r="A60" i="4" s="1"/>
  <c r="BL37" i="4"/>
  <c r="BM37" i="4" s="1"/>
  <c r="BL37" i="3"/>
  <c r="BM37" i="3" s="1"/>
  <c r="BN37" i="3" s="1"/>
  <c r="BO37" i="3" s="1"/>
  <c r="BP37" i="3" s="1"/>
  <c r="BQ37" i="3" s="1"/>
  <c r="BR37" i="3" s="1"/>
  <c r="BS37" i="3" s="1"/>
  <c r="BT37" i="3" s="1"/>
  <c r="BJ37" i="3" s="1"/>
  <c r="BJ37" i="4" s="1"/>
  <c r="BN36" i="4"/>
  <c r="BO36" i="4" s="1"/>
  <c r="BP36" i="4" s="1"/>
  <c r="BQ36" i="4" s="1"/>
  <c r="BR36" i="4" s="1"/>
  <c r="BS36" i="4" s="1"/>
  <c r="BT36" i="4" s="1"/>
  <c r="BU35" i="4"/>
  <c r="BT29" i="4"/>
  <c r="BU29" i="4" s="1"/>
  <c r="DF69" i="3"/>
  <c r="BM15" i="3"/>
  <c r="BN15" i="3" s="1"/>
  <c r="BO15" i="3" s="1"/>
  <c r="BP15" i="3" s="1"/>
  <c r="BQ15" i="3" s="1"/>
  <c r="BR15" i="3" s="1"/>
  <c r="BS15" i="3" s="1"/>
  <c r="BT15" i="3" s="1"/>
  <c r="AD139" i="3"/>
  <c r="BM134" i="3"/>
  <c r="BU131" i="3"/>
  <c r="BM26" i="3"/>
  <c r="BN26" i="3" s="1"/>
  <c r="BO26" i="3" s="1"/>
  <c r="BP26" i="3" s="1"/>
  <c r="BQ26" i="3" s="1"/>
  <c r="BR26" i="3" s="1"/>
  <c r="BS26" i="3" s="1"/>
  <c r="BT26" i="3" s="1"/>
  <c r="BM17" i="3"/>
  <c r="AH17" i="3" s="1"/>
  <c r="AH17" i="4" s="1"/>
  <c r="BM19" i="3"/>
  <c r="BN19" i="3" s="1"/>
  <c r="BO19" i="3" s="1"/>
  <c r="BP19" i="3" s="1"/>
  <c r="BQ19" i="3" s="1"/>
  <c r="BR19" i="3" s="1"/>
  <c r="BS19" i="3" s="1"/>
  <c r="BT19" i="3" s="1"/>
  <c r="AL106" i="4"/>
  <c r="AH106" i="4"/>
  <c r="AH126" i="4" s="1"/>
  <c r="BM21" i="3"/>
  <c r="AH21" i="3" s="1"/>
  <c r="AH21" i="4" s="1"/>
  <c r="BM34" i="3"/>
  <c r="AH34" i="3" s="1"/>
  <c r="AH34" i="4" s="1"/>
  <c r="BM31" i="3"/>
  <c r="AH31" i="3" s="1"/>
  <c r="AH31" i="4" s="1"/>
  <c r="AH27" i="3"/>
  <c r="AH27" i="4" s="1"/>
  <c r="CF134" i="3"/>
  <c r="BM23" i="3"/>
  <c r="AH23" i="3" s="1"/>
  <c r="AH23" i="4" s="1"/>
  <c r="BU140" i="3"/>
  <c r="BM18" i="3"/>
  <c r="BN18" i="3" s="1"/>
  <c r="BO18" i="3" s="1"/>
  <c r="BP18" i="3" s="1"/>
  <c r="BQ18" i="3" s="1"/>
  <c r="BR18" i="3" s="1"/>
  <c r="BS18" i="3" s="1"/>
  <c r="BT18" i="3" s="1"/>
  <c r="BM36" i="3"/>
  <c r="BM24" i="3"/>
  <c r="BN30" i="3"/>
  <c r="BO30" i="3" s="1"/>
  <c r="BP30" i="3" s="1"/>
  <c r="BQ30" i="3" s="1"/>
  <c r="BR30" i="3" s="1"/>
  <c r="AH30" i="3"/>
  <c r="AH30" i="4" s="1"/>
  <c r="AD140" i="3"/>
  <c r="BN29" i="3"/>
  <c r="BO29" i="3" s="1"/>
  <c r="BP29" i="3" s="1"/>
  <c r="BQ29" i="3" s="1"/>
  <c r="BR29" i="3" s="1"/>
  <c r="BS29" i="3" s="1"/>
  <c r="BT29" i="3" s="1"/>
  <c r="BJ29" i="3" s="1"/>
  <c r="BJ29" i="4" s="1"/>
  <c r="AH29" i="3"/>
  <c r="AH29" i="4" s="1"/>
  <c r="BM33" i="3"/>
  <c r="AH33" i="3" s="1"/>
  <c r="AH33" i="4" s="1"/>
  <c r="BM32" i="3"/>
  <c r="AH32" i="3" s="1"/>
  <c r="AH32" i="4" s="1"/>
  <c r="BM25" i="3"/>
  <c r="BM35" i="3"/>
  <c r="CA69" i="3"/>
  <c r="CA129" i="3" s="1"/>
  <c r="CB69" i="3"/>
  <c r="CB129" i="3" s="1"/>
  <c r="BP132" i="3"/>
  <c r="BP133" i="3"/>
  <c r="BO134" i="3"/>
  <c r="AL27" i="3"/>
  <c r="AL27" i="4" s="1"/>
  <c r="AP27" i="3"/>
  <c r="AP27" i="4" s="1"/>
  <c r="CE69" i="3"/>
  <c r="CE129" i="3" s="1"/>
  <c r="CD69" i="3"/>
  <c r="CD129" i="3" s="1"/>
  <c r="CC69" i="3"/>
  <c r="CC129" i="3" s="1"/>
  <c r="BZ69" i="3"/>
  <c r="BZ129" i="3" s="1"/>
  <c r="CG28" i="3"/>
  <c r="CF28" i="3"/>
  <c r="CG22" i="3"/>
  <c r="CF22" i="3"/>
  <c r="CG20" i="3"/>
  <c r="CF20" i="3"/>
  <c r="BU145" i="3"/>
  <c r="BU142" i="3"/>
  <c r="BU137" i="3"/>
  <c r="AE141" i="3"/>
  <c r="AD141" i="3" s="1"/>
  <c r="DF62" i="3" l="1"/>
  <c r="A61" i="3"/>
  <c r="A61" i="4" s="1"/>
  <c r="AH37" i="3"/>
  <c r="AH37" i="4" s="1"/>
  <c r="BU36" i="4"/>
  <c r="BL38" i="4"/>
  <c r="BM38" i="4" s="1"/>
  <c r="BL38" i="3"/>
  <c r="BM38" i="3" s="1"/>
  <c r="BN37" i="4"/>
  <c r="BO37" i="4" s="1"/>
  <c r="BP37" i="4" s="1"/>
  <c r="BQ37" i="4" s="1"/>
  <c r="BR37" i="4" s="1"/>
  <c r="BS37" i="4" s="1"/>
  <c r="BT37" i="4" s="1"/>
  <c r="AE144" i="4"/>
  <c r="AH15" i="3"/>
  <c r="AH15" i="4" s="1"/>
  <c r="BN106" i="4"/>
  <c r="AL126" i="4"/>
  <c r="AH26" i="3"/>
  <c r="AH26" i="4" s="1"/>
  <c r="BN17" i="3"/>
  <c r="BO17" i="3" s="1"/>
  <c r="BP17" i="3" s="1"/>
  <c r="BQ17" i="3" s="1"/>
  <c r="BR17" i="3" s="1"/>
  <c r="BS17" i="3" s="1"/>
  <c r="BT17" i="3" s="1"/>
  <c r="BN31" i="3"/>
  <c r="AL31" i="3" s="1"/>
  <c r="AL31" i="4" s="1"/>
  <c r="AP26" i="3"/>
  <c r="AP26" i="4" s="1"/>
  <c r="BN21" i="3"/>
  <c r="BO21" i="3" s="1"/>
  <c r="BP21" i="3" s="1"/>
  <c r="BQ21" i="3" s="1"/>
  <c r="BR21" i="3" s="1"/>
  <c r="BS21" i="3" s="1"/>
  <c r="BT21" i="3" s="1"/>
  <c r="AH19" i="3"/>
  <c r="AH19" i="4" s="1"/>
  <c r="BM106" i="4"/>
  <c r="BN23" i="3"/>
  <c r="BO23" i="3" s="1"/>
  <c r="BP23" i="3" s="1"/>
  <c r="BQ23" i="3" s="1"/>
  <c r="BR23" i="3" s="1"/>
  <c r="BS23" i="3" s="1"/>
  <c r="BT23" i="3" s="1"/>
  <c r="AP30" i="3"/>
  <c r="AP30" i="4" s="1"/>
  <c r="AL29" i="3"/>
  <c r="AL29" i="4" s="1"/>
  <c r="BB37" i="3"/>
  <c r="BB37" i="4" s="1"/>
  <c r="AH18" i="3"/>
  <c r="AH18" i="4" s="1"/>
  <c r="AX30" i="3"/>
  <c r="AX30" i="4" s="1"/>
  <c r="BN34" i="3"/>
  <c r="BO34" i="3" s="1"/>
  <c r="AT30" i="3"/>
  <c r="AT30" i="4" s="1"/>
  <c r="AL26" i="3"/>
  <c r="AL26" i="4" s="1"/>
  <c r="AL37" i="3"/>
  <c r="AL37" i="4" s="1"/>
  <c r="BF37" i="3"/>
  <c r="BF37" i="4" s="1"/>
  <c r="BU37" i="3"/>
  <c r="AX37" i="3"/>
  <c r="AX37" i="4" s="1"/>
  <c r="AT37" i="3"/>
  <c r="AT37" i="4" s="1"/>
  <c r="AP29" i="3"/>
  <c r="AP29" i="4" s="1"/>
  <c r="BB29" i="3"/>
  <c r="BB29" i="4" s="1"/>
  <c r="AP37" i="3"/>
  <c r="AP37" i="4" s="1"/>
  <c r="AL19" i="3"/>
  <c r="AL19" i="4" s="1"/>
  <c r="AL18" i="3"/>
  <c r="AL18" i="4" s="1"/>
  <c r="AL15" i="3"/>
  <c r="AL15" i="4" s="1"/>
  <c r="AT29" i="3"/>
  <c r="AT29" i="4" s="1"/>
  <c r="AX29" i="3"/>
  <c r="AX29" i="4" s="1"/>
  <c r="BN25" i="3"/>
  <c r="AH25" i="3"/>
  <c r="AH25" i="4" s="1"/>
  <c r="BN35" i="3"/>
  <c r="BO35" i="3" s="1"/>
  <c r="AH35" i="3"/>
  <c r="AH35" i="4" s="1"/>
  <c r="BF29" i="3"/>
  <c r="BF29" i="4" s="1"/>
  <c r="AL30" i="3"/>
  <c r="AL30" i="4" s="1"/>
  <c r="BN24" i="3"/>
  <c r="BO24" i="3" s="1"/>
  <c r="BP24" i="3" s="1"/>
  <c r="BQ24" i="3" s="1"/>
  <c r="BR24" i="3" s="1"/>
  <c r="BS24" i="3" s="1"/>
  <c r="BT24" i="3" s="1"/>
  <c r="AH24" i="3"/>
  <c r="AH24" i="4" s="1"/>
  <c r="BN36" i="3"/>
  <c r="AH36" i="3"/>
  <c r="AH36" i="4" s="1"/>
  <c r="BM20" i="3"/>
  <c r="BM22" i="3"/>
  <c r="BM28" i="3"/>
  <c r="BS30" i="3"/>
  <c r="BB30" i="3"/>
  <c r="BB30" i="4" s="1"/>
  <c r="BN32" i="3"/>
  <c r="BN33" i="3"/>
  <c r="BQ132" i="3"/>
  <c r="AP19" i="3"/>
  <c r="AP19" i="4" s="1"/>
  <c r="AP18" i="3"/>
  <c r="AP18" i="4" s="1"/>
  <c r="BQ133" i="3"/>
  <c r="BP134" i="3"/>
  <c r="BP117" i="4"/>
  <c r="AT27" i="3"/>
  <c r="AT27" i="4" s="1"/>
  <c r="AP15" i="3"/>
  <c r="AP15" i="4" s="1"/>
  <c r="AT26" i="3"/>
  <c r="AT26" i="4" s="1"/>
  <c r="BU29" i="3"/>
  <c r="DF63" i="3" l="1"/>
  <c r="A62" i="3"/>
  <c r="A62" i="4" s="1"/>
  <c r="BU37" i="4"/>
  <c r="BL39" i="4"/>
  <c r="BM39" i="4" s="1"/>
  <c r="BL39" i="3"/>
  <c r="BM39" i="3" s="1"/>
  <c r="BN38" i="3"/>
  <c r="AH38" i="3"/>
  <c r="AH38" i="4" s="1"/>
  <c r="BN38" i="4"/>
  <c r="BO38" i="4" s="1"/>
  <c r="BP38" i="4" s="1"/>
  <c r="BQ38" i="4" s="1"/>
  <c r="BR38" i="4" s="1"/>
  <c r="BS38" i="4" s="1"/>
  <c r="BT38" i="4" s="1"/>
  <c r="AI144" i="4"/>
  <c r="BO31" i="3"/>
  <c r="AP31" i="3" s="1"/>
  <c r="AP31" i="4" s="1"/>
  <c r="AP17" i="3"/>
  <c r="AP17" i="4" s="1"/>
  <c r="AL17" i="3"/>
  <c r="AL17" i="4" s="1"/>
  <c r="AL23" i="3"/>
  <c r="AL23" i="4" s="1"/>
  <c r="AP21" i="3"/>
  <c r="AP21" i="4" s="1"/>
  <c r="AL21" i="3"/>
  <c r="AL21" i="4" s="1"/>
  <c r="BM126" i="4"/>
  <c r="AP23" i="3"/>
  <c r="AP23" i="4" s="1"/>
  <c r="AT23" i="3"/>
  <c r="AT23" i="4" s="1"/>
  <c r="BP34" i="3"/>
  <c r="AP34" i="3"/>
  <c r="AP34" i="4" s="1"/>
  <c r="AL34" i="3"/>
  <c r="AL34" i="4" s="1"/>
  <c r="AP24" i="3"/>
  <c r="AP24" i="4" s="1"/>
  <c r="BN20" i="3"/>
  <c r="BO20" i="3" s="1"/>
  <c r="BP20" i="3" s="1"/>
  <c r="BQ20" i="3" s="1"/>
  <c r="BR20" i="3" s="1"/>
  <c r="BS20" i="3" s="1"/>
  <c r="BT20" i="3" s="1"/>
  <c r="AH20" i="3"/>
  <c r="AH20" i="4" s="1"/>
  <c r="AL24" i="3"/>
  <c r="AL24" i="4" s="1"/>
  <c r="AL35" i="3"/>
  <c r="AL35" i="4" s="1"/>
  <c r="BN28" i="3"/>
  <c r="AH28" i="3"/>
  <c r="AH28" i="4" s="1"/>
  <c r="BO36" i="3"/>
  <c r="AL36" i="3"/>
  <c r="AL36" i="4" s="1"/>
  <c r="BO25" i="3"/>
  <c r="AL25" i="3"/>
  <c r="AL25" i="4" s="1"/>
  <c r="BN22" i="3"/>
  <c r="BO22" i="3" s="1"/>
  <c r="BP22" i="3" s="1"/>
  <c r="BQ22" i="3" s="1"/>
  <c r="BR22" i="3" s="1"/>
  <c r="BS22" i="3" s="1"/>
  <c r="BT22" i="3" s="1"/>
  <c r="AH22" i="3"/>
  <c r="AH22" i="4" s="1"/>
  <c r="BO33" i="3"/>
  <c r="AL33" i="3"/>
  <c r="AL33" i="4" s="1"/>
  <c r="BO32" i="3"/>
  <c r="AL32" i="3"/>
  <c r="AL32" i="4" s="1"/>
  <c r="BT30" i="3"/>
  <c r="BJ30" i="3" s="1"/>
  <c r="BJ30" i="4" s="1"/>
  <c r="BF30" i="3"/>
  <c r="BF30" i="4" s="1"/>
  <c r="BP35" i="3"/>
  <c r="AP35" i="3"/>
  <c r="AP35" i="4" s="1"/>
  <c r="BR132" i="3"/>
  <c r="AT19" i="3"/>
  <c r="AT19" i="4" s="1"/>
  <c r="AT18" i="3"/>
  <c r="AT18" i="4" s="1"/>
  <c r="BR133" i="3"/>
  <c r="BQ134" i="3"/>
  <c r="BQ117" i="4"/>
  <c r="AT106" i="4"/>
  <c r="AX27" i="3"/>
  <c r="AX27" i="4" s="1"/>
  <c r="AT21" i="3"/>
  <c r="AT21" i="4" s="1"/>
  <c r="AT17" i="3"/>
  <c r="AT17" i="4" s="1"/>
  <c r="AT15" i="3"/>
  <c r="AT15" i="4" s="1"/>
  <c r="AX23" i="3"/>
  <c r="AX23" i="4" s="1"/>
  <c r="AX26" i="3"/>
  <c r="AX26" i="4" s="1"/>
  <c r="AT24" i="3"/>
  <c r="AT24" i="4" s="1"/>
  <c r="DF64" i="3" l="1"/>
  <c r="A64" i="3" s="1"/>
  <c r="A64" i="4" s="1"/>
  <c r="A63" i="3"/>
  <c r="A63" i="4" s="1"/>
  <c r="BL40" i="4"/>
  <c r="BM40" i="4" s="1"/>
  <c r="BL40" i="3"/>
  <c r="BM40" i="3" s="1"/>
  <c r="BO38" i="3"/>
  <c r="AL38" i="3"/>
  <c r="AL38" i="4" s="1"/>
  <c r="BN39" i="3"/>
  <c r="AH39" i="3"/>
  <c r="AH39" i="4" s="1"/>
  <c r="BU38" i="4"/>
  <c r="BN39" i="4"/>
  <c r="BO39" i="4" s="1"/>
  <c r="BP39" i="4" s="1"/>
  <c r="BQ39" i="4" s="1"/>
  <c r="BR39" i="4" s="1"/>
  <c r="BS39" i="4" s="1"/>
  <c r="BT39" i="4" s="1"/>
  <c r="BU39" i="4" s="1"/>
  <c r="BP106" i="4"/>
  <c r="AT126" i="4"/>
  <c r="AE144" i="3"/>
  <c r="AL20" i="3"/>
  <c r="AL20" i="4" s="1"/>
  <c r="BP31" i="3"/>
  <c r="AT31" i="3" s="1"/>
  <c r="AT31" i="4" s="1"/>
  <c r="BQ34" i="3"/>
  <c r="AT34" i="3"/>
  <c r="AT34" i="4" s="1"/>
  <c r="BU30" i="3"/>
  <c r="AL22" i="3"/>
  <c r="AL22" i="4" s="1"/>
  <c r="BP36" i="3"/>
  <c r="AP36" i="3"/>
  <c r="AP36" i="4" s="1"/>
  <c r="BO28" i="3"/>
  <c r="AL28" i="3"/>
  <c r="AL28" i="4" s="1"/>
  <c r="BP25" i="3"/>
  <c r="AP25" i="3"/>
  <c r="AP25" i="4" s="1"/>
  <c r="BQ35" i="3"/>
  <c r="AT35" i="3"/>
  <c r="AT35" i="4" s="1"/>
  <c r="BP32" i="3"/>
  <c r="AP32" i="3"/>
  <c r="AP32" i="4" s="1"/>
  <c r="BP33" i="3"/>
  <c r="AP33" i="3"/>
  <c r="AP33" i="4" s="1"/>
  <c r="BS132" i="3"/>
  <c r="AX19" i="3"/>
  <c r="AX19" i="4" s="1"/>
  <c r="AX18" i="3"/>
  <c r="AX18" i="4" s="1"/>
  <c r="BS133" i="3"/>
  <c r="BR134" i="3"/>
  <c r="BR117" i="4"/>
  <c r="BU117" i="4" s="1"/>
  <c r="AX106" i="4"/>
  <c r="BB27" i="3"/>
  <c r="BB27" i="4" s="1"/>
  <c r="AX21" i="3"/>
  <c r="AX21" i="4" s="1"/>
  <c r="AX17" i="3"/>
  <c r="AX17" i="4" s="1"/>
  <c r="AX15" i="3"/>
  <c r="AX15" i="4" s="1"/>
  <c r="AP22" i="3"/>
  <c r="AP22" i="4" s="1"/>
  <c r="BB23" i="3"/>
  <c r="BB23" i="4" s="1"/>
  <c r="BB26" i="3"/>
  <c r="BB26" i="4" s="1"/>
  <c r="AP20" i="3"/>
  <c r="AP20" i="4" s="1"/>
  <c r="AX24" i="3"/>
  <c r="AX24" i="4" s="1"/>
  <c r="BO39" i="3" l="1"/>
  <c r="AL39" i="3"/>
  <c r="AL39" i="4" s="1"/>
  <c r="BL41" i="4"/>
  <c r="BM41" i="4" s="1"/>
  <c r="BL41" i="3"/>
  <c r="BM41" i="3" s="1"/>
  <c r="AH40" i="3"/>
  <c r="AH40" i="4" s="1"/>
  <c r="BN40" i="3"/>
  <c r="BP38" i="3"/>
  <c r="AP38" i="3"/>
  <c r="AP38" i="4" s="1"/>
  <c r="BN40" i="4"/>
  <c r="BO40" i="4" s="1"/>
  <c r="BP40" i="4" s="1"/>
  <c r="BQ40" i="4" s="1"/>
  <c r="BR40" i="4" s="1"/>
  <c r="BS40" i="4" s="1"/>
  <c r="BT40" i="4" s="1"/>
  <c r="AQ144" i="4"/>
  <c r="BQ106" i="4"/>
  <c r="AX126" i="4"/>
  <c r="BQ31" i="3"/>
  <c r="BR31" i="3" s="1"/>
  <c r="BR34" i="3"/>
  <c r="AX34" i="3"/>
  <c r="AX34" i="4" s="1"/>
  <c r="BQ25" i="3"/>
  <c r="AT25" i="3"/>
  <c r="AT25" i="4" s="1"/>
  <c r="BP28" i="3"/>
  <c r="AP28" i="3"/>
  <c r="AP28" i="4" s="1"/>
  <c r="BQ36" i="3"/>
  <c r="AT36" i="3"/>
  <c r="AT36" i="4" s="1"/>
  <c r="BQ33" i="3"/>
  <c r="AT33" i="3"/>
  <c r="AT33" i="4" s="1"/>
  <c r="BQ32" i="3"/>
  <c r="AT32" i="3"/>
  <c r="AT32" i="4" s="1"/>
  <c r="BR35" i="3"/>
  <c r="AX35" i="3"/>
  <c r="AX35" i="4" s="1"/>
  <c r="BT132" i="3"/>
  <c r="BB19" i="3"/>
  <c r="BB19" i="4" s="1"/>
  <c r="BB18" i="3"/>
  <c r="BB18" i="4" s="1"/>
  <c r="BT133" i="3"/>
  <c r="BU133" i="3" s="1"/>
  <c r="BS134" i="3"/>
  <c r="BP116" i="4"/>
  <c r="BB106" i="4"/>
  <c r="BB21" i="3"/>
  <c r="BB21" i="4" s="1"/>
  <c r="BB17" i="3"/>
  <c r="BB17" i="4" s="1"/>
  <c r="BB15" i="3"/>
  <c r="BB15" i="4" s="1"/>
  <c r="AT22" i="3"/>
  <c r="AT22" i="4" s="1"/>
  <c r="BF23" i="3"/>
  <c r="BF23" i="4" s="1"/>
  <c r="BF26" i="3"/>
  <c r="BF26" i="4" s="1"/>
  <c r="AT20" i="3"/>
  <c r="AT20" i="4" s="1"/>
  <c r="BB24" i="3"/>
  <c r="BB24" i="4" s="1"/>
  <c r="BU40" i="4" l="1"/>
  <c r="BL42" i="4"/>
  <c r="BM42" i="4" s="1"/>
  <c r="BL42" i="3"/>
  <c r="BM42" i="3" s="1"/>
  <c r="AH41" i="3"/>
  <c r="AH41" i="4" s="1"/>
  <c r="BN41" i="3"/>
  <c r="BN41" i="4"/>
  <c r="BO41" i="4" s="1"/>
  <c r="BP41" i="4" s="1"/>
  <c r="BQ41" i="4" s="1"/>
  <c r="BR41" i="4" s="1"/>
  <c r="BS41" i="4" s="1"/>
  <c r="BT41" i="4" s="1"/>
  <c r="BQ38" i="3"/>
  <c r="AT38" i="3"/>
  <c r="AT38" i="4" s="1"/>
  <c r="BO40" i="3"/>
  <c r="AL40" i="3"/>
  <c r="AL40" i="4" s="1"/>
  <c r="BP39" i="3"/>
  <c r="AP39" i="3"/>
  <c r="AP39" i="4" s="1"/>
  <c r="AU144" i="4"/>
  <c r="BR106" i="4"/>
  <c r="BB126" i="4"/>
  <c r="AX31" i="3"/>
  <c r="AX31" i="4" s="1"/>
  <c r="AM144" i="3"/>
  <c r="BP126" i="4"/>
  <c r="BS34" i="3"/>
  <c r="BB34" i="3"/>
  <c r="BB34" i="4" s="1"/>
  <c r="BR36" i="3"/>
  <c r="AX36" i="3"/>
  <c r="AX36" i="4" s="1"/>
  <c r="BR25" i="3"/>
  <c r="AX25" i="3"/>
  <c r="AX25" i="4" s="1"/>
  <c r="BQ28" i="3"/>
  <c r="AT28" i="3"/>
  <c r="AT28" i="4" s="1"/>
  <c r="BS35" i="3"/>
  <c r="BB35" i="3"/>
  <c r="BB35" i="4" s="1"/>
  <c r="BS31" i="3"/>
  <c r="BB31" i="3"/>
  <c r="BB31" i="4" s="1"/>
  <c r="BR32" i="3"/>
  <c r="AX32" i="3"/>
  <c r="AX32" i="4" s="1"/>
  <c r="BR33" i="3"/>
  <c r="AX33" i="3"/>
  <c r="AX33" i="4" s="1"/>
  <c r="BU132" i="3"/>
  <c r="BF19" i="3"/>
  <c r="BF19" i="4" s="1"/>
  <c r="BJ19" i="3"/>
  <c r="BJ19" i="4" s="1"/>
  <c r="BU19" i="3"/>
  <c r="BF18" i="3"/>
  <c r="BF18" i="4" s="1"/>
  <c r="BT134" i="3"/>
  <c r="BQ116" i="4"/>
  <c r="BQ126" i="4" s="1"/>
  <c r="BF106" i="4"/>
  <c r="BF126" i="4" s="1"/>
  <c r="BF27" i="3"/>
  <c r="BF27" i="4" s="1"/>
  <c r="BJ27" i="3"/>
  <c r="BJ27" i="4" s="1"/>
  <c r="BU27" i="3"/>
  <c r="BF21" i="3"/>
  <c r="BF21" i="4" s="1"/>
  <c r="BF17" i="3"/>
  <c r="BF17" i="4" s="1"/>
  <c r="BJ17" i="3"/>
  <c r="BJ17" i="4" s="1"/>
  <c r="BU17" i="3"/>
  <c r="BF15" i="3"/>
  <c r="BF15" i="4" s="1"/>
  <c r="BJ15" i="3"/>
  <c r="BJ15" i="4" s="1"/>
  <c r="AX22" i="3"/>
  <c r="AX22" i="4" s="1"/>
  <c r="BJ23" i="3"/>
  <c r="BJ23" i="4" s="1"/>
  <c r="BJ26" i="3"/>
  <c r="BJ26" i="4" s="1"/>
  <c r="AX20" i="3"/>
  <c r="AX20" i="4" s="1"/>
  <c r="BF24" i="3"/>
  <c r="BF24" i="4" s="1"/>
  <c r="BU41" i="4" l="1"/>
  <c r="BP40" i="3"/>
  <c r="AP40" i="3"/>
  <c r="AP40" i="4" s="1"/>
  <c r="BL43" i="4"/>
  <c r="BM43" i="4" s="1"/>
  <c r="BL43" i="3"/>
  <c r="BM43" i="3" s="1"/>
  <c r="BO41" i="3"/>
  <c r="AL41" i="3"/>
  <c r="AL41" i="4" s="1"/>
  <c r="BQ39" i="3"/>
  <c r="AT39" i="3"/>
  <c r="AT39" i="4" s="1"/>
  <c r="BR38" i="3"/>
  <c r="AX38" i="3"/>
  <c r="AX38" i="4" s="1"/>
  <c r="BN42" i="4"/>
  <c r="BO42" i="4" s="1"/>
  <c r="BP42" i="4" s="1"/>
  <c r="BQ42" i="4" s="1"/>
  <c r="BR42" i="4" s="1"/>
  <c r="BS42" i="4" s="1"/>
  <c r="BT42" i="4" s="1"/>
  <c r="AH42" i="3"/>
  <c r="AH42" i="4" s="1"/>
  <c r="BN42" i="3"/>
  <c r="BC144" i="4"/>
  <c r="AY144" i="4"/>
  <c r="AQ144" i="3"/>
  <c r="BS106" i="4"/>
  <c r="BT34" i="3"/>
  <c r="BJ34" i="3" s="1"/>
  <c r="BJ34" i="4" s="1"/>
  <c r="BF34" i="3"/>
  <c r="BF34" i="4" s="1"/>
  <c r="BR28" i="3"/>
  <c r="AX28" i="3"/>
  <c r="AX28" i="4" s="1"/>
  <c r="BS25" i="3"/>
  <c r="BB25" i="3"/>
  <c r="BB25" i="4" s="1"/>
  <c r="BS36" i="3"/>
  <c r="BB36" i="3"/>
  <c r="BB36" i="4" s="1"/>
  <c r="BS33" i="3"/>
  <c r="BB33" i="3"/>
  <c r="BB33" i="4" s="1"/>
  <c r="BS32" i="3"/>
  <c r="BB32" i="3"/>
  <c r="BB32" i="4" s="1"/>
  <c r="BT31" i="3"/>
  <c r="BJ31" i="3" s="1"/>
  <c r="BJ31" i="4" s="1"/>
  <c r="BF31" i="3"/>
  <c r="BF31" i="4" s="1"/>
  <c r="BT35" i="3"/>
  <c r="BJ35" i="3" s="1"/>
  <c r="BJ35" i="4" s="1"/>
  <c r="BF35" i="3"/>
  <c r="BF35" i="4" s="1"/>
  <c r="BU134" i="3"/>
  <c r="BJ18" i="3"/>
  <c r="BJ18" i="4" s="1"/>
  <c r="BU18" i="3"/>
  <c r="BR116" i="4"/>
  <c r="BR126" i="4" s="1"/>
  <c r="BJ106" i="4"/>
  <c r="BJ126" i="4" s="1"/>
  <c r="BJ21" i="3"/>
  <c r="BJ21" i="4" s="1"/>
  <c r="BU15" i="3"/>
  <c r="BU23" i="3"/>
  <c r="BU26" i="3"/>
  <c r="BB22" i="3"/>
  <c r="BB22" i="4" s="1"/>
  <c r="BB20" i="3"/>
  <c r="BB20" i="4" s="1"/>
  <c r="BU42" i="4" l="1"/>
  <c r="BN43" i="3"/>
  <c r="AH43" i="3"/>
  <c r="AH43" i="4" s="1"/>
  <c r="BN43" i="4"/>
  <c r="BO43" i="4" s="1"/>
  <c r="BP43" i="4" s="1"/>
  <c r="BQ43" i="4" s="1"/>
  <c r="BR43" i="4" s="1"/>
  <c r="BS43" i="4" s="1"/>
  <c r="BT43" i="4" s="1"/>
  <c r="BU43" i="4" s="1"/>
  <c r="BO42" i="3"/>
  <c r="AL42" i="3"/>
  <c r="AL42" i="4" s="1"/>
  <c r="BR39" i="3"/>
  <c r="AX39" i="3"/>
  <c r="AX39" i="4" s="1"/>
  <c r="BS38" i="3"/>
  <c r="BB38" i="3"/>
  <c r="BB38" i="4" s="1"/>
  <c r="BP41" i="3"/>
  <c r="AP41" i="3"/>
  <c r="AP41" i="4" s="1"/>
  <c r="BL44" i="4"/>
  <c r="BM44" i="4" s="1"/>
  <c r="BN44" i="4" s="1"/>
  <c r="BO44" i="4" s="1"/>
  <c r="BP44" i="4" s="1"/>
  <c r="BQ44" i="4" s="1"/>
  <c r="BR44" i="4" s="1"/>
  <c r="BS44" i="4" s="1"/>
  <c r="BT44" i="4" s="1"/>
  <c r="BU44" i="4" s="1"/>
  <c r="BL44" i="3"/>
  <c r="BM44" i="3" s="1"/>
  <c r="BQ40" i="3"/>
  <c r="AT40" i="3"/>
  <c r="AT40" i="4" s="1"/>
  <c r="BG144" i="4"/>
  <c r="AU144" i="3"/>
  <c r="BU116" i="4"/>
  <c r="BS126" i="4"/>
  <c r="BT106" i="4"/>
  <c r="BT126" i="4" s="1"/>
  <c r="BU34" i="3"/>
  <c r="BU31" i="3"/>
  <c r="BU35" i="3"/>
  <c r="BT36" i="3"/>
  <c r="BF36" i="3"/>
  <c r="BF36" i="4" s="1"/>
  <c r="BT25" i="3"/>
  <c r="BJ25" i="3" s="1"/>
  <c r="BJ25" i="4" s="1"/>
  <c r="BF25" i="3"/>
  <c r="BF25" i="4" s="1"/>
  <c r="BS28" i="3"/>
  <c r="BT28" i="3" s="1"/>
  <c r="BJ28" i="3" s="1"/>
  <c r="BJ28" i="4" s="1"/>
  <c r="BB28" i="3"/>
  <c r="BB28" i="4" s="1"/>
  <c r="BT32" i="3"/>
  <c r="BF32" i="3"/>
  <c r="BF32" i="4" s="1"/>
  <c r="BT33" i="3"/>
  <c r="BJ33" i="3" s="1"/>
  <c r="BJ33" i="4" s="1"/>
  <c r="BF33" i="3"/>
  <c r="BF33" i="4" s="1"/>
  <c r="BU24" i="3"/>
  <c r="BJ24" i="3"/>
  <c r="BJ24" i="4" s="1"/>
  <c r="BU21" i="3"/>
  <c r="BF22" i="3"/>
  <c r="BF22" i="4" s="1"/>
  <c r="BJ20" i="3"/>
  <c r="BJ20" i="4" s="1"/>
  <c r="BF20" i="3"/>
  <c r="BF20" i="4" s="1"/>
  <c r="BU20" i="3"/>
  <c r="BP42" i="3" l="1"/>
  <c r="AP42" i="3"/>
  <c r="AP42" i="4" s="1"/>
  <c r="BQ41" i="3"/>
  <c r="AT41" i="3"/>
  <c r="AT41" i="4" s="1"/>
  <c r="BL45" i="4"/>
  <c r="BM45" i="4" s="1"/>
  <c r="BL45" i="3"/>
  <c r="BM45" i="3" s="1"/>
  <c r="BR40" i="3"/>
  <c r="AX40" i="3"/>
  <c r="AX40" i="4" s="1"/>
  <c r="BT38" i="3"/>
  <c r="BF38" i="3"/>
  <c r="BF38" i="4" s="1"/>
  <c r="AH44" i="3"/>
  <c r="AH44" i="4" s="1"/>
  <c r="BN44" i="3"/>
  <c r="BO43" i="3"/>
  <c r="AL43" i="3"/>
  <c r="AL43" i="4" s="1"/>
  <c r="BS39" i="3"/>
  <c r="BB39" i="3"/>
  <c r="BB39" i="4" s="1"/>
  <c r="AY144" i="3"/>
  <c r="BU106" i="4"/>
  <c r="BU126" i="4" s="1"/>
  <c r="BU25" i="3"/>
  <c r="BU28" i="3"/>
  <c r="BF28" i="3"/>
  <c r="BF28" i="4" s="1"/>
  <c r="BU33" i="3"/>
  <c r="BJ36" i="3"/>
  <c r="BJ36" i="4" s="1"/>
  <c r="BU36" i="3"/>
  <c r="BJ32" i="3"/>
  <c r="BJ32" i="4" s="1"/>
  <c r="BU32" i="3"/>
  <c r="BJ22" i="3"/>
  <c r="BJ22" i="4" s="1"/>
  <c r="BJ38" i="3" l="1"/>
  <c r="BJ38" i="4" s="1"/>
  <c r="BU38" i="3"/>
  <c r="BL46" i="4"/>
  <c r="BM46" i="4" s="1"/>
  <c r="BL46" i="3"/>
  <c r="BM46" i="3" s="1"/>
  <c r="BP43" i="3"/>
  <c r="AP43" i="3"/>
  <c r="AP43" i="4" s="1"/>
  <c r="BS40" i="3"/>
  <c r="BB40" i="3"/>
  <c r="BB40" i="4" s="1"/>
  <c r="BR41" i="3"/>
  <c r="AX41" i="3"/>
  <c r="AX41" i="4" s="1"/>
  <c r="BO44" i="3"/>
  <c r="AL44" i="3"/>
  <c r="AL44" i="4" s="1"/>
  <c r="AH45" i="3"/>
  <c r="AH45" i="4" s="1"/>
  <c r="BN45" i="3"/>
  <c r="BQ42" i="3"/>
  <c r="AT42" i="3"/>
  <c r="AT42" i="4" s="1"/>
  <c r="BT39" i="3"/>
  <c r="BJ39" i="3" s="1"/>
  <c r="BJ39" i="4" s="1"/>
  <c r="BF39" i="3"/>
  <c r="BF39" i="4" s="1"/>
  <c r="BN45" i="4"/>
  <c r="BO45" i="4" s="1"/>
  <c r="BP45" i="4" s="1"/>
  <c r="BQ45" i="4" s="1"/>
  <c r="BR45" i="4" s="1"/>
  <c r="BS45" i="4" s="1"/>
  <c r="BT45" i="4" s="1"/>
  <c r="BC144" i="3"/>
  <c r="BG144" i="3"/>
  <c r="BU22" i="3"/>
  <c r="BN46" i="4" l="1"/>
  <c r="BO46" i="4" s="1"/>
  <c r="BP46" i="4" s="1"/>
  <c r="BQ46" i="4" s="1"/>
  <c r="BR46" i="4" s="1"/>
  <c r="BS46" i="4" s="1"/>
  <c r="BT46" i="4" s="1"/>
  <c r="BP44" i="3"/>
  <c r="AP44" i="3"/>
  <c r="AP44" i="4" s="1"/>
  <c r="BS41" i="3"/>
  <c r="BB41" i="3"/>
  <c r="BB41" i="4" s="1"/>
  <c r="BL47" i="4"/>
  <c r="BM47" i="4" s="1"/>
  <c r="BL47" i="3"/>
  <c r="BM47" i="3" s="1"/>
  <c r="BN46" i="3"/>
  <c r="AH46" i="3"/>
  <c r="AH46" i="4" s="1"/>
  <c r="BR42" i="3"/>
  <c r="AX42" i="3"/>
  <c r="AX42" i="4" s="1"/>
  <c r="BO45" i="3"/>
  <c r="AL45" i="3"/>
  <c r="AL45" i="4" s="1"/>
  <c r="BT40" i="3"/>
  <c r="BJ40" i="3" s="1"/>
  <c r="BJ40" i="4" s="1"/>
  <c r="BF40" i="3"/>
  <c r="BF40" i="4" s="1"/>
  <c r="BU45" i="4"/>
  <c r="BQ43" i="3"/>
  <c r="AT43" i="3"/>
  <c r="AT43" i="4" s="1"/>
  <c r="BU39" i="3"/>
  <c r="AE145" i="3"/>
  <c r="BY69" i="3"/>
  <c r="BY129" i="3" s="1"/>
  <c r="CF16" i="3"/>
  <c r="CF69" i="3" s="1"/>
  <c r="CF129" i="3" s="1"/>
  <c r="CG16" i="3"/>
  <c r="BU40" i="3" l="1"/>
  <c r="BO46" i="3"/>
  <c r="AL46" i="3"/>
  <c r="AL46" i="4" s="1"/>
  <c r="BL48" i="4"/>
  <c r="BM48" i="4" s="1"/>
  <c r="BL48" i="3"/>
  <c r="BM48" i="3" s="1"/>
  <c r="BQ44" i="3"/>
  <c r="AT44" i="3"/>
  <c r="AT44" i="4" s="1"/>
  <c r="BP45" i="3"/>
  <c r="AP45" i="3"/>
  <c r="AP45" i="4" s="1"/>
  <c r="BU46" i="4"/>
  <c r="BT41" i="3"/>
  <c r="BF41" i="3"/>
  <c r="BF41" i="4" s="1"/>
  <c r="BN47" i="4"/>
  <c r="BO47" i="4" s="1"/>
  <c r="BP47" i="4" s="1"/>
  <c r="BQ47" i="4" s="1"/>
  <c r="BR47" i="4" s="1"/>
  <c r="BS47" i="4" s="1"/>
  <c r="BT47" i="4" s="1"/>
  <c r="BN47" i="3"/>
  <c r="AH47" i="3"/>
  <c r="AH47" i="4" s="1"/>
  <c r="BR43" i="3"/>
  <c r="AX43" i="3"/>
  <c r="AX43" i="4" s="1"/>
  <c r="BS42" i="3"/>
  <c r="BB42" i="3"/>
  <c r="BB42" i="4" s="1"/>
  <c r="BM16" i="3"/>
  <c r="AH16" i="3" s="1"/>
  <c r="BQ45" i="3" l="1"/>
  <c r="AT45" i="3"/>
  <c r="AT45" i="4" s="1"/>
  <c r="BN48" i="4"/>
  <c r="BO48" i="4" s="1"/>
  <c r="BP48" i="4" s="1"/>
  <c r="BQ48" i="4" s="1"/>
  <c r="BR48" i="4" s="1"/>
  <c r="BS48" i="4" s="1"/>
  <c r="BT48" i="4" s="1"/>
  <c r="BU47" i="4"/>
  <c r="BT42" i="3"/>
  <c r="BJ42" i="3" s="1"/>
  <c r="BJ42" i="4" s="1"/>
  <c r="BF42" i="3"/>
  <c r="BF42" i="4" s="1"/>
  <c r="BR44" i="3"/>
  <c r="AX44" i="3"/>
  <c r="AX44" i="4" s="1"/>
  <c r="BJ41" i="3"/>
  <c r="BJ41" i="4" s="1"/>
  <c r="BU41" i="3"/>
  <c r="BL49" i="4"/>
  <c r="BM49" i="4" s="1"/>
  <c r="BL49" i="3"/>
  <c r="BM49" i="3" s="1"/>
  <c r="BP46" i="3"/>
  <c r="AP46" i="3"/>
  <c r="AP46" i="4" s="1"/>
  <c r="BN48" i="3"/>
  <c r="AH48" i="3"/>
  <c r="AH48" i="4" s="1"/>
  <c r="BS43" i="3"/>
  <c r="BB43" i="3"/>
  <c r="BB43" i="4" s="1"/>
  <c r="BO47" i="3"/>
  <c r="AL47" i="3"/>
  <c r="AL47" i="4" s="1"/>
  <c r="AH16" i="4"/>
  <c r="BN16" i="3"/>
  <c r="AL16" i="3" s="1"/>
  <c r="BU42" i="3" l="1"/>
  <c r="BN49" i="4"/>
  <c r="BO49" i="4" s="1"/>
  <c r="BP49" i="4" s="1"/>
  <c r="BQ49" i="4" s="1"/>
  <c r="BR49" i="4" s="1"/>
  <c r="BS49" i="4" s="1"/>
  <c r="BT49" i="4" s="1"/>
  <c r="AH49" i="3"/>
  <c r="AH49" i="4" s="1"/>
  <c r="BN49" i="3"/>
  <c r="BU48" i="4"/>
  <c r="BP47" i="3"/>
  <c r="AP47" i="3"/>
  <c r="AP47" i="4" s="1"/>
  <c r="BQ46" i="3"/>
  <c r="AT46" i="3"/>
  <c r="AT46" i="4" s="1"/>
  <c r="BT43" i="3"/>
  <c r="BF43" i="3"/>
  <c r="BF43" i="4" s="1"/>
  <c r="BO48" i="3"/>
  <c r="AL48" i="3"/>
  <c r="AL48" i="4" s="1"/>
  <c r="BL50" i="4"/>
  <c r="BM50" i="4" s="1"/>
  <c r="BL50" i="3"/>
  <c r="BM50" i="3" s="1"/>
  <c r="BS44" i="3"/>
  <c r="BB44" i="3"/>
  <c r="BB44" i="4" s="1"/>
  <c r="BR45" i="3"/>
  <c r="AX45" i="3"/>
  <c r="AX45" i="4" s="1"/>
  <c r="AL16" i="4"/>
  <c r="BO16" i="3"/>
  <c r="BP16" i="3" s="1"/>
  <c r="BT44" i="3" l="1"/>
  <c r="BJ44" i="3" s="1"/>
  <c r="BJ44" i="4" s="1"/>
  <c r="BF44" i="3"/>
  <c r="BF44" i="4" s="1"/>
  <c r="BJ43" i="3"/>
  <c r="BJ43" i="4" s="1"/>
  <c r="BU43" i="3"/>
  <c r="BN50" i="4"/>
  <c r="BO50" i="4" s="1"/>
  <c r="BP50" i="4" s="1"/>
  <c r="BQ50" i="4" s="1"/>
  <c r="BR50" i="4" s="1"/>
  <c r="BS50" i="4" s="1"/>
  <c r="BT50" i="4" s="1"/>
  <c r="BR46" i="3"/>
  <c r="AX46" i="3"/>
  <c r="AX46" i="4" s="1"/>
  <c r="BO49" i="3"/>
  <c r="AL49" i="3"/>
  <c r="BL51" i="4"/>
  <c r="BM51" i="4" s="1"/>
  <c r="BL51" i="3"/>
  <c r="BM51" i="3" s="1"/>
  <c r="BQ47" i="3"/>
  <c r="AT47" i="3"/>
  <c r="AT47" i="4" s="1"/>
  <c r="BU49" i="4"/>
  <c r="AH50" i="3"/>
  <c r="BN50" i="3"/>
  <c r="BP48" i="3"/>
  <c r="AP48" i="3"/>
  <c r="AP48" i="4" s="1"/>
  <c r="BS45" i="3"/>
  <c r="BB45" i="3"/>
  <c r="BB45" i="4" s="1"/>
  <c r="AP16" i="3"/>
  <c r="BQ16" i="3"/>
  <c r="AT16" i="3"/>
  <c r="BU44" i="3" l="1"/>
  <c r="BS46" i="3"/>
  <c r="BB46" i="3"/>
  <c r="BB46" i="4" s="1"/>
  <c r="BR47" i="3"/>
  <c r="AX47" i="3"/>
  <c r="AX47" i="4" s="1"/>
  <c r="BU50" i="4"/>
  <c r="AH51" i="3"/>
  <c r="AH51" i="4" s="1"/>
  <c r="BN51" i="3"/>
  <c r="BL52" i="4"/>
  <c r="BM52" i="4" s="1"/>
  <c r="BL52" i="3"/>
  <c r="BM52" i="3" s="1"/>
  <c r="AL49" i="4"/>
  <c r="BN51" i="4"/>
  <c r="BO51" i="4" s="1"/>
  <c r="BP51" i="4" s="1"/>
  <c r="BQ51" i="4" s="1"/>
  <c r="BR51" i="4" s="1"/>
  <c r="BS51" i="4" s="1"/>
  <c r="BT51" i="4" s="1"/>
  <c r="BP49" i="3"/>
  <c r="AP49" i="3"/>
  <c r="AP49" i="4" s="1"/>
  <c r="AH50" i="4"/>
  <c r="AT48" i="3"/>
  <c r="AT48" i="4" s="1"/>
  <c r="BQ48" i="3"/>
  <c r="BO50" i="3"/>
  <c r="AL50" i="3"/>
  <c r="AL50" i="4" s="1"/>
  <c r="BT45" i="3"/>
  <c r="BF45" i="3"/>
  <c r="BF45" i="4" s="1"/>
  <c r="AT16" i="4"/>
  <c r="AP16" i="4"/>
  <c r="BR16" i="3"/>
  <c r="AX16" i="3"/>
  <c r="BN52" i="3" l="1"/>
  <c r="AH52" i="3"/>
  <c r="AP50" i="3"/>
  <c r="BP50" i="3"/>
  <c r="BL53" i="4"/>
  <c r="BM53" i="4" s="1"/>
  <c r="BL53" i="3"/>
  <c r="BM53" i="3" s="1"/>
  <c r="BQ49" i="3"/>
  <c r="AT49" i="3"/>
  <c r="BT46" i="3"/>
  <c r="BF46" i="3"/>
  <c r="BF46" i="4" s="1"/>
  <c r="BR48" i="3"/>
  <c r="AX48" i="3"/>
  <c r="AX48" i="4" s="1"/>
  <c r="BU51" i="4"/>
  <c r="BO51" i="3"/>
  <c r="AL51" i="3"/>
  <c r="BN52" i="4"/>
  <c r="BO52" i="4" s="1"/>
  <c r="BP52" i="4" s="1"/>
  <c r="BQ52" i="4" s="1"/>
  <c r="BR52" i="4" s="1"/>
  <c r="BS52" i="4" s="1"/>
  <c r="BT52" i="4" s="1"/>
  <c r="BS47" i="3"/>
  <c r="BB47" i="3"/>
  <c r="BB47" i="4" s="1"/>
  <c r="BJ45" i="3"/>
  <c r="BJ45" i="4" s="1"/>
  <c r="BU45" i="3"/>
  <c r="AX16" i="4"/>
  <c r="BS16" i="3"/>
  <c r="BB16" i="3"/>
  <c r="AT49" i="4" l="1"/>
  <c r="BL54" i="4"/>
  <c r="BM54" i="4" s="1"/>
  <c r="BL54" i="3"/>
  <c r="BM54" i="3" s="1"/>
  <c r="AP51" i="3"/>
  <c r="AP51" i="4" s="1"/>
  <c r="BP51" i="3"/>
  <c r="AP50" i="4"/>
  <c r="BJ46" i="3"/>
  <c r="BJ46" i="4" s="1"/>
  <c r="BU46" i="3"/>
  <c r="AL51" i="4"/>
  <c r="BR49" i="3"/>
  <c r="AX49" i="3"/>
  <c r="AX49" i="4" s="1"/>
  <c r="BQ50" i="3"/>
  <c r="AT50" i="3"/>
  <c r="AT50" i="4" s="1"/>
  <c r="BT47" i="3"/>
  <c r="BJ47" i="3" s="1"/>
  <c r="BJ47" i="4" s="1"/>
  <c r="BF47" i="3"/>
  <c r="BF47" i="4" s="1"/>
  <c r="BS48" i="3"/>
  <c r="BB48" i="3"/>
  <c r="BB48" i="4" s="1"/>
  <c r="AH53" i="3"/>
  <c r="AH53" i="4" s="1"/>
  <c r="BN53" i="3"/>
  <c r="AH52" i="4"/>
  <c r="BU52" i="4"/>
  <c r="BN53" i="4"/>
  <c r="BO53" i="4" s="1"/>
  <c r="BP53" i="4" s="1"/>
  <c r="BQ53" i="4" s="1"/>
  <c r="BR53" i="4" s="1"/>
  <c r="BS53" i="4" s="1"/>
  <c r="BT53" i="4" s="1"/>
  <c r="BO52" i="3"/>
  <c r="AL52" i="3"/>
  <c r="AL52" i="4" s="1"/>
  <c r="BB16" i="4"/>
  <c r="BT16" i="3"/>
  <c r="BU16" i="3" s="1"/>
  <c r="BF16" i="3"/>
  <c r="BU47" i="3" l="1"/>
  <c r="AL53" i="3"/>
  <c r="AL53" i="4" s="1"/>
  <c r="BO53" i="3"/>
  <c r="BQ51" i="3"/>
  <c r="AT51" i="3"/>
  <c r="AT51" i="4" s="1"/>
  <c r="AX50" i="3"/>
  <c r="AX50" i="4" s="1"/>
  <c r="BR50" i="3"/>
  <c r="BN54" i="3"/>
  <c r="AH54" i="3"/>
  <c r="AH54" i="4" s="1"/>
  <c r="BN54" i="4"/>
  <c r="BO54" i="4" s="1"/>
  <c r="BP54" i="4" s="1"/>
  <c r="BQ54" i="4" s="1"/>
  <c r="BR54" i="4" s="1"/>
  <c r="BS54" i="4" s="1"/>
  <c r="BT54" i="4" s="1"/>
  <c r="AP52" i="3"/>
  <c r="AP52" i="4" s="1"/>
  <c r="BP52" i="3"/>
  <c r="BU53" i="4"/>
  <c r="BT48" i="3"/>
  <c r="BF48" i="3"/>
  <c r="BF48" i="4" s="1"/>
  <c r="BS49" i="3"/>
  <c r="BB49" i="3"/>
  <c r="BB49" i="4" s="1"/>
  <c r="BL55" i="4"/>
  <c r="BM55" i="4" s="1"/>
  <c r="BL55" i="3"/>
  <c r="BM55" i="3" s="1"/>
  <c r="BF16" i="4"/>
  <c r="BJ16" i="3"/>
  <c r="BS50" i="3" l="1"/>
  <c r="BB50" i="3"/>
  <c r="BB50" i="4" s="1"/>
  <c r="BT49" i="3"/>
  <c r="BU49" i="3" s="1"/>
  <c r="BF49" i="3"/>
  <c r="BU54" i="4"/>
  <c r="BR51" i="3"/>
  <c r="AX51" i="3"/>
  <c r="BO54" i="3"/>
  <c r="AL54" i="3"/>
  <c r="BQ52" i="3"/>
  <c r="AT52" i="3"/>
  <c r="AT52" i="4" s="1"/>
  <c r="BN55" i="4"/>
  <c r="BO55" i="4" s="1"/>
  <c r="BP55" i="4" s="1"/>
  <c r="BQ55" i="4" s="1"/>
  <c r="BR55" i="4" s="1"/>
  <c r="BS55" i="4" s="1"/>
  <c r="BT55" i="4" s="1"/>
  <c r="BL56" i="4"/>
  <c r="BM56" i="4" s="1"/>
  <c r="BL56" i="3"/>
  <c r="BM56" i="3" s="1"/>
  <c r="BN55" i="3"/>
  <c r="AH55" i="3"/>
  <c r="AP53" i="3"/>
  <c r="BP53" i="3"/>
  <c r="BJ48" i="3"/>
  <c r="BJ48" i="4" s="1"/>
  <c r="BU48" i="3"/>
  <c r="BJ16" i="4"/>
  <c r="BU55" i="4" l="1"/>
  <c r="AH56" i="3"/>
  <c r="AH56" i="4" s="1"/>
  <c r="BN56" i="3"/>
  <c r="AP54" i="3"/>
  <c r="AP54" i="4" s="1"/>
  <c r="BP54" i="3"/>
  <c r="BN56" i="4"/>
  <c r="BO56" i="4" s="1"/>
  <c r="BP56" i="4" s="1"/>
  <c r="BQ56" i="4" s="1"/>
  <c r="BR56" i="4" s="1"/>
  <c r="BS56" i="4" s="1"/>
  <c r="BT56" i="4" s="1"/>
  <c r="BL57" i="4"/>
  <c r="BM57" i="4" s="1"/>
  <c r="BL57" i="3"/>
  <c r="BM57" i="3" s="1"/>
  <c r="AL54" i="4"/>
  <c r="BT50" i="3"/>
  <c r="BF50" i="3"/>
  <c r="BF50" i="4" s="1"/>
  <c r="BB51" i="3"/>
  <c r="BS51" i="3"/>
  <c r="AH55" i="4"/>
  <c r="AL55" i="3"/>
  <c r="AL55" i="4" s="1"/>
  <c r="BO55" i="3"/>
  <c r="BQ53" i="3"/>
  <c r="AT53" i="3"/>
  <c r="BJ49" i="3"/>
  <c r="AP53" i="4"/>
  <c r="AX51" i="4"/>
  <c r="AX52" i="3"/>
  <c r="AX52" i="4" s="1"/>
  <c r="BR52" i="3"/>
  <c r="BF49" i="4"/>
  <c r="AI144" i="3"/>
  <c r="BN121" i="4"/>
  <c r="BU121" i="4" s="1"/>
  <c r="BN124" i="4"/>
  <c r="BU124" i="4" s="1"/>
  <c r="BN125" i="4"/>
  <c r="BU125" i="4" s="1"/>
  <c r="BN123" i="4"/>
  <c r="BU123" i="4" s="1"/>
  <c r="BN119" i="4"/>
  <c r="BU119" i="4" s="1"/>
  <c r="BN122" i="4"/>
  <c r="BU122" i="4" s="1"/>
  <c r="BN118" i="4"/>
  <c r="BU118" i="4" s="1"/>
  <c r="BN120" i="4"/>
  <c r="BU120" i="4" s="1"/>
  <c r="BS52" i="3" l="1"/>
  <c r="BB52" i="3"/>
  <c r="BB52" i="4" s="1"/>
  <c r="BU56" i="4"/>
  <c r="BJ50" i="3"/>
  <c r="BJ50" i="4" s="1"/>
  <c r="BU50" i="3"/>
  <c r="BB51" i="4"/>
  <c r="BP55" i="3"/>
  <c r="AP55" i="3"/>
  <c r="BQ54" i="3"/>
  <c r="AT54" i="3"/>
  <c r="AT54" i="4" s="1"/>
  <c r="BR53" i="3"/>
  <c r="AX53" i="3"/>
  <c r="BL58" i="4"/>
  <c r="BM58" i="4" s="1"/>
  <c r="BL58" i="3"/>
  <c r="BM58" i="3" s="1"/>
  <c r="BN57" i="3"/>
  <c r="AH57" i="3"/>
  <c r="AH57" i="4" s="1"/>
  <c r="AL56" i="3"/>
  <c r="AL56" i="4" s="1"/>
  <c r="BO56" i="3"/>
  <c r="BJ49" i="4"/>
  <c r="AT53" i="4"/>
  <c r="BF51" i="3"/>
  <c r="BF51" i="4" s="1"/>
  <c r="BT51" i="3"/>
  <c r="BN57" i="4"/>
  <c r="BO57" i="4" s="1"/>
  <c r="BP57" i="4" s="1"/>
  <c r="BQ57" i="4" s="1"/>
  <c r="BR57" i="4" s="1"/>
  <c r="BS57" i="4" s="1"/>
  <c r="BT57" i="4" s="1"/>
  <c r="BN126" i="4"/>
  <c r="AD97" i="3"/>
  <c r="BK97" i="3" s="1"/>
  <c r="BB53" i="3" l="1"/>
  <c r="BS53" i="3"/>
  <c r="BU57" i="4"/>
  <c r="AL57" i="3"/>
  <c r="AL57" i="4" s="1"/>
  <c r="BO57" i="3"/>
  <c r="BN58" i="4"/>
  <c r="BO58" i="4" s="1"/>
  <c r="BP58" i="4" s="1"/>
  <c r="BQ58" i="4" s="1"/>
  <c r="BR58" i="4" s="1"/>
  <c r="BS58" i="4" s="1"/>
  <c r="BT58" i="4" s="1"/>
  <c r="BJ51" i="3"/>
  <c r="BU51" i="3"/>
  <c r="AT55" i="3"/>
  <c r="BQ55" i="3"/>
  <c r="BN58" i="3"/>
  <c r="AH58" i="3"/>
  <c r="AH58" i="4" s="1"/>
  <c r="AP56" i="3"/>
  <c r="AP56" i="4" s="1"/>
  <c r="BP56" i="3"/>
  <c r="AX54" i="3"/>
  <c r="AX54" i="4" s="1"/>
  <c r="BR54" i="3"/>
  <c r="BL59" i="4"/>
  <c r="BM59" i="4" s="1"/>
  <c r="BL59" i="3"/>
  <c r="BM59" i="3" s="1"/>
  <c r="AX53" i="4"/>
  <c r="AP55" i="4"/>
  <c r="BF52" i="3"/>
  <c r="BF52" i="4" s="1"/>
  <c r="BT52" i="3"/>
  <c r="BJ52" i="3" l="1"/>
  <c r="BJ52" i="4" s="1"/>
  <c r="BU52" i="3"/>
  <c r="BP57" i="3"/>
  <c r="AP57" i="3"/>
  <c r="AH59" i="3"/>
  <c r="AH59" i="4" s="1"/>
  <c r="BN59" i="3"/>
  <c r="BO58" i="3"/>
  <c r="AL58" i="3"/>
  <c r="AL58" i="4" s="1"/>
  <c r="BR55" i="3"/>
  <c r="AX55" i="3"/>
  <c r="BJ51" i="4"/>
  <c r="BT53" i="3"/>
  <c r="BF53" i="3"/>
  <c r="BB53" i="4"/>
  <c r="BL60" i="4"/>
  <c r="BM60" i="4" s="1"/>
  <c r="BL60" i="3"/>
  <c r="BM60" i="3" s="1"/>
  <c r="BU58" i="4"/>
  <c r="BN59" i="4"/>
  <c r="BO59" i="4" s="1"/>
  <c r="BP59" i="4" s="1"/>
  <c r="BQ59" i="4" s="1"/>
  <c r="BR59" i="4" s="1"/>
  <c r="BS59" i="4" s="1"/>
  <c r="BT59" i="4" s="1"/>
  <c r="BS54" i="3"/>
  <c r="BB54" i="3"/>
  <c r="BB54" i="4" s="1"/>
  <c r="BQ56" i="3"/>
  <c r="AT56" i="3"/>
  <c r="AT56" i="4" s="1"/>
  <c r="AT55" i="4"/>
  <c r="BU59" i="4" l="1"/>
  <c r="BN60" i="4"/>
  <c r="BO60" i="4" s="1"/>
  <c r="BP60" i="4" s="1"/>
  <c r="BQ60" i="4" s="1"/>
  <c r="BR60" i="4" s="1"/>
  <c r="BS60" i="4" s="1"/>
  <c r="BT60" i="4" s="1"/>
  <c r="AX55" i="4"/>
  <c r="AP57" i="4"/>
  <c r="BL61" i="4"/>
  <c r="BM61" i="4" s="1"/>
  <c r="BL61" i="3"/>
  <c r="BM61" i="3" s="1"/>
  <c r="BT54" i="3"/>
  <c r="BF54" i="3"/>
  <c r="BF54" i="4" s="1"/>
  <c r="BF53" i="4"/>
  <c r="AP58" i="3"/>
  <c r="AP58" i="4" s="1"/>
  <c r="BP58" i="3"/>
  <c r="BN60" i="3"/>
  <c r="AH60" i="3"/>
  <c r="AH60" i="4" s="1"/>
  <c r="BQ57" i="3"/>
  <c r="AT57" i="3"/>
  <c r="AT57" i="4" s="1"/>
  <c r="BR56" i="3"/>
  <c r="AX56" i="3"/>
  <c r="AX56" i="4" s="1"/>
  <c r="BB55" i="3"/>
  <c r="BS55" i="3"/>
  <c r="BJ53" i="3"/>
  <c r="BJ53" i="4" s="1"/>
  <c r="BU53" i="3"/>
  <c r="BO59" i="3"/>
  <c r="AL59" i="3"/>
  <c r="AL59" i="4" s="1"/>
  <c r="BU60" i="4" l="1"/>
  <c r="BR57" i="3"/>
  <c r="AX57" i="3"/>
  <c r="AX57" i="4" s="1"/>
  <c r="BF55" i="3"/>
  <c r="BT55" i="3"/>
  <c r="BB55" i="4"/>
  <c r="BO60" i="3"/>
  <c r="AL60" i="3"/>
  <c r="AL60" i="4" s="1"/>
  <c r="BJ54" i="3"/>
  <c r="BJ54" i="4" s="1"/>
  <c r="BU54" i="3"/>
  <c r="BL62" i="4"/>
  <c r="BM62" i="4" s="1"/>
  <c r="BL62" i="3"/>
  <c r="BM62" i="3" s="1"/>
  <c r="AP59" i="3"/>
  <c r="AP59" i="4" s="1"/>
  <c r="BP59" i="3"/>
  <c r="BS56" i="3"/>
  <c r="BB56" i="3"/>
  <c r="BB56" i="4" s="1"/>
  <c r="BQ58" i="3"/>
  <c r="AT58" i="3"/>
  <c r="AT58" i="4" s="1"/>
  <c r="BN61" i="4"/>
  <c r="BO61" i="4" s="1"/>
  <c r="BP61" i="4" s="1"/>
  <c r="BQ61" i="4" s="1"/>
  <c r="BR61" i="4" s="1"/>
  <c r="BS61" i="4" s="1"/>
  <c r="BT61" i="4" s="1"/>
  <c r="BN61" i="3"/>
  <c r="AH61" i="3"/>
  <c r="AH61" i="4" s="1"/>
  <c r="BF56" i="3" l="1"/>
  <c r="BF56" i="4" s="1"/>
  <c r="BT56" i="3"/>
  <c r="BU61" i="4"/>
  <c r="AP60" i="3"/>
  <c r="AP60" i="4" s="1"/>
  <c r="BP60" i="3"/>
  <c r="AH62" i="3"/>
  <c r="AH62" i="4" s="1"/>
  <c r="BN62" i="3"/>
  <c r="BJ55" i="3"/>
  <c r="BU55" i="3"/>
  <c r="BQ59" i="3"/>
  <c r="AT59" i="3"/>
  <c r="AT59" i="4" s="1"/>
  <c r="BL63" i="4"/>
  <c r="BM63" i="4" s="1"/>
  <c r="BL63" i="3"/>
  <c r="BM63" i="3" s="1"/>
  <c r="BL64" i="3"/>
  <c r="BM64" i="3" s="1"/>
  <c r="AB69" i="3"/>
  <c r="AB103" i="3" s="1"/>
  <c r="AC69" i="3"/>
  <c r="AC103" i="3" s="1"/>
  <c r="Y69" i="3"/>
  <c r="Y103" i="3" s="1"/>
  <c r="Y129" i="3" s="1"/>
  <c r="BK129" i="3" s="1"/>
  <c r="AD69" i="3"/>
  <c r="AA69" i="3"/>
  <c r="AA103" i="3" s="1"/>
  <c r="Z69" i="3"/>
  <c r="Z103" i="3" s="1"/>
  <c r="Z129" i="3" s="1"/>
  <c r="AX58" i="3"/>
  <c r="AX58" i="4" s="1"/>
  <c r="BR58" i="3"/>
  <c r="BN62" i="4"/>
  <c r="BO62" i="4" s="1"/>
  <c r="BP62" i="4" s="1"/>
  <c r="BQ62" i="4" s="1"/>
  <c r="BR62" i="4" s="1"/>
  <c r="BS62" i="4" s="1"/>
  <c r="BT62" i="4" s="1"/>
  <c r="BF55" i="4"/>
  <c r="AL61" i="3"/>
  <c r="AL61" i="4" s="1"/>
  <c r="BO61" i="3"/>
  <c r="BB57" i="3"/>
  <c r="BB57" i="4" s="1"/>
  <c r="BS57" i="3"/>
  <c r="BU62" i="4" l="1"/>
  <c r="AD103" i="3"/>
  <c r="BK69" i="3"/>
  <c r="AT60" i="3"/>
  <c r="AT60" i="4" s="1"/>
  <c r="BQ60" i="3"/>
  <c r="BN63" i="4"/>
  <c r="BO63" i="4" s="1"/>
  <c r="BP63" i="4" s="1"/>
  <c r="BQ63" i="4" s="1"/>
  <c r="BR63" i="4" s="1"/>
  <c r="BS63" i="4" s="1"/>
  <c r="BT63" i="4" s="1"/>
  <c r="BJ55" i="4"/>
  <c r="BT57" i="3"/>
  <c r="BF57" i="3"/>
  <c r="BF57" i="4" s="1"/>
  <c r="BS58" i="3"/>
  <c r="BB58" i="3"/>
  <c r="BB58" i="4" s="1"/>
  <c r="AH64" i="3"/>
  <c r="BN64" i="3"/>
  <c r="BM69" i="3"/>
  <c r="BM103" i="3" s="1"/>
  <c r="BM129" i="3" s="1"/>
  <c r="BJ56" i="3"/>
  <c r="BJ56" i="4" s="1"/>
  <c r="BU56" i="3"/>
  <c r="BP61" i="3"/>
  <c r="AP61" i="3"/>
  <c r="AP61" i="4" s="1"/>
  <c r="BL64" i="4"/>
  <c r="BM64" i="4" s="1"/>
  <c r="Z69" i="4"/>
  <c r="Z103" i="4" s="1"/>
  <c r="Z129" i="4" s="1"/>
  <c r="AA69" i="4"/>
  <c r="AA103" i="4" s="1"/>
  <c r="AC69" i="4"/>
  <c r="AC103" i="4" s="1"/>
  <c r="AB69" i="4"/>
  <c r="AB103" i="4" s="1"/>
  <c r="Y69" i="4"/>
  <c r="Y103" i="4" s="1"/>
  <c r="Y129" i="4" s="1"/>
  <c r="BK129" i="4" s="1"/>
  <c r="AD69" i="4"/>
  <c r="BO62" i="3"/>
  <c r="AL62" i="3"/>
  <c r="AL62" i="4" s="1"/>
  <c r="BR59" i="3"/>
  <c r="AX59" i="3"/>
  <c r="AX59" i="4" s="1"/>
  <c r="AH63" i="3"/>
  <c r="AH63" i="4" s="1"/>
  <c r="BN63" i="3"/>
  <c r="BB59" i="3" l="1"/>
  <c r="BB59" i="4" s="1"/>
  <c r="BS59" i="3"/>
  <c r="BK69" i="4"/>
  <c r="AD103" i="4"/>
  <c r="AX60" i="3"/>
  <c r="AX60" i="4" s="1"/>
  <c r="BR60" i="3"/>
  <c r="BN64" i="4"/>
  <c r="BM69" i="4"/>
  <c r="BM103" i="4" s="1"/>
  <c r="BM129" i="4" s="1"/>
  <c r="AL64" i="3"/>
  <c r="BO64" i="3"/>
  <c r="BN69" i="3"/>
  <c r="BN103" i="3" s="1"/>
  <c r="BN129" i="3" s="1"/>
  <c r="BU63" i="4"/>
  <c r="AP62" i="3"/>
  <c r="AP62" i="4" s="1"/>
  <c r="BP62" i="3"/>
  <c r="AH64" i="4"/>
  <c r="AH69" i="4" s="1"/>
  <c r="AH103" i="4" s="1"/>
  <c r="AH129" i="4" s="1"/>
  <c r="AE142" i="4" s="1"/>
  <c r="AH69" i="3"/>
  <c r="AH103" i="3" s="1"/>
  <c r="AH129" i="3" s="1"/>
  <c r="AE142" i="3" s="1"/>
  <c r="BT58" i="3"/>
  <c r="BJ58" i="3" s="1"/>
  <c r="BJ58" i="4" s="1"/>
  <c r="BF58" i="3"/>
  <c r="BF58" i="4" s="1"/>
  <c r="BU58" i="3"/>
  <c r="BQ61" i="3"/>
  <c r="AT61" i="3"/>
  <c r="AT61" i="4" s="1"/>
  <c r="AL63" i="3"/>
  <c r="AL63" i="4" s="1"/>
  <c r="BO63" i="3"/>
  <c r="BJ57" i="3"/>
  <c r="BJ57" i="4" s="1"/>
  <c r="BU57" i="3"/>
  <c r="BS60" i="3" l="1"/>
  <c r="BB60" i="3"/>
  <c r="BB60" i="4" s="1"/>
  <c r="BP64" i="3"/>
  <c r="AP64" i="3"/>
  <c r="BO69" i="3"/>
  <c r="BO103" i="3" s="1"/>
  <c r="BO129" i="3" s="1"/>
  <c r="AL64" i="4"/>
  <c r="AL69" i="4" s="1"/>
  <c r="AL103" i="4" s="1"/>
  <c r="AL129" i="4" s="1"/>
  <c r="AI142" i="4" s="1"/>
  <c r="AE143" i="4" s="1"/>
  <c r="AL69" i="3"/>
  <c r="AL103" i="3" s="1"/>
  <c r="AL129" i="3" s="1"/>
  <c r="BR61" i="3"/>
  <c r="AX61" i="3"/>
  <c r="AX61" i="4" s="1"/>
  <c r="BF59" i="3"/>
  <c r="BF59" i="4" s="1"/>
  <c r="BT59" i="3"/>
  <c r="BP63" i="3"/>
  <c r="AP63" i="3"/>
  <c r="AP63" i="4" s="1"/>
  <c r="AT62" i="3"/>
  <c r="AT62" i="4" s="1"/>
  <c r="BQ62" i="3"/>
  <c r="BO64" i="4"/>
  <c r="BN69" i="4"/>
  <c r="BN103" i="4" s="1"/>
  <c r="BN129" i="4" s="1"/>
  <c r="AI142" i="3" l="1"/>
  <c r="AE143" i="3" s="1"/>
  <c r="BQ63" i="3"/>
  <c r="AT63" i="3"/>
  <c r="AT63" i="4" s="1"/>
  <c r="BJ59" i="3"/>
  <c r="BJ59" i="4" s="1"/>
  <c r="BU59" i="3"/>
  <c r="AP64" i="4"/>
  <c r="AP69" i="4" s="1"/>
  <c r="AP103" i="4" s="1"/>
  <c r="AP129" i="4" s="1"/>
  <c r="AM142" i="4" s="1"/>
  <c r="AP69" i="3"/>
  <c r="AP103" i="3" s="1"/>
  <c r="AP129" i="3" s="1"/>
  <c r="AM142" i="3" s="1"/>
  <c r="BS61" i="3"/>
  <c r="BB61" i="3"/>
  <c r="BB61" i="4" s="1"/>
  <c r="BQ64" i="3"/>
  <c r="AT64" i="3"/>
  <c r="BP69" i="3"/>
  <c r="BP103" i="3" s="1"/>
  <c r="BP129" i="3" s="1"/>
  <c r="BP64" i="4"/>
  <c r="BO69" i="4"/>
  <c r="BO103" i="4" s="1"/>
  <c r="BO129" i="4" s="1"/>
  <c r="AX62" i="3"/>
  <c r="AX62" i="4" s="1"/>
  <c r="BR62" i="3"/>
  <c r="BF60" i="3"/>
  <c r="BF60" i="4" s="1"/>
  <c r="BT60" i="3"/>
  <c r="BJ60" i="3" s="1"/>
  <c r="BJ60" i="4" s="1"/>
  <c r="BU60" i="3" l="1"/>
  <c r="BT61" i="3"/>
  <c r="BJ61" i="3" s="1"/>
  <c r="BJ61" i="4" s="1"/>
  <c r="BF61" i="3"/>
  <c r="BF61" i="4" s="1"/>
  <c r="AT64" i="4"/>
  <c r="AT69" i="4" s="1"/>
  <c r="AT103" i="4" s="1"/>
  <c r="AT129" i="4" s="1"/>
  <c r="AQ142" i="4" s="1"/>
  <c r="AM143" i="4" s="1"/>
  <c r="AT69" i="3"/>
  <c r="AT103" i="3" s="1"/>
  <c r="AT129" i="3" s="1"/>
  <c r="AQ142" i="3" s="1"/>
  <c r="AM143" i="3" s="1"/>
  <c r="BQ64" i="4"/>
  <c r="BP69" i="4"/>
  <c r="BP103" i="4" s="1"/>
  <c r="BP129" i="4" s="1"/>
  <c r="BS62" i="3"/>
  <c r="BB62" i="3"/>
  <c r="BB62" i="4" s="1"/>
  <c r="BR64" i="3"/>
  <c r="AX64" i="3"/>
  <c r="BQ69" i="3"/>
  <c r="BQ103" i="3" s="1"/>
  <c r="BQ129" i="3" s="1"/>
  <c r="BR63" i="3"/>
  <c r="AX63" i="3"/>
  <c r="AX63" i="4" s="1"/>
  <c r="BU61" i="3" l="1"/>
  <c r="BB63" i="3"/>
  <c r="BB63" i="4" s="1"/>
  <c r="BS63" i="3"/>
  <c r="AX64" i="4"/>
  <c r="AX69" i="4" s="1"/>
  <c r="AX103" i="4" s="1"/>
  <c r="AX129" i="4" s="1"/>
  <c r="AU142" i="4" s="1"/>
  <c r="AX69" i="3"/>
  <c r="AX103" i="3" s="1"/>
  <c r="AX129" i="3" s="1"/>
  <c r="AU142" i="3" s="1"/>
  <c r="BS64" i="3"/>
  <c r="BB64" i="3"/>
  <c r="BR69" i="3"/>
  <c r="BR103" i="3" s="1"/>
  <c r="BR129" i="3" s="1"/>
  <c r="BT62" i="3"/>
  <c r="BJ62" i="3" s="1"/>
  <c r="BJ62" i="4" s="1"/>
  <c r="BF62" i="3"/>
  <c r="BF62" i="4" s="1"/>
  <c r="BR64" i="4"/>
  <c r="BQ69" i="4"/>
  <c r="BQ103" i="4" s="1"/>
  <c r="BQ129" i="4" s="1"/>
  <c r="BU62" i="3" l="1"/>
  <c r="BF64" i="3"/>
  <c r="BT64" i="3"/>
  <c r="BS69" i="3"/>
  <c r="BS103" i="3" s="1"/>
  <c r="BS129" i="3" s="1"/>
  <c r="BS64" i="4"/>
  <c r="BR69" i="4"/>
  <c r="BR103" i="4" s="1"/>
  <c r="BR129" i="4" s="1"/>
  <c r="BF63" i="3"/>
  <c r="BF63" i="4" s="1"/>
  <c r="BT63" i="3"/>
  <c r="BB64" i="4"/>
  <c r="BB69" i="4" s="1"/>
  <c r="BB103" i="4" s="1"/>
  <c r="BB129" i="4" s="1"/>
  <c r="AY142" i="4" s="1"/>
  <c r="AU143" i="4" s="1"/>
  <c r="BB69" i="3"/>
  <c r="BB103" i="3" s="1"/>
  <c r="BB129" i="3" s="1"/>
  <c r="AY142" i="3" s="1"/>
  <c r="AU143" i="3" s="1"/>
  <c r="BJ64" i="3" l="1"/>
  <c r="BT69" i="3"/>
  <c r="BT103" i="3" s="1"/>
  <c r="BT129" i="3" s="1"/>
  <c r="BU64" i="3"/>
  <c r="BJ63" i="3"/>
  <c r="BJ63" i="4" s="1"/>
  <c r="BU63" i="3"/>
  <c r="BT64" i="4"/>
  <c r="BT69" i="4" s="1"/>
  <c r="BT103" i="4" s="1"/>
  <c r="BT129" i="4" s="1"/>
  <c r="BS69" i="4"/>
  <c r="BS103" i="4" s="1"/>
  <c r="BS129" i="4" s="1"/>
  <c r="BF64" i="4"/>
  <c r="BF69" i="4" s="1"/>
  <c r="BF103" i="4" s="1"/>
  <c r="BF129" i="4" s="1"/>
  <c r="BC142" i="4" s="1"/>
  <c r="BF69" i="3"/>
  <c r="BF103" i="3" s="1"/>
  <c r="BF129" i="3" s="1"/>
  <c r="BC142" i="3" s="1"/>
  <c r="BU69" i="3" l="1"/>
  <c r="BU103" i="3" s="1"/>
  <c r="BU129" i="3" s="1"/>
  <c r="BU64" i="4"/>
  <c r="BU69" i="4" s="1"/>
  <c r="BU103" i="4" s="1"/>
  <c r="BU129" i="4" s="1"/>
  <c r="BJ64" i="4"/>
  <c r="BJ69" i="4" s="1"/>
  <c r="BJ103" i="4" s="1"/>
  <c r="BJ129" i="4" s="1"/>
  <c r="BG142" i="4" s="1"/>
  <c r="BC143" i="4" s="1"/>
  <c r="BJ69" i="3"/>
  <c r="BJ103" i="3" s="1"/>
  <c r="BJ129" i="3" s="1"/>
  <c r="BG142" i="3" s="1"/>
  <c r="BC143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Pavel</author>
    <author>HOME</author>
    <author>Брежнев</author>
  </authors>
  <commentList>
    <comment ref="BE20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Pavel:</t>
        </r>
        <r>
          <rPr>
            <sz val="9"/>
            <color indexed="81"/>
            <rFont val="Tahoma"/>
            <family val="2"/>
            <charset val="204"/>
          </rPr>
          <t xml:space="preserve">
Виберіть потрібну форму роботи</t>
        </r>
      </text>
    </comment>
    <comment ref="BF20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Pavel:</t>
        </r>
        <r>
          <rPr>
            <sz val="9"/>
            <color indexed="81"/>
            <rFont val="Tahoma"/>
            <family val="2"/>
            <charset val="204"/>
          </rPr>
          <t xml:space="preserve">
Виберіть потрібну форму роботи</t>
        </r>
      </text>
    </comment>
    <comment ref="BG20" authorId="1" shapeId="0" xr:uid="{00000000-0006-0000-0100-000003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Виберіть потрібну форму роботи</t>
        </r>
      </text>
    </comment>
    <comment ref="BB25" authorId="2" shapeId="0" xr:uid="{F5B67F65-A23D-48CC-B373-6B8D5445E4EF}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C25" authorId="2" shapeId="0" xr:uid="{3BE4EF52-76A3-4671-93D3-B9D8425DE072}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D25" authorId="2" shapeId="0" xr:uid="{8937A766-9033-4372-97BB-019C207ABA86}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E25" authorId="2" shapeId="0" xr:uid="{7900FB7A-6056-4B0F-BD41-1510061A516D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F25" authorId="2" shapeId="0" xr:uid="{959C3DCB-E71C-457C-83F5-419B93133C4A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G25" authorId="2" shapeId="0" xr:uid="{CB2DC453-8F3E-472F-9FE5-865585FBDFE4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H25" authorId="2" shapeId="0" xr:uid="{4D9EA250-8E85-4847-81BF-F6F36F54CAE9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B26" authorId="2" shapeId="0" xr:uid="{00000000-0006-0000-0100-00000B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C26" authorId="2" shapeId="0" xr:uid="{00000000-0006-0000-0100-00000C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D26" authorId="2" shapeId="0" xr:uid="{00000000-0006-0000-0100-00000D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E26" authorId="2" shapeId="0" xr:uid="{00000000-0006-0000-0100-00000E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F26" authorId="2" shapeId="0" xr:uid="{00000000-0006-0000-0100-00000F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G26" authorId="2" shapeId="0" xr:uid="{00000000-0006-0000-0100-000010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H26" authorId="2" shapeId="0" xr:uid="{00000000-0006-0000-0100-000011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HOME</author>
  </authors>
  <commentList>
    <comment ref="Y91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HOME:Зазначте кількість годин на виконання кваліфікаційної роботи</t>
        </r>
      </text>
    </comment>
    <comment ref="A96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Номер зміниться автоматично за наявності кваліфікаційної роботи</t>
        </r>
      </text>
    </comment>
    <comment ref="H116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Внести визначений номер семестру (7 або 8)</t>
        </r>
      </text>
    </comment>
    <comment ref="H117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Дублюється номер вказаний в клітинці вище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Брежнев</author>
  </authors>
  <commentList>
    <comment ref="BB25" authorId="0" shapeId="0" xr:uid="{B5DE57C2-981A-49EF-BF53-5288AB8204F3}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C25" authorId="0" shapeId="0" xr:uid="{822AF914-50E3-472A-8975-84ACA6CBFE16}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D25" authorId="0" shapeId="0" xr:uid="{2A8308BB-C47A-408B-84D5-65099FAAC2F6}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E25" authorId="0" shapeId="0" xr:uid="{B7BE6805-9FEE-4B4C-8DC5-9DB1CB6E920F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F25" authorId="0" shapeId="0" xr:uid="{E4CF9232-0431-4DCB-83AD-8631F82F374C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G25" authorId="0" shapeId="0" xr:uid="{83B51F7E-0FE6-4409-824C-C6CEABF763FE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H25" authorId="0" shapeId="0" xr:uid="{A94AD342-CA9C-41B7-ACA8-CB2C52F7B079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B26" authorId="0" shapeId="0" xr:uid="{00000000-0006-0000-0300-000008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C26" authorId="0" shapeId="0" xr:uid="{00000000-0006-0000-0300-000009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D26" authorId="0" shapeId="0" xr:uid="{00000000-0006-0000-0300-00000A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E26" authorId="0" shapeId="0" xr:uid="{00000000-0006-0000-0300-00000B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F26" authorId="0" shapeId="0" xr:uid="{00000000-0006-0000-0300-00000C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G26" authorId="0" shapeId="0" xr:uid="{00000000-0006-0000-0300-00000D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H26" authorId="0" shapeId="0" xr:uid="{00000000-0006-0000-0300-00000E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</commentList>
</comments>
</file>

<file path=xl/sharedStrings.xml><?xml version="1.0" encoding="utf-8"?>
<sst xmlns="http://schemas.openxmlformats.org/spreadsheetml/2006/main" count="755" uniqueCount="357">
  <si>
    <t>Самостійна робота</t>
  </si>
  <si>
    <t>№</t>
  </si>
  <si>
    <t>Семестр</t>
  </si>
  <si>
    <t>Обсяг годин</t>
  </si>
  <si>
    <t>шифр</t>
  </si>
  <si>
    <t>назва</t>
  </si>
  <si>
    <t>денна</t>
  </si>
  <si>
    <t>ПЛАН НАВЧАЛЬНОГО ПРОЦЕСУ</t>
  </si>
  <si>
    <t>Назва дисциплін</t>
  </si>
  <si>
    <t>Шифр кафедри</t>
  </si>
  <si>
    <t>Розподіл за семестрами</t>
  </si>
  <si>
    <t>Розподіл за курсами і семестрами</t>
  </si>
  <si>
    <t>Екзамени</t>
  </si>
  <si>
    <t>Заліки</t>
  </si>
  <si>
    <t>Курс. проект</t>
  </si>
  <si>
    <t>Курс. робота</t>
  </si>
  <si>
    <t>Інд. завдання</t>
  </si>
  <si>
    <t>Разом</t>
  </si>
  <si>
    <t>I</t>
  </si>
  <si>
    <t>II</t>
  </si>
  <si>
    <t>III</t>
  </si>
  <si>
    <t>IV</t>
  </si>
  <si>
    <t>Годин</t>
  </si>
  <si>
    <t>Кредити ECTS</t>
  </si>
  <si>
    <t>#</t>
  </si>
  <si>
    <t>_</t>
  </si>
  <si>
    <t>Виробнича практика</t>
  </si>
  <si>
    <t>ІНФОРМАЦІЙНА ЧАСТИНА</t>
  </si>
  <si>
    <t>ВИРОБНИЧІ ПРАКТИКИ</t>
  </si>
  <si>
    <t>Назва</t>
  </si>
  <si>
    <t>Кіль. Тижн</t>
  </si>
  <si>
    <t>Кредитів</t>
  </si>
  <si>
    <t>К-сть годин у кредиті=</t>
  </si>
  <si>
    <t>Атестація</t>
  </si>
  <si>
    <t>% СРС</t>
  </si>
  <si>
    <t>S</t>
  </si>
  <si>
    <t>Кредити за семестрами</t>
  </si>
  <si>
    <t>Увага! Ця частина плану - НЕ  ДРУКУЄТЬСЯ!</t>
  </si>
  <si>
    <t xml:space="preserve">Разом: </t>
  </si>
  <si>
    <t>Увага!Зони зафарбовані жовтим кольором - розраховуються автоматично!</t>
  </si>
  <si>
    <t>Спеціалізація:</t>
  </si>
  <si>
    <t>"Затверджую"</t>
  </si>
  <si>
    <t>Ректор СНУ ім. В. Даля</t>
  </si>
  <si>
    <t>Міністерство освіти і науки України</t>
  </si>
  <si>
    <t>ІІ. Зведені дані по використанню часу (тижнів)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</si>
  <si>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</si>
  <si>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</si>
  <si>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</si>
  <si>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</si>
  <si>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</si>
  <si>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</si>
  <si>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</si>
  <si>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</si>
  <si>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</si>
  <si>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</si>
  <si>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</si>
  <si>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</si>
  <si>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</si>
  <si>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Теоретичне навчання</t>
  </si>
  <si>
    <t>Навчальна практика</t>
  </si>
  <si>
    <t>Канікули</t>
  </si>
  <si>
    <t>Всього</t>
  </si>
  <si>
    <t>І</t>
  </si>
  <si>
    <t>ІІ</t>
  </si>
  <si>
    <t>ІІІ</t>
  </si>
  <si>
    <t>ІV</t>
  </si>
  <si>
    <t>ТЕОРЕТИЧНЕ НАВЧАННЯ</t>
  </si>
  <si>
    <t>::</t>
  </si>
  <si>
    <t xml:space="preserve"> =</t>
  </si>
  <si>
    <t>КАНІКУЛИ</t>
  </si>
  <si>
    <t>//</t>
  </si>
  <si>
    <t>ПРАКТИКИ:</t>
  </si>
  <si>
    <t>К - Комп'ютерна; В - Виробнича; Н - Навчальна; ЗЕ - Загально-екологічна; НП - Наукова; П - Переддипломна; КТ - Конструкторсько-Технологічна; ПТ - Проектно-Технологічна;</t>
  </si>
  <si>
    <t>=</t>
  </si>
  <si>
    <t>А</t>
  </si>
  <si>
    <t>Інд.з.  обовязкових+дисц ВНЗ</t>
  </si>
  <si>
    <t>К-сть очних тижнів в семестрах</t>
  </si>
  <si>
    <t>КР</t>
  </si>
  <si>
    <t>КПр</t>
  </si>
  <si>
    <t>кредит</t>
  </si>
  <si>
    <t>кредита</t>
  </si>
  <si>
    <t>кредити</t>
  </si>
  <si>
    <t>___________________________  О.В. Поркуян</t>
  </si>
  <si>
    <t>Рік прийому</t>
  </si>
  <si>
    <t xml:space="preserve">Галузь знань  </t>
  </si>
  <si>
    <t>Спеціальність</t>
  </si>
  <si>
    <t>Подсчет курсовых проектов и курс. Работ</t>
  </si>
  <si>
    <t>Подсчет зачетов</t>
  </si>
  <si>
    <t xml:space="preserve">Заліки </t>
  </si>
  <si>
    <t>ФіБС</t>
  </si>
  <si>
    <t>ОбОп</t>
  </si>
  <si>
    <t>ЕП</t>
  </si>
  <si>
    <t>ПМВ</t>
  </si>
  <si>
    <t>ГРФП</t>
  </si>
  <si>
    <t>ЛУБРТ</t>
  </si>
  <si>
    <t>КІСУ</t>
  </si>
  <si>
    <t>ЕА</t>
  </si>
  <si>
    <t>ПМ</t>
  </si>
  <si>
    <t>ХІЕ</t>
  </si>
  <si>
    <t>ЕІ</t>
  </si>
  <si>
    <t>ТЛП</t>
  </si>
  <si>
    <t>МПМ</t>
  </si>
  <si>
    <t>ЗЛФВ</t>
  </si>
  <si>
    <t>ППСР</t>
  </si>
  <si>
    <t>УФЖ</t>
  </si>
  <si>
    <t>ПС</t>
  </si>
  <si>
    <t>ГП</t>
  </si>
  <si>
    <t>КП</t>
  </si>
  <si>
    <t>2</t>
  </si>
  <si>
    <t>Подсчет екзаменів</t>
  </si>
  <si>
    <t>Іспити</t>
  </si>
  <si>
    <t>К.проекти</t>
  </si>
  <si>
    <t>К.роботи</t>
  </si>
  <si>
    <t>Форма навчання</t>
  </si>
  <si>
    <t>Практика</t>
  </si>
  <si>
    <t>Освітній ступінь:</t>
  </si>
  <si>
    <t>ОСВІТНІЙ СТУПІНЬ</t>
  </si>
  <si>
    <t>ЕКЗАМЕНАЦІЙНА СЕСІЯ</t>
  </si>
  <si>
    <t>Недрукуєма інформація</t>
  </si>
  <si>
    <t>В друкуєму зону внести тільки ті позначення, які використовуються у цьому плані</t>
  </si>
  <si>
    <t>підготовки здобувачів вищої освіти</t>
  </si>
  <si>
    <t>Східноукраїнський національний університет імені Володимира Даля</t>
  </si>
  <si>
    <t>ЗАТПТМ</t>
  </si>
  <si>
    <t>КНІ</t>
  </si>
  <si>
    <t>ПРАВО</t>
  </si>
  <si>
    <t>ФКІД</t>
  </si>
  <si>
    <t>ПЕД</t>
  </si>
  <si>
    <r>
      <t xml:space="preserve">Увага! Після узгодження графіку занять у 8 семестрі запишіть к-ть тижнів у клітину </t>
    </r>
    <r>
      <rPr>
        <b/>
        <sz val="12"/>
        <color indexed="10"/>
        <rFont val="Calibri"/>
        <family val="2"/>
        <charset val="204"/>
      </rPr>
      <t>BP4</t>
    </r>
    <r>
      <rPr>
        <b/>
        <sz val="12"/>
        <rFont val="Calibri"/>
        <family val="2"/>
        <charset val="204"/>
      </rPr>
      <t xml:space="preserve"> на листі "ПЛАН НАВЧАЛЬНОГО ПРОЦЕСУ"</t>
    </r>
  </si>
  <si>
    <t>ПУММ</t>
  </si>
  <si>
    <t>МіЕТ</t>
  </si>
  <si>
    <t>БУПП</t>
  </si>
  <si>
    <t>ІА</t>
  </si>
  <si>
    <t>ІМПК</t>
  </si>
  <si>
    <t>За програмою</t>
  </si>
  <si>
    <t>2.10</t>
  </si>
  <si>
    <t>%</t>
  </si>
  <si>
    <t>1</t>
  </si>
  <si>
    <t>2.</t>
  </si>
  <si>
    <t>2.11</t>
  </si>
  <si>
    <t>2.12</t>
  </si>
  <si>
    <t>2.13</t>
  </si>
  <si>
    <t>2.14</t>
  </si>
  <si>
    <t>2.15</t>
  </si>
  <si>
    <t>2.16</t>
  </si>
  <si>
    <t>2.17</t>
  </si>
  <si>
    <t>2.18</t>
  </si>
  <si>
    <t>Філософія</t>
  </si>
  <si>
    <t>Курсові проекти (роботи)</t>
  </si>
  <si>
    <t xml:space="preserve"> курсові проекти</t>
  </si>
  <si>
    <t xml:space="preserve"> курсові роботи</t>
  </si>
  <si>
    <t>годин</t>
  </si>
  <si>
    <t>Іноземна мова</t>
  </si>
  <si>
    <t>2.19</t>
  </si>
  <si>
    <t>2.20</t>
  </si>
  <si>
    <t>2.01</t>
  </si>
  <si>
    <t>2.02</t>
  </si>
  <si>
    <t>2.03</t>
  </si>
  <si>
    <t>2.04</t>
  </si>
  <si>
    <t>2.05</t>
  </si>
  <si>
    <t>2.06</t>
  </si>
  <si>
    <t>2.07</t>
  </si>
  <si>
    <t>2.08</t>
  </si>
  <si>
    <t>2.09</t>
  </si>
  <si>
    <t>Інформаційні технології</t>
  </si>
  <si>
    <t>Психологія ділового спілкування</t>
  </si>
  <si>
    <t>Українська мова (за професійним спрямуванням)</t>
  </si>
  <si>
    <t>Історія України і  української культури</t>
  </si>
  <si>
    <t>Обов’язкові освітні компоненти</t>
  </si>
  <si>
    <t>Вибіркові освітні компоненти</t>
  </si>
  <si>
    <t>Вибіркова дисципліна 1</t>
  </si>
  <si>
    <t>Вибіркова дисципліна 2</t>
  </si>
  <si>
    <t>Вибіркова дисципліна 3</t>
  </si>
  <si>
    <t>Вибіркова дисципліна 4</t>
  </si>
  <si>
    <t>Вибіркова дисципліна 5</t>
  </si>
  <si>
    <t>Вибіркова дисципліна 6</t>
  </si>
  <si>
    <t>Вибіркова дисципліна 7</t>
  </si>
  <si>
    <t>Вибіркова дисципліна 8</t>
  </si>
  <si>
    <t>Вибіркова дисципліна 9</t>
  </si>
  <si>
    <t>Вибіркова дисципліна 10</t>
  </si>
  <si>
    <t>Вибіркова дисципліна 11</t>
  </si>
  <si>
    <t>Вибіркова дисципліна 12</t>
  </si>
  <si>
    <t>Фізичне виховання</t>
  </si>
  <si>
    <t>Лекції</t>
  </si>
  <si>
    <t>Лабораторні роботи</t>
  </si>
  <si>
    <t>Практичні заняття(семінари)</t>
  </si>
  <si>
    <t xml:space="preserve">НАВЧАЛЬНИЙ   ПЛАН </t>
  </si>
  <si>
    <t xml:space="preserve">І. Графік навчального процесу </t>
  </si>
  <si>
    <t>Схвалено:</t>
  </si>
  <si>
    <t>кільскість аудиторних годин і кредитів за семестр</t>
  </si>
  <si>
    <t>бакалавр</t>
  </si>
  <si>
    <t>заочна (дистанційна)</t>
  </si>
  <si>
    <t>Обов'язкові дисципліни ( в середньому год./тижд.)</t>
  </si>
  <si>
    <t>План складено у відповідності до</t>
  </si>
  <si>
    <t xml:space="preserve"> (назва освітньої програми)</t>
  </si>
  <si>
    <t>а також згідно вимог</t>
  </si>
  <si>
    <t xml:space="preserve"> (назва професійного стандарту, за наявності)</t>
  </si>
  <si>
    <t>Кафедра</t>
  </si>
  <si>
    <t>(вчений ступінь, вчене звання, прізвище та ініціали)</t>
  </si>
  <si>
    <t xml:space="preserve">Завідувач кафедри </t>
  </si>
  <si>
    <t>1.1</t>
  </si>
  <si>
    <t>Навчальні дисципліни</t>
  </si>
  <si>
    <t>1.2</t>
  </si>
  <si>
    <t>1.2.01</t>
  </si>
  <si>
    <t>1.2.02</t>
  </si>
  <si>
    <t>1.2.03</t>
  </si>
  <si>
    <t>1.2.04</t>
  </si>
  <si>
    <t>1.2.05</t>
  </si>
  <si>
    <t>1.2.06</t>
  </si>
  <si>
    <t>1.2.07</t>
  </si>
  <si>
    <t>1.2.08</t>
  </si>
  <si>
    <t>1.3</t>
  </si>
  <si>
    <t>1.3.01</t>
  </si>
  <si>
    <t>1.4</t>
  </si>
  <si>
    <t>1.3.02</t>
  </si>
  <si>
    <t>1.3.03</t>
  </si>
  <si>
    <t>1.3.04</t>
  </si>
  <si>
    <t>1.3.05</t>
  </si>
  <si>
    <t>1.4.01</t>
  </si>
  <si>
    <t xml:space="preserve">Обов'язкові компоненти разом: </t>
  </si>
  <si>
    <t>Вибіркова дисципліна 13</t>
  </si>
  <si>
    <t>Вибіркова дисципліна 14</t>
  </si>
  <si>
    <t>Вибіркова дисципліна 15</t>
  </si>
  <si>
    <t>Вибіркова дисципліна 16</t>
  </si>
  <si>
    <t>Вибіркова дисципліна 17</t>
  </si>
  <si>
    <t>Вибіркова дисципліна 18</t>
  </si>
  <si>
    <t>Вибіркова дисципліна 19</t>
  </si>
  <si>
    <t>Вибіркова дисципліна 20</t>
  </si>
  <si>
    <t xml:space="preserve">Вибіркові компоненти разом: </t>
  </si>
  <si>
    <t>3</t>
  </si>
  <si>
    <t>10</t>
  </si>
  <si>
    <t xml:space="preserve">Разом навчальні дисципліни: </t>
  </si>
  <si>
    <t xml:space="preserve">Разом курсові проекти (роботи): </t>
  </si>
  <si>
    <t xml:space="preserve">Разом практика: </t>
  </si>
  <si>
    <t>Кваліфікаційна робота</t>
  </si>
  <si>
    <t xml:space="preserve">  Кількість:</t>
  </si>
  <si>
    <t>Обсяг кредитів ECTS:</t>
  </si>
  <si>
    <t>у тому числі:</t>
  </si>
  <si>
    <t xml:space="preserve">  - за семестр</t>
  </si>
  <si>
    <t xml:space="preserve">  - за рік</t>
  </si>
  <si>
    <t xml:space="preserve">  - вибіркова частина плану</t>
  </si>
  <si>
    <t xml:space="preserve">  - кваліфікаційна робота</t>
  </si>
  <si>
    <t xml:space="preserve">  - курсових проектів</t>
  </si>
  <si>
    <t xml:space="preserve">  - курсових робіт</t>
  </si>
  <si>
    <t xml:space="preserve">  - інд. завдань</t>
  </si>
  <si>
    <t xml:space="preserve">  - іспитів</t>
  </si>
  <si>
    <t xml:space="preserve">  - заліків</t>
  </si>
  <si>
    <t>Декан юридичного факультету  _____________   Арсентьєва О.С.</t>
  </si>
  <si>
    <t>Декан факультету інженерії  _____________   Кудрявцев С.О,</t>
  </si>
  <si>
    <t>Декан факультету інформаційних технологій та електроніки  _____________   Митрохін С.О.</t>
  </si>
  <si>
    <t>Боровік П.В.</t>
  </si>
  <si>
    <t>Голова Вченої ради_______________ проф. Поркуян О.В.</t>
  </si>
  <si>
    <t>(підпис)</t>
  </si>
  <si>
    <t>Обов'язкові дисципліни (аудиторних занять)</t>
  </si>
  <si>
    <t>ОСНОВНІ РЕКОМЕНДАЦІЇ ЩОДО ФОРМУВАННЯ НАВЧАЛЬНИХ ПЛАНІВ В ДАНОМУ ШАБЛОНІ</t>
  </si>
  <si>
    <t xml:space="preserve">    1. Формування навчальних планів має відповідати вимогам "Положення про порядок формування навчальних планів у Східноукраїнському національному університету імені Володимира Даля ".</t>
  </si>
  <si>
    <t xml:space="preserve">          - графіку навчального процесу;</t>
  </si>
  <si>
    <t xml:space="preserve">          - зведених даних по використанню часу (тижнів).</t>
  </si>
  <si>
    <t xml:space="preserve">    2.Формування навчальних планів слід починати з денної форми навчання, а саме заповнити титульну сторінку (вкладка "Титул денна")  та власне план навчального процесу (вкладка "ПЛАН НАВЧАЛЬНОГО ПРОЦЕСУ ДЕННА").</t>
  </si>
  <si>
    <t>ПРАКТИКИ:  В - виробнича;  П - переддипломна</t>
  </si>
  <si>
    <t>НЗ</t>
  </si>
  <si>
    <t>Настановні заняття</t>
  </si>
  <si>
    <t>Екзаменацій- на сесія</t>
  </si>
  <si>
    <t>НАСТАНОВНІ ЗАНЯТТЯ</t>
  </si>
  <si>
    <t>ПІДГОТОВКА КВАЛІФІКАЦІЙНОЇ РОБОТИ</t>
  </si>
  <si>
    <t xml:space="preserve">    4. Часткове наповнення титульної сторінки (вкладка "Титул заочна") навчального плану заочної форми виконується автоматично, за виключенням:</t>
  </si>
  <si>
    <t xml:space="preserve">    5. Також автоматично заповнюється план навчального процесу заочної форми (вкладка "ПЛАН НАВЧАЛЬНОГО ПРОЦЕСУ ЗАОЧНА").</t>
  </si>
  <si>
    <t xml:space="preserve">    6. В разі якщо кількість годин обрахованих автоматично для заочної форми навчання має бути іншою, то достатньо зайти в необхідну клітинку та внести корегування вручну.</t>
  </si>
  <si>
    <t xml:space="preserve">    7. При заповненні плану навчального процесу денної форми, невиконання певних вимог призводить до зміни кольору окремих клітинок, а саме:</t>
  </si>
  <si>
    <t xml:space="preserve">   7.1. Якщо кількість годин аудиторного навантаження непарна;</t>
  </si>
  <si>
    <t xml:space="preserve">    7.2.  Якщо кількість аудитоних годин більша за 50% від загальної кількості годин відведених на її вивчення;</t>
  </si>
  <si>
    <t xml:space="preserve">    7.3. Якщо номер семестру для "Вибіркова дисципліна 11" не є 7 або 8;</t>
  </si>
  <si>
    <t xml:space="preserve">    7.4. Якщо обсяг кредитів ЄКТС підготовки бакалавра не дорівнює 240;</t>
  </si>
  <si>
    <t xml:space="preserve">    7.5. Якщо суммарна кількість заліків та іспитів більша за 9, або обсяг кредитів за семестр не дорівнює 30;</t>
  </si>
  <si>
    <t xml:space="preserve">    7.6. Якщо для заочної форми навчання суммарна кількість аудиторних занять для обов'язкових дисциплін за 1-й та 2-й семестр більша за 48 годи, та починаючи 3-го семестра більша за 36 годин;</t>
  </si>
  <si>
    <t xml:space="preserve">    8. В підрозділі "Кваліфікаційна робота", якщо вона передбачена освітньою програмою слід вказати її назву та загальну кількість кредитів. Якщо її нема ці строки необхідно скрити.</t>
  </si>
  <si>
    <t xml:space="preserve">    9. В підрозділі "Атестація" вкажіть одну або декілька форм атестації здобувачів вищої освіти, котрі визначені відповідним стандартом вищої освіти (освітньою програмою).  Кредити на атестацію не виділяються, тому відповідні клітинки заблоковано.</t>
  </si>
  <si>
    <t xml:space="preserve">    3. Зверніть увагу, що на титульній сторінці в розділі "ІІ. Зведені дані по використанню часу (тижнів)" назву 6-го стовпця можна змінювати в залежності від наявності або відтіності випускної кваліфікаційної роботи та форм атестації, передбачених освітньою програмою.</t>
  </si>
  <si>
    <t>Переддипломна практика</t>
  </si>
  <si>
    <t>Виконання кваліф. роботи</t>
  </si>
  <si>
    <t>кількість тижнів теоретичного навчання у семестрі</t>
  </si>
  <si>
    <t>Безпека життєдіяльності, основи охорони праці, цивільний захист</t>
  </si>
  <si>
    <t>1.1.0</t>
  </si>
  <si>
    <t>1.1.</t>
  </si>
  <si>
    <t xml:space="preserve">Вченою радою Східноукраїнського національного університету імені Володимира Даля, протокол № _____ від "___"_______ </t>
  </si>
  <si>
    <t xml:space="preserve"> р.</t>
  </si>
  <si>
    <t>"</t>
  </si>
  <si>
    <t>р.</t>
  </si>
  <si>
    <t>Директор центру організаційно-методичного забезпечення освітньої діяльності</t>
  </si>
  <si>
    <t>Індивідуальні завдання</t>
  </si>
  <si>
    <t>ФВТ</t>
  </si>
  <si>
    <t>Декан факультету транспорту і будівництва __________   Кузьменко С.В.</t>
  </si>
  <si>
    <t>Декан факультету економіки і управління  ____________   Івченко Є.А.</t>
  </si>
  <si>
    <t>ФБС</t>
  </si>
  <si>
    <t>МЕТ</t>
  </si>
  <si>
    <t>Право</t>
  </si>
  <si>
    <t>Пед</t>
  </si>
  <si>
    <t>ІТП</t>
  </si>
  <si>
    <t>ЮФ</t>
  </si>
  <si>
    <t>ФГСН</t>
  </si>
  <si>
    <t>ФІТЕ</t>
  </si>
  <si>
    <t>ФТБ</t>
  </si>
  <si>
    <t>ФЕУ</t>
  </si>
  <si>
    <t>Гарант освітньої програми</t>
  </si>
  <si>
    <t>Декан факультету</t>
  </si>
  <si>
    <t>Декан факультету гуманітарних та соціальних наук  _____________   Кузьміна С.Л.</t>
  </si>
  <si>
    <t>Декан факультету здоров’я людини  ____________  Тарасов В.Ю.</t>
  </si>
  <si>
    <t>Декан аграрного факультету   _____________   Мартинець Л.А.</t>
  </si>
  <si>
    <t>кількість тижнів настановних занять у семестрі</t>
  </si>
  <si>
    <t>ІФП</t>
  </si>
  <si>
    <t>ЗТЕ</t>
  </si>
  <si>
    <t>ТХТ</t>
  </si>
  <si>
    <t>АЛ</t>
  </si>
  <si>
    <t>БАГЗ</t>
  </si>
  <si>
    <t>РМЕЕЗОП</t>
  </si>
  <si>
    <t>МВПАК</t>
  </si>
  <si>
    <t>ФІ</t>
  </si>
  <si>
    <t>ФЗЛ</t>
  </si>
  <si>
    <t>АФ</t>
  </si>
  <si>
    <t>ПС, ППСР</t>
  </si>
  <si>
    <t>07</t>
  </si>
  <si>
    <t>П</t>
  </si>
  <si>
    <t>Вища математика для економістів</t>
  </si>
  <si>
    <t>Статистика та економетріка</t>
  </si>
  <si>
    <t>Економічна теорія</t>
  </si>
  <si>
    <t>Економіка підприємства та мікроекономіка</t>
  </si>
  <si>
    <t>Маркетинг та дослідження ринку</t>
  </si>
  <si>
    <t>Основи менеджменту та підприємництва</t>
  </si>
  <si>
    <t>Міжнародний бізнес</t>
  </si>
  <si>
    <t>Економічний аналіз та прогнозування</t>
  </si>
  <si>
    <t>Облік і аудит</t>
  </si>
  <si>
    <t>Податкова система</t>
  </si>
  <si>
    <t>Фінанси</t>
  </si>
  <si>
    <t>Гроші та кредит</t>
  </si>
  <si>
    <t>Корпоративні фінанси</t>
  </si>
  <si>
    <t>Переддипломна</t>
  </si>
  <si>
    <t>Кваліфікаційна робота бакалавра</t>
  </si>
  <si>
    <t>Управління проєктами</t>
  </si>
  <si>
    <t>Міжнародні інститути та організації</t>
  </si>
  <si>
    <t>Господарське право</t>
  </si>
  <si>
    <t>073</t>
  </si>
  <si>
    <t>Менеджмент</t>
  </si>
  <si>
    <t>Макроекономіка</t>
  </si>
  <si>
    <t xml:space="preserve">Методи прогнозування </t>
  </si>
  <si>
    <t>Теорія галузевих ринків</t>
  </si>
  <si>
    <t xml:space="preserve">Теорія організацій та організація діяльності </t>
  </si>
  <si>
    <t>Планування (галузеве)</t>
  </si>
  <si>
    <t>Мотиваційний менеджмент</t>
  </si>
  <si>
    <t>Управління ресурсами і витратами</t>
  </si>
  <si>
    <t>Управління інноваціями</t>
  </si>
  <si>
    <t>Науково-дослідна робота студента</t>
  </si>
  <si>
    <t>Операційний  менеджмент</t>
  </si>
  <si>
    <t>Стратегічне управління</t>
  </si>
  <si>
    <t>Прийняття управлінських рішень</t>
  </si>
  <si>
    <t>освітньої програми першого (бакалаврського) рівня "Менеджмент"</t>
  </si>
  <si>
    <t>к.е.н., доц., Ткаченко Н.Е.</t>
  </si>
  <si>
    <t>публічного управління, менеджменту та маркетингу</t>
  </si>
  <si>
    <t>д.е.н., проф. Хандій О.О.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</si>
</sst>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&quot;грн.&quot;_-;\-* #,##0.00\ &quot;грн.&quot;_-;_-* &quot;-&quot;??\ &quot;грн.&quot;_-;_-@_-"/>
    <numFmt numFmtId="165" formatCode="0.0;\-0.0;&quot;-&quot;"/>
    <numFmt numFmtId="166" formatCode="0;\-0;&quot;-&quot;"/>
    <numFmt numFmtId="167" formatCode="0.00;\-0.00;&quot;-&quot;"/>
    <numFmt numFmtId="168" formatCode="0.00_ ;\-0.00\ "/>
    <numFmt numFmtId="169" formatCode="0.0_ ;\-0.0\ "/>
    <numFmt numFmtId="170" formatCode="0;\-0;&quot;&quot;"/>
    <numFmt numFmtId="171" formatCode="0;\-0;&quot; &quot;"/>
  </numFmts>
  <fonts count="107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8"/>
      <name val="MS Sans Serif"/>
      <family val="2"/>
      <charset val="204"/>
    </font>
    <font>
      <sz val="8"/>
      <name val="Arial Cyr"/>
      <family val="2"/>
      <charset val="204"/>
    </font>
    <font>
      <sz val="8"/>
      <name val="Times New Roman Cyr"/>
      <family val="1"/>
      <charset val="204"/>
    </font>
    <font>
      <sz val="8"/>
      <name val="Times New Roman Cyr"/>
      <charset val="204"/>
    </font>
    <font>
      <sz val="10"/>
      <name val="Times New Roman Cyr"/>
      <charset val="204"/>
    </font>
    <font>
      <b/>
      <sz val="8"/>
      <name val="Arial Cyr"/>
      <family val="2"/>
      <charset val="204"/>
    </font>
    <font>
      <b/>
      <sz val="8"/>
      <name val="Times New Roman"/>
      <family val="1"/>
      <charset val="204"/>
    </font>
    <font>
      <b/>
      <sz val="8"/>
      <color indexed="9"/>
      <name val="Arial Cyr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20"/>
      <name val="Symbol"/>
      <family val="1"/>
      <charset val="2"/>
    </font>
    <font>
      <sz val="8"/>
      <color indexed="9"/>
      <name val="Times New Roman"/>
      <family val="1"/>
      <charset val="204"/>
    </font>
    <font>
      <sz val="12"/>
      <name val="Symbol"/>
      <family val="1"/>
      <charset val="2"/>
    </font>
    <font>
      <sz val="11"/>
      <color indexed="8"/>
      <name val="Calibri"/>
      <family val="2"/>
      <charset val="204"/>
    </font>
    <font>
      <sz val="16"/>
      <name val="Calibri"/>
      <family val="2"/>
      <charset val="204"/>
    </font>
    <font>
      <u/>
      <sz val="8.25"/>
      <color indexed="12"/>
      <name val="Calibri"/>
      <family val="2"/>
      <charset val="204"/>
    </font>
    <font>
      <b/>
      <sz val="11"/>
      <name val="Times New Roman"/>
      <family val="1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4"/>
      <name val="Calibri"/>
      <family val="2"/>
      <charset val="204"/>
    </font>
    <font>
      <sz val="10"/>
      <name val="Calibri"/>
      <family val="2"/>
      <charset val="204"/>
    </font>
    <font>
      <sz val="9"/>
      <name val="Calibri"/>
      <family val="2"/>
      <charset val="204"/>
    </font>
    <font>
      <sz val="8"/>
      <name val="Calibri"/>
      <family val="2"/>
      <charset val="204"/>
    </font>
    <font>
      <b/>
      <sz val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0"/>
      <name val="Calibri"/>
      <family val="2"/>
      <charset val="204"/>
    </font>
    <font>
      <b/>
      <u/>
      <sz val="8"/>
      <name val="Calibri"/>
      <family val="2"/>
      <charset val="204"/>
    </font>
    <font>
      <b/>
      <sz val="8"/>
      <color indexed="81"/>
      <name val="Tahoma"/>
      <family val="2"/>
      <charset val="204"/>
    </font>
    <font>
      <b/>
      <sz val="10"/>
      <name val="Times New Roman"/>
      <family val="1"/>
      <charset val="204"/>
    </font>
    <font>
      <b/>
      <sz val="10"/>
      <name val="Times New Roman Cyr"/>
      <charset val="204"/>
    </font>
    <font>
      <sz val="6"/>
      <name val="Times New Roman"/>
      <family val="1"/>
      <charset val="204"/>
    </font>
    <font>
      <sz val="11"/>
      <name val="Arial Cyr"/>
      <family val="2"/>
      <charset val="204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indexed="10"/>
      <name val="Times New Roman Cyr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sz val="16"/>
      <name val="Calibri"/>
      <family val="2"/>
      <charset val="204"/>
    </font>
    <font>
      <b/>
      <i/>
      <sz val="16"/>
      <name val="Calibri"/>
      <family val="2"/>
      <charset val="204"/>
    </font>
    <font>
      <b/>
      <u/>
      <sz val="16"/>
      <name val="Calibri"/>
      <family val="2"/>
      <charset val="204"/>
    </font>
    <font>
      <sz val="14"/>
      <name val="Calibri"/>
      <family val="2"/>
      <charset val="204"/>
    </font>
    <font>
      <vertAlign val="superscript"/>
      <sz val="16"/>
      <name val="Calibri"/>
      <family val="2"/>
      <charset val="204"/>
    </font>
    <font>
      <sz val="11"/>
      <name val="Calibri"/>
      <family val="2"/>
      <charset val="204"/>
    </font>
    <font>
      <vertAlign val="superscript"/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2"/>
      <name val="Calibri"/>
      <family val="2"/>
      <charset val="204"/>
    </font>
    <font>
      <sz val="8"/>
      <color indexed="9"/>
      <name val="Times New Roman"/>
      <family val="1"/>
      <charset val="204"/>
    </font>
    <font>
      <b/>
      <sz val="14"/>
      <color indexed="10"/>
      <name val="Calibri"/>
      <family val="2"/>
      <charset val="204"/>
    </font>
    <font>
      <b/>
      <sz val="10"/>
      <name val="Calibri"/>
      <family val="2"/>
      <charset val="204"/>
    </font>
    <font>
      <sz val="10"/>
      <color indexed="8"/>
      <name val="Calibri"/>
      <family val="2"/>
      <charset val="204"/>
    </font>
    <font>
      <sz val="13"/>
      <name val="Calibri"/>
      <family val="2"/>
      <charset val="204"/>
    </font>
    <font>
      <sz val="14"/>
      <color indexed="8"/>
      <name val="Calibri"/>
      <family val="2"/>
      <charset val="204"/>
    </font>
    <font>
      <u/>
      <sz val="12"/>
      <name val="Calibri"/>
      <family val="2"/>
      <charset val="204"/>
    </font>
    <font>
      <sz val="8"/>
      <color indexed="81"/>
      <name val="Tahoma"/>
      <family val="2"/>
      <charset val="204"/>
    </font>
    <font>
      <b/>
      <sz val="12"/>
      <color indexed="1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rgb="FF1F4A7E"/>
      <name val="Calibri"/>
      <family val="2"/>
      <charset val="204"/>
    </font>
    <font>
      <b/>
      <sz val="13"/>
      <color rgb="FF1F4A7E"/>
      <name val="Calibri"/>
      <family val="2"/>
      <charset val="204"/>
    </font>
    <font>
      <b/>
      <sz val="11"/>
      <color rgb="FF1F4A7E"/>
      <name val="Calibri"/>
      <family val="2"/>
      <charset val="204"/>
    </font>
    <font>
      <b/>
      <sz val="18"/>
      <color rgb="FF1F4A7E"/>
      <name val="Cambria"/>
      <family val="2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006100"/>
      <name val="Calibri"/>
      <family val="2"/>
      <charset val="204"/>
    </font>
    <font>
      <sz val="8"/>
      <color rgb="FF002060"/>
      <name val="Times New Roman"/>
      <family val="1"/>
      <charset val="204"/>
    </font>
    <font>
      <sz val="8"/>
      <color rgb="FF002060"/>
      <name val="Times New Roman Cyr"/>
      <charset val="204"/>
    </font>
    <font>
      <sz val="8"/>
      <color rgb="FF002060"/>
      <name val="Arial"/>
      <family val="2"/>
      <charset val="204"/>
    </font>
    <font>
      <sz val="8"/>
      <color theme="0" tint="-0.14999847407452621"/>
      <name val="Times New Roman Cyr"/>
      <charset val="204"/>
    </font>
    <font>
      <sz val="10"/>
      <name val="Symbol"/>
      <family val="1"/>
      <charset val="2"/>
    </font>
    <font>
      <b/>
      <sz val="20"/>
      <name val="Calibri"/>
      <family val="2"/>
      <charset val="204"/>
    </font>
    <font>
      <sz val="7"/>
      <name val="Calibri"/>
      <family val="2"/>
      <charset val="204"/>
    </font>
    <font>
      <sz val="7"/>
      <name val="Arial Cyr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8"/>
      <name val="Arial Cyr"/>
      <charset val="204"/>
    </font>
    <font>
      <b/>
      <i/>
      <sz val="8"/>
      <name val="Times New Roman"/>
      <family val="1"/>
      <charset val="204"/>
    </font>
    <font>
      <b/>
      <i/>
      <sz val="8"/>
      <name val="Arial"/>
      <family val="2"/>
      <charset val="204"/>
    </font>
    <font>
      <sz val="7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 Cyr"/>
      <charset val="204"/>
    </font>
    <font>
      <sz val="12"/>
      <name val="Arial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2"/>
      <name val="Arial Cyr"/>
      <family val="2"/>
      <charset val="204"/>
    </font>
    <font>
      <b/>
      <sz val="12"/>
      <name val="Times New Roman Cyr"/>
      <family val="1"/>
      <charset val="204"/>
    </font>
    <font>
      <b/>
      <sz val="12"/>
      <name val="Arial Cyr"/>
      <family val="2"/>
      <charset val="204"/>
    </font>
    <font>
      <sz val="9"/>
      <color indexed="8"/>
      <name val="Calibri"/>
      <family val="2"/>
      <charset val="204"/>
    </font>
    <font>
      <sz val="10"/>
      <color rgb="FFFF0000"/>
      <name val="Arial Cyr"/>
      <family val="2"/>
      <charset val="204"/>
    </font>
    <font>
      <sz val="8"/>
      <color rgb="FFFF0000"/>
      <name val="Times New Roman Cyr"/>
      <charset val="204"/>
    </font>
  </fonts>
  <fills count="5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FFFA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0FF97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ashed">
        <color indexed="64"/>
      </bottom>
      <diagonal/>
    </border>
    <border>
      <left/>
      <right style="dashed">
        <color indexed="64"/>
      </right>
      <top style="dott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</borders>
  <cellStyleXfs count="58">
    <xf numFmtId="0" fontId="0" fillId="0" borderId="0"/>
    <xf numFmtId="0" fontId="42" fillId="4" borderId="0" applyNumberFormat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71" fillId="28" borderId="40" applyNumberFormat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72" fillId="29" borderId="41" applyNumberFormat="0" applyAlignment="0" applyProtection="0"/>
    <xf numFmtId="0" fontId="73" fillId="29" borderId="40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164" fontId="6" fillId="0" borderId="0" applyFont="0" applyFill="0" applyBorder="0" applyAlignment="0" applyProtection="0"/>
    <xf numFmtId="0" fontId="74" fillId="0" borderId="42" applyNumberFormat="0" applyFill="0" applyAlignment="0" applyProtection="0"/>
    <xf numFmtId="0" fontId="75" fillId="0" borderId="43" applyNumberFormat="0" applyFill="0" applyAlignment="0" applyProtection="0"/>
    <xf numFmtId="0" fontId="76" fillId="0" borderId="44" applyNumberFormat="0" applyFill="0" applyAlignment="0" applyProtection="0"/>
    <xf numFmtId="0" fontId="76" fillId="0" borderId="0" applyNumberFormat="0" applyFill="0" applyBorder="0" applyAlignment="0" applyProtection="0"/>
    <xf numFmtId="0" fontId="42" fillId="0" borderId="0"/>
    <xf numFmtId="0" fontId="6" fillId="0" borderId="0"/>
    <xf numFmtId="0" fontId="44" fillId="0" borderId="45" applyNumberFormat="0" applyFill="0" applyAlignment="0" applyProtection="0"/>
    <xf numFmtId="0" fontId="45" fillId="30" borderId="46" applyNumberFormat="0" applyAlignment="0" applyProtection="0"/>
    <xf numFmtId="0" fontId="77" fillId="0" borderId="0" applyNumberFormat="0" applyFill="0" applyBorder="0" applyAlignment="0" applyProtection="0"/>
    <xf numFmtId="0" fontId="78" fillId="31" borderId="0" applyNumberFormat="0" applyBorder="0" applyAlignment="0" applyProtection="0"/>
    <xf numFmtId="0" fontId="6" fillId="0" borderId="0"/>
    <xf numFmtId="0" fontId="5" fillId="0" borderId="0"/>
    <xf numFmtId="0" fontId="6" fillId="0" borderId="0">
      <alignment wrapText="1"/>
      <protection locked="0"/>
    </xf>
    <xf numFmtId="0" fontId="42" fillId="0" borderId="0"/>
    <xf numFmtId="0" fontId="12" fillId="0" borderId="0"/>
    <xf numFmtId="0" fontId="12" fillId="0" borderId="0"/>
    <xf numFmtId="0" fontId="6" fillId="0" borderId="0"/>
    <xf numFmtId="0" fontId="7" fillId="0" borderId="0">
      <protection locked="0"/>
    </xf>
    <xf numFmtId="0" fontId="7" fillId="0" borderId="0"/>
    <xf numFmtId="0" fontId="79" fillId="32" borderId="0" applyNumberFormat="0" applyBorder="0" applyAlignment="0" applyProtection="0"/>
    <xf numFmtId="0" fontId="46" fillId="0" borderId="0" applyNumberFormat="0" applyFill="0" applyBorder="0" applyAlignment="0" applyProtection="0"/>
    <xf numFmtId="0" fontId="5" fillId="33" borderId="47" applyNumberFormat="0" applyFont="0" applyAlignment="0" applyProtection="0"/>
    <xf numFmtId="9" fontId="1" fillId="0" borderId="0" applyFill="0" applyBorder="0" applyAlignment="0" applyProtection="0"/>
    <xf numFmtId="0" fontId="80" fillId="0" borderId="48" applyNumberFormat="0" applyFill="0" applyAlignment="0" applyProtection="0"/>
    <xf numFmtId="0" fontId="47" fillId="0" borderId="0" applyNumberFormat="0" applyFill="0" applyBorder="0" applyAlignment="0" applyProtection="0"/>
    <xf numFmtId="0" fontId="81" fillId="34" borderId="0" applyNumberFormat="0" applyBorder="0" applyAlignment="0" applyProtection="0"/>
  </cellStyleXfs>
  <cellXfs count="806">
    <xf numFmtId="0" fontId="0" fillId="0" borderId="0" xfId="0"/>
    <xf numFmtId="0" fontId="8" fillId="0" borderId="0" xfId="49" applyFont="1">
      <protection locked="0"/>
    </xf>
    <xf numFmtId="0" fontId="11" fillId="0" borderId="0" xfId="49" applyFont="1">
      <protection locked="0"/>
    </xf>
    <xf numFmtId="0" fontId="3" fillId="0" borderId="0" xfId="49" applyFont="1" applyAlignment="1">
      <alignment vertical="center"/>
      <protection locked="0"/>
    </xf>
    <xf numFmtId="0" fontId="3" fillId="0" borderId="0" xfId="49" applyFont="1">
      <protection locked="0"/>
    </xf>
    <xf numFmtId="49" fontId="4" fillId="0" borderId="1" xfId="49" quotePrefix="1" applyNumberFormat="1" applyFont="1" applyBorder="1" applyAlignment="1">
      <alignment horizontal="center" vertical="center"/>
      <protection locked="0"/>
    </xf>
    <xf numFmtId="0" fontId="4" fillId="0" borderId="1" xfId="49" applyFont="1" applyBorder="1" applyAlignment="1">
      <alignment horizontal="center" vertical="center"/>
      <protection locked="0"/>
    </xf>
    <xf numFmtId="0" fontId="9" fillId="0" borderId="0" xfId="49" applyFont="1" applyAlignment="1">
      <alignment horizontal="center" vertical="center"/>
      <protection locked="0"/>
    </xf>
    <xf numFmtId="0" fontId="9" fillId="0" borderId="1" xfId="49" applyFont="1" applyBorder="1" applyAlignment="1">
      <alignment horizontal="center" vertical="center"/>
      <protection locked="0"/>
    </xf>
    <xf numFmtId="166" fontId="9" fillId="2" borderId="1" xfId="49" applyNumberFormat="1" applyFont="1" applyFill="1" applyBorder="1" applyAlignment="1" applyProtection="1">
      <alignment horizontal="center" vertical="center"/>
    </xf>
    <xf numFmtId="166" fontId="9" fillId="0" borderId="1" xfId="49" applyNumberFormat="1" applyFont="1" applyBorder="1" applyAlignment="1">
      <alignment horizontal="center" vertical="center"/>
      <protection locked="0"/>
    </xf>
    <xf numFmtId="0" fontId="9" fillId="0" borderId="5" xfId="49" applyFont="1" applyBorder="1" applyAlignment="1">
      <alignment horizontal="center" vertical="center"/>
      <protection locked="0"/>
    </xf>
    <xf numFmtId="0" fontId="7" fillId="0" borderId="0" xfId="49">
      <protection locked="0"/>
    </xf>
    <xf numFmtId="0" fontId="14" fillId="0" borderId="8" xfId="49" applyFont="1" applyBorder="1" applyAlignment="1">
      <alignment horizontal="center" vertical="center"/>
      <protection locked="0"/>
    </xf>
    <xf numFmtId="167" fontId="4" fillId="35" borderId="1" xfId="49" applyNumberFormat="1" applyFont="1" applyFill="1" applyBorder="1" applyAlignment="1" applyProtection="1">
      <alignment horizontal="center"/>
    </xf>
    <xf numFmtId="0" fontId="3" fillId="0" borderId="0" xfId="49" applyFont="1" applyAlignment="1">
      <alignment horizontal="center" vertical="center"/>
      <protection locked="0"/>
    </xf>
    <xf numFmtId="0" fontId="14" fillId="0" borderId="9" xfId="49" applyFont="1" applyBorder="1" applyAlignment="1">
      <alignment horizontal="center" vertical="center" wrapText="1"/>
      <protection locked="0"/>
    </xf>
    <xf numFmtId="0" fontId="4" fillId="0" borderId="1" xfId="49" quotePrefix="1" applyFont="1" applyBorder="1" applyAlignment="1">
      <alignment horizontal="center" vertical="center"/>
      <protection locked="0"/>
    </xf>
    <xf numFmtId="0" fontId="9" fillId="0" borderId="10" xfId="49" applyFont="1" applyBorder="1" applyAlignment="1" applyProtection="1">
      <alignment horizontal="center" vertical="center"/>
    </xf>
    <xf numFmtId="0" fontId="11" fillId="0" borderId="0" xfId="49" applyFont="1" applyProtection="1"/>
    <xf numFmtId="0" fontId="11" fillId="0" borderId="0" xfId="49" applyFont="1" applyAlignment="1" applyProtection="1">
      <alignment horizontal="center" vertical="center" wrapText="1"/>
    </xf>
    <xf numFmtId="0" fontId="11" fillId="36" borderId="0" xfId="49" applyFont="1" applyFill="1" applyProtection="1"/>
    <xf numFmtId="0" fontId="4" fillId="0" borderId="1" xfId="49" applyFont="1" applyBorder="1" applyAlignment="1" applyProtection="1">
      <alignment horizontal="center" vertical="center"/>
    </xf>
    <xf numFmtId="0" fontId="20" fillId="37" borderId="12" xfId="49" applyFont="1" applyFill="1" applyBorder="1" applyAlignment="1" applyProtection="1">
      <alignment horizontal="right"/>
    </xf>
    <xf numFmtId="0" fontId="11" fillId="38" borderId="0" xfId="49" applyFont="1" applyFill="1" applyProtection="1"/>
    <xf numFmtId="0" fontId="48" fillId="0" borderId="0" xfId="49" applyFont="1" applyProtection="1"/>
    <xf numFmtId="0" fontId="12" fillId="0" borderId="0" xfId="49" applyFont="1" applyProtection="1"/>
    <xf numFmtId="0" fontId="3" fillId="0" borderId="0" xfId="49" applyFont="1" applyAlignment="1" applyProtection="1">
      <alignment vertical="center"/>
    </xf>
    <xf numFmtId="0" fontId="3" fillId="0" borderId="0" xfId="49" applyFont="1" applyProtection="1"/>
    <xf numFmtId="0" fontId="3" fillId="0" borderId="0" xfId="49" applyFont="1" applyAlignment="1" applyProtection="1">
      <alignment horizontal="center" vertical="center"/>
    </xf>
    <xf numFmtId="0" fontId="3" fillId="0" borderId="0" xfId="49" applyFont="1" applyAlignment="1" applyProtection="1">
      <alignment horizontal="left"/>
    </xf>
    <xf numFmtId="0" fontId="3" fillId="37" borderId="13" xfId="49" applyFont="1" applyFill="1" applyBorder="1" applyAlignment="1" applyProtection="1">
      <alignment horizontal="center"/>
    </xf>
    <xf numFmtId="0" fontId="11" fillId="37" borderId="0" xfId="49" applyFont="1" applyFill="1" applyProtection="1"/>
    <xf numFmtId="0" fontId="7" fillId="0" borderId="0" xfId="49" applyProtection="1"/>
    <xf numFmtId="0" fontId="9" fillId="35" borderId="1" xfId="49" applyFont="1" applyFill="1" applyBorder="1" applyAlignment="1" applyProtection="1">
      <alignment horizontal="center" vertical="center" wrapText="1"/>
    </xf>
    <xf numFmtId="166" fontId="9" fillId="35" borderId="1" xfId="49" applyNumberFormat="1" applyFont="1" applyFill="1" applyBorder="1" applyAlignment="1" applyProtection="1">
      <alignment horizontal="center" vertical="center" wrapText="1"/>
    </xf>
    <xf numFmtId="166" fontId="9" fillId="35" borderId="1" xfId="49" applyNumberFormat="1" applyFont="1" applyFill="1" applyBorder="1" applyAlignment="1" applyProtection="1">
      <alignment horizontal="center" vertical="center"/>
    </xf>
    <xf numFmtId="167" fontId="82" fillId="39" borderId="1" xfId="49" applyNumberFormat="1" applyFont="1" applyFill="1" applyBorder="1" applyAlignment="1" applyProtection="1">
      <alignment horizontal="center" vertical="center" wrapText="1"/>
    </xf>
    <xf numFmtId="0" fontId="83" fillId="0" borderId="0" xfId="49" applyFont="1" applyProtection="1"/>
    <xf numFmtId="167" fontId="82" fillId="0" borderId="1" xfId="49" applyNumberFormat="1" applyFont="1" applyBorder="1" applyAlignment="1" applyProtection="1">
      <alignment horizontal="center"/>
    </xf>
    <xf numFmtId="0" fontId="83" fillId="0" borderId="0" xfId="49" applyFont="1" applyAlignment="1" applyProtection="1">
      <alignment vertical="center"/>
    </xf>
    <xf numFmtId="167" fontId="82" fillId="0" borderId="1" xfId="49" applyNumberFormat="1" applyFont="1" applyBorder="1" applyAlignment="1" applyProtection="1">
      <alignment horizontal="center" vertical="center"/>
    </xf>
    <xf numFmtId="0" fontId="49" fillId="0" borderId="0" xfId="46" applyFont="1"/>
    <xf numFmtId="0" fontId="51" fillId="0" borderId="0" xfId="46" applyFont="1"/>
    <xf numFmtId="0" fontId="56" fillId="0" borderId="0" xfId="46" applyFont="1"/>
    <xf numFmtId="0" fontId="49" fillId="0" borderId="0" xfId="46" applyFont="1" applyAlignment="1">
      <alignment horizontal="center"/>
    </xf>
    <xf numFmtId="0" fontId="51" fillId="0" borderId="0" xfId="46" applyFont="1" applyAlignment="1">
      <alignment horizontal="center" vertical="center"/>
    </xf>
    <xf numFmtId="0" fontId="54" fillId="0" borderId="0" xfId="46" applyFont="1" applyAlignment="1">
      <alignment horizontal="center" vertical="center"/>
    </xf>
    <xf numFmtId="0" fontId="49" fillId="0" borderId="0" xfId="46" applyFont="1" applyAlignment="1">
      <alignment horizontal="center" vertical="center"/>
    </xf>
    <xf numFmtId="167" fontId="4" fillId="38" borderId="1" xfId="49" applyNumberFormat="1" applyFont="1" applyFill="1" applyBorder="1" applyAlignment="1" applyProtection="1">
      <alignment horizontal="center"/>
    </xf>
    <xf numFmtId="0" fontId="11" fillId="38" borderId="0" xfId="49" applyFont="1" applyFill="1">
      <protection locked="0"/>
    </xf>
    <xf numFmtId="166" fontId="9" fillId="38" borderId="1" xfId="49" applyNumberFormat="1" applyFont="1" applyFill="1" applyBorder="1" applyAlignment="1" applyProtection="1">
      <alignment horizontal="center" vertical="center"/>
    </xf>
    <xf numFmtId="0" fontId="11" fillId="36" borderId="13" xfId="49" applyFont="1" applyFill="1" applyBorder="1" applyAlignment="1" applyProtection="1">
      <alignment horizontal="center" vertical="center"/>
    </xf>
    <xf numFmtId="0" fontId="0" fillId="36" borderId="0" xfId="0" applyFill="1"/>
    <xf numFmtId="0" fontId="83" fillId="38" borderId="0" xfId="49" applyFont="1" applyFill="1" applyProtection="1"/>
    <xf numFmtId="0" fontId="4" fillId="0" borderId="9" xfId="49" applyFont="1" applyBorder="1" applyAlignment="1">
      <alignment horizontal="center" vertical="center"/>
      <protection locked="0"/>
    </xf>
    <xf numFmtId="0" fontId="13" fillId="0" borderId="0" xfId="49" applyFont="1" applyProtection="1"/>
    <xf numFmtId="0" fontId="38" fillId="36" borderId="1" xfId="49" applyFont="1" applyFill="1" applyBorder="1" applyAlignment="1" applyProtection="1">
      <alignment horizontal="center"/>
    </xf>
    <xf numFmtId="0" fontId="3" fillId="37" borderId="16" xfId="49" applyFont="1" applyFill="1" applyBorder="1" applyAlignment="1" applyProtection="1">
      <alignment horizontal="center"/>
    </xf>
    <xf numFmtId="0" fontId="37" fillId="0" borderId="1" xfId="49" applyFont="1" applyBorder="1" applyAlignment="1">
      <alignment horizontal="center" vertical="center"/>
      <protection locked="0"/>
    </xf>
    <xf numFmtId="0" fontId="4" fillId="36" borderId="0" xfId="49" applyFont="1" applyFill="1" applyAlignment="1" applyProtection="1">
      <alignment vertical="center"/>
    </xf>
    <xf numFmtId="0" fontId="4" fillId="36" borderId="17" xfId="49" applyFont="1" applyFill="1" applyBorder="1" applyAlignment="1" applyProtection="1">
      <alignment vertical="center"/>
    </xf>
    <xf numFmtId="0" fontId="4" fillId="36" borderId="0" xfId="49" applyFont="1" applyFill="1" applyProtection="1"/>
    <xf numFmtId="9" fontId="17" fillId="36" borderId="0" xfId="54" applyFont="1" applyFill="1" applyAlignment="1" applyProtection="1">
      <alignment horizontal="center" vertical="center"/>
    </xf>
    <xf numFmtId="9" fontId="84" fillId="36" borderId="0" xfId="54" applyFont="1" applyFill="1" applyAlignment="1" applyProtection="1">
      <alignment horizontal="center" vertical="center"/>
    </xf>
    <xf numFmtId="0" fontId="8" fillId="36" borderId="0" xfId="49" applyFont="1" applyFill="1" applyProtection="1"/>
    <xf numFmtId="0" fontId="11" fillId="0" borderId="13" xfId="49" applyFont="1" applyBorder="1">
      <protection locked="0"/>
    </xf>
    <xf numFmtId="0" fontId="11" fillId="37" borderId="13" xfId="49" applyFont="1" applyFill="1" applyBorder="1">
      <protection locked="0"/>
    </xf>
    <xf numFmtId="49" fontId="9" fillId="0" borderId="7" xfId="49" applyNumberFormat="1" applyFont="1" applyBorder="1" applyAlignment="1">
      <alignment horizontal="center" vertical="center"/>
      <protection locked="0"/>
    </xf>
    <xf numFmtId="49" fontId="7" fillId="0" borderId="0" xfId="49" applyNumberFormat="1" applyAlignment="1">
      <alignment horizontal="center" vertical="center"/>
      <protection locked="0"/>
    </xf>
    <xf numFmtId="167" fontId="9" fillId="40" borderId="5" xfId="49" applyNumberFormat="1" applyFont="1" applyFill="1" applyBorder="1" applyAlignment="1" applyProtection="1">
      <alignment horizontal="center" vertical="center"/>
    </xf>
    <xf numFmtId="9" fontId="17" fillId="38" borderId="0" xfId="54" applyFont="1" applyFill="1" applyAlignment="1" applyProtection="1">
      <alignment horizontal="center" vertical="center"/>
    </xf>
    <xf numFmtId="0" fontId="13" fillId="38" borderId="0" xfId="49" applyFont="1" applyFill="1" applyProtection="1"/>
    <xf numFmtId="49" fontId="13" fillId="0" borderId="4" xfId="49" applyNumberFormat="1" applyFont="1" applyBorder="1" applyProtection="1"/>
    <xf numFmtId="0" fontId="0" fillId="0" borderId="0" xfId="0" applyProtection="1">
      <protection locked="0"/>
    </xf>
    <xf numFmtId="0" fontId="11" fillId="0" borderId="19" xfId="49" applyFont="1" applyBorder="1" applyAlignment="1">
      <alignment horizontal="center" vertical="center"/>
      <protection locked="0"/>
    </xf>
    <xf numFmtId="0" fontId="11" fillId="0" borderId="20" xfId="49" applyFont="1" applyBorder="1" applyAlignment="1">
      <alignment horizontal="center" vertical="center"/>
      <protection locked="0"/>
    </xf>
    <xf numFmtId="0" fontId="11" fillId="36" borderId="19" xfId="49" applyFont="1" applyFill="1" applyBorder="1" applyAlignment="1">
      <alignment horizontal="center" vertical="center"/>
      <protection locked="0"/>
    </xf>
    <xf numFmtId="0" fontId="11" fillId="36" borderId="19" xfId="49" applyFont="1" applyFill="1" applyBorder="1" applyAlignment="1" applyProtection="1">
      <alignment horizontal="center" vertical="center" wrapText="1"/>
    </xf>
    <xf numFmtId="0" fontId="11" fillId="36" borderId="19" xfId="49" applyFont="1" applyFill="1" applyBorder="1" applyAlignment="1" applyProtection="1">
      <alignment horizontal="center" vertical="center"/>
    </xf>
    <xf numFmtId="0" fontId="12" fillId="35" borderId="19" xfId="49" applyFont="1" applyFill="1" applyBorder="1" applyAlignment="1" applyProtection="1">
      <alignment horizontal="center" vertical="center"/>
    </xf>
    <xf numFmtId="167" fontId="4" fillId="41" borderId="1" xfId="49" applyNumberFormat="1" applyFont="1" applyFill="1" applyBorder="1" applyAlignment="1" applyProtection="1">
      <alignment horizontal="center"/>
    </xf>
    <xf numFmtId="167" fontId="82" fillId="41" borderId="1" xfId="49" applyNumberFormat="1" applyFont="1" applyFill="1" applyBorder="1" applyAlignment="1" applyProtection="1">
      <alignment horizontal="center"/>
    </xf>
    <xf numFmtId="166" fontId="9" fillId="41" borderId="1" xfId="49" applyNumberFormat="1" applyFont="1" applyFill="1" applyBorder="1" applyAlignment="1" applyProtection="1">
      <alignment horizontal="center" vertical="center"/>
    </xf>
    <xf numFmtId="167" fontId="82" fillId="41" borderId="1" xfId="49" applyNumberFormat="1" applyFont="1" applyFill="1" applyBorder="1" applyAlignment="1" applyProtection="1">
      <alignment horizontal="center" vertical="center" wrapText="1"/>
    </xf>
    <xf numFmtId="0" fontId="11" fillId="42" borderId="19" xfId="49" applyFont="1" applyFill="1" applyBorder="1" applyAlignment="1" applyProtection="1">
      <alignment horizontal="center" vertical="center"/>
    </xf>
    <xf numFmtId="0" fontId="11" fillId="42" borderId="0" xfId="49" applyFont="1" applyFill="1" applyAlignment="1">
      <alignment horizontal="center" vertical="center"/>
      <protection locked="0"/>
    </xf>
    <xf numFmtId="0" fontId="11" fillId="43" borderId="0" xfId="49" applyFont="1" applyFill="1" applyAlignment="1">
      <alignment horizontal="center" vertical="center"/>
      <protection locked="0"/>
    </xf>
    <xf numFmtId="167" fontId="4" fillId="35" borderId="1" xfId="49" applyNumberFormat="1" applyFont="1" applyFill="1" applyBorder="1" applyAlignment="1" applyProtection="1">
      <alignment horizontal="center" vertical="center"/>
    </xf>
    <xf numFmtId="0" fontId="20" fillId="41" borderId="12" xfId="49" applyFont="1" applyFill="1" applyBorder="1" applyAlignment="1" applyProtection="1">
      <alignment horizontal="center"/>
    </xf>
    <xf numFmtId="0" fontId="11" fillId="41" borderId="0" xfId="49" applyFont="1" applyFill="1" applyAlignment="1">
      <alignment horizontal="center" vertical="center"/>
      <protection locked="0"/>
    </xf>
    <xf numFmtId="0" fontId="11" fillId="41" borderId="0" xfId="49" applyFont="1" applyFill="1" applyAlignment="1" applyProtection="1">
      <alignment horizontal="center" vertical="center" wrapText="1"/>
    </xf>
    <xf numFmtId="167" fontId="4" fillId="41" borderId="1" xfId="49" applyNumberFormat="1" applyFont="1" applyFill="1" applyBorder="1" applyAlignment="1" applyProtection="1">
      <alignment horizontal="center" vertical="center"/>
    </xf>
    <xf numFmtId="0" fontId="0" fillId="41" borderId="0" xfId="0" applyFill="1"/>
    <xf numFmtId="0" fontId="11" fillId="35" borderId="1" xfId="49" applyFont="1" applyFill="1" applyBorder="1" applyAlignment="1" applyProtection="1">
      <alignment horizontal="center" vertical="center"/>
    </xf>
    <xf numFmtId="0" fontId="11" fillId="35" borderId="13" xfId="49" applyFont="1" applyFill="1" applyBorder="1" applyAlignment="1">
      <alignment horizontal="center"/>
      <protection locked="0"/>
    </xf>
    <xf numFmtId="0" fontId="11" fillId="37" borderId="13" xfId="49" applyFont="1" applyFill="1" applyBorder="1" applyAlignment="1" applyProtection="1">
      <alignment horizontal="center"/>
    </xf>
    <xf numFmtId="0" fontId="0" fillId="39" borderId="13" xfId="0" applyFill="1" applyBorder="1" applyAlignment="1">
      <alignment horizontal="center" vertical="center"/>
    </xf>
    <xf numFmtId="167" fontId="4" fillId="38" borderId="1" xfId="49" applyNumberFormat="1" applyFont="1" applyFill="1" applyBorder="1" applyAlignment="1" applyProtection="1">
      <alignment horizontal="center" vertical="center"/>
    </xf>
    <xf numFmtId="0" fontId="30" fillId="0" borderId="13" xfId="46" applyFont="1" applyBorder="1" applyAlignment="1" applyProtection="1">
      <alignment horizontal="center" vertical="center"/>
      <protection locked="0"/>
    </xf>
    <xf numFmtId="0" fontId="31" fillId="0" borderId="13" xfId="46" applyFont="1" applyBorder="1" applyAlignment="1" applyProtection="1">
      <alignment horizontal="center" vertical="center"/>
      <protection locked="0"/>
    </xf>
    <xf numFmtId="0" fontId="32" fillId="0" borderId="13" xfId="46" applyFont="1" applyBorder="1" applyAlignment="1" applyProtection="1">
      <alignment horizontal="center" vertical="center"/>
      <protection locked="0"/>
    </xf>
    <xf numFmtId="0" fontId="34" fillId="0" borderId="13" xfId="46" applyFont="1" applyBorder="1" applyAlignment="1" applyProtection="1">
      <alignment horizontal="center" vertical="center"/>
      <protection locked="0"/>
    </xf>
    <xf numFmtId="0" fontId="50" fillId="0" borderId="0" xfId="45" applyFont="1" applyProtection="1">
      <protection locked="0"/>
    </xf>
    <xf numFmtId="0" fontId="49" fillId="0" borderId="13" xfId="45" applyFont="1" applyBorder="1" applyAlignment="1" applyProtection="1">
      <alignment horizontal="center" vertical="center"/>
      <protection locked="0"/>
    </xf>
    <xf numFmtId="0" fontId="49" fillId="0" borderId="0" xfId="45" applyFont="1" applyAlignment="1" applyProtection="1">
      <alignment vertical="center"/>
      <protection locked="0"/>
    </xf>
    <xf numFmtId="0" fontId="49" fillId="0" borderId="0" xfId="45" applyFont="1" applyProtection="1">
      <protection locked="0"/>
    </xf>
    <xf numFmtId="0" fontId="64" fillId="0" borderId="13" xfId="45" applyFont="1" applyBorder="1" applyAlignment="1" applyProtection="1">
      <alignment horizontal="center" vertical="center"/>
      <protection locked="0"/>
    </xf>
    <xf numFmtId="0" fontId="49" fillId="0" borderId="13" xfId="45" applyFont="1" applyBorder="1" applyProtection="1">
      <protection locked="0"/>
    </xf>
    <xf numFmtId="0" fontId="64" fillId="0" borderId="0" xfId="45" applyFont="1" applyProtection="1">
      <protection locked="0"/>
    </xf>
    <xf numFmtId="0" fontId="49" fillId="0" borderId="0" xfId="46" applyFont="1" applyAlignment="1" applyProtection="1">
      <alignment vertical="top" wrapText="1"/>
      <protection locked="0"/>
    </xf>
    <xf numFmtId="0" fontId="49" fillId="0" borderId="0" xfId="46" applyFont="1" applyAlignment="1" applyProtection="1">
      <alignment horizontal="center" vertical="center"/>
      <protection locked="0"/>
    </xf>
    <xf numFmtId="0" fontId="65" fillId="0" borderId="0" xfId="45" applyFont="1" applyProtection="1">
      <protection locked="0"/>
    </xf>
    <xf numFmtId="0" fontId="5" fillId="0" borderId="1" xfId="45" applyFont="1" applyBorder="1" applyAlignment="1" applyProtection="1">
      <alignment horizontal="center" vertical="center"/>
      <protection locked="0"/>
    </xf>
    <xf numFmtId="0" fontId="41" fillId="0" borderId="0" xfId="45" applyFont="1" applyAlignment="1" applyProtection="1">
      <alignment vertical="center"/>
      <protection locked="0"/>
    </xf>
    <xf numFmtId="0" fontId="42" fillId="0" borderId="0" xfId="45" applyProtection="1">
      <protection locked="0"/>
    </xf>
    <xf numFmtId="0" fontId="50" fillId="0" borderId="0" xfId="46" applyFont="1" applyAlignment="1" applyProtection="1">
      <alignment vertical="top" wrapText="1"/>
      <protection locked="0"/>
    </xf>
    <xf numFmtId="0" fontId="54" fillId="0" borderId="0" xfId="46" applyFont="1" applyAlignment="1" applyProtection="1">
      <alignment horizontal="center" vertical="center"/>
      <protection locked="0"/>
    </xf>
    <xf numFmtId="0" fontId="49" fillId="0" borderId="0" xfId="45" applyFont="1" applyAlignment="1" applyProtection="1">
      <alignment horizontal="left"/>
      <protection locked="0"/>
    </xf>
    <xf numFmtId="0" fontId="56" fillId="0" borderId="0" xfId="46" applyFont="1" applyAlignment="1" applyProtection="1">
      <alignment vertical="top" wrapText="1"/>
      <protection locked="0"/>
    </xf>
    <xf numFmtId="0" fontId="56" fillId="0" borderId="0" xfId="46" applyFont="1" applyAlignment="1" applyProtection="1">
      <alignment horizontal="center" vertical="center"/>
      <protection locked="0"/>
    </xf>
    <xf numFmtId="0" fontId="49" fillId="0" borderId="0" xfId="46" applyFont="1" applyProtection="1">
      <protection locked="0"/>
    </xf>
    <xf numFmtId="0" fontId="28" fillId="0" borderId="13" xfId="46" applyFont="1" applyBorder="1" applyAlignment="1" applyProtection="1">
      <alignment horizontal="center" vertical="center"/>
      <protection locked="0"/>
    </xf>
    <xf numFmtId="0" fontId="41" fillId="3" borderId="13" xfId="46" applyFont="1" applyFill="1" applyBorder="1" applyAlignment="1" applyProtection="1">
      <alignment horizontal="center" vertical="center"/>
      <protection locked="0"/>
    </xf>
    <xf numFmtId="49" fontId="9" fillId="0" borderId="1" xfId="49" applyNumberFormat="1" applyFont="1" applyBorder="1" applyAlignment="1">
      <alignment horizontal="left" vertical="center" wrapText="1"/>
      <protection locked="0"/>
    </xf>
    <xf numFmtId="0" fontId="22" fillId="0" borderId="0" xfId="46" applyFont="1" applyAlignment="1">
      <alignment vertical="center"/>
    </xf>
    <xf numFmtId="0" fontId="9" fillId="44" borderId="1" xfId="49" applyFont="1" applyFill="1" applyBorder="1" applyAlignment="1">
      <alignment horizontal="left"/>
      <protection locked="0"/>
    </xf>
    <xf numFmtId="0" fontId="11" fillId="38" borderId="0" xfId="49" applyFont="1" applyFill="1" applyAlignment="1" applyProtection="1">
      <alignment horizontal="center"/>
    </xf>
    <xf numFmtId="0" fontId="85" fillId="45" borderId="0" xfId="49" applyFont="1" applyFill="1" applyAlignment="1" applyProtection="1">
      <alignment horizontal="center"/>
    </xf>
    <xf numFmtId="0" fontId="28" fillId="0" borderId="26" xfId="46" applyFont="1" applyBorder="1" applyAlignment="1" applyProtection="1">
      <alignment horizontal="center" vertical="center"/>
      <protection locked="0"/>
    </xf>
    <xf numFmtId="0" fontId="41" fillId="3" borderId="26" xfId="46" applyFont="1" applyFill="1" applyBorder="1" applyAlignment="1" applyProtection="1">
      <alignment horizontal="center" vertical="center"/>
      <protection locked="0"/>
    </xf>
    <xf numFmtId="0" fontId="34" fillId="0" borderId="26" xfId="46" applyFont="1" applyBorder="1" applyAlignment="1" applyProtection="1">
      <alignment horizontal="center" vertical="center"/>
      <protection locked="0"/>
    </xf>
    <xf numFmtId="0" fontId="9" fillId="0" borderId="3" xfId="49" applyFont="1" applyBorder="1" applyAlignment="1">
      <alignment horizontal="center" vertical="center"/>
      <protection locked="0"/>
    </xf>
    <xf numFmtId="0" fontId="9" fillId="0" borderId="4" xfId="49" applyFont="1" applyBorder="1" applyAlignment="1">
      <alignment horizontal="center" vertical="center"/>
      <protection locked="0"/>
    </xf>
    <xf numFmtId="0" fontId="9" fillId="44" borderId="1" xfId="49" applyFont="1" applyFill="1" applyBorder="1" applyAlignment="1">
      <alignment horizontal="left" vertical="center"/>
      <protection locked="0"/>
    </xf>
    <xf numFmtId="165" fontId="9" fillId="39" borderId="1" xfId="49" applyNumberFormat="1" applyFont="1" applyFill="1" applyBorder="1" applyAlignment="1" applyProtection="1">
      <alignment horizontal="center" vertical="center"/>
    </xf>
    <xf numFmtId="0" fontId="86" fillId="37" borderId="49" xfId="49" applyFont="1" applyFill="1" applyBorder="1" applyProtection="1"/>
    <xf numFmtId="0" fontId="3" fillId="37" borderId="49" xfId="49" applyFont="1" applyFill="1" applyBorder="1" applyProtection="1"/>
    <xf numFmtId="0" fontId="11" fillId="37" borderId="0" xfId="49" applyFont="1" applyFill="1">
      <protection locked="0"/>
    </xf>
    <xf numFmtId="0" fontId="11" fillId="39" borderId="0" xfId="49" applyFont="1" applyFill="1" applyAlignment="1" applyProtection="1">
      <alignment horizontal="center" vertical="center" wrapText="1"/>
    </xf>
    <xf numFmtId="0" fontId="11" fillId="0" borderId="0" xfId="49" applyFont="1" applyAlignment="1" applyProtection="1">
      <alignment horizontal="center" vertical="center"/>
    </xf>
    <xf numFmtId="0" fontId="4" fillId="0" borderId="3" xfId="49" applyFont="1" applyBorder="1" applyAlignment="1">
      <alignment horizontal="center" vertical="center"/>
      <protection locked="0"/>
    </xf>
    <xf numFmtId="49" fontId="9" fillId="0" borderId="3" xfId="49" applyNumberFormat="1" applyFont="1" applyBorder="1" applyAlignment="1">
      <alignment horizontal="center" vertical="center" wrapText="1"/>
      <protection locked="0"/>
    </xf>
    <xf numFmtId="49" fontId="26" fillId="0" borderId="3" xfId="49" applyNumberFormat="1" applyFont="1" applyBorder="1" applyAlignment="1">
      <alignment horizontal="center" vertical="center" wrapText="1"/>
      <protection locked="0"/>
    </xf>
    <xf numFmtId="0" fontId="14" fillId="0" borderId="1" xfId="49" quotePrefix="1" applyFont="1" applyBorder="1" applyAlignment="1">
      <alignment horizontal="center" vertical="center"/>
      <protection locked="0"/>
    </xf>
    <xf numFmtId="49" fontId="13" fillId="0" borderId="4" xfId="49" quotePrefix="1" applyNumberFormat="1" applyFont="1" applyBorder="1">
      <protection locked="0"/>
    </xf>
    <xf numFmtId="49" fontId="13" fillId="0" borderId="3" xfId="49" applyNumberFormat="1" applyFont="1" applyBorder="1" applyAlignment="1">
      <alignment horizontal="left"/>
      <protection locked="0"/>
    </xf>
    <xf numFmtId="165" fontId="9" fillId="35" borderId="1" xfId="49" applyNumberFormat="1" applyFont="1" applyFill="1" applyBorder="1" applyAlignment="1" applyProtection="1">
      <alignment horizontal="center" vertical="center"/>
    </xf>
    <xf numFmtId="0" fontId="29" fillId="0" borderId="13" xfId="46" applyFont="1" applyBorder="1" applyAlignment="1" applyProtection="1">
      <alignment vertical="center"/>
      <protection locked="0"/>
    </xf>
    <xf numFmtId="0" fontId="3" fillId="39" borderId="13" xfId="49" applyFont="1" applyFill="1" applyBorder="1" applyAlignment="1">
      <alignment horizontal="center" vertical="center"/>
      <protection locked="0"/>
    </xf>
    <xf numFmtId="0" fontId="3" fillId="39" borderId="13" xfId="49" applyFont="1" applyFill="1" applyBorder="1" applyAlignment="1">
      <alignment horizontal="center"/>
      <protection locked="0"/>
    </xf>
    <xf numFmtId="0" fontId="39" fillId="40" borderId="18" xfId="49" applyFont="1" applyFill="1" applyBorder="1" applyAlignment="1">
      <alignment horizontal="center" vertical="center"/>
      <protection locked="0"/>
    </xf>
    <xf numFmtId="0" fontId="13" fillId="0" borderId="5" xfId="49" applyFont="1" applyBorder="1" applyAlignment="1" applyProtection="1">
      <alignment horizontal="center" vertical="center"/>
    </xf>
    <xf numFmtId="0" fontId="16" fillId="0" borderId="4" xfId="47" applyFont="1" applyBorder="1" applyAlignment="1">
      <alignment horizontal="center" vertical="center"/>
    </xf>
    <xf numFmtId="0" fontId="13" fillId="0" borderId="0" xfId="49" applyFont="1" applyAlignment="1" applyProtection="1">
      <alignment horizontal="center" vertical="center"/>
    </xf>
    <xf numFmtId="167" fontId="9" fillId="35" borderId="1" xfId="49" applyNumberFormat="1" applyFont="1" applyFill="1" applyBorder="1" applyAlignment="1" applyProtection="1">
      <alignment horizontal="center" vertical="center"/>
    </xf>
    <xf numFmtId="49" fontId="4" fillId="0" borderId="1" xfId="49" applyNumberFormat="1" applyFont="1" applyBorder="1" applyAlignment="1">
      <alignment horizontal="center" vertical="center"/>
      <protection locked="0"/>
    </xf>
    <xf numFmtId="49" fontId="13" fillId="0" borderId="3" xfId="49" applyNumberFormat="1" applyFont="1" applyBorder="1" applyAlignment="1">
      <alignment horizontal="right" vertical="center" wrapText="1"/>
      <protection locked="0"/>
    </xf>
    <xf numFmtId="0" fontId="32" fillId="0" borderId="0" xfId="0" applyFont="1" applyAlignment="1">
      <alignment vertical="center"/>
    </xf>
    <xf numFmtId="49" fontId="13" fillId="0" borderId="3" xfId="49" quotePrefix="1" applyNumberFormat="1" applyFont="1" applyBorder="1" applyAlignment="1">
      <alignment vertical="center"/>
      <protection locked="0"/>
    </xf>
    <xf numFmtId="49" fontId="26" fillId="0" borderId="1" xfId="49" applyNumberFormat="1" applyFont="1" applyBorder="1" applyAlignment="1">
      <alignment horizontal="left" vertical="center" wrapText="1"/>
      <protection locked="0"/>
    </xf>
    <xf numFmtId="0" fontId="9" fillId="0" borderId="1" xfId="49" applyFont="1" applyBorder="1" applyAlignment="1">
      <alignment horizontal="left" vertical="center" wrapText="1"/>
      <protection locked="0"/>
    </xf>
    <xf numFmtId="49" fontId="9" fillId="0" borderId="0" xfId="49" applyNumberFormat="1" applyFont="1" applyAlignment="1">
      <alignment vertical="center" wrapText="1"/>
      <protection locked="0"/>
    </xf>
    <xf numFmtId="0" fontId="25" fillId="0" borderId="3" xfId="0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16" fillId="0" borderId="0" xfId="49" applyFont="1" applyAlignment="1">
      <alignment horizontal="left" vertical="center"/>
      <protection locked="0"/>
    </xf>
    <xf numFmtId="0" fontId="13" fillId="0" borderId="7" xfId="49" applyFont="1" applyBorder="1" applyAlignment="1">
      <alignment horizontal="centerContinuous" vertical="center"/>
      <protection locked="0"/>
    </xf>
    <xf numFmtId="0" fontId="9" fillId="0" borderId="0" xfId="49" applyFont="1" applyAlignment="1">
      <alignment horizontal="left" vertical="center"/>
      <protection locked="0"/>
    </xf>
    <xf numFmtId="0" fontId="9" fillId="44" borderId="1" xfId="49" applyFont="1" applyFill="1" applyBorder="1" applyAlignment="1">
      <alignment horizontal="center" vertical="center"/>
      <protection locked="0"/>
    </xf>
    <xf numFmtId="0" fontId="15" fillId="0" borderId="4" xfId="49" applyFont="1" applyBorder="1" applyAlignment="1">
      <alignment horizontal="center" vertical="center" wrapText="1"/>
      <protection locked="0"/>
    </xf>
    <xf numFmtId="0" fontId="9" fillId="0" borderId="4" xfId="49" applyFont="1" applyBorder="1" applyAlignment="1" applyProtection="1">
      <alignment horizontal="center" vertical="center"/>
    </xf>
    <xf numFmtId="165" fontId="9" fillId="39" borderId="1" xfId="49" applyNumberFormat="1" applyFont="1" applyFill="1" applyBorder="1" applyAlignment="1" applyProtection="1">
      <alignment horizontal="center" vertical="center" wrapText="1"/>
    </xf>
    <xf numFmtId="167" fontId="9" fillId="46" borderId="5" xfId="49" applyNumberFormat="1" applyFont="1" applyFill="1" applyBorder="1" applyAlignment="1" applyProtection="1">
      <alignment horizontal="center" vertical="center"/>
    </xf>
    <xf numFmtId="0" fontId="17" fillId="0" borderId="7" xfId="49" applyFont="1" applyBorder="1" applyAlignment="1">
      <alignment horizontal="center" vertical="center"/>
      <protection locked="0"/>
    </xf>
    <xf numFmtId="166" fontId="17" fillId="35" borderId="37" xfId="49" applyNumberFormat="1" applyFont="1" applyFill="1" applyBorder="1" applyAlignment="1" applyProtection="1">
      <alignment horizontal="center" vertical="center"/>
    </xf>
    <xf numFmtId="166" fontId="17" fillId="35" borderId="1" xfId="49" applyNumberFormat="1" applyFont="1" applyFill="1" applyBorder="1" applyAlignment="1" applyProtection="1">
      <alignment horizontal="center" vertical="center"/>
    </xf>
    <xf numFmtId="0" fontId="17" fillId="35" borderId="1" xfId="49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49" applyAlignment="1">
      <alignment horizontal="center" vertical="center"/>
      <protection locked="0"/>
    </xf>
    <xf numFmtId="49" fontId="13" fillId="0" borderId="4" xfId="49" applyNumberFormat="1" applyFont="1" applyBorder="1" applyAlignment="1" applyProtection="1">
      <alignment horizontal="center" vertical="center"/>
    </xf>
    <xf numFmtId="0" fontId="13" fillId="0" borderId="4" xfId="49" quotePrefix="1" applyFont="1" applyBorder="1" applyAlignment="1">
      <alignment horizontal="center" vertical="center"/>
      <protection locked="0"/>
    </xf>
    <xf numFmtId="0" fontId="13" fillId="0" borderId="7" xfId="49" quotePrefix="1" applyFont="1" applyBorder="1" applyAlignment="1">
      <alignment horizontal="center" vertical="center"/>
      <protection locked="0"/>
    </xf>
    <xf numFmtId="49" fontId="13" fillId="0" borderId="4" xfId="49" quotePrefix="1" applyNumberFormat="1" applyFont="1" applyBorder="1" applyAlignment="1">
      <alignment horizontal="center" vertical="center"/>
      <protection locked="0"/>
    </xf>
    <xf numFmtId="0" fontId="9" fillId="0" borderId="21" xfId="49" applyFont="1" applyBorder="1" applyAlignment="1">
      <alignment horizontal="center" vertical="center"/>
      <protection locked="0"/>
    </xf>
    <xf numFmtId="0" fontId="13" fillId="0" borderId="4" xfId="49" applyFont="1" applyBorder="1" applyAlignment="1" applyProtection="1">
      <alignment horizontal="center" vertical="center" wrapText="1"/>
    </xf>
    <xf numFmtId="0" fontId="13" fillId="0" borderId="5" xfId="49" applyFont="1" applyBorder="1" applyAlignment="1" applyProtection="1">
      <alignment horizontal="center" vertical="center" wrapText="1"/>
    </xf>
    <xf numFmtId="0" fontId="13" fillId="0" borderId="4" xfId="49" quotePrefix="1" applyFont="1" applyBorder="1" applyAlignment="1" applyProtection="1">
      <alignment horizontal="center" vertical="center"/>
    </xf>
    <xf numFmtId="0" fontId="9" fillId="0" borderId="0" xfId="44" applyFont="1" applyAlignment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3" xfId="49" quotePrefix="1" applyFont="1" applyBorder="1" applyAlignment="1">
      <alignment horizontal="center" vertical="center"/>
      <protection locked="0"/>
    </xf>
    <xf numFmtId="0" fontId="9" fillId="0" borderId="7" xfId="49" applyFont="1" applyBorder="1" applyAlignment="1">
      <alignment horizontal="center" vertical="center"/>
      <protection locked="0"/>
    </xf>
    <xf numFmtId="0" fontId="11" fillId="0" borderId="7" xfId="49" applyFont="1" applyBorder="1" applyAlignment="1">
      <alignment horizontal="center" vertical="center"/>
      <protection locked="0"/>
    </xf>
    <xf numFmtId="0" fontId="10" fillId="0" borderId="7" xfId="49" applyFont="1" applyBorder="1" applyAlignment="1" applyProtection="1">
      <alignment horizontal="center" vertical="center"/>
    </xf>
    <xf numFmtId="0" fontId="19" fillId="0" borderId="1" xfId="49" applyFont="1" applyBorder="1" applyAlignment="1">
      <alignment horizontal="center" vertical="center" wrapText="1"/>
      <protection locked="0"/>
    </xf>
    <xf numFmtId="49" fontId="13" fillId="0" borderId="4" xfId="49" applyNumberFormat="1" applyFont="1" applyBorder="1" applyAlignment="1">
      <alignment horizontal="center" vertical="center" wrapText="1"/>
      <protection locked="0"/>
    </xf>
    <xf numFmtId="0" fontId="13" fillId="0" borderId="4" xfId="49" applyFont="1" applyBorder="1" applyAlignment="1">
      <alignment horizontal="center" vertical="center" wrapText="1"/>
      <protection locked="0"/>
    </xf>
    <xf numFmtId="0" fontId="13" fillId="0" borderId="8" xfId="49" applyFont="1" applyBorder="1" applyAlignment="1">
      <alignment horizontal="center" vertical="center" wrapText="1"/>
      <protection locked="0"/>
    </xf>
    <xf numFmtId="49" fontId="13" fillId="0" borderId="4" xfId="49" quotePrefix="1" applyNumberFormat="1" applyFont="1" applyBorder="1" applyAlignment="1">
      <alignment vertical="center"/>
      <protection locked="0"/>
    </xf>
    <xf numFmtId="49" fontId="9" fillId="0" borderId="0" xfId="49" applyNumberFormat="1" applyFont="1" applyAlignment="1">
      <alignment horizontal="center" vertical="center"/>
      <protection locked="0"/>
    </xf>
    <xf numFmtId="0" fontId="16" fillId="0" borderId="4" xfId="47" applyFont="1" applyBorder="1" applyAlignment="1" applyProtection="1">
      <alignment vertical="center"/>
      <protection locked="0"/>
    </xf>
    <xf numFmtId="0" fontId="16" fillId="0" borderId="4" xfId="47" applyFont="1" applyBorder="1" applyAlignment="1" applyProtection="1">
      <alignment horizontal="center" vertical="center"/>
      <protection locked="0"/>
    </xf>
    <xf numFmtId="0" fontId="13" fillId="0" borderId="4" xfId="49" applyFont="1" applyBorder="1" applyAlignment="1">
      <alignment horizontal="center" vertical="center"/>
      <protection locked="0"/>
    </xf>
    <xf numFmtId="0" fontId="13" fillId="0" borderId="5" xfId="49" applyFont="1" applyBorder="1" applyAlignment="1">
      <alignment horizontal="center" vertical="center" wrapText="1"/>
      <protection locked="0"/>
    </xf>
    <xf numFmtId="0" fontId="19" fillId="0" borderId="1" xfId="49" applyFont="1" applyBorder="1" applyAlignment="1">
      <alignment horizontal="center" vertical="center"/>
      <protection locked="0"/>
    </xf>
    <xf numFmtId="49" fontId="9" fillId="0" borderId="4" xfId="49" applyNumberFormat="1" applyFont="1" applyBorder="1" applyAlignment="1">
      <alignment horizontal="center" vertical="center"/>
      <protection locked="0"/>
    </xf>
    <xf numFmtId="0" fontId="11" fillId="0" borderId="4" xfId="49" applyFont="1" applyBorder="1" applyAlignment="1">
      <alignment horizontal="center" vertical="center"/>
      <protection locked="0"/>
    </xf>
    <xf numFmtId="0" fontId="9" fillId="0" borderId="4" xfId="44" applyFont="1" applyBorder="1" applyAlignment="1">
      <alignment horizontal="center" vertical="center" wrapText="1"/>
      <protection locked="0"/>
    </xf>
    <xf numFmtId="0" fontId="16" fillId="0" borderId="7" xfId="49" applyFont="1" applyBorder="1" applyAlignment="1">
      <alignment horizontal="center"/>
      <protection locked="0"/>
    </xf>
    <xf numFmtId="0" fontId="9" fillId="47" borderId="1" xfId="49" applyFont="1" applyFill="1" applyBorder="1" applyAlignment="1">
      <alignment horizontal="left"/>
      <protection locked="0"/>
    </xf>
    <xf numFmtId="0" fontId="11" fillId="47" borderId="0" xfId="49" applyFont="1" applyFill="1">
      <protection locked="0"/>
    </xf>
    <xf numFmtId="0" fontId="3" fillId="47" borderId="0" xfId="49" applyFont="1" applyFill="1" applyAlignment="1">
      <alignment vertical="center"/>
      <protection locked="0"/>
    </xf>
    <xf numFmtId="0" fontId="3" fillId="47" borderId="0" xfId="49" applyFont="1" applyFill="1">
      <protection locked="0"/>
    </xf>
    <xf numFmtId="0" fontId="9" fillId="47" borderId="0" xfId="49" applyFont="1" applyFill="1" applyAlignment="1">
      <alignment horizontal="center" vertical="center"/>
      <protection locked="0"/>
    </xf>
    <xf numFmtId="168" fontId="4" fillId="47" borderId="1" xfId="49" applyNumberFormat="1" applyFont="1" applyFill="1" applyBorder="1" applyAlignment="1" applyProtection="1">
      <alignment horizontal="center"/>
    </xf>
    <xf numFmtId="167" fontId="82" fillId="47" borderId="1" xfId="49" applyNumberFormat="1" applyFont="1" applyFill="1" applyBorder="1" applyAlignment="1" applyProtection="1">
      <alignment horizontal="center" vertical="center" wrapText="1"/>
    </xf>
    <xf numFmtId="0" fontId="11" fillId="47" borderId="0" xfId="49" applyFont="1" applyFill="1" applyProtection="1"/>
    <xf numFmtId="167" fontId="82" fillId="47" borderId="1" xfId="49" applyNumberFormat="1" applyFont="1" applyFill="1" applyBorder="1" applyAlignment="1" applyProtection="1">
      <alignment horizontal="center"/>
    </xf>
    <xf numFmtId="0" fontId="0" fillId="47" borderId="0" xfId="0" applyFill="1"/>
    <xf numFmtId="167" fontId="82" fillId="47" borderId="1" xfId="49" applyNumberFormat="1" applyFont="1" applyFill="1" applyBorder="1" applyAlignment="1" applyProtection="1">
      <alignment horizontal="center" vertical="center"/>
    </xf>
    <xf numFmtId="166" fontId="9" fillId="47" borderId="1" xfId="49" applyNumberFormat="1" applyFont="1" applyFill="1" applyBorder="1" applyAlignment="1" applyProtection="1">
      <alignment horizontal="center" vertical="center"/>
    </xf>
    <xf numFmtId="0" fontId="7" fillId="47" borderId="0" xfId="49" applyFill="1">
      <protection locked="0"/>
    </xf>
    <xf numFmtId="0" fontId="9" fillId="48" borderId="1" xfId="49" applyFont="1" applyFill="1" applyBorder="1" applyAlignment="1">
      <alignment horizontal="left"/>
      <protection locked="0"/>
    </xf>
    <xf numFmtId="0" fontId="11" fillId="48" borderId="0" xfId="49" applyFont="1" applyFill="1">
      <protection locked="0"/>
    </xf>
    <xf numFmtId="0" fontId="3" fillId="48" borderId="0" xfId="49" applyFont="1" applyFill="1" applyAlignment="1">
      <alignment vertical="center"/>
      <protection locked="0"/>
    </xf>
    <xf numFmtId="0" fontId="3" fillId="48" borderId="0" xfId="49" applyFont="1" applyFill="1">
      <protection locked="0"/>
    </xf>
    <xf numFmtId="168" fontId="3" fillId="48" borderId="0" xfId="49" applyNumberFormat="1" applyFont="1" applyFill="1">
      <protection locked="0"/>
    </xf>
    <xf numFmtId="0" fontId="9" fillId="48" borderId="0" xfId="49" applyFont="1" applyFill="1" applyAlignment="1">
      <alignment horizontal="center" vertical="center"/>
      <protection locked="0"/>
    </xf>
    <xf numFmtId="167" fontId="11" fillId="48" borderId="0" xfId="49" applyNumberFormat="1" applyFont="1" applyFill="1">
      <protection locked="0"/>
    </xf>
    <xf numFmtId="0" fontId="11" fillId="48" borderId="0" xfId="49" applyFont="1" applyFill="1" applyAlignment="1" applyProtection="1">
      <alignment horizontal="center" vertical="center" wrapText="1"/>
    </xf>
    <xf numFmtId="0" fontId="11" fillId="48" borderId="0" xfId="49" applyFont="1" applyFill="1" applyProtection="1"/>
    <xf numFmtId="0" fontId="0" fillId="48" borderId="0" xfId="0" applyFill="1"/>
    <xf numFmtId="0" fontId="7" fillId="48" borderId="0" xfId="49" applyFill="1">
      <protection locked="0"/>
    </xf>
    <xf numFmtId="2" fontId="9" fillId="40" borderId="5" xfId="49" applyNumberFormat="1" applyFont="1" applyFill="1" applyBorder="1" applyAlignment="1" applyProtection="1">
      <alignment horizontal="center" vertical="center" wrapText="1"/>
    </xf>
    <xf numFmtId="0" fontId="50" fillId="0" borderId="0" xfId="46" applyFont="1" applyAlignment="1">
      <alignment horizontal="center"/>
    </xf>
    <xf numFmtId="166" fontId="9" fillId="35" borderId="3" xfId="49" applyNumberFormat="1" applyFont="1" applyFill="1" applyBorder="1" applyAlignment="1" applyProtection="1">
      <alignment horizontal="center" vertical="center" wrapText="1"/>
    </xf>
    <xf numFmtId="166" fontId="13" fillId="0" borderId="4" xfId="49" applyNumberFormat="1" applyFont="1" applyBorder="1" applyAlignment="1" applyProtection="1">
      <alignment horizontal="center" vertical="center"/>
    </xf>
    <xf numFmtId="166" fontId="9" fillId="35" borderId="3" xfId="49" applyNumberFormat="1" applyFont="1" applyFill="1" applyBorder="1" applyAlignment="1" applyProtection="1">
      <alignment horizontal="center" vertical="center"/>
    </xf>
    <xf numFmtId="166" fontId="16" fillId="0" borderId="4" xfId="47" applyNumberFormat="1" applyFont="1" applyBorder="1" applyAlignment="1">
      <alignment horizontal="center" vertical="center"/>
    </xf>
    <xf numFmtId="166" fontId="16" fillId="0" borderId="4" xfId="47" applyNumberFormat="1" applyFont="1" applyBorder="1" applyAlignment="1">
      <alignment horizontal="center" vertical="center" wrapText="1"/>
    </xf>
    <xf numFmtId="166" fontId="13" fillId="0" borderId="0" xfId="49" applyNumberFormat="1" applyFont="1" applyAlignment="1" applyProtection="1">
      <alignment horizontal="center" vertical="center"/>
    </xf>
    <xf numFmtId="166" fontId="9" fillId="39" borderId="3" xfId="49" applyNumberFormat="1" applyFont="1" applyFill="1" applyBorder="1" applyAlignment="1" applyProtection="1">
      <alignment horizontal="center" vertical="center"/>
    </xf>
    <xf numFmtId="171" fontId="9" fillId="0" borderId="3" xfId="49" applyNumberFormat="1" applyFont="1" applyBorder="1" applyAlignment="1">
      <alignment horizontal="center"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7" fillId="0" borderId="0" xfId="49" applyFont="1" applyAlignment="1">
      <alignment horizontal="left" vertical="center"/>
      <protection locked="0"/>
    </xf>
    <xf numFmtId="0" fontId="0" fillId="0" borderId="0" xfId="0" applyAlignment="1">
      <alignment horizontal="center"/>
    </xf>
    <xf numFmtId="0" fontId="13" fillId="0" borderId="7" xfId="49" applyFont="1" applyBorder="1" applyAlignment="1" applyProtection="1">
      <alignment horizontal="center" vertical="center"/>
    </xf>
    <xf numFmtId="0" fontId="13" fillId="0" borderId="7" xfId="49" applyFont="1" applyBorder="1" applyAlignment="1">
      <alignment horizontal="center" vertical="center"/>
      <protection locked="0"/>
    </xf>
    <xf numFmtId="49" fontId="92" fillId="0" borderId="3" xfId="49" quotePrefix="1" applyNumberFormat="1" applyFont="1" applyBorder="1" applyAlignment="1">
      <alignment vertical="center"/>
      <protection locked="0"/>
    </xf>
    <xf numFmtId="0" fontId="93" fillId="0" borderId="1" xfId="49" quotePrefix="1" applyFont="1" applyBorder="1" applyAlignment="1">
      <alignment horizontal="center" vertical="center"/>
      <protection locked="0"/>
    </xf>
    <xf numFmtId="166" fontId="9" fillId="35" borderId="3" xfId="49" applyNumberFormat="1" applyFont="1" applyFill="1" applyBorder="1" applyAlignment="1">
      <alignment horizontal="center" vertical="center"/>
      <protection locked="0"/>
    </xf>
    <xf numFmtId="166" fontId="9" fillId="39" borderId="1" xfId="49" applyNumberFormat="1" applyFont="1" applyFill="1" applyBorder="1" applyAlignment="1" applyProtection="1">
      <alignment horizontal="center" vertical="center"/>
    </xf>
    <xf numFmtId="166" fontId="9" fillId="39" borderId="1" xfId="49" applyNumberFormat="1" applyFont="1" applyFill="1" applyBorder="1" applyAlignment="1" applyProtection="1">
      <alignment horizontal="center" vertical="center" wrapText="1"/>
    </xf>
    <xf numFmtId="0" fontId="13" fillId="0" borderId="4" xfId="49" applyFont="1" applyBorder="1" applyAlignment="1" applyProtection="1">
      <alignment horizontal="center" vertical="center"/>
    </xf>
    <xf numFmtId="0" fontId="13" fillId="0" borderId="0" xfId="49" applyFont="1" applyAlignment="1" applyProtection="1">
      <alignment horizontal="center"/>
    </xf>
    <xf numFmtId="0" fontId="13" fillId="0" borderId="7" xfId="49" applyFont="1" applyBorder="1" applyAlignment="1">
      <alignment horizontal="center" vertical="center" wrapText="1"/>
      <protection locked="0"/>
    </xf>
    <xf numFmtId="0" fontId="0" fillId="36" borderId="8" xfId="0" applyFill="1" applyBorder="1"/>
    <xf numFmtId="0" fontId="13" fillId="0" borderId="0" xfId="49" applyFont="1" applyAlignment="1">
      <alignment horizontal="center" vertical="center" wrapText="1"/>
      <protection locked="0"/>
    </xf>
    <xf numFmtId="0" fontId="17" fillId="0" borderId="17" xfId="49" applyFont="1" applyBorder="1" applyAlignment="1" applyProtection="1">
      <alignment horizontal="left" vertical="center"/>
    </xf>
    <xf numFmtId="0" fontId="17" fillId="0" borderId="0" xfId="49" applyFont="1" applyAlignment="1" applyProtection="1">
      <alignment horizontal="left" vertical="center"/>
    </xf>
    <xf numFmtId="0" fontId="17" fillId="0" borderId="11" xfId="49" applyFont="1" applyBorder="1" applyAlignment="1" applyProtection="1">
      <alignment horizontal="left" vertical="center"/>
    </xf>
    <xf numFmtId="0" fontId="17" fillId="0" borderId="15" xfId="49" applyFont="1" applyBorder="1" applyAlignment="1" applyProtection="1">
      <alignment horizontal="left" vertical="center"/>
    </xf>
    <xf numFmtId="0" fontId="17" fillId="0" borderId="8" xfId="49" applyFont="1" applyBorder="1" applyAlignment="1" applyProtection="1">
      <alignment horizontal="left" vertical="center"/>
    </xf>
    <xf numFmtId="0" fontId="17" fillId="0" borderId="10" xfId="49" applyFont="1" applyBorder="1" applyAlignment="1" applyProtection="1">
      <alignment horizontal="left" vertical="center"/>
    </xf>
    <xf numFmtId="0" fontId="17" fillId="0" borderId="15" xfId="49" applyFont="1" applyBorder="1" applyAlignment="1" applyProtection="1">
      <alignment horizontal="left" vertical="center" wrapText="1"/>
    </xf>
    <xf numFmtId="0" fontId="17" fillId="0" borderId="8" xfId="49" applyFont="1" applyBorder="1" applyAlignment="1" applyProtection="1">
      <alignment horizontal="left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3" fillId="0" borderId="15" xfId="49" applyFont="1" applyBorder="1" applyAlignment="1" applyProtection="1">
      <alignment horizontal="center"/>
    </xf>
    <xf numFmtId="0" fontId="13" fillId="0" borderId="8" xfId="49" applyFont="1" applyBorder="1" applyAlignment="1" applyProtection="1">
      <alignment horizontal="center"/>
    </xf>
    <xf numFmtId="0" fontId="13" fillId="0" borderId="10" xfId="49" applyFont="1" applyBorder="1" applyAlignment="1" applyProtection="1">
      <alignment horizontal="center"/>
    </xf>
    <xf numFmtId="166" fontId="9" fillId="41" borderId="1" xfId="49" applyNumberFormat="1" applyFont="1" applyFill="1" applyBorder="1" applyAlignment="1" applyProtection="1">
      <alignment horizontal="center" vertical="center" wrapText="1"/>
    </xf>
    <xf numFmtId="0" fontId="96" fillId="49" borderId="13" xfId="0" applyFont="1" applyFill="1" applyBorder="1" applyAlignment="1">
      <alignment vertical="center"/>
    </xf>
    <xf numFmtId="0" fontId="97" fillId="0" borderId="0" xfId="49" applyFont="1">
      <protection locked="0"/>
    </xf>
    <xf numFmtId="170" fontId="9" fillId="35" borderId="1" xfId="49" applyNumberFormat="1" applyFont="1" applyFill="1" applyBorder="1" applyAlignment="1" applyProtection="1">
      <alignment horizontal="center" vertical="center"/>
    </xf>
    <xf numFmtId="0" fontId="9" fillId="44" borderId="1" xfId="49" applyFont="1" applyFill="1" applyBorder="1" applyAlignment="1" applyProtection="1">
      <alignment horizontal="left"/>
    </xf>
    <xf numFmtId="0" fontId="9" fillId="44" borderId="1" xfId="49" applyFont="1" applyFill="1" applyBorder="1" applyAlignment="1" applyProtection="1">
      <alignment horizontal="left" vertical="center"/>
    </xf>
    <xf numFmtId="0" fontId="9" fillId="44" borderId="1" xfId="49" applyFont="1" applyFill="1" applyBorder="1" applyAlignment="1" applyProtection="1">
      <alignment horizontal="center" vertical="center"/>
    </xf>
    <xf numFmtId="0" fontId="9" fillId="47" borderId="1" xfId="49" applyFont="1" applyFill="1" applyBorder="1" applyAlignment="1" applyProtection="1">
      <alignment horizontal="left"/>
    </xf>
    <xf numFmtId="0" fontId="9" fillId="48" borderId="1" xfId="49" applyFont="1" applyFill="1" applyBorder="1" applyAlignment="1" applyProtection="1">
      <alignment horizontal="left"/>
    </xf>
    <xf numFmtId="0" fontId="0" fillId="0" borderId="19" xfId="0" applyBorder="1"/>
    <xf numFmtId="0" fontId="0" fillId="47" borderId="19" xfId="0" applyFill="1" applyBorder="1"/>
    <xf numFmtId="0" fontId="0" fillId="48" borderId="19" xfId="0" applyFill="1" applyBorder="1"/>
    <xf numFmtId="0" fontId="37" fillId="0" borderId="1" xfId="49" applyFont="1" applyBorder="1" applyAlignment="1" applyProtection="1">
      <alignment horizontal="center" vertical="center"/>
    </xf>
    <xf numFmtId="0" fontId="3" fillId="47" borderId="0" xfId="49" applyFont="1" applyFill="1" applyAlignment="1" applyProtection="1">
      <alignment vertical="center"/>
    </xf>
    <xf numFmtId="0" fontId="3" fillId="48" borderId="0" xfId="49" applyFont="1" applyFill="1" applyAlignment="1" applyProtection="1">
      <alignment vertical="center"/>
    </xf>
    <xf numFmtId="0" fontId="3" fillId="39" borderId="13" xfId="49" applyFont="1" applyFill="1" applyBorder="1" applyAlignment="1" applyProtection="1">
      <alignment horizontal="center" vertical="center"/>
    </xf>
    <xf numFmtId="0" fontId="3" fillId="39" borderId="13" xfId="49" applyFont="1" applyFill="1" applyBorder="1" applyAlignment="1" applyProtection="1">
      <alignment horizontal="center"/>
    </xf>
    <xf numFmtId="0" fontId="3" fillId="47" borderId="0" xfId="49" applyFont="1" applyFill="1" applyProtection="1"/>
    <xf numFmtId="0" fontId="3" fillId="48" borderId="0" xfId="49" applyFont="1" applyFill="1" applyProtection="1"/>
    <xf numFmtId="168" fontId="3" fillId="48" borderId="0" xfId="49" applyNumberFormat="1" applyFont="1" applyFill="1" applyProtection="1"/>
    <xf numFmtId="49" fontId="4" fillId="0" borderId="1" xfId="49" applyNumberFormat="1" applyFont="1" applyBorder="1" applyAlignment="1" applyProtection="1">
      <alignment horizontal="center" vertical="center"/>
    </xf>
    <xf numFmtId="49" fontId="4" fillId="0" borderId="1" xfId="49" quotePrefix="1" applyNumberFormat="1" applyFont="1" applyBorder="1" applyAlignment="1" applyProtection="1">
      <alignment horizontal="center" vertical="center"/>
    </xf>
    <xf numFmtId="0" fontId="39" fillId="40" borderId="18" xfId="49" applyFont="1" applyFill="1" applyBorder="1" applyAlignment="1" applyProtection="1">
      <alignment horizontal="center" vertical="center"/>
    </xf>
    <xf numFmtId="0" fontId="9" fillId="0" borderId="0" xfId="49" applyFont="1" applyAlignment="1" applyProtection="1">
      <alignment horizontal="center" vertical="center"/>
    </xf>
    <xf numFmtId="0" fontId="9" fillId="47" borderId="0" xfId="49" applyFont="1" applyFill="1" applyAlignment="1" applyProtection="1">
      <alignment horizontal="center" vertical="center"/>
    </xf>
    <xf numFmtId="0" fontId="9" fillId="48" borderId="0" xfId="49" applyFont="1" applyFill="1" applyAlignment="1" applyProtection="1">
      <alignment horizontal="center" vertical="center"/>
    </xf>
    <xf numFmtId="0" fontId="14" fillId="0" borderId="9" xfId="49" applyFont="1" applyBorder="1" applyAlignment="1" applyProtection="1">
      <alignment horizontal="center" vertical="center" wrapText="1"/>
    </xf>
    <xf numFmtId="0" fontId="14" fillId="0" borderId="1" xfId="49" quotePrefix="1" applyFont="1" applyBorder="1" applyAlignment="1" applyProtection="1">
      <alignment horizontal="center" vertical="center"/>
    </xf>
    <xf numFmtId="49" fontId="13" fillId="0" borderId="3" xfId="49" quotePrefix="1" applyNumberFormat="1" applyFont="1" applyBorder="1" applyAlignment="1" applyProtection="1">
      <alignment vertical="center"/>
    </xf>
    <xf numFmtId="0" fontId="93" fillId="0" borderId="1" xfId="49" quotePrefix="1" applyFont="1" applyBorder="1" applyAlignment="1" applyProtection="1">
      <alignment horizontal="center" vertical="center"/>
    </xf>
    <xf numFmtId="49" fontId="92" fillId="0" borderId="3" xfId="49" quotePrefix="1" applyNumberFormat="1" applyFont="1" applyBorder="1" applyAlignment="1" applyProtection="1">
      <alignment vertical="center"/>
    </xf>
    <xf numFmtId="49" fontId="13" fillId="0" borderId="4" xfId="49" quotePrefix="1" applyNumberFormat="1" applyFont="1" applyBorder="1" applyProtection="1"/>
    <xf numFmtId="0" fontId="13" fillId="0" borderId="7" xfId="49" quotePrefix="1" applyFont="1" applyBorder="1" applyAlignment="1" applyProtection="1">
      <alignment horizontal="center" vertical="center"/>
    </xf>
    <xf numFmtId="49" fontId="13" fillId="0" borderId="4" xfId="49" quotePrefix="1" applyNumberFormat="1" applyFont="1" applyBorder="1" applyAlignment="1" applyProtection="1">
      <alignment horizontal="center" vertical="center"/>
    </xf>
    <xf numFmtId="0" fontId="15" fillId="0" borderId="4" xfId="49" applyFont="1" applyBorder="1" applyAlignment="1" applyProtection="1">
      <alignment horizontal="center" vertical="center" wrapText="1"/>
    </xf>
    <xf numFmtId="49" fontId="9" fillId="0" borderId="1" xfId="49" applyNumberFormat="1" applyFont="1" applyBorder="1" applyAlignment="1" applyProtection="1">
      <alignment horizontal="left" vertical="center" wrapText="1"/>
    </xf>
    <xf numFmtId="49" fontId="9" fillId="0" borderId="3" xfId="49" applyNumberFormat="1" applyFont="1" applyBorder="1" applyAlignment="1" applyProtection="1">
      <alignment horizontal="center" vertical="center" wrapText="1"/>
    </xf>
    <xf numFmtId="170" fontId="9" fillId="0" borderId="3" xfId="49" applyNumberFormat="1" applyFont="1" applyBorder="1" applyAlignment="1" applyProtection="1">
      <alignment horizontal="center" vertical="center"/>
    </xf>
    <xf numFmtId="170" fontId="9" fillId="0" borderId="4" xfId="49" applyNumberFormat="1" applyFont="1" applyBorder="1" applyAlignment="1" applyProtection="1">
      <alignment horizontal="center" vertical="center"/>
    </xf>
    <xf numFmtId="170" fontId="9" fillId="0" borderId="5" xfId="49" applyNumberFormat="1" applyFont="1" applyBorder="1" applyAlignment="1" applyProtection="1">
      <alignment horizontal="center" vertical="center"/>
    </xf>
    <xf numFmtId="170" fontId="9" fillId="0" borderId="1" xfId="49" applyNumberFormat="1" applyFont="1" applyBorder="1" applyAlignment="1" applyProtection="1">
      <alignment horizontal="center" vertical="center"/>
    </xf>
    <xf numFmtId="171" fontId="9" fillId="0" borderId="3" xfId="49" applyNumberFormat="1" applyFont="1" applyBorder="1" applyAlignment="1" applyProtection="1">
      <alignment horizontal="center" vertical="center"/>
    </xf>
    <xf numFmtId="167" fontId="11" fillId="48" borderId="0" xfId="49" applyNumberFormat="1" applyFont="1" applyFill="1" applyProtection="1"/>
    <xf numFmtId="0" fontId="11" fillId="0" borderId="19" xfId="49" applyFont="1" applyBorder="1" applyAlignment="1" applyProtection="1">
      <alignment horizontal="center" vertical="center"/>
    </xf>
    <xf numFmtId="0" fontId="11" fillId="43" borderId="0" xfId="49" applyFont="1" applyFill="1" applyAlignment="1" applyProtection="1">
      <alignment horizontal="center" vertical="center"/>
    </xf>
    <xf numFmtId="0" fontId="11" fillId="0" borderId="20" xfId="49" applyFont="1" applyBorder="1" applyAlignment="1" applyProtection="1">
      <alignment horizontal="center" vertical="center"/>
    </xf>
    <xf numFmtId="0" fontId="11" fillId="42" borderId="0" xfId="49" applyFont="1" applyFill="1" applyAlignment="1" applyProtection="1">
      <alignment horizontal="center" vertical="center"/>
    </xf>
    <xf numFmtId="0" fontId="11" fillId="0" borderId="13" xfId="49" applyFont="1" applyBorder="1" applyProtection="1"/>
    <xf numFmtId="0" fontId="19" fillId="0" borderId="1" xfId="49" applyFont="1" applyBorder="1" applyAlignment="1" applyProtection="1">
      <alignment horizontal="center" vertical="center" wrapText="1"/>
    </xf>
    <xf numFmtId="0" fontId="9" fillId="0" borderId="3" xfId="49" applyFont="1" applyBorder="1" applyAlignment="1" applyProtection="1">
      <alignment horizontal="center" vertical="center"/>
    </xf>
    <xf numFmtId="0" fontId="9" fillId="0" borderId="5" xfId="49" applyFont="1" applyBorder="1" applyAlignment="1" applyProtection="1">
      <alignment horizontal="center" vertical="center"/>
    </xf>
    <xf numFmtId="0" fontId="9" fillId="0" borderId="1" xfId="49" applyFont="1" applyBorder="1" applyAlignment="1" applyProtection="1">
      <alignment horizontal="center" vertical="center"/>
    </xf>
    <xf numFmtId="166" fontId="9" fillId="0" borderId="1" xfId="49" applyNumberFormat="1" applyFont="1" applyBorder="1" applyAlignment="1" applyProtection="1">
      <alignment horizontal="center" vertical="center"/>
    </xf>
    <xf numFmtId="2" fontId="9" fillId="0" borderId="1" xfId="49" applyNumberFormat="1" applyFont="1" applyBorder="1" applyAlignment="1" applyProtection="1">
      <alignment horizontal="center" vertical="center"/>
    </xf>
    <xf numFmtId="0" fontId="11" fillId="35" borderId="13" xfId="49" applyFont="1" applyFill="1" applyBorder="1" applyAlignment="1" applyProtection="1">
      <alignment horizontal="center"/>
    </xf>
    <xf numFmtId="0" fontId="11" fillId="37" borderId="13" xfId="49" applyFont="1" applyFill="1" applyBorder="1" applyProtection="1"/>
    <xf numFmtId="49" fontId="92" fillId="0" borderId="3" xfId="49" applyNumberFormat="1" applyFont="1" applyBorder="1" applyAlignment="1" applyProtection="1">
      <alignment horizontal="right" vertical="center" wrapText="1"/>
    </xf>
    <xf numFmtId="49" fontId="13" fillId="0" borderId="4" xfId="49" applyNumberFormat="1" applyFont="1" applyBorder="1" applyAlignment="1" applyProtection="1">
      <alignment horizontal="center" vertical="center" wrapText="1"/>
    </xf>
    <xf numFmtId="0" fontId="13" fillId="0" borderId="8" xfId="49" applyFont="1" applyBorder="1" applyAlignment="1" applyProtection="1">
      <alignment horizontal="center" vertical="center" wrapText="1"/>
    </xf>
    <xf numFmtId="0" fontId="4" fillId="0" borderId="3" xfId="49" applyFont="1" applyBorder="1" applyAlignment="1" applyProtection="1">
      <alignment horizontal="center" vertical="center"/>
    </xf>
    <xf numFmtId="49" fontId="9" fillId="0" borderId="0" xfId="49" applyNumberFormat="1" applyFont="1" applyAlignment="1" applyProtection="1">
      <alignment vertical="center" wrapText="1"/>
    </xf>
    <xf numFmtId="49" fontId="9" fillId="0" borderId="0" xfId="49" applyNumberFormat="1" applyFont="1" applyAlignment="1" applyProtection="1">
      <alignment horizontal="center" vertical="center"/>
    </xf>
    <xf numFmtId="0" fontId="9" fillId="0" borderId="0" xfId="44" applyFont="1" applyAlignment="1" applyProtection="1">
      <alignment horizontal="center" vertical="center" wrapText="1"/>
    </xf>
    <xf numFmtId="0" fontId="94" fillId="0" borderId="3" xfId="47" applyFont="1" applyBorder="1" applyAlignment="1">
      <alignment horizontal="center" vertical="center"/>
    </xf>
    <xf numFmtId="0" fontId="16" fillId="0" borderId="4" xfId="47" applyFont="1" applyBorder="1" applyAlignment="1">
      <alignment vertical="center"/>
    </xf>
    <xf numFmtId="49" fontId="13" fillId="0" borderId="3" xfId="49" applyNumberFormat="1" applyFont="1" applyBorder="1" applyAlignment="1" applyProtection="1">
      <alignment horizontal="right" vertical="center" wrapText="1"/>
    </xf>
    <xf numFmtId="0" fontId="93" fillId="0" borderId="3" xfId="49" applyFont="1" applyBorder="1" applyAlignment="1" applyProtection="1">
      <alignment horizontal="center" vertical="center"/>
    </xf>
    <xf numFmtId="0" fontId="19" fillId="0" borderId="1" xfId="49" applyFont="1" applyBorder="1" applyAlignment="1" applyProtection="1">
      <alignment horizontal="center" vertical="center"/>
    </xf>
    <xf numFmtId="0" fontId="11" fillId="41" borderId="0" xfId="49" applyFont="1" applyFill="1" applyAlignment="1" applyProtection="1">
      <alignment horizontal="center" vertical="center"/>
    </xf>
    <xf numFmtId="0" fontId="13" fillId="0" borderId="0" xfId="49" applyFont="1" applyAlignment="1" applyProtection="1">
      <alignment horizontal="center" vertical="center" wrapText="1"/>
    </xf>
    <xf numFmtId="0" fontId="13" fillId="0" borderId="7" xfId="49" applyFont="1" applyBorder="1" applyAlignment="1" applyProtection="1">
      <alignment horizontal="center" vertical="center" wrapText="1"/>
    </xf>
    <xf numFmtId="0" fontId="13" fillId="0" borderId="4" xfId="49" quotePrefix="1" applyFont="1" applyBorder="1" applyAlignment="1" applyProtection="1">
      <alignment horizontal="center" vertical="center" wrapText="1"/>
    </xf>
    <xf numFmtId="0" fontId="4" fillId="0" borderId="1" xfId="49" quotePrefix="1" applyFont="1" applyBorder="1" applyAlignment="1" applyProtection="1">
      <alignment horizontal="center" vertical="center"/>
    </xf>
    <xf numFmtId="49" fontId="13" fillId="0" borderId="3" xfId="49" applyNumberFormat="1" applyFont="1" applyBorder="1" applyAlignment="1" applyProtection="1">
      <alignment horizontal="left"/>
    </xf>
    <xf numFmtId="0" fontId="16" fillId="0" borderId="0" xfId="0" applyFont="1" applyAlignment="1">
      <alignment vertical="center"/>
    </xf>
    <xf numFmtId="49" fontId="13" fillId="0" borderId="4" xfId="49" quotePrefix="1" applyNumberFormat="1" applyFont="1" applyBorder="1" applyAlignment="1" applyProtection="1">
      <alignment vertical="center"/>
    </xf>
    <xf numFmtId="0" fontId="8" fillId="0" borderId="0" xfId="49" applyFont="1" applyProtection="1"/>
    <xf numFmtId="0" fontId="62" fillId="0" borderId="1" xfId="49" applyFont="1" applyBorder="1" applyAlignment="1" applyProtection="1">
      <alignment horizontal="center" vertical="center"/>
    </xf>
    <xf numFmtId="0" fontId="25" fillId="0" borderId="3" xfId="0" applyFont="1" applyBorder="1" applyAlignment="1">
      <alignment horizontal="right" vertical="center"/>
    </xf>
    <xf numFmtId="49" fontId="9" fillId="0" borderId="4" xfId="49" applyNumberFormat="1" applyFont="1" applyBorder="1" applyAlignment="1" applyProtection="1">
      <alignment horizontal="center" vertical="center"/>
    </xf>
    <xf numFmtId="0" fontId="11" fillId="0" borderId="4" xfId="49" applyFont="1" applyBorder="1" applyAlignment="1" applyProtection="1">
      <alignment horizontal="center" vertical="center"/>
    </xf>
    <xf numFmtId="0" fontId="9" fillId="0" borderId="4" xfId="44" applyFont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14" fillId="0" borderId="8" xfId="49" applyFont="1" applyBorder="1" applyAlignment="1" applyProtection="1">
      <alignment horizontal="center" vertical="center"/>
    </xf>
    <xf numFmtId="0" fontId="16" fillId="0" borderId="0" xfId="49" applyFont="1" applyAlignment="1" applyProtection="1">
      <alignment horizontal="left" vertical="center"/>
    </xf>
    <xf numFmtId="0" fontId="16" fillId="0" borderId="7" xfId="49" applyFont="1" applyBorder="1" applyAlignment="1" applyProtection="1">
      <alignment horizontal="center"/>
    </xf>
    <xf numFmtId="0" fontId="17" fillId="0" borderId="7" xfId="49" applyFont="1" applyBorder="1" applyAlignment="1" applyProtection="1">
      <alignment horizontal="center" vertical="center"/>
    </xf>
    <xf numFmtId="0" fontId="4" fillId="0" borderId="9" xfId="49" applyFont="1" applyBorder="1" applyAlignment="1" applyProtection="1">
      <alignment horizontal="center" vertical="center"/>
    </xf>
    <xf numFmtId="0" fontId="13" fillId="0" borderId="7" xfId="49" applyFont="1" applyBorder="1" applyAlignment="1" applyProtection="1">
      <alignment horizontal="centerContinuous" vertical="center"/>
    </xf>
    <xf numFmtId="49" fontId="9" fillId="0" borderId="7" xfId="49" applyNumberFormat="1" applyFont="1" applyBorder="1" applyAlignment="1" applyProtection="1">
      <alignment horizontal="center" vertical="center"/>
    </xf>
    <xf numFmtId="0" fontId="9" fillId="0" borderId="7" xfId="49" applyFont="1" applyBorder="1" applyAlignment="1" applyProtection="1">
      <alignment horizontal="center" vertical="center"/>
    </xf>
    <xf numFmtId="0" fontId="11" fillId="0" borderId="7" xfId="49" applyFont="1" applyBorder="1" applyAlignment="1" applyProtection="1">
      <alignment horizontal="center" vertical="center"/>
    </xf>
    <xf numFmtId="0" fontId="9" fillId="38" borderId="0" xfId="0" applyFont="1" applyFill="1"/>
    <xf numFmtId="0" fontId="7" fillId="47" borderId="0" xfId="49" applyFill="1" applyProtection="1"/>
    <xf numFmtId="0" fontId="7" fillId="48" borderId="0" xfId="49" applyFill="1" applyProtection="1"/>
    <xf numFmtId="0" fontId="7" fillId="0" borderId="0" xfId="49" applyAlignment="1" applyProtection="1">
      <alignment horizontal="left"/>
    </xf>
    <xf numFmtId="0" fontId="26" fillId="0" borderId="0" xfId="49" applyFont="1" applyAlignment="1" applyProtection="1">
      <alignment horizontal="left" vertical="center"/>
    </xf>
    <xf numFmtId="0" fontId="7" fillId="0" borderId="0" xfId="49" applyAlignment="1" applyProtection="1">
      <alignment horizontal="center" vertical="center"/>
    </xf>
    <xf numFmtId="0" fontId="26" fillId="0" borderId="0" xfId="0" applyFont="1" applyAlignment="1">
      <alignment horizontal="left" vertical="center"/>
    </xf>
    <xf numFmtId="0" fontId="9" fillId="0" borderId="0" xfId="49" applyFont="1" applyAlignment="1" applyProtection="1">
      <alignment horizontal="left" vertical="center"/>
    </xf>
    <xf numFmtId="49" fontId="49" fillId="0" borderId="0" xfId="0" applyNumberFormat="1" applyFont="1" applyAlignment="1">
      <alignment horizontal="center" vertical="center" wrapText="1"/>
    </xf>
    <xf numFmtId="49" fontId="7" fillId="0" borderId="0" xfId="49" applyNumberFormat="1" applyAlignment="1" applyProtection="1">
      <alignment horizontal="center" vertical="center"/>
    </xf>
    <xf numFmtId="0" fontId="9" fillId="0" borderId="0" xfId="0" applyFont="1" applyAlignment="1">
      <alignment vertical="center"/>
    </xf>
    <xf numFmtId="0" fontId="26" fillId="0" borderId="0" xfId="44" applyFont="1" applyAlignment="1" applyProtection="1">
      <alignment horizontal="left" vertical="center"/>
    </xf>
    <xf numFmtId="171" fontId="9" fillId="0" borderId="3" xfId="49" applyNumberFormat="1" applyFont="1" applyBorder="1" applyAlignment="1" applyProtection="1">
      <alignment horizontal="center" vertical="center"/>
      <protection locked="0" hidden="1"/>
    </xf>
    <xf numFmtId="0" fontId="50" fillId="0" borderId="0" xfId="46" applyFont="1"/>
    <xf numFmtId="0" fontId="52" fillId="0" borderId="0" xfId="46" applyFont="1"/>
    <xf numFmtId="0" fontId="30" fillId="0" borderId="0" xfId="46" applyFont="1" applyAlignment="1">
      <alignment vertical="top"/>
    </xf>
    <xf numFmtId="0" fontId="50" fillId="0" borderId="0" xfId="46" applyFont="1" applyAlignment="1">
      <alignment horizontal="left"/>
    </xf>
    <xf numFmtId="0" fontId="50" fillId="0" borderId="0" xfId="46" applyFont="1" applyAlignment="1">
      <alignment wrapText="1"/>
    </xf>
    <xf numFmtId="0" fontId="50" fillId="0" borderId="0" xfId="46" applyFont="1" applyAlignment="1">
      <alignment vertical="top" wrapText="1"/>
    </xf>
    <xf numFmtId="0" fontId="49" fillId="0" borderId="0" xfId="46" applyFont="1" applyAlignment="1">
      <alignment horizontal="left"/>
    </xf>
    <xf numFmtId="0" fontId="53" fillId="0" borderId="0" xfId="46" applyFont="1"/>
    <xf numFmtId="0" fontId="54" fillId="0" borderId="0" xfId="46" applyFont="1"/>
    <xf numFmtId="0" fontId="55" fillId="0" borderId="0" xfId="46" applyFont="1"/>
    <xf numFmtId="0" fontId="57" fillId="0" borderId="0" xfId="46" applyFont="1"/>
    <xf numFmtId="0" fontId="58" fillId="0" borderId="0" xfId="46" applyFont="1"/>
    <xf numFmtId="0" fontId="51" fillId="0" borderId="0" xfId="46" applyFont="1" applyAlignment="1">
      <alignment vertical="center"/>
    </xf>
    <xf numFmtId="0" fontId="49" fillId="0" borderId="0" xfId="45" applyFont="1" applyAlignment="1">
      <alignment horizontal="left" vertical="center"/>
    </xf>
    <xf numFmtId="49" fontId="51" fillId="0" borderId="0" xfId="46" applyNumberFormat="1" applyFont="1" applyAlignment="1">
      <alignment vertical="center"/>
    </xf>
    <xf numFmtId="49" fontId="51" fillId="0" borderId="0" xfId="46" applyNumberFormat="1" applyFont="1"/>
    <xf numFmtId="49" fontId="22" fillId="0" borderId="0" xfId="46" applyNumberFormat="1" applyFont="1" applyAlignment="1">
      <alignment vertical="center"/>
    </xf>
    <xf numFmtId="49" fontId="22" fillId="0" borderId="0" xfId="46" applyNumberFormat="1" applyFont="1"/>
    <xf numFmtId="0" fontId="28" fillId="0" borderId="0" xfId="45" applyFont="1" applyAlignment="1">
      <alignment horizontal="left" vertical="center"/>
    </xf>
    <xf numFmtId="0" fontId="22" fillId="0" borderId="0" xfId="46" applyFont="1"/>
    <xf numFmtId="0" fontId="59" fillId="0" borderId="0" xfId="45" applyFont="1"/>
    <xf numFmtId="0" fontId="60" fillId="0" borderId="0" xfId="45" applyFont="1"/>
    <xf numFmtId="0" fontId="27" fillId="0" borderId="0" xfId="46" applyFont="1" applyAlignment="1">
      <alignment vertical="center"/>
    </xf>
    <xf numFmtId="0" fontId="30" fillId="0" borderId="16" xfId="46" applyFont="1" applyBorder="1" applyAlignment="1">
      <alignment horizontal="center" vertical="center"/>
    </xf>
    <xf numFmtId="0" fontId="28" fillId="0" borderId="13" xfId="46" applyFont="1" applyBorder="1" applyAlignment="1">
      <alignment horizontal="center" vertical="center"/>
    </xf>
    <xf numFmtId="0" fontId="27" fillId="0" borderId="22" xfId="46" applyFont="1" applyBorder="1" applyAlignment="1">
      <alignment horizontal="left" vertical="center"/>
    </xf>
    <xf numFmtId="0" fontId="31" fillId="0" borderId="23" xfId="46" applyFont="1" applyBorder="1" applyAlignment="1">
      <alignment horizontal="center" vertical="center"/>
    </xf>
    <xf numFmtId="0" fontId="31" fillId="0" borderId="25" xfId="46" applyFont="1" applyBorder="1" applyAlignment="1">
      <alignment horizontal="center" vertical="center"/>
    </xf>
    <xf numFmtId="0" fontId="35" fillId="0" borderId="25" xfId="46" applyFont="1" applyBorder="1" applyAlignment="1">
      <alignment horizontal="center" vertical="center"/>
    </xf>
    <xf numFmtId="0" fontId="31" fillId="0" borderId="24" xfId="46" applyFont="1" applyBorder="1" applyAlignment="1">
      <alignment horizontal="center" vertical="center"/>
    </xf>
    <xf numFmtId="0" fontId="50" fillId="0" borderId="0" xfId="45" applyFont="1"/>
    <xf numFmtId="0" fontId="49" fillId="0" borderId="0" xfId="45" applyFont="1"/>
    <xf numFmtId="0" fontId="49" fillId="0" borderId="0" xfId="46" applyFont="1" applyAlignment="1">
      <alignment vertical="top" wrapText="1"/>
    </xf>
    <xf numFmtId="0" fontId="63" fillId="0" borderId="0" xfId="46" applyFont="1" applyAlignment="1">
      <alignment vertical="top"/>
    </xf>
    <xf numFmtId="0" fontId="68" fillId="0" borderId="0" xfId="46" applyFont="1"/>
    <xf numFmtId="0" fontId="61" fillId="0" borderId="0" xfId="45" applyFont="1"/>
    <xf numFmtId="0" fontId="49" fillId="0" borderId="13" xfId="45" applyFont="1" applyBorder="1" applyAlignment="1">
      <alignment vertical="center"/>
    </xf>
    <xf numFmtId="170" fontId="32" fillId="0" borderId="13" xfId="46" applyNumberFormat="1" applyFont="1" applyBorder="1" applyAlignment="1">
      <alignment horizontal="center" vertical="center"/>
    </xf>
    <xf numFmtId="170" fontId="33" fillId="0" borderId="13" xfId="46" applyNumberFormat="1" applyFont="1" applyBorder="1" applyAlignment="1">
      <alignment horizontal="center" vertical="center"/>
    </xf>
    <xf numFmtId="170" fontId="9" fillId="0" borderId="1" xfId="49" applyNumberFormat="1" applyFont="1" applyBorder="1" applyAlignment="1" applyProtection="1">
      <alignment horizontal="left" vertical="center" wrapText="1"/>
    </xf>
    <xf numFmtId="170" fontId="9" fillId="0" borderId="3" xfId="49" applyNumberFormat="1" applyFont="1" applyBorder="1" applyAlignment="1" applyProtection="1">
      <alignment horizontal="center" vertical="center" wrapText="1"/>
    </xf>
    <xf numFmtId="0" fontId="26" fillId="0" borderId="3" xfId="49" applyFont="1" applyBorder="1" applyAlignment="1" applyProtection="1">
      <alignment horizontal="center" vertical="center"/>
    </xf>
    <xf numFmtId="0" fontId="9" fillId="35" borderId="3" xfId="49" applyFont="1" applyFill="1" applyBorder="1" applyAlignment="1" applyProtection="1">
      <alignment horizontal="center" vertical="center"/>
    </xf>
    <xf numFmtId="170" fontId="9" fillId="0" borderId="3" xfId="49" applyNumberFormat="1" applyFont="1" applyBorder="1" applyAlignment="1">
      <alignment horizontal="center" vertical="center"/>
      <protection locked="0"/>
    </xf>
    <xf numFmtId="170" fontId="9" fillId="35" borderId="3" xfId="49" applyNumberFormat="1" applyFont="1" applyFill="1" applyBorder="1" applyAlignment="1" applyProtection="1">
      <alignment horizontal="center" vertical="center"/>
    </xf>
    <xf numFmtId="49" fontId="17" fillId="0" borderId="0" xfId="0" applyNumberFormat="1" applyFont="1" applyAlignment="1">
      <alignment horizontal="left" vertical="center"/>
    </xf>
    <xf numFmtId="49" fontId="17" fillId="0" borderId="0" xfId="0" applyNumberFormat="1" applyFont="1" applyAlignment="1">
      <alignment horizontal="right" vertical="center"/>
    </xf>
    <xf numFmtId="0" fontId="16" fillId="0" borderId="0" xfId="49" applyFont="1" applyAlignment="1" applyProtection="1">
      <alignment horizontal="center"/>
    </xf>
    <xf numFmtId="0" fontId="17" fillId="38" borderId="0" xfId="49" applyFont="1" applyFill="1" applyProtection="1"/>
    <xf numFmtId="0" fontId="1" fillId="0" borderId="0" xfId="49" applyFont="1" applyProtection="1"/>
    <xf numFmtId="0" fontId="1" fillId="0" borderId="0" xfId="0" applyFont="1"/>
    <xf numFmtId="0" fontId="17" fillId="0" borderId="0" xfId="49" applyFont="1">
      <protection locked="0"/>
    </xf>
    <xf numFmtId="0" fontId="17" fillId="47" borderId="0" xfId="49" applyFont="1" applyFill="1">
      <protection locked="0"/>
    </xf>
    <xf numFmtId="0" fontId="17" fillId="48" borderId="0" xfId="49" applyFont="1" applyFill="1">
      <protection locked="0"/>
    </xf>
    <xf numFmtId="0" fontId="17" fillId="38" borderId="0" xfId="0" applyFont="1" applyFill="1"/>
    <xf numFmtId="0" fontId="1" fillId="0" borderId="0" xfId="49" applyFont="1">
      <protection locked="0"/>
    </xf>
    <xf numFmtId="0" fontId="1" fillId="47" borderId="0" xfId="49" applyFont="1" applyFill="1">
      <protection locked="0"/>
    </xf>
    <xf numFmtId="0" fontId="1" fillId="48" borderId="0" xfId="49" applyFont="1" applyFill="1">
      <protection locked="0"/>
    </xf>
    <xf numFmtId="0" fontId="1" fillId="0" borderId="0" xfId="49" applyFont="1" applyAlignment="1">
      <alignment horizontal="left"/>
      <protection locked="0"/>
    </xf>
    <xf numFmtId="0" fontId="1" fillId="0" borderId="0" xfId="49" applyFont="1" applyAlignment="1">
      <alignment horizontal="center" vertical="center"/>
      <protection locked="0"/>
    </xf>
    <xf numFmtId="0" fontId="17" fillId="0" borderId="0" xfId="49" applyFont="1" applyProtection="1"/>
    <xf numFmtId="0" fontId="17" fillId="47" borderId="0" xfId="49" applyFont="1" applyFill="1" applyProtection="1"/>
    <xf numFmtId="0" fontId="17" fillId="48" borderId="0" xfId="49" applyFont="1" applyFill="1" applyProtection="1"/>
    <xf numFmtId="0" fontId="16" fillId="0" borderId="0" xfId="49" applyFont="1">
      <protection locked="0"/>
    </xf>
    <xf numFmtId="0" fontId="16" fillId="38" borderId="0" xfId="49" applyFont="1" applyFill="1" applyProtection="1"/>
    <xf numFmtId="0" fontId="98" fillId="37" borderId="12" xfId="49" applyFont="1" applyFill="1" applyBorder="1" applyAlignment="1" applyProtection="1">
      <alignment horizontal="right"/>
    </xf>
    <xf numFmtId="0" fontId="17" fillId="37" borderId="13" xfId="49" applyFont="1" applyFill="1" applyBorder="1" applyAlignment="1" applyProtection="1">
      <alignment horizontal="center"/>
    </xf>
    <xf numFmtId="0" fontId="17" fillId="42" borderId="19" xfId="49" applyFont="1" applyFill="1" applyBorder="1" applyAlignment="1" applyProtection="1">
      <alignment horizontal="center" vertical="center"/>
    </xf>
    <xf numFmtId="0" fontId="17" fillId="36" borderId="0" xfId="49" applyFont="1" applyFill="1" applyProtection="1"/>
    <xf numFmtId="0" fontId="17" fillId="36" borderId="0" xfId="49" applyFont="1" applyFill="1" applyAlignment="1" applyProtection="1">
      <alignment horizontal="left"/>
    </xf>
    <xf numFmtId="0" fontId="1" fillId="0" borderId="0" xfId="0" applyFont="1" applyAlignment="1">
      <alignment horizontal="left"/>
    </xf>
    <xf numFmtId="0" fontId="17" fillId="0" borderId="0" xfId="49" applyFont="1" applyAlignment="1" applyProtection="1">
      <alignment horizontal="left"/>
    </xf>
    <xf numFmtId="0" fontId="17" fillId="0" borderId="0" xfId="49" applyFont="1" applyAlignment="1">
      <alignment horizontal="left"/>
      <protection locked="0"/>
    </xf>
    <xf numFmtId="0" fontId="17" fillId="47" borderId="0" xfId="49" applyFont="1" applyFill="1" applyAlignment="1">
      <alignment horizontal="left"/>
      <protection locked="0"/>
    </xf>
    <xf numFmtId="0" fontId="17" fillId="48" borderId="0" xfId="49" applyFont="1" applyFill="1" applyAlignment="1">
      <alignment horizontal="left"/>
      <protection locked="0"/>
    </xf>
    <xf numFmtId="49" fontId="1" fillId="0" borderId="0" xfId="49" applyNumberFormat="1" applyFont="1" applyAlignment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/>
    <xf numFmtId="0" fontId="17" fillId="0" borderId="0" xfId="49" applyFont="1" applyAlignment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applyFont="1" applyProtection="1">
      <protection locked="0"/>
    </xf>
    <xf numFmtId="0" fontId="17" fillId="0" borderId="25" xfId="49" applyFont="1" applyBorder="1" applyAlignment="1">
      <alignment horizontal="center" vertical="center"/>
      <protection locked="0"/>
    </xf>
    <xf numFmtId="0" fontId="100" fillId="0" borderId="0" xfId="48" applyFont="1"/>
    <xf numFmtId="0" fontId="100" fillId="0" borderId="0" xfId="48" applyFont="1" applyAlignment="1">
      <alignment horizontal="center"/>
    </xf>
    <xf numFmtId="0" fontId="103" fillId="0" borderId="0" xfId="48" applyFont="1"/>
    <xf numFmtId="0" fontId="100" fillId="0" borderId="0" xfId="48" applyFont="1" applyAlignment="1">
      <alignment wrapText="1"/>
    </xf>
    <xf numFmtId="0" fontId="102" fillId="0" borderId="0" xfId="50" applyFont="1" applyAlignment="1">
      <alignment horizontal="left" wrapText="1"/>
    </xf>
    <xf numFmtId="0" fontId="100" fillId="0" borderId="0" xfId="48" applyFont="1" applyAlignment="1">
      <alignment horizontal="center" wrapText="1"/>
    </xf>
    <xf numFmtId="0" fontId="100" fillId="0" borderId="0" xfId="48" applyFont="1" applyAlignment="1">
      <alignment vertical="top" wrapText="1"/>
    </xf>
    <xf numFmtId="0" fontId="103" fillId="0" borderId="0" xfId="48" applyFont="1" applyAlignment="1">
      <alignment horizontal="center" wrapText="1"/>
    </xf>
    <xf numFmtId="0" fontId="103" fillId="0" borderId="0" xfId="48" applyFont="1" applyAlignment="1">
      <alignment horizontal="center"/>
    </xf>
    <xf numFmtId="0" fontId="103" fillId="0" borderId="0" xfId="48" applyFont="1" applyAlignment="1">
      <alignment wrapText="1"/>
    </xf>
    <xf numFmtId="0" fontId="28" fillId="0" borderId="13" xfId="45" applyFont="1" applyBorder="1" applyAlignment="1" applyProtection="1">
      <alignment horizontal="center" vertical="center"/>
      <protection locked="0"/>
    </xf>
    <xf numFmtId="0" fontId="29" fillId="0" borderId="13" xfId="46" applyFont="1" applyBorder="1" applyAlignment="1" applyProtection="1">
      <alignment horizontal="center" vertical="center"/>
      <protection locked="0"/>
    </xf>
    <xf numFmtId="0" fontId="99" fillId="0" borderId="0" xfId="48" applyFont="1" applyAlignment="1">
      <alignment horizontal="center" wrapText="1"/>
    </xf>
    <xf numFmtId="0" fontId="101" fillId="0" borderId="0" xfId="48" applyFont="1" applyAlignment="1">
      <alignment wrapText="1"/>
    </xf>
    <xf numFmtId="166" fontId="9" fillId="40" borderId="5" xfId="49" applyNumberFormat="1" applyFont="1" applyFill="1" applyBorder="1" applyAlignment="1" applyProtection="1">
      <alignment horizontal="center" vertical="center"/>
    </xf>
    <xf numFmtId="0" fontId="104" fillId="3" borderId="13" xfId="46" applyFont="1" applyFill="1" applyBorder="1" applyAlignment="1" applyProtection="1">
      <alignment horizontal="center" vertical="center"/>
      <protection locked="0"/>
    </xf>
    <xf numFmtId="0" fontId="29" fillId="0" borderId="13" xfId="45" applyFont="1" applyBorder="1" applyProtection="1">
      <protection locked="0"/>
    </xf>
    <xf numFmtId="0" fontId="29" fillId="0" borderId="1" xfId="45" applyFont="1" applyBorder="1" applyAlignment="1" applyProtection="1">
      <alignment horizontal="center" vertical="center"/>
      <protection locked="0"/>
    </xf>
    <xf numFmtId="0" fontId="29" fillId="0" borderId="26" xfId="46" applyFont="1" applyBorder="1" applyAlignment="1" applyProtection="1">
      <alignment horizontal="center" vertical="center"/>
      <protection locked="0"/>
    </xf>
    <xf numFmtId="0" fontId="104" fillId="3" borderId="26" xfId="46" applyFont="1" applyFill="1" applyBorder="1" applyAlignment="1" applyProtection="1">
      <alignment horizontal="center" vertical="center"/>
      <protection locked="0"/>
    </xf>
    <xf numFmtId="0" fontId="29" fillId="0" borderId="22" xfId="46" applyFont="1" applyBorder="1" applyAlignment="1" applyProtection="1">
      <alignment horizontal="center" vertical="center"/>
      <protection locked="0"/>
    </xf>
    <xf numFmtId="0" fontId="28" fillId="0" borderId="0" xfId="45" applyFont="1" applyAlignment="1" applyProtection="1">
      <alignment horizontal="left" vertical="center"/>
      <protection locked="0"/>
    </xf>
    <xf numFmtId="0" fontId="28" fillId="0" borderId="0" xfId="45" applyFont="1" applyProtection="1">
      <protection locked="0"/>
    </xf>
    <xf numFmtId="170" fontId="9" fillId="0" borderId="1" xfId="49" applyNumberFormat="1" applyFont="1" applyBorder="1" applyAlignment="1" applyProtection="1">
      <alignment horizontal="center" vertical="center" wrapText="1"/>
    </xf>
    <xf numFmtId="0" fontId="94" fillId="0" borderId="3" xfId="49" applyFont="1" applyBorder="1" applyAlignment="1" applyProtection="1">
      <alignment horizontal="center" vertical="center" wrapText="1"/>
    </xf>
    <xf numFmtId="0" fontId="95" fillId="0" borderId="27" xfId="0" applyFont="1" applyBorder="1" applyAlignment="1">
      <alignment horizontal="center" vertical="top"/>
    </xf>
    <xf numFmtId="0" fontId="95" fillId="0" borderId="27" xfId="49" applyFont="1" applyBorder="1" applyAlignment="1">
      <alignment horizontal="center" vertical="top"/>
      <protection locked="0"/>
    </xf>
    <xf numFmtId="0" fontId="0" fillId="0" borderId="25" xfId="0" applyBorder="1" applyAlignment="1">
      <alignment horizontal="center" vertical="center"/>
    </xf>
    <xf numFmtId="0" fontId="0" fillId="0" borderId="27" xfId="0" applyBorder="1"/>
    <xf numFmtId="0" fontId="89" fillId="0" borderId="27" xfId="0" applyFont="1" applyBorder="1" applyAlignment="1">
      <alignment horizontal="center" vertical="top"/>
    </xf>
    <xf numFmtId="170" fontId="9" fillId="0" borderId="4" xfId="49" applyNumberFormat="1" applyFont="1" applyBorder="1" applyAlignment="1">
      <alignment horizontal="center" vertical="center"/>
      <protection locked="0"/>
    </xf>
    <xf numFmtId="0" fontId="0" fillId="0" borderId="0" xfId="0" quotePrefix="1"/>
    <xf numFmtId="2" fontId="4" fillId="0" borderId="1" xfId="49" quotePrefix="1" applyNumberFormat="1" applyFont="1" applyBorder="1" applyAlignment="1" applyProtection="1">
      <alignment horizontal="center" vertical="center"/>
    </xf>
    <xf numFmtId="0" fontId="50" fillId="0" borderId="0" xfId="46" applyFont="1" applyAlignment="1">
      <alignment horizontal="right"/>
    </xf>
    <xf numFmtId="0" fontId="50" fillId="0" borderId="25" xfId="46" applyFont="1" applyBorder="1" applyAlignment="1">
      <alignment horizontal="right"/>
    </xf>
    <xf numFmtId="167" fontId="9" fillId="40" borderId="5" xfId="49" applyNumberFormat="1" applyFont="1" applyFill="1" applyBorder="1" applyAlignment="1">
      <alignment horizontal="center" vertical="center"/>
      <protection locked="0"/>
    </xf>
    <xf numFmtId="0" fontId="3" fillId="0" borderId="13" xfId="49" applyFont="1" applyBorder="1" applyProtection="1"/>
    <xf numFmtId="0" fontId="9" fillId="0" borderId="13" xfId="49" applyFont="1" applyBorder="1" applyAlignment="1" applyProtection="1">
      <alignment horizontal="center" vertical="center"/>
    </xf>
    <xf numFmtId="170" fontId="11" fillId="35" borderId="1" xfId="49" applyNumberFormat="1" applyFont="1" applyFill="1" applyBorder="1" applyAlignment="1" applyProtection="1">
      <alignment horizontal="center" vertical="center"/>
    </xf>
    <xf numFmtId="0" fontId="1" fillId="0" borderId="0" xfId="49" applyFont="1" applyAlignment="1" applyProtection="1">
      <alignment horizontal="left"/>
    </xf>
    <xf numFmtId="0" fontId="1" fillId="0" borderId="0" xfId="49" applyFont="1" applyAlignment="1" applyProtection="1">
      <alignment horizontal="center" vertical="center"/>
    </xf>
    <xf numFmtId="0" fontId="17" fillId="0" borderId="0" xfId="49" applyFont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6" fillId="0" borderId="0" xfId="49" applyFont="1" applyProtection="1"/>
    <xf numFmtId="0" fontId="16" fillId="0" borderId="0" xfId="49" applyFont="1" applyAlignment="1" applyProtection="1">
      <alignment horizontal="center" vertical="center"/>
    </xf>
    <xf numFmtId="49" fontId="17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49" applyNumberFormat="1" applyFont="1" applyAlignment="1" applyProtection="1">
      <alignment horizontal="center" vertical="center"/>
    </xf>
    <xf numFmtId="0" fontId="17" fillId="0" borderId="25" xfId="49" applyFont="1" applyBorder="1" applyAlignment="1" applyProtection="1">
      <alignment horizontal="center" vertical="center"/>
    </xf>
    <xf numFmtId="0" fontId="95" fillId="0" borderId="27" xfId="49" applyFont="1" applyBorder="1" applyAlignment="1" applyProtection="1">
      <alignment horizontal="center" vertical="top"/>
    </xf>
    <xf numFmtId="49" fontId="17" fillId="0" borderId="0" xfId="49" applyNumberFormat="1" applyFont="1" applyAlignment="1" applyProtection="1">
      <alignment horizontal="center" vertical="center"/>
    </xf>
    <xf numFmtId="0" fontId="13" fillId="0" borderId="0" xfId="49" applyFont="1">
      <protection locked="0"/>
    </xf>
    <xf numFmtId="0" fontId="13" fillId="0" borderId="0" xfId="49" applyFont="1" applyAlignment="1">
      <alignment horizontal="center" vertical="center"/>
      <protection locked="0"/>
    </xf>
    <xf numFmtId="0" fontId="49" fillId="0" borderId="0" xfId="0" applyFont="1" applyAlignment="1" applyProtection="1">
      <alignment horizontal="center" vertical="center" wrapText="1"/>
      <protection locked="0"/>
    </xf>
    <xf numFmtId="49" fontId="49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32" fillId="0" borderId="13" xfId="46" applyFont="1" applyBorder="1" applyAlignment="1">
      <alignment horizontal="center" vertical="top"/>
    </xf>
    <xf numFmtId="0" fontId="105" fillId="0" borderId="52" xfId="0" applyFont="1" applyBorder="1"/>
    <xf numFmtId="0" fontId="105" fillId="47" borderId="52" xfId="0" applyFont="1" applyFill="1" applyBorder="1"/>
    <xf numFmtId="0" fontId="105" fillId="48" borderId="52" xfId="0" applyFont="1" applyFill="1" applyBorder="1"/>
    <xf numFmtId="0" fontId="0" fillId="50" borderId="26" xfId="0" applyFill="1" applyBorder="1"/>
    <xf numFmtId="0" fontId="0" fillId="50" borderId="49" xfId="0" applyFill="1" applyBorder="1"/>
    <xf numFmtId="0" fontId="0" fillId="50" borderId="16" xfId="0" applyFill="1" applyBorder="1"/>
    <xf numFmtId="0" fontId="0" fillId="0" borderId="26" xfId="0" applyBorder="1"/>
    <xf numFmtId="0" fontId="0" fillId="0" borderId="49" xfId="0" applyBorder="1"/>
    <xf numFmtId="0" fontId="0" fillId="0" borderId="16" xfId="0" applyBorder="1"/>
    <xf numFmtId="0" fontId="9" fillId="44" borderId="6" xfId="49" applyFont="1" applyFill="1" applyBorder="1" applyAlignment="1">
      <alignment horizontal="left"/>
      <protection locked="0"/>
    </xf>
    <xf numFmtId="0" fontId="11" fillId="0" borderId="26" xfId="49" applyFont="1" applyBorder="1">
      <protection locked="0"/>
    </xf>
    <xf numFmtId="0" fontId="11" fillId="0" borderId="49" xfId="49" applyFont="1" applyBorder="1">
      <protection locked="0"/>
    </xf>
    <xf numFmtId="0" fontId="11" fillId="0" borderId="16" xfId="49" applyFont="1" applyBorder="1">
      <protection locked="0"/>
    </xf>
    <xf numFmtId="0" fontId="3" fillId="0" borderId="26" xfId="49" applyFont="1" applyBorder="1" applyAlignment="1">
      <alignment vertical="center"/>
      <protection locked="0"/>
    </xf>
    <xf numFmtId="0" fontId="3" fillId="0" borderId="49" xfId="49" applyFont="1" applyBorder="1">
      <protection locked="0"/>
    </xf>
    <xf numFmtId="0" fontId="3" fillId="0" borderId="16" xfId="49" applyFont="1" applyBorder="1">
      <protection locked="0"/>
    </xf>
    <xf numFmtId="0" fontId="3" fillId="0" borderId="26" xfId="49" applyFont="1" applyBorder="1">
      <protection locked="0"/>
    </xf>
    <xf numFmtId="0" fontId="9" fillId="0" borderId="49" xfId="49" applyFont="1" applyBorder="1" applyAlignment="1">
      <alignment horizontal="center" vertical="center"/>
      <protection locked="0"/>
    </xf>
    <xf numFmtId="49" fontId="9" fillId="0" borderId="1" xfId="49" applyNumberFormat="1" applyFont="1" applyBorder="1" applyAlignment="1" applyProtection="1">
      <alignment horizontal="left" vertical="center" wrapText="1"/>
      <protection locked="0"/>
    </xf>
    <xf numFmtId="0" fontId="9" fillId="0" borderId="1" xfId="49" applyFont="1" applyBorder="1" applyAlignment="1" applyProtection="1">
      <alignment horizontal="left" wrapText="1"/>
      <protection locked="0"/>
    </xf>
    <xf numFmtId="49" fontId="9" fillId="0" borderId="3" xfId="49" applyNumberFormat="1" applyFont="1" applyBorder="1" applyAlignment="1" applyProtection="1">
      <alignment horizontal="center" vertical="center" wrapText="1"/>
      <protection locked="0"/>
    </xf>
    <xf numFmtId="171" fontId="9" fillId="0" borderId="3" xfId="49" applyNumberFormat="1" applyFont="1" applyBorder="1" applyAlignment="1" applyProtection="1">
      <alignment horizontal="center" vertical="center"/>
      <protection locked="0"/>
    </xf>
    <xf numFmtId="0" fontId="9" fillId="0" borderId="3" xfId="49" applyFont="1" applyBorder="1" applyAlignment="1" applyProtection="1">
      <alignment horizontal="center" vertical="center"/>
      <protection locked="0"/>
    </xf>
    <xf numFmtId="0" fontId="9" fillId="0" borderId="4" xfId="49" applyFont="1" applyBorder="1" applyAlignment="1" applyProtection="1">
      <alignment horizontal="center" vertical="center"/>
      <protection locked="0"/>
    </xf>
    <xf numFmtId="0" fontId="9" fillId="0" borderId="3" xfId="49" applyFont="1" applyBorder="1" applyAlignment="1" applyProtection="1">
      <alignment horizontal="center"/>
      <protection locked="0"/>
    </xf>
    <xf numFmtId="0" fontId="9" fillId="0" borderId="4" xfId="49" applyFont="1" applyBorder="1" applyAlignment="1" applyProtection="1">
      <alignment horizontal="center"/>
      <protection locked="0"/>
    </xf>
    <xf numFmtId="0" fontId="9" fillId="0" borderId="1" xfId="49" applyFont="1" applyBorder="1" applyAlignment="1" applyProtection="1">
      <alignment horizontal="center" vertical="center"/>
      <protection locked="0"/>
    </xf>
    <xf numFmtId="166" fontId="9" fillId="0" borderId="1" xfId="49" applyNumberFormat="1" applyFont="1" applyBorder="1" applyAlignment="1" applyProtection="1">
      <alignment horizontal="center" vertical="center"/>
      <protection locked="0"/>
    </xf>
    <xf numFmtId="0" fontId="9" fillId="0" borderId="1" xfId="49" applyNumberFormat="1" applyFont="1" applyFill="1" applyBorder="1" applyAlignment="1" applyProtection="1">
      <alignment horizontal="left" wrapText="1"/>
      <protection locked="0"/>
    </xf>
    <xf numFmtId="49" fontId="9" fillId="0" borderId="3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5" xfId="49" applyFont="1" applyBorder="1" applyAlignment="1" applyProtection="1">
      <alignment horizontal="center" vertical="center"/>
      <protection locked="0"/>
    </xf>
    <xf numFmtId="0" fontId="9" fillId="0" borderId="4" xfId="49" applyNumberFormat="1" applyFont="1" applyFill="1" applyBorder="1" applyAlignment="1" applyProtection="1">
      <alignment horizontal="center" vertical="center"/>
      <protection locked="0"/>
    </xf>
    <xf numFmtId="49" fontId="22" fillId="0" borderId="3" xfId="46" quotePrefix="1" applyNumberFormat="1" applyFont="1" applyBorder="1" applyAlignment="1" applyProtection="1">
      <alignment horizontal="left" vertical="center"/>
      <protection locked="0"/>
    </xf>
    <xf numFmtId="49" fontId="22" fillId="0" borderId="4" xfId="46" quotePrefix="1" applyNumberFormat="1" applyFont="1" applyBorder="1" applyAlignment="1" applyProtection="1">
      <alignment horizontal="left" vertical="center"/>
      <protection locked="0"/>
    </xf>
    <xf numFmtId="49" fontId="22" fillId="0" borderId="5" xfId="46" quotePrefix="1" applyNumberFormat="1" applyFont="1" applyBorder="1" applyAlignment="1" applyProtection="1">
      <alignment horizontal="left" vertical="center"/>
      <protection locked="0"/>
    </xf>
    <xf numFmtId="0" fontId="49" fillId="0" borderId="0" xfId="46" quotePrefix="1" applyFont="1" applyAlignment="1">
      <alignment horizontal="left" vertical="center"/>
    </xf>
    <xf numFmtId="0" fontId="49" fillId="0" borderId="11" xfId="46" applyFont="1" applyBorder="1" applyAlignment="1">
      <alignment horizontal="left" vertical="center"/>
    </xf>
    <xf numFmtId="0" fontId="22" fillId="0" borderId="3" xfId="46" applyFont="1" applyBorder="1" applyAlignment="1" applyProtection="1">
      <alignment horizontal="left" wrapText="1"/>
      <protection locked="0"/>
    </xf>
    <xf numFmtId="0" fontId="22" fillId="0" borderId="4" xfId="46" applyFont="1" applyBorder="1" applyAlignment="1" applyProtection="1">
      <alignment horizontal="left" wrapText="1"/>
      <protection locked="0"/>
    </xf>
    <xf numFmtId="0" fontId="22" fillId="0" borderId="5" xfId="46" applyFont="1" applyBorder="1" applyAlignment="1" applyProtection="1">
      <alignment horizontal="left" wrapText="1"/>
      <protection locked="0"/>
    </xf>
    <xf numFmtId="0" fontId="61" fillId="0" borderId="27" xfId="46" applyFont="1" applyBorder="1" applyAlignment="1">
      <alignment horizontal="left" vertical="top" wrapText="1"/>
    </xf>
    <xf numFmtId="0" fontId="28" fillId="0" borderId="0" xfId="46" applyFont="1" applyAlignment="1">
      <alignment horizontal="left" vertical="center"/>
    </xf>
    <xf numFmtId="0" fontId="22" fillId="0" borderId="3" xfId="46" applyFont="1" applyBorder="1" applyAlignment="1" applyProtection="1">
      <alignment horizontal="left"/>
      <protection locked="0"/>
    </xf>
    <xf numFmtId="0" fontId="22" fillId="0" borderId="4" xfId="46" applyFont="1" applyBorder="1" applyAlignment="1" applyProtection="1">
      <alignment horizontal="left"/>
      <protection locked="0"/>
    </xf>
    <xf numFmtId="0" fontId="22" fillId="0" borderId="5" xfId="46" applyFont="1" applyBorder="1" applyAlignment="1" applyProtection="1">
      <alignment horizontal="left"/>
      <protection locked="0"/>
    </xf>
    <xf numFmtId="49" fontId="28" fillId="0" borderId="26" xfId="46" applyNumberFormat="1" applyFont="1" applyBorder="1" applyAlignment="1">
      <alignment horizontal="center" vertical="center" textRotation="90" wrapText="1"/>
    </xf>
    <xf numFmtId="49" fontId="28" fillId="0" borderId="16" xfId="46" applyNumberFormat="1" applyFont="1" applyBorder="1" applyAlignment="1">
      <alignment horizontal="center" vertical="center" textRotation="90" wrapText="1"/>
    </xf>
    <xf numFmtId="0" fontId="32" fillId="0" borderId="22" xfId="46" applyFont="1" applyBorder="1" applyAlignment="1">
      <alignment horizontal="center" vertical="center"/>
    </xf>
    <xf numFmtId="0" fontId="32" fillId="0" borderId="23" xfId="46" applyFont="1" applyBorder="1" applyAlignment="1">
      <alignment horizontal="center" vertical="center"/>
    </xf>
    <xf numFmtId="0" fontId="32" fillId="0" borderId="24" xfId="46" applyFont="1" applyBorder="1" applyAlignment="1">
      <alignment horizontal="center" vertical="center"/>
    </xf>
    <xf numFmtId="49" fontId="28" fillId="0" borderId="26" xfId="46" applyNumberFormat="1" applyFont="1" applyBorder="1" applyAlignment="1" applyProtection="1">
      <alignment horizontal="center" vertical="center" textRotation="90" wrapText="1"/>
      <protection locked="0"/>
    </xf>
    <xf numFmtId="49" fontId="28" fillId="0" borderId="16" xfId="46" applyNumberFormat="1" applyFont="1" applyBorder="1" applyAlignment="1" applyProtection="1">
      <alignment horizontal="center" vertical="center" textRotation="90" wrapText="1"/>
      <protection locked="0"/>
    </xf>
    <xf numFmtId="49" fontId="66" fillId="0" borderId="25" xfId="46" applyNumberFormat="1" applyFont="1" applyBorder="1" applyAlignment="1">
      <alignment vertical="center" wrapText="1"/>
    </xf>
    <xf numFmtId="49" fontId="60" fillId="0" borderId="3" xfId="45" applyNumberFormat="1" applyFont="1" applyBorder="1" applyAlignment="1">
      <alignment horizontal="left" vertical="center"/>
    </xf>
    <xf numFmtId="49" fontId="60" fillId="0" borderId="4" xfId="45" applyNumberFormat="1" applyFont="1" applyBorder="1" applyAlignment="1">
      <alignment horizontal="left" vertical="center"/>
    </xf>
    <xf numFmtId="49" fontId="60" fillId="0" borderId="5" xfId="45" applyNumberFormat="1" applyFont="1" applyBorder="1" applyAlignment="1">
      <alignment horizontal="left" vertical="center"/>
    </xf>
    <xf numFmtId="0" fontId="22" fillId="0" borderId="3" xfId="46" applyFont="1" applyBorder="1" applyAlignment="1" applyProtection="1">
      <alignment horizontal="center" vertical="center"/>
      <protection locked="0"/>
    </xf>
    <xf numFmtId="0" fontId="22" fillId="0" borderId="4" xfId="46" applyFont="1" applyBorder="1" applyAlignment="1" applyProtection="1">
      <alignment horizontal="center" vertical="center"/>
      <protection locked="0"/>
    </xf>
    <xf numFmtId="0" fontId="22" fillId="0" borderId="5" xfId="46" applyFont="1" applyBorder="1" applyAlignment="1" applyProtection="1">
      <alignment horizontal="center" vertical="center"/>
      <protection locked="0"/>
    </xf>
    <xf numFmtId="0" fontId="50" fillId="0" borderId="0" xfId="45" applyFont="1" applyProtection="1">
      <protection locked="0"/>
    </xf>
    <xf numFmtId="0" fontId="0" fillId="0" borderId="0" xfId="0" applyProtection="1">
      <protection locked="0"/>
    </xf>
    <xf numFmtId="0" fontId="28" fillId="0" borderId="28" xfId="46" applyFont="1" applyBorder="1" applyAlignment="1">
      <alignment horizontal="center" vertical="center" textRotation="90"/>
    </xf>
    <xf numFmtId="0" fontId="28" fillId="0" borderId="29" xfId="46" applyFont="1" applyBorder="1" applyAlignment="1">
      <alignment horizontal="center" vertical="center" textRotation="90"/>
    </xf>
    <xf numFmtId="0" fontId="40" fillId="0" borderId="24" xfId="0" applyFont="1" applyBorder="1" applyAlignment="1">
      <alignment horizontal="center"/>
    </xf>
    <xf numFmtId="0" fontId="32" fillId="0" borderId="13" xfId="46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50" fillId="0" borderId="0" xfId="46" applyFont="1" applyAlignment="1">
      <alignment horizontal="center"/>
    </xf>
    <xf numFmtId="0" fontId="54" fillId="0" borderId="19" xfId="46" applyFont="1" applyBorder="1" applyAlignment="1">
      <alignment horizontal="left" vertical="center"/>
    </xf>
    <xf numFmtId="170" fontId="22" fillId="0" borderId="3" xfId="46" applyNumberFormat="1" applyFont="1" applyBorder="1" applyAlignment="1" applyProtection="1">
      <alignment horizontal="left"/>
      <protection locked="0"/>
    </xf>
    <xf numFmtId="170" fontId="22" fillId="0" borderId="4" xfId="46" applyNumberFormat="1" applyFont="1" applyBorder="1" applyAlignment="1" applyProtection="1">
      <alignment horizontal="left"/>
      <protection locked="0"/>
    </xf>
    <xf numFmtId="170" fontId="22" fillId="0" borderId="5" xfId="46" applyNumberFormat="1" applyFont="1" applyBorder="1" applyAlignment="1" applyProtection="1">
      <alignment horizontal="left"/>
      <protection locked="0"/>
    </xf>
    <xf numFmtId="0" fontId="49" fillId="0" borderId="0" xfId="46" applyFont="1" applyAlignment="1">
      <alignment horizontal="left" vertical="center"/>
    </xf>
    <xf numFmtId="0" fontId="50" fillId="0" borderId="0" xfId="46" applyFont="1" applyAlignment="1">
      <alignment horizontal="right"/>
    </xf>
    <xf numFmtId="0" fontId="0" fillId="0" borderId="0" xfId="0" applyAlignment="1">
      <alignment horizontal="right"/>
    </xf>
    <xf numFmtId="0" fontId="67" fillId="0" borderId="0" xfId="46" applyFont="1" applyAlignment="1">
      <alignment horizontal="center"/>
    </xf>
    <xf numFmtId="0" fontId="22" fillId="0" borderId="0" xfId="46" applyFont="1" applyAlignment="1">
      <alignment horizontal="center"/>
    </xf>
    <xf numFmtId="0" fontId="87" fillId="0" borderId="0" xfId="46" applyFont="1" applyAlignment="1">
      <alignment horizontal="center"/>
    </xf>
    <xf numFmtId="0" fontId="9" fillId="35" borderId="3" xfId="49" applyFont="1" applyFill="1" applyBorder="1" applyAlignment="1" applyProtection="1">
      <alignment horizontal="center" vertical="center"/>
    </xf>
    <xf numFmtId="0" fontId="9" fillId="35" borderId="4" xfId="49" applyFont="1" applyFill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35" borderId="3" xfId="49" applyFont="1" applyFill="1" applyBorder="1" applyAlignment="1" applyProtection="1">
      <alignment horizontal="center" wrapText="1"/>
    </xf>
    <xf numFmtId="0" fontId="9" fillId="35" borderId="4" xfId="49" applyFont="1" applyFill="1" applyBorder="1" applyAlignment="1" applyProtection="1">
      <alignment horizontal="center" wrapText="1"/>
    </xf>
    <xf numFmtId="0" fontId="0" fillId="0" borderId="5" xfId="0" applyBorder="1" applyAlignment="1">
      <alignment horizontal="center" wrapText="1"/>
    </xf>
    <xf numFmtId="0" fontId="13" fillId="0" borderId="3" xfId="49" applyFont="1" applyBorder="1" applyAlignment="1" applyProtection="1">
      <alignment horizontal="center" vertical="center"/>
    </xf>
    <xf numFmtId="0" fontId="13" fillId="0" borderId="4" xfId="49" applyFont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167" fontId="17" fillId="35" borderId="35" xfId="49" applyNumberFormat="1" applyFont="1" applyFill="1" applyBorder="1" applyAlignment="1" applyProtection="1">
      <alignment horizontal="center" vertical="center"/>
    </xf>
    <xf numFmtId="167" fontId="17" fillId="35" borderId="51" xfId="49" applyNumberFormat="1" applyFont="1" applyFill="1" applyBorder="1" applyAlignment="1" applyProtection="1">
      <alignment horizontal="center" vertical="center"/>
    </xf>
    <xf numFmtId="0" fontId="17" fillId="35" borderId="36" xfId="49" applyFont="1" applyFill="1" applyBorder="1" applyAlignment="1" applyProtection="1">
      <alignment horizontal="center" vertical="center"/>
    </xf>
    <xf numFmtId="0" fontId="26" fillId="0" borderId="3" xfId="49" quotePrefix="1" applyFont="1" applyBorder="1" applyAlignment="1" applyProtection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2" fillId="0" borderId="4" xfId="49" applyFont="1" applyBorder="1" applyAlignment="1">
      <alignment horizontal="center" vertical="center"/>
      <protection locked="0"/>
    </xf>
    <xf numFmtId="0" fontId="14" fillId="0" borderId="9" xfId="49" applyFont="1" applyBorder="1" applyAlignment="1">
      <alignment horizontal="center"/>
      <protection locked="0"/>
    </xf>
    <xf numFmtId="0" fontId="14" fillId="0" borderId="7" xfId="49" applyFont="1" applyBorder="1" applyAlignment="1">
      <alignment horizontal="center"/>
      <protection locked="0"/>
    </xf>
    <xf numFmtId="0" fontId="14" fillId="0" borderId="2" xfId="49" applyFont="1" applyBorder="1" applyAlignment="1">
      <alignment horizontal="center"/>
      <protection locked="0"/>
    </xf>
    <xf numFmtId="0" fontId="24" fillId="0" borderId="15" xfId="49" applyFont="1" applyBorder="1" applyAlignment="1">
      <alignment horizontal="center" vertical="center"/>
      <protection locked="0"/>
    </xf>
    <xf numFmtId="0" fontId="24" fillId="0" borderId="8" xfId="49" applyFont="1" applyBorder="1" applyAlignment="1">
      <alignment horizontal="center" vertical="center"/>
      <protection locked="0"/>
    </xf>
    <xf numFmtId="0" fontId="24" fillId="0" borderId="10" xfId="49" applyFont="1" applyBorder="1" applyAlignment="1">
      <alignment horizontal="center" vertical="center"/>
      <protection locked="0"/>
    </xf>
    <xf numFmtId="0" fontId="4" fillId="0" borderId="30" xfId="49" applyFont="1" applyBorder="1" applyAlignment="1">
      <alignment horizontal="center" vertical="center"/>
      <protection locked="0"/>
    </xf>
    <xf numFmtId="0" fontId="4" fillId="0" borderId="4" xfId="49" applyFont="1" applyBorder="1" applyAlignment="1">
      <alignment horizontal="center" vertical="center"/>
      <protection locked="0"/>
    </xf>
    <xf numFmtId="0" fontId="13" fillId="0" borderId="30" xfId="49" applyFont="1" applyBorder="1" applyAlignment="1" applyProtection="1">
      <alignment horizontal="center" vertical="center"/>
    </xf>
    <xf numFmtId="0" fontId="13" fillId="0" borderId="18" xfId="49" applyFont="1" applyBorder="1" applyAlignment="1" applyProtection="1">
      <alignment horizontal="center" vertical="center"/>
    </xf>
    <xf numFmtId="165" fontId="13" fillId="35" borderId="31" xfId="49" applyNumberFormat="1" applyFont="1" applyFill="1" applyBorder="1" applyAlignment="1" applyProtection="1">
      <alignment horizontal="center" vertical="center"/>
    </xf>
    <xf numFmtId="165" fontId="13" fillId="35" borderId="32" xfId="49" applyNumberFormat="1" applyFont="1" applyFill="1" applyBorder="1" applyAlignment="1" applyProtection="1">
      <alignment horizontal="center" vertical="center"/>
    </xf>
    <xf numFmtId="0" fontId="17" fillId="35" borderId="33" xfId="49" applyFont="1" applyFill="1" applyBorder="1" applyAlignment="1" applyProtection="1">
      <alignment horizontal="center" vertical="center"/>
    </xf>
    <xf numFmtId="0" fontId="17" fillId="35" borderId="21" xfId="49" applyFont="1" applyFill="1" applyBorder="1" applyAlignment="1" applyProtection="1">
      <alignment horizontal="center" vertical="center"/>
    </xf>
    <xf numFmtId="0" fontId="17" fillId="35" borderId="34" xfId="49" applyFont="1" applyFill="1" applyBorder="1" applyAlignment="1" applyProtection="1">
      <alignment horizontal="center" vertical="center"/>
    </xf>
    <xf numFmtId="166" fontId="17" fillId="35" borderId="1" xfId="49" applyNumberFormat="1" applyFont="1" applyFill="1" applyBorder="1" applyAlignment="1" applyProtection="1">
      <alignment horizontal="left" vertical="center"/>
    </xf>
    <xf numFmtId="165" fontId="9" fillId="35" borderId="50" xfId="0" applyNumberFormat="1" applyFont="1" applyFill="1" applyBorder="1" applyAlignment="1">
      <alignment horizontal="center" vertical="center"/>
    </xf>
    <xf numFmtId="0" fontId="9" fillId="35" borderId="19" xfId="0" applyFont="1" applyFill="1" applyBorder="1" applyAlignment="1">
      <alignment horizontal="center" vertical="center"/>
    </xf>
    <xf numFmtId="166" fontId="17" fillId="35" borderId="3" xfId="49" applyNumberFormat="1" applyFont="1" applyFill="1" applyBorder="1" applyAlignment="1" applyProtection="1">
      <alignment horizontal="center" vertical="center"/>
    </xf>
    <xf numFmtId="166" fontId="17" fillId="35" borderId="4" xfId="49" applyNumberFormat="1" applyFont="1" applyFill="1" applyBorder="1" applyAlignment="1" applyProtection="1">
      <alignment horizontal="center" vertical="center"/>
    </xf>
    <xf numFmtId="166" fontId="17" fillId="35" borderId="5" xfId="49" applyNumberFormat="1" applyFont="1" applyFill="1" applyBorder="1" applyAlignment="1" applyProtection="1">
      <alignment horizontal="center" vertical="center"/>
    </xf>
    <xf numFmtId="0" fontId="3" fillId="0" borderId="6" xfId="49" applyFont="1" applyBorder="1" applyAlignment="1">
      <alignment horizontal="center" vertical="center" wrapText="1"/>
      <protection locked="0"/>
    </xf>
    <xf numFmtId="0" fontId="3" fillId="0" borderId="14" xfId="49" applyFont="1" applyBorder="1" applyAlignment="1">
      <alignment horizontal="center" vertical="center" wrapText="1"/>
      <protection locked="0"/>
    </xf>
    <xf numFmtId="0" fontId="3" fillId="0" borderId="37" xfId="49" applyFont="1" applyBorder="1" applyAlignment="1">
      <alignment horizontal="center" vertical="center" wrapText="1"/>
      <protection locked="0"/>
    </xf>
    <xf numFmtId="0" fontId="12" fillId="0" borderId="1" xfId="49" applyFont="1" applyBorder="1" applyAlignment="1" applyProtection="1">
      <alignment horizontal="center"/>
    </xf>
    <xf numFmtId="0" fontId="4" fillId="0" borderId="1" xfId="49" applyFont="1" applyBorder="1" applyAlignment="1">
      <alignment horizontal="center" vertical="center"/>
      <protection locked="0"/>
    </xf>
    <xf numFmtId="0" fontId="4" fillId="0" borderId="1" xfId="49" applyFont="1" applyBorder="1" applyAlignment="1">
      <alignment horizontal="center" vertical="center" textRotation="90" wrapText="1"/>
      <protection locked="0"/>
    </xf>
    <xf numFmtId="0" fontId="3" fillId="0" borderId="3" xfId="49" applyFont="1" applyBorder="1" applyAlignment="1">
      <alignment horizontal="center" vertical="center"/>
      <protection locked="0"/>
    </xf>
    <xf numFmtId="0" fontId="3" fillId="0" borderId="4" xfId="49" applyFont="1" applyBorder="1" applyAlignment="1">
      <alignment horizontal="center" vertical="center"/>
      <protection locked="0"/>
    </xf>
    <xf numFmtId="0" fontId="3" fillId="0" borderId="5" xfId="49" applyFont="1" applyBorder="1" applyAlignment="1">
      <alignment horizontal="center" vertical="center"/>
      <protection locked="0"/>
    </xf>
    <xf numFmtId="166" fontId="4" fillId="0" borderId="3" xfId="49" applyNumberFormat="1" applyFont="1" applyBorder="1" applyAlignment="1">
      <alignment horizontal="center" vertical="center"/>
      <protection locked="0"/>
    </xf>
    <xf numFmtId="166" fontId="4" fillId="0" borderId="4" xfId="49" applyNumberFormat="1" applyFont="1" applyBorder="1" applyAlignment="1">
      <alignment horizontal="center" vertical="center"/>
      <protection locked="0"/>
    </xf>
    <xf numFmtId="166" fontId="4" fillId="0" borderId="5" xfId="49" applyNumberFormat="1" applyFont="1" applyBorder="1" applyAlignment="1">
      <alignment horizontal="center" vertical="center"/>
      <protection locked="0"/>
    </xf>
    <xf numFmtId="0" fontId="3" fillId="0" borderId="1" xfId="49" applyFont="1" applyBorder="1" applyAlignment="1">
      <alignment horizontal="center" vertical="center" textRotation="90" wrapText="1"/>
      <protection locked="0"/>
    </xf>
    <xf numFmtId="0" fontId="3" fillId="0" borderId="3" xfId="49" quotePrefix="1" applyFont="1" applyBorder="1" applyAlignment="1">
      <alignment horizontal="center" vertical="center"/>
      <protection locked="0"/>
    </xf>
    <xf numFmtId="0" fontId="3" fillId="0" borderId="4" xfId="49" quotePrefix="1" applyFont="1" applyBorder="1" applyAlignment="1">
      <alignment horizontal="center" vertical="center"/>
      <protection locked="0"/>
    </xf>
    <xf numFmtId="0" fontId="3" fillId="0" borderId="5" xfId="49" quotePrefix="1" applyFont="1" applyBorder="1" applyAlignment="1">
      <alignment horizontal="center" vertical="center"/>
      <protection locked="0"/>
    </xf>
    <xf numFmtId="0" fontId="3" fillId="0" borderId="3" xfId="49" applyFont="1" applyBorder="1" applyAlignment="1">
      <alignment horizontal="center" vertical="center" wrapText="1"/>
      <protection locked="0"/>
    </xf>
    <xf numFmtId="0" fontId="3" fillId="0" borderId="4" xfId="49" applyFont="1" applyBorder="1" applyAlignment="1">
      <alignment horizontal="center" vertical="center" wrapText="1"/>
      <protection locked="0"/>
    </xf>
    <xf numFmtId="0" fontId="3" fillId="0" borderId="5" xfId="49" applyFont="1" applyBorder="1" applyAlignment="1">
      <alignment horizontal="center" vertical="center" wrapText="1"/>
      <protection locked="0"/>
    </xf>
    <xf numFmtId="0" fontId="3" fillId="0" borderId="9" xfId="49" applyFont="1" applyBorder="1" applyAlignment="1">
      <alignment horizontal="center" vertical="center" textRotation="90" wrapText="1"/>
      <protection locked="0"/>
    </xf>
    <xf numFmtId="0" fontId="3" fillId="0" borderId="7" xfId="49" applyFont="1" applyBorder="1" applyAlignment="1">
      <alignment horizontal="center" vertical="center" textRotation="90" wrapText="1"/>
      <protection locked="0"/>
    </xf>
    <xf numFmtId="0" fontId="3" fillId="0" borderId="2" xfId="49" applyFont="1" applyBorder="1" applyAlignment="1">
      <alignment horizontal="center" vertical="center" textRotation="90" wrapText="1"/>
      <protection locked="0"/>
    </xf>
    <xf numFmtId="0" fontId="3" fillId="0" borderId="17" xfId="49" applyFont="1" applyBorder="1" applyAlignment="1">
      <alignment horizontal="center" vertical="center" textRotation="90" wrapText="1"/>
      <protection locked="0"/>
    </xf>
    <xf numFmtId="0" fontId="3" fillId="0" borderId="0" xfId="49" applyFont="1" applyAlignment="1">
      <alignment horizontal="center" vertical="center" textRotation="90" wrapText="1"/>
      <protection locked="0"/>
    </xf>
    <xf numFmtId="0" fontId="3" fillId="0" borderId="11" xfId="49" applyFont="1" applyBorder="1" applyAlignment="1">
      <alignment horizontal="center" vertical="center" textRotation="90" wrapText="1"/>
      <protection locked="0"/>
    </xf>
    <xf numFmtId="0" fontId="3" fillId="0" borderId="15" xfId="49" applyFont="1" applyBorder="1" applyAlignment="1">
      <alignment horizontal="center" vertical="center" textRotation="90" wrapText="1"/>
      <protection locked="0"/>
    </xf>
    <xf numFmtId="0" fontId="3" fillId="0" borderId="8" xfId="49" applyFont="1" applyBorder="1" applyAlignment="1">
      <alignment horizontal="center" vertical="center" textRotation="90" wrapText="1"/>
      <protection locked="0"/>
    </xf>
    <xf numFmtId="0" fontId="3" fillId="0" borderId="10" xfId="49" applyFont="1" applyBorder="1" applyAlignment="1">
      <alignment horizontal="center" vertical="center" textRotation="90" wrapText="1"/>
      <protection locked="0"/>
    </xf>
    <xf numFmtId="0" fontId="3" fillId="0" borderId="6" xfId="49" applyFont="1" applyBorder="1" applyAlignment="1">
      <alignment horizontal="center" vertical="center"/>
      <protection locked="0"/>
    </xf>
    <xf numFmtId="0" fontId="3" fillId="0" borderId="14" xfId="49" applyFont="1" applyBorder="1" applyAlignment="1">
      <alignment horizontal="center" vertical="center"/>
      <protection locked="0"/>
    </xf>
    <xf numFmtId="0" fontId="3" fillId="0" borderId="37" xfId="49" applyFont="1" applyBorder="1" applyAlignment="1">
      <alignment horizontal="center" vertical="center"/>
      <protection locked="0"/>
    </xf>
    <xf numFmtId="0" fontId="11" fillId="0" borderId="0" xfId="49" applyFont="1" applyAlignment="1" applyProtection="1">
      <alignment horizontal="center"/>
    </xf>
    <xf numFmtId="0" fontId="17" fillId="35" borderId="3" xfId="49" applyFont="1" applyFill="1" applyBorder="1" applyAlignment="1" applyProtection="1">
      <alignment horizontal="center" vertical="center"/>
    </xf>
    <xf numFmtId="0" fontId="17" fillId="35" borderId="4" xfId="49" applyFont="1" applyFill="1" applyBorder="1" applyAlignment="1" applyProtection="1">
      <alignment horizontal="center" vertical="center"/>
    </xf>
    <xf numFmtId="0" fontId="17" fillId="35" borderId="5" xfId="49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39" xfId="0" applyBorder="1" applyAlignment="1">
      <alignment horizontal="center"/>
    </xf>
    <xf numFmtId="0" fontId="4" fillId="0" borderId="3" xfId="49" applyFont="1" applyBorder="1" applyAlignment="1">
      <alignment horizontal="center" vertical="center"/>
      <protection locked="0"/>
    </xf>
    <xf numFmtId="165" fontId="9" fillId="35" borderId="19" xfId="0" applyNumberFormat="1" applyFont="1" applyFill="1" applyBorder="1" applyAlignment="1">
      <alignment horizontal="center" vertical="center"/>
    </xf>
    <xf numFmtId="0" fontId="13" fillId="0" borderId="1" xfId="49" applyFont="1" applyBorder="1" applyAlignment="1" applyProtection="1">
      <alignment horizontal="center"/>
    </xf>
    <xf numFmtId="0" fontId="17" fillId="0" borderId="9" xfId="49" applyFont="1" applyBorder="1" applyAlignment="1" applyProtection="1">
      <alignment horizontal="left" vertical="center"/>
    </xf>
    <xf numFmtId="0" fontId="0" fillId="0" borderId="7" xfId="0" applyBorder="1" applyAlignment="1">
      <alignment horizontal="left" vertical="center"/>
    </xf>
    <xf numFmtId="0" fontId="17" fillId="0" borderId="3" xfId="49" quotePrefix="1" applyFont="1" applyBorder="1" applyAlignment="1" applyProtection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7" fillId="0" borderId="1" xfId="49" applyFont="1" applyBorder="1" applyAlignment="1" applyProtection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37" borderId="22" xfId="49" applyFont="1" applyFill="1" applyBorder="1" applyAlignment="1" applyProtection="1">
      <alignment horizontal="center" vertical="center"/>
    </xf>
    <xf numFmtId="0" fontId="3" fillId="37" borderId="23" xfId="49" applyFont="1" applyFill="1" applyBorder="1" applyAlignment="1" applyProtection="1">
      <alignment horizontal="center" vertical="center"/>
    </xf>
    <xf numFmtId="0" fontId="3" fillId="37" borderId="24" xfId="49" applyFont="1" applyFill="1" applyBorder="1" applyAlignment="1" applyProtection="1">
      <alignment horizontal="center" vertical="center"/>
    </xf>
    <xf numFmtId="0" fontId="0" fillId="0" borderId="8" xfId="0" applyBorder="1" applyAlignment="1">
      <alignment horizontal="center"/>
    </xf>
    <xf numFmtId="0" fontId="3" fillId="0" borderId="1" xfId="49" applyFont="1" applyBorder="1" applyAlignment="1">
      <alignment horizontal="center" vertical="center" wrapText="1"/>
      <protection locked="0"/>
    </xf>
    <xf numFmtId="0" fontId="18" fillId="37" borderId="12" xfId="49" applyFont="1" applyFill="1" applyBorder="1" applyAlignment="1" applyProtection="1">
      <alignment horizontal="center"/>
    </xf>
    <xf numFmtId="0" fontId="16" fillId="0" borderId="4" xfId="49" applyFont="1" applyBorder="1" applyAlignment="1">
      <alignment horizontal="center"/>
      <protection locked="0"/>
    </xf>
    <xf numFmtId="0" fontId="16" fillId="0" borderId="7" xfId="49" applyFont="1" applyBorder="1" applyAlignment="1">
      <alignment horizontal="center"/>
      <protection locked="0"/>
    </xf>
    <xf numFmtId="49" fontId="3" fillId="0" borderId="1" xfId="49" applyNumberFormat="1" applyFont="1" applyBorder="1" applyAlignment="1">
      <alignment horizontal="center" vertical="center" textRotation="90"/>
      <protection locked="0"/>
    </xf>
    <xf numFmtId="0" fontId="17" fillId="0" borderId="0" xfId="0" applyFont="1" applyBorder="1" applyAlignment="1" applyProtection="1">
      <alignment horizontal="left"/>
      <protection locked="0"/>
    </xf>
    <xf numFmtId="0" fontId="17" fillId="0" borderId="0" xfId="0" applyFont="1" applyAlignment="1" applyProtection="1">
      <protection locked="0"/>
    </xf>
    <xf numFmtId="0" fontId="95" fillId="0" borderId="27" xfId="0" applyFont="1" applyBorder="1" applyAlignment="1">
      <alignment horizontal="center" vertical="top"/>
    </xf>
    <xf numFmtId="0" fontId="1" fillId="0" borderId="27" xfId="0" applyFont="1" applyBorder="1"/>
    <xf numFmtId="0" fontId="9" fillId="0" borderId="9" xfId="0" quotePrefix="1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7" fillId="0" borderId="9" xfId="49" applyFont="1" applyBorder="1" applyAlignment="1" applyProtection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17" fillId="0" borderId="25" xfId="0" applyNumberFormat="1" applyFont="1" applyFill="1" applyBorder="1" applyAlignment="1" applyProtection="1">
      <alignment horizontal="left" vertical="top"/>
      <protection locked="0"/>
    </xf>
    <xf numFmtId="0" fontId="17" fillId="0" borderId="25" xfId="0" applyNumberFormat="1" applyFont="1" applyBorder="1" applyAlignment="1" applyProtection="1">
      <protection locked="0"/>
    </xf>
    <xf numFmtId="0" fontId="17" fillId="0" borderId="25" xfId="0" applyFont="1" applyBorder="1" applyAlignment="1" applyProtection="1">
      <protection locked="0"/>
    </xf>
    <xf numFmtId="0" fontId="1" fillId="0" borderId="27" xfId="0" applyFont="1" applyBorder="1" applyAlignment="1">
      <alignment horizontal="center"/>
    </xf>
    <xf numFmtId="0" fontId="17" fillId="0" borderId="25" xfId="0" applyFont="1" applyBorder="1" applyAlignment="1" applyProtection="1">
      <alignment horizontal="left" vertical="top"/>
      <protection locked="0"/>
    </xf>
    <xf numFmtId="0" fontId="17" fillId="0" borderId="25" xfId="0" applyFont="1" applyBorder="1" applyProtection="1">
      <protection locked="0"/>
    </xf>
    <xf numFmtId="49" fontId="17" fillId="0" borderId="25" xfId="49" applyNumberFormat="1" applyFont="1" applyBorder="1" applyAlignment="1" applyProtection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5" xfId="49" applyFont="1" applyFill="1" applyBorder="1" applyAlignment="1" applyProtection="1">
      <alignment horizontal="left" vertical="center"/>
      <protection locked="0"/>
    </xf>
    <xf numFmtId="0" fontId="17" fillId="0" borderId="25" xfId="0" applyFont="1" applyBorder="1" applyAlignment="1" applyProtection="1">
      <alignment horizontal="left" vertical="center"/>
      <protection locked="0"/>
    </xf>
    <xf numFmtId="0" fontId="17" fillId="0" borderId="25" xfId="0" applyFont="1" applyBorder="1" applyAlignment="1" applyProtection="1">
      <alignment vertical="center"/>
      <protection locked="0"/>
    </xf>
    <xf numFmtId="169" fontId="17" fillId="35" borderId="3" xfId="49" applyNumberFormat="1" applyFont="1" applyFill="1" applyBorder="1" applyAlignment="1" applyProtection="1">
      <alignment horizontal="center" vertical="center"/>
    </xf>
    <xf numFmtId="169" fontId="17" fillId="35" borderId="4" xfId="49" applyNumberFormat="1" applyFont="1" applyFill="1" applyBorder="1" applyAlignment="1" applyProtection="1">
      <alignment horizontal="center" vertical="center"/>
    </xf>
    <xf numFmtId="169" fontId="17" fillId="35" borderId="5" xfId="49" applyNumberFormat="1" applyFont="1" applyFill="1" applyBorder="1" applyAlignment="1" applyProtection="1">
      <alignment horizontal="center" vertical="center"/>
    </xf>
    <xf numFmtId="0" fontId="17" fillId="0" borderId="0" xfId="49" applyFont="1" applyAlignment="1" applyProtection="1">
      <alignment horizontal="left" vertical="center"/>
      <protection locked="0"/>
    </xf>
    <xf numFmtId="0" fontId="17" fillId="0" borderId="0" xfId="0" applyFont="1" applyProtection="1">
      <protection locked="0"/>
    </xf>
    <xf numFmtId="0" fontId="106" fillId="0" borderId="22" xfId="49" applyFont="1" applyBorder="1" applyAlignment="1">
      <alignment horizontal="center"/>
      <protection locked="0"/>
    </xf>
    <xf numFmtId="0" fontId="105" fillId="0" borderId="23" xfId="0" applyFont="1" applyBorder="1" applyAlignment="1">
      <alignment horizontal="center"/>
    </xf>
    <xf numFmtId="0" fontId="105" fillId="0" borderId="24" xfId="0" applyFont="1" applyBorder="1" applyAlignment="1">
      <alignment horizontal="center"/>
    </xf>
    <xf numFmtId="0" fontId="106" fillId="48" borderId="22" xfId="49" applyFont="1" applyFill="1" applyBorder="1" applyAlignment="1">
      <alignment horizontal="center"/>
      <protection locked="0"/>
    </xf>
    <xf numFmtId="0" fontId="12" fillId="0" borderId="38" xfId="49" applyFont="1" applyBorder="1" applyAlignment="1" applyProtection="1">
      <alignment horizontal="center" wrapText="1"/>
    </xf>
    <xf numFmtId="0" fontId="28" fillId="0" borderId="16" xfId="46" applyFont="1" applyBorder="1" applyAlignment="1">
      <alignment horizontal="center" vertical="center" textRotation="90" wrapText="1"/>
    </xf>
    <xf numFmtId="0" fontId="50" fillId="0" borderId="0" xfId="45" applyFont="1"/>
    <xf numFmtId="0" fontId="0" fillId="0" borderId="0" xfId="0"/>
    <xf numFmtId="0" fontId="22" fillId="0" borderId="3" xfId="46" applyFont="1" applyBorder="1" applyAlignment="1">
      <alignment horizontal="center" vertical="center"/>
    </xf>
    <xf numFmtId="0" fontId="22" fillId="0" borderId="4" xfId="46" applyFont="1" applyBorder="1" applyAlignment="1">
      <alignment horizontal="center" vertical="center"/>
    </xf>
    <xf numFmtId="0" fontId="22" fillId="0" borderId="5" xfId="46" applyFont="1" applyBorder="1" applyAlignment="1">
      <alignment horizontal="center" vertical="center"/>
    </xf>
    <xf numFmtId="170" fontId="22" fillId="0" borderId="3" xfId="46" applyNumberFormat="1" applyFont="1" applyBorder="1" applyAlignment="1">
      <alignment horizontal="left"/>
    </xf>
    <xf numFmtId="170" fontId="22" fillId="0" borderId="4" xfId="46" applyNumberFormat="1" applyFont="1" applyBorder="1" applyAlignment="1">
      <alignment horizontal="left"/>
    </xf>
    <xf numFmtId="170" fontId="22" fillId="0" borderId="5" xfId="46" applyNumberFormat="1" applyFont="1" applyBorder="1" applyAlignment="1">
      <alignment horizontal="left"/>
    </xf>
    <xf numFmtId="170" fontId="22" fillId="0" borderId="3" xfId="46" applyNumberFormat="1" applyFont="1" applyBorder="1" applyAlignment="1">
      <alignment horizontal="left" wrapText="1"/>
    </xf>
    <xf numFmtId="170" fontId="22" fillId="0" borderId="4" xfId="46" applyNumberFormat="1" applyFont="1" applyBorder="1" applyAlignment="1">
      <alignment horizontal="left" wrapText="1"/>
    </xf>
    <xf numFmtId="170" fontId="22" fillId="0" borderId="5" xfId="46" applyNumberFormat="1" applyFont="1" applyBorder="1" applyAlignment="1">
      <alignment horizontal="left" wrapText="1"/>
    </xf>
    <xf numFmtId="170" fontId="22" fillId="0" borderId="3" xfId="46" quotePrefix="1" applyNumberFormat="1" applyFont="1" applyBorder="1" applyAlignment="1">
      <alignment horizontal="left" vertical="center"/>
    </xf>
    <xf numFmtId="170" fontId="22" fillId="0" borderId="4" xfId="46" quotePrefix="1" applyNumberFormat="1" applyFont="1" applyBorder="1" applyAlignment="1">
      <alignment horizontal="left" vertical="center"/>
    </xf>
    <xf numFmtId="170" fontId="22" fillId="0" borderId="5" xfId="46" quotePrefix="1" applyNumberFormat="1" applyFont="1" applyBorder="1" applyAlignment="1">
      <alignment horizontal="left" vertical="center"/>
    </xf>
    <xf numFmtId="0" fontId="9" fillId="35" borderId="1" xfId="49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35" borderId="1" xfId="49" applyFont="1" applyFill="1" applyBorder="1" applyAlignment="1" applyProtection="1">
      <alignment horizontal="center" wrapText="1"/>
    </xf>
    <xf numFmtId="0" fontId="0" fillId="0" borderId="1" xfId="0" applyBorder="1" applyAlignment="1">
      <alignment horizontal="center" wrapText="1"/>
    </xf>
    <xf numFmtId="0" fontId="88" fillId="0" borderId="27" xfId="0" applyFont="1" applyBorder="1" applyAlignment="1">
      <alignment horizontal="center" vertical="top"/>
    </xf>
    <xf numFmtId="0" fontId="89" fillId="0" borderId="27" xfId="0" applyFont="1" applyBorder="1" applyAlignment="1">
      <alignment horizontal="center" vertical="top"/>
    </xf>
    <xf numFmtId="0" fontId="0" fillId="0" borderId="27" xfId="0" applyBorder="1" applyAlignment="1">
      <alignment horizontal="center"/>
    </xf>
    <xf numFmtId="170" fontId="28" fillId="0" borderId="25" xfId="0" applyNumberFormat="1" applyFont="1" applyBorder="1" applyAlignment="1" applyProtection="1">
      <alignment horizontal="left" vertical="top"/>
    </xf>
    <xf numFmtId="170" fontId="0" fillId="0" borderId="25" xfId="0" applyNumberFormat="1" applyBorder="1" applyProtection="1"/>
    <xf numFmtId="170" fontId="9" fillId="0" borderId="0" xfId="0" applyNumberFormat="1" applyFont="1" applyAlignment="1">
      <alignment horizontal="left"/>
    </xf>
    <xf numFmtId="170" fontId="0" fillId="0" borderId="0" xfId="0" applyNumberFormat="1"/>
    <xf numFmtId="0" fontId="0" fillId="0" borderId="27" xfId="0" applyBorder="1"/>
    <xf numFmtId="0" fontId="0" fillId="0" borderId="25" xfId="0" applyBorder="1" applyAlignment="1" applyProtection="1">
      <alignment horizontal="center" vertical="center"/>
      <protection locked="0"/>
    </xf>
    <xf numFmtId="49" fontId="7" fillId="0" borderId="25" xfId="49" applyNumberFormat="1" applyBorder="1" applyAlignment="1" applyProtection="1">
      <alignment horizontal="center" vertical="center"/>
    </xf>
    <xf numFmtId="0" fontId="0" fillId="0" borderId="25" xfId="0" applyBorder="1" applyAlignment="1">
      <alignment horizontal="center" vertical="center"/>
    </xf>
    <xf numFmtId="0" fontId="89" fillId="0" borderId="27" xfId="0" applyFont="1" applyBorder="1" applyAlignment="1" applyProtection="1">
      <alignment horizontal="center" vertical="top"/>
      <protection locked="0"/>
    </xf>
    <xf numFmtId="0" fontId="0" fillId="0" borderId="27" xfId="0" applyBorder="1" applyProtection="1">
      <protection locked="0"/>
    </xf>
    <xf numFmtId="166" fontId="17" fillId="35" borderId="33" xfId="49" applyNumberFormat="1" applyFont="1" applyFill="1" applyBorder="1" applyAlignment="1" applyProtection="1">
      <alignment horizontal="center" vertical="center"/>
    </xf>
    <xf numFmtId="166" fontId="17" fillId="35" borderId="21" xfId="49" applyNumberFormat="1" applyFont="1" applyFill="1" applyBorder="1" applyAlignment="1" applyProtection="1">
      <alignment horizontal="center" vertical="center"/>
    </xf>
    <xf numFmtId="166" fontId="17" fillId="35" borderId="34" xfId="49" applyNumberFormat="1" applyFont="1" applyFill="1" applyBorder="1" applyAlignment="1" applyProtection="1">
      <alignment horizontal="center" vertical="center"/>
    </xf>
    <xf numFmtId="0" fontId="16" fillId="0" borderId="4" xfId="49" applyFont="1" applyBorder="1" applyAlignment="1" applyProtection="1">
      <alignment horizontal="center"/>
    </xf>
    <xf numFmtId="0" fontId="16" fillId="0" borderId="7" xfId="49" applyFont="1" applyBorder="1" applyAlignment="1" applyProtection="1">
      <alignment horizontal="center"/>
    </xf>
    <xf numFmtId="0" fontId="4" fillId="0" borderId="1" xfId="49" applyFont="1" applyBorder="1" applyAlignment="1" applyProtection="1">
      <alignment horizontal="center" vertical="center"/>
    </xf>
    <xf numFmtId="0" fontId="4" fillId="0" borderId="3" xfId="49" applyFont="1" applyBorder="1" applyAlignment="1" applyProtection="1">
      <alignment horizontal="center" vertical="center"/>
    </xf>
    <xf numFmtId="0" fontId="4" fillId="0" borderId="4" xfId="49" applyFont="1" applyBorder="1" applyAlignment="1" applyProtection="1">
      <alignment horizontal="center" vertical="center"/>
    </xf>
    <xf numFmtId="0" fontId="4" fillId="0" borderId="30" xfId="49" applyFont="1" applyBorder="1" applyAlignment="1" applyProtection="1">
      <alignment horizontal="center" vertical="center"/>
    </xf>
    <xf numFmtId="0" fontId="3" fillId="0" borderId="3" xfId="49" quotePrefix="1" applyFont="1" applyBorder="1" applyAlignment="1" applyProtection="1">
      <alignment horizontal="center" vertical="center"/>
    </xf>
    <xf numFmtId="0" fontId="3" fillId="0" borderId="4" xfId="49" quotePrefix="1" applyFont="1" applyBorder="1" applyAlignment="1" applyProtection="1">
      <alignment horizontal="center" vertical="center"/>
    </xf>
    <xf numFmtId="0" fontId="3" fillId="0" borderId="5" xfId="49" quotePrefix="1" applyFont="1" applyBorder="1" applyAlignment="1" applyProtection="1">
      <alignment horizontal="center" vertical="center"/>
    </xf>
    <xf numFmtId="0" fontId="24" fillId="0" borderId="15" xfId="49" applyFont="1" applyBorder="1" applyAlignment="1" applyProtection="1">
      <alignment horizontal="center" vertical="center"/>
    </xf>
    <xf numFmtId="0" fontId="24" fillId="0" borderId="8" xfId="49" applyFont="1" applyBorder="1" applyAlignment="1" applyProtection="1">
      <alignment horizontal="center" vertical="center"/>
    </xf>
    <xf numFmtId="0" fontId="24" fillId="0" borderId="10" xfId="49" applyFont="1" applyBorder="1" applyAlignment="1" applyProtection="1">
      <alignment horizontal="center" vertical="center"/>
    </xf>
    <xf numFmtId="0" fontId="3" fillId="0" borderId="6" xfId="49" applyFont="1" applyBorder="1" applyAlignment="1" applyProtection="1">
      <alignment horizontal="center" vertical="center" wrapText="1"/>
    </xf>
    <xf numFmtId="0" fontId="3" fillId="0" borderId="14" xfId="49" applyFont="1" applyBorder="1" applyAlignment="1" applyProtection="1">
      <alignment horizontal="center" vertical="center" wrapText="1"/>
    </xf>
    <xf numFmtId="0" fontId="3" fillId="0" borderId="37" xfId="49" applyFont="1" applyBorder="1" applyAlignment="1" applyProtection="1">
      <alignment horizontal="center" vertical="center" wrapText="1"/>
    </xf>
    <xf numFmtId="0" fontId="3" fillId="0" borderId="6" xfId="49" applyFont="1" applyBorder="1" applyAlignment="1" applyProtection="1">
      <alignment horizontal="center" vertical="center"/>
    </xf>
    <xf numFmtId="0" fontId="3" fillId="0" borderId="14" xfId="49" applyFont="1" applyBorder="1" applyAlignment="1" applyProtection="1">
      <alignment horizontal="center" vertical="center"/>
    </xf>
    <xf numFmtId="0" fontId="3" fillId="0" borderId="37" xfId="49" applyFont="1" applyBorder="1" applyAlignment="1" applyProtection="1">
      <alignment horizontal="center" vertical="center"/>
    </xf>
    <xf numFmtId="49" fontId="3" fillId="0" borderId="1" xfId="49" applyNumberFormat="1" applyFont="1" applyBorder="1" applyAlignment="1" applyProtection="1">
      <alignment horizontal="center" vertical="center" textRotation="90"/>
    </xf>
    <xf numFmtId="0" fontId="3" fillId="0" borderId="3" xfId="49" applyFont="1" applyBorder="1" applyAlignment="1" applyProtection="1">
      <alignment horizontal="center" vertical="center" wrapText="1"/>
    </xf>
    <xf numFmtId="0" fontId="3" fillId="0" borderId="4" xfId="49" applyFont="1" applyBorder="1" applyAlignment="1" applyProtection="1">
      <alignment horizontal="center" vertical="center" wrapText="1"/>
    </xf>
    <xf numFmtId="0" fontId="3" fillId="0" borderId="5" xfId="49" applyFont="1" applyBorder="1" applyAlignment="1" applyProtection="1">
      <alignment horizontal="center" vertical="center" wrapText="1"/>
    </xf>
    <xf numFmtId="0" fontId="3" fillId="0" borderId="3" xfId="49" applyFont="1" applyBorder="1" applyAlignment="1" applyProtection="1">
      <alignment horizontal="center" vertical="center"/>
    </xf>
    <xf numFmtId="0" fontId="3" fillId="0" borderId="4" xfId="49" applyFont="1" applyBorder="1" applyAlignment="1" applyProtection="1">
      <alignment horizontal="center" vertical="center"/>
    </xf>
    <xf numFmtId="0" fontId="3" fillId="0" borderId="5" xfId="49" applyFont="1" applyBorder="1" applyAlignment="1" applyProtection="1">
      <alignment horizontal="center" vertical="center"/>
    </xf>
    <xf numFmtId="0" fontId="3" fillId="0" borderId="1" xfId="49" applyFont="1" applyBorder="1" applyAlignment="1" applyProtection="1">
      <alignment horizontal="center" vertical="center" textRotation="90" wrapText="1"/>
    </xf>
    <xf numFmtId="0" fontId="2" fillId="0" borderId="4" xfId="49" applyFont="1" applyBorder="1" applyAlignment="1" applyProtection="1">
      <alignment horizontal="center" vertical="center"/>
    </xf>
    <xf numFmtId="0" fontId="14" fillId="0" borderId="9" xfId="49" applyFont="1" applyBorder="1" applyAlignment="1" applyProtection="1">
      <alignment horizontal="center"/>
    </xf>
    <xf numFmtId="0" fontId="14" fillId="0" borderId="7" xfId="49" applyFont="1" applyBorder="1" applyAlignment="1" applyProtection="1">
      <alignment horizontal="center"/>
    </xf>
    <xf numFmtId="0" fontId="14" fillId="0" borderId="2" xfId="49" applyFont="1" applyBorder="1" applyAlignment="1" applyProtection="1">
      <alignment horizontal="center"/>
    </xf>
    <xf numFmtId="0" fontId="3" fillId="0" borderId="9" xfId="49" applyFont="1" applyBorder="1" applyAlignment="1" applyProtection="1">
      <alignment horizontal="center" vertical="center" textRotation="90" wrapText="1"/>
    </xf>
    <xf numFmtId="0" fontId="3" fillId="0" borderId="7" xfId="49" applyFont="1" applyBorder="1" applyAlignment="1" applyProtection="1">
      <alignment horizontal="center" vertical="center" textRotation="90" wrapText="1"/>
    </xf>
    <xf numFmtId="0" fontId="3" fillId="0" borderId="2" xfId="49" applyFont="1" applyBorder="1" applyAlignment="1" applyProtection="1">
      <alignment horizontal="center" vertical="center" textRotation="90" wrapText="1"/>
    </xf>
    <xf numFmtId="0" fontId="3" fillId="0" borderId="17" xfId="49" applyFont="1" applyBorder="1" applyAlignment="1" applyProtection="1">
      <alignment horizontal="center" vertical="center" textRotation="90" wrapText="1"/>
    </xf>
    <xf numFmtId="0" fontId="3" fillId="0" borderId="0" xfId="49" applyFont="1" applyAlignment="1" applyProtection="1">
      <alignment horizontal="center" vertical="center" textRotation="90" wrapText="1"/>
    </xf>
    <xf numFmtId="0" fontId="3" fillId="0" borderId="11" xfId="49" applyFont="1" applyBorder="1" applyAlignment="1" applyProtection="1">
      <alignment horizontal="center" vertical="center" textRotation="90" wrapText="1"/>
    </xf>
    <xf numFmtId="0" fontId="3" fillId="0" borderId="15" xfId="49" applyFont="1" applyBorder="1" applyAlignment="1" applyProtection="1">
      <alignment horizontal="center" vertical="center" textRotation="90" wrapText="1"/>
    </xf>
    <xf numFmtId="0" fontId="3" fillId="0" borderId="8" xfId="49" applyFont="1" applyBorder="1" applyAlignment="1" applyProtection="1">
      <alignment horizontal="center" vertical="center" textRotation="90" wrapText="1"/>
    </xf>
    <xf numFmtId="0" fontId="3" fillId="0" borderId="10" xfId="49" applyFont="1" applyBorder="1" applyAlignment="1" applyProtection="1">
      <alignment horizontal="center" vertical="center" textRotation="90" wrapText="1"/>
    </xf>
    <xf numFmtId="0" fontId="4" fillId="0" borderId="1" xfId="49" applyFont="1" applyBorder="1" applyAlignment="1" applyProtection="1">
      <alignment horizontal="center" vertical="center" textRotation="90" wrapText="1"/>
    </xf>
    <xf numFmtId="0" fontId="3" fillId="0" borderId="1" xfId="49" applyFont="1" applyBorder="1" applyAlignment="1" applyProtection="1">
      <alignment horizontal="center" vertical="center" wrapText="1"/>
    </xf>
    <xf numFmtId="170" fontId="28" fillId="0" borderId="25" xfId="0" applyNumberFormat="1" applyFont="1" applyBorder="1" applyAlignment="1">
      <alignment horizontal="left" vertical="top"/>
    </xf>
    <xf numFmtId="170" fontId="0" fillId="0" borderId="25" xfId="0" applyNumberFormat="1" applyBorder="1"/>
    <xf numFmtId="165" fontId="9" fillId="35" borderId="1" xfId="0" applyNumberFormat="1" applyFont="1" applyFill="1" applyBorder="1" applyAlignment="1">
      <alignment horizontal="center" vertical="center"/>
    </xf>
    <xf numFmtId="0" fontId="9" fillId="35" borderId="1" xfId="0" applyFont="1" applyFill="1" applyBorder="1" applyAlignment="1">
      <alignment horizontal="center" vertical="center"/>
    </xf>
  </cellXfs>
  <cellStyles count="58">
    <cellStyle name="20% – колірна тема 1" xfId="1" builtinId="30" customBuiltin="1"/>
    <cellStyle name="20% – колірна тема 2" xfId="2" builtinId="34" customBuiltin="1"/>
    <cellStyle name="20% – колірна тема 3" xfId="3" builtinId="38" customBuiltin="1"/>
    <cellStyle name="20% – колірна тема 4" xfId="4" builtinId="42" customBuiltin="1"/>
    <cellStyle name="20% – колірна тема 5" xfId="5" builtinId="46" customBuiltin="1"/>
    <cellStyle name="20% – колірна тема 6" xfId="6" builtinId="50" customBuiltin="1"/>
    <cellStyle name="40% – колірна тема 1" xfId="7" builtinId="31" customBuiltin="1"/>
    <cellStyle name="40% – колірна тема 2" xfId="8" builtinId="35" customBuiltin="1"/>
    <cellStyle name="40% – колірна тема 3" xfId="9" builtinId="39" customBuiltin="1"/>
    <cellStyle name="40% – колірна тема 4" xfId="10" builtinId="43" customBuiltin="1"/>
    <cellStyle name="40% – колірна тема 5" xfId="11" builtinId="47" customBuiltin="1"/>
    <cellStyle name="40% – колірна тема 6" xfId="12" builtinId="51" customBuiltin="1"/>
    <cellStyle name="60% – колірна тема 1" xfId="13" builtinId="32" customBuiltin="1"/>
    <cellStyle name="60% – колірна тема 2" xfId="14" builtinId="36" customBuiltin="1"/>
    <cellStyle name="60% – колірна тема 3" xfId="15" builtinId="40" customBuiltin="1"/>
    <cellStyle name="60% – колірна тема 4" xfId="16" builtinId="44" customBuiltin="1"/>
    <cellStyle name="60% – колірна тема 5" xfId="17" builtinId="48" customBuiltin="1"/>
    <cellStyle name="60% – колірна тема 6" xfId="18" builtinId="52" customBuiltin="1"/>
    <cellStyle name="Ввід" xfId="25" builtinId="20" customBuiltin="1"/>
    <cellStyle name="Відсотковий" xfId="54" builtinId="5"/>
    <cellStyle name="Відсотковий 2" xfId="26" xr:uid="{00000000-0005-0000-0000-000019000000}"/>
    <cellStyle name="Відсотковий 3" xfId="27" xr:uid="{00000000-0005-0000-0000-00001A000000}"/>
    <cellStyle name="Гарний" xfId="57" builtinId="26" customBuiltin="1"/>
    <cellStyle name="Гіперпосилання 2" xfId="30" xr:uid="{00000000-0005-0000-0000-00001D000000}"/>
    <cellStyle name="Грошовий 2" xfId="31" xr:uid="{00000000-0005-0000-0000-00001E000000}"/>
    <cellStyle name="Заголовок 1" xfId="32" builtinId="16" customBuiltin="1"/>
    <cellStyle name="Заголовок 2" xfId="33" builtinId="17" customBuiltin="1"/>
    <cellStyle name="Заголовок 3" xfId="34" builtinId="18" customBuiltin="1"/>
    <cellStyle name="Заголовок 4" xfId="35" builtinId="19" customBuiltin="1"/>
    <cellStyle name="Звичайний" xfId="0" builtinId="0"/>
    <cellStyle name="Звичайний 2" xfId="36" xr:uid="{00000000-0005-0000-0000-000023000000}"/>
    <cellStyle name="Звичайний 3" xfId="37" xr:uid="{00000000-0005-0000-0000-000024000000}"/>
    <cellStyle name="Зв'язана клітинка" xfId="55" builtinId="24" customBuiltin="1"/>
    <cellStyle name="Колірна тема 1" xfId="19" builtinId="29" customBuiltin="1"/>
    <cellStyle name="Колірна тема 2" xfId="20" builtinId="33" customBuiltin="1"/>
    <cellStyle name="Колірна тема 3" xfId="21" builtinId="37" customBuiltin="1"/>
    <cellStyle name="Колірна тема 4" xfId="22" builtinId="41" customBuiltin="1"/>
    <cellStyle name="Колірна тема 5" xfId="23" builtinId="45" customBuiltin="1"/>
    <cellStyle name="Колірна тема 6" xfId="24" builtinId="49" customBuiltin="1"/>
    <cellStyle name="Контрольна клітинка" xfId="39" builtinId="23" customBuiltin="1"/>
    <cellStyle name="Назва" xfId="40" builtinId="15" customBuiltin="1"/>
    <cellStyle name="Нейтральний" xfId="41" builtinId="28" customBuiltin="1"/>
    <cellStyle name="Обчислення" xfId="29" builtinId="22" customBuiltin="1"/>
    <cellStyle name="Обычный 2" xfId="42" xr:uid="{00000000-0005-0000-0000-00002A000000}"/>
    <cellStyle name="Обычный 3" xfId="43" xr:uid="{00000000-0005-0000-0000-00002B000000}"/>
    <cellStyle name="Обычный 4" xfId="44" xr:uid="{00000000-0005-0000-0000-00002C000000}"/>
    <cellStyle name="Обычный 5" xfId="45" xr:uid="{00000000-0005-0000-0000-00002D000000}"/>
    <cellStyle name="Обычный_b_g_new_spets_07_12_3" xfId="46" xr:uid="{00000000-0005-0000-0000-00002E000000}"/>
    <cellStyle name="Обычный_b_z_05_03v" xfId="47" xr:uid="{00000000-0005-0000-0000-00002F000000}"/>
    <cellStyle name="Обычный_shablon_b 2010 физ" xfId="48" xr:uid="{00000000-0005-0000-0000-000030000000}"/>
    <cellStyle name="Обычный_ZAOCH4" xfId="49" xr:uid="{00000000-0005-0000-0000-000031000000}"/>
    <cellStyle name="Обычный_ZAOCH4_shablon_b 2010 физ" xfId="50" xr:uid="{00000000-0005-0000-0000-000032000000}"/>
    <cellStyle name="Підсумок" xfId="38" builtinId="25" customBuiltin="1"/>
    <cellStyle name="Поганий" xfId="51" builtinId="27" customBuiltin="1"/>
    <cellStyle name="Примітка" xfId="53" builtinId="10" customBuiltin="1"/>
    <cellStyle name="Результат" xfId="28" builtinId="21" customBuiltin="1"/>
    <cellStyle name="Текст попередження" xfId="56" builtinId="11" customBuiltin="1"/>
    <cellStyle name="Текст пояснення" xfId="52" builtinId="53" customBuiltin="1"/>
  </cellStyles>
  <dxfs count="88"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000"/>
      <color rgb="FFFFFF99"/>
      <color rgb="FFCCFFCC"/>
      <color rgb="FFAFFFA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38100</xdr:rowOff>
    </xdr:from>
    <xdr:to>
      <xdr:col>16</xdr:col>
      <xdr:colOff>742950</xdr:colOff>
      <xdr:row>44</xdr:row>
      <xdr:rowOff>133350</xdr:rowOff>
    </xdr:to>
    <xdr:sp macro="" textlink="">
      <xdr:nvSpPr>
        <xdr:cNvPr id="6329" name="Object 185" hidden="1">
          <a:extLst>
            <a:ext uri="{63B3BB69-23CF-44E3-9099-C40C66FF867C}">
              <a14:compatExt xmlns:a14="http://schemas.microsoft.com/office/drawing/2010/main" spid="_x0000_s6329"/>
            </a:ext>
            <a:ext uri="{FF2B5EF4-FFF2-40B4-BE49-F238E27FC236}">
              <a16:creationId xmlns:a16="http://schemas.microsoft.com/office/drawing/2014/main" id="{00000000-0008-0000-0000-0000B9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136</xdr:row>
      <xdr:rowOff>95250</xdr:rowOff>
    </xdr:from>
    <xdr:to>
      <xdr:col>17</xdr:col>
      <xdr:colOff>485775</xdr:colOff>
      <xdr:row>194</xdr:row>
      <xdr:rowOff>104775</xdr:rowOff>
    </xdr:to>
    <xdr:sp macro="" textlink="">
      <xdr:nvSpPr>
        <xdr:cNvPr id="6330" name="Object 186" hidden="1">
          <a:extLst>
            <a:ext uri="{63B3BB69-23CF-44E3-9099-C40C66FF867C}">
              <a14:compatExt xmlns:a14="http://schemas.microsoft.com/office/drawing/2010/main" spid="_x0000_s6330"/>
            </a:ext>
            <a:ext uri="{FF2B5EF4-FFF2-40B4-BE49-F238E27FC236}">
              <a16:creationId xmlns:a16="http://schemas.microsoft.com/office/drawing/2014/main" id="{00000000-0008-0000-0000-0000BA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81</xdr:row>
      <xdr:rowOff>66675</xdr:rowOff>
    </xdr:from>
    <xdr:to>
      <xdr:col>17</xdr:col>
      <xdr:colOff>485775</xdr:colOff>
      <xdr:row>136</xdr:row>
      <xdr:rowOff>76200</xdr:rowOff>
    </xdr:to>
    <xdr:sp macro="" textlink="">
      <xdr:nvSpPr>
        <xdr:cNvPr id="6331" name="Object 187" hidden="1">
          <a:extLst>
            <a:ext uri="{63B3BB69-23CF-44E3-9099-C40C66FF867C}">
              <a14:compatExt xmlns:a14="http://schemas.microsoft.com/office/drawing/2010/main" spid="_x0000_s6331"/>
            </a:ext>
            <a:ext uri="{FF2B5EF4-FFF2-40B4-BE49-F238E27FC236}">
              <a16:creationId xmlns:a16="http://schemas.microsoft.com/office/drawing/2014/main" id="{00000000-0008-0000-0000-0000BB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0</xdr:colOff>
      <xdr:row>44</xdr:row>
      <xdr:rowOff>95250</xdr:rowOff>
    </xdr:from>
    <xdr:to>
      <xdr:col>16</xdr:col>
      <xdr:colOff>762000</xdr:colOff>
      <xdr:row>81</xdr:row>
      <xdr:rowOff>104775</xdr:rowOff>
    </xdr:to>
    <xdr:sp macro="" textlink="">
      <xdr:nvSpPr>
        <xdr:cNvPr id="6332" name="Object 188" hidden="1">
          <a:extLst>
            <a:ext uri="{63B3BB69-23CF-44E3-9099-C40C66FF867C}">
              <a14:compatExt xmlns:a14="http://schemas.microsoft.com/office/drawing/2010/main" spid="_x0000_s6332"/>
            </a:ext>
            <a:ext uri="{FF2B5EF4-FFF2-40B4-BE49-F238E27FC236}">
              <a16:creationId xmlns:a16="http://schemas.microsoft.com/office/drawing/2014/main" id="{00000000-0008-0000-0000-0000BC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8712000</xdr:colOff>
      <xdr:row>28</xdr:row>
      <xdr:rowOff>61907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31866"/>
          <a:ext cx="8712000" cy="31421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8712000</xdr:colOff>
      <xdr:row>44</xdr:row>
      <xdr:rowOff>121915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691194"/>
          <a:ext cx="8712000" cy="27756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51</xdr:row>
      <xdr:rowOff>48086</xdr:rowOff>
    </xdr:from>
    <xdr:to>
      <xdr:col>0</xdr:col>
      <xdr:colOff>8712000</xdr:colOff>
      <xdr:row>57</xdr:row>
      <xdr:rowOff>73290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852707"/>
          <a:ext cx="8712000" cy="1179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33674</xdr:rowOff>
    </xdr:from>
    <xdr:to>
      <xdr:col>0</xdr:col>
      <xdr:colOff>8712000</xdr:colOff>
      <xdr:row>49</xdr:row>
      <xdr:rowOff>134944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9876174"/>
          <a:ext cx="8712000" cy="6785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59</xdr:row>
      <xdr:rowOff>28803</xdr:rowOff>
    </xdr:from>
    <xdr:to>
      <xdr:col>0</xdr:col>
      <xdr:colOff>8712000</xdr:colOff>
      <xdr:row>66</xdr:row>
      <xdr:rowOff>30373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2372818"/>
          <a:ext cx="8712000" cy="13485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129887</xdr:rowOff>
    </xdr:from>
    <xdr:to>
      <xdr:col>0</xdr:col>
      <xdr:colOff>8712000</xdr:colOff>
      <xdr:row>71</xdr:row>
      <xdr:rowOff>168897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4205720"/>
          <a:ext cx="8712000" cy="6162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</xdr:colOff>
      <xdr:row>151</xdr:row>
      <xdr:rowOff>53340</xdr:rowOff>
    </xdr:from>
    <xdr:to>
      <xdr:col>6</xdr:col>
      <xdr:colOff>57150</xdr:colOff>
      <xdr:row>153</xdr:row>
      <xdr:rowOff>156210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10377872-0CD9-4A5B-B675-2C5BC6EF89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1780" y="17853660"/>
          <a:ext cx="552450" cy="438150"/>
        </a:xfrm>
        <a:prstGeom prst="rect">
          <a:avLst/>
        </a:prstGeom>
      </xdr:spPr>
    </xdr:pic>
    <xdr:clientData/>
  </xdr:twoCellAnchor>
  <xdr:twoCellAnchor editAs="oneCell">
    <xdr:from>
      <xdr:col>36</xdr:col>
      <xdr:colOff>7620</xdr:colOff>
      <xdr:row>153</xdr:row>
      <xdr:rowOff>76200</xdr:rowOff>
    </xdr:from>
    <xdr:to>
      <xdr:col>38</xdr:col>
      <xdr:colOff>74434</xdr:colOff>
      <xdr:row>155</xdr:row>
      <xdr:rowOff>152400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6486302E-E7F6-4100-93DD-17C3A0DA4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49840" y="18211800"/>
          <a:ext cx="691654" cy="411480"/>
        </a:xfrm>
        <a:prstGeom prst="rect">
          <a:avLst/>
        </a:prstGeom>
      </xdr:spPr>
    </xdr:pic>
    <xdr:clientData/>
  </xdr:twoCellAnchor>
  <xdr:twoCellAnchor editAs="oneCell">
    <xdr:from>
      <xdr:col>2</xdr:col>
      <xdr:colOff>99060</xdr:colOff>
      <xdr:row>153</xdr:row>
      <xdr:rowOff>83820</xdr:rowOff>
    </xdr:from>
    <xdr:to>
      <xdr:col>7</xdr:col>
      <xdr:colOff>66803</xdr:colOff>
      <xdr:row>156</xdr:row>
      <xdr:rowOff>11214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6C547421-A13B-4076-A1B1-079315A29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9840" y="18219420"/>
          <a:ext cx="1011683" cy="4303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</xdr:colOff>
      <xdr:row>151</xdr:row>
      <xdr:rowOff>53340</xdr:rowOff>
    </xdr:from>
    <xdr:to>
      <xdr:col>6</xdr:col>
      <xdr:colOff>64770</xdr:colOff>
      <xdr:row>153</xdr:row>
      <xdr:rowOff>148590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158B5591-0CFE-4F7D-8A95-4880663BE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9400" y="17838420"/>
          <a:ext cx="552450" cy="438150"/>
        </a:xfrm>
        <a:prstGeom prst="rect">
          <a:avLst/>
        </a:prstGeom>
      </xdr:spPr>
    </xdr:pic>
    <xdr:clientData/>
  </xdr:twoCellAnchor>
  <xdr:twoCellAnchor editAs="oneCell">
    <xdr:from>
      <xdr:col>36</xdr:col>
      <xdr:colOff>38100</xdr:colOff>
      <xdr:row>153</xdr:row>
      <xdr:rowOff>91440</xdr:rowOff>
    </xdr:from>
    <xdr:to>
      <xdr:col>38</xdr:col>
      <xdr:colOff>104914</xdr:colOff>
      <xdr:row>155</xdr:row>
      <xdr:rowOff>137160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2171B91E-8CD6-43D6-A123-03F88B103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5080" y="18219420"/>
          <a:ext cx="691654" cy="411480"/>
        </a:xfrm>
        <a:prstGeom prst="rect">
          <a:avLst/>
        </a:prstGeom>
      </xdr:spPr>
    </xdr:pic>
    <xdr:clientData/>
  </xdr:twoCellAnchor>
  <xdr:twoCellAnchor editAs="oneCell">
    <xdr:from>
      <xdr:col>2</xdr:col>
      <xdr:colOff>114300</xdr:colOff>
      <xdr:row>153</xdr:row>
      <xdr:rowOff>99060</xdr:rowOff>
    </xdr:from>
    <xdr:to>
      <xdr:col>7</xdr:col>
      <xdr:colOff>82043</xdr:colOff>
      <xdr:row>155</xdr:row>
      <xdr:rowOff>163614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4FAA87E4-C80B-4B01-A98A-41919686B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5080" y="18227040"/>
          <a:ext cx="1011683" cy="4303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2;&#1086;&#1080;\&#1060;&#1083;&#1077;&#1096;&#1082;&#1072;_30_04_2013\&#1055;&#1083;&#1072;&#1085;&#1099;\2021\SHablon-NP-2021-Denna-ta-Zaochna-Bakalavry-ESIE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ЧИТАЙ МЕНЕ"/>
      <sheetName val="Титул денна"/>
      <sheetName val="ПЛАН НАВЧАЛЬНОГО ПРОЦЕСУ ДЕННА"/>
      <sheetName val="Титул заочна"/>
      <sheetName val="ПЛАН НАВЧАЛЬНОГО ПРОЦЕСУ ЗАОЧНА"/>
    </sheetNames>
    <sheetDataSet>
      <sheetData sheetId="0"/>
      <sheetData sheetId="1">
        <row r="14">
          <cell r="AD14" t="str">
            <v>Управління та адміністрування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rgb="FFFF0066"/>
  </sheetPr>
  <dimension ref="A1:AE74"/>
  <sheetViews>
    <sheetView zoomScale="160" zoomScaleNormal="160" zoomScaleSheetLayoutView="110" workbookViewId="0">
      <selection activeCell="A6" sqref="A6"/>
    </sheetView>
  </sheetViews>
  <sheetFormatPr defaultColWidth="9.109375" defaultRowHeight="15" x14ac:dyDescent="0.25"/>
  <cols>
    <col min="1" max="1" width="130.6640625" style="461" customWidth="1"/>
    <col min="2" max="2" width="5.6640625" style="458" customWidth="1"/>
    <col min="3" max="3" width="130.6640625" style="458" customWidth="1"/>
    <col min="4" max="10" width="2.88671875" style="458" customWidth="1"/>
    <col min="11" max="11" width="3.33203125" style="458" customWidth="1"/>
    <col min="12" max="12" width="3.109375" style="458" customWidth="1"/>
    <col min="13" max="16" width="9.109375" style="458"/>
    <col min="17" max="17" width="13" style="458" customWidth="1"/>
    <col min="18" max="16384" width="9.109375" style="458"/>
  </cols>
  <sheetData>
    <row r="1" spans="1:14" ht="15.6" x14ac:dyDescent="0.3">
      <c r="A1" s="470" t="s">
        <v>253</v>
      </c>
    </row>
    <row r="2" spans="1:14" x14ac:dyDescent="0.25">
      <c r="A2" s="471"/>
    </row>
    <row r="3" spans="1:14" ht="30" x14ac:dyDescent="0.25">
      <c r="A3" s="461" t="s">
        <v>254</v>
      </c>
    </row>
    <row r="4" spans="1:14" ht="30" x14ac:dyDescent="0.25">
      <c r="A4" s="461" t="s">
        <v>257</v>
      </c>
    </row>
    <row r="5" spans="1:14" ht="45" x14ac:dyDescent="0.25">
      <c r="A5" s="461" t="s">
        <v>276</v>
      </c>
    </row>
    <row r="6" spans="1:14" ht="30" x14ac:dyDescent="0.25">
      <c r="A6" s="461" t="s">
        <v>264</v>
      </c>
    </row>
    <row r="7" spans="1:14" x14ac:dyDescent="0.25">
      <c r="A7" s="461" t="s">
        <v>255</v>
      </c>
    </row>
    <row r="8" spans="1:14" x14ac:dyDescent="0.25">
      <c r="A8" s="464" t="s">
        <v>256</v>
      </c>
      <c r="B8" s="461"/>
      <c r="C8" s="461"/>
      <c r="D8" s="461"/>
      <c r="E8" s="461"/>
      <c r="F8" s="461"/>
      <c r="G8" s="461"/>
      <c r="H8" s="461"/>
      <c r="I8" s="461"/>
      <c r="J8" s="461"/>
      <c r="K8" s="461"/>
      <c r="L8" s="461"/>
      <c r="M8" s="461"/>
      <c r="N8" s="461"/>
    </row>
    <row r="9" spans="1:14" ht="30" x14ac:dyDescent="0.25">
      <c r="A9" s="464" t="s">
        <v>265</v>
      </c>
      <c r="B9" s="461"/>
      <c r="C9" s="461"/>
      <c r="D9" s="461"/>
      <c r="E9" s="461"/>
      <c r="F9" s="461"/>
      <c r="G9" s="461"/>
      <c r="H9" s="461"/>
      <c r="I9" s="461"/>
      <c r="J9" s="461"/>
      <c r="K9" s="461"/>
      <c r="L9" s="461"/>
      <c r="M9" s="461"/>
      <c r="N9" s="461"/>
    </row>
    <row r="10" spans="1:14" ht="30" x14ac:dyDescent="0.25">
      <c r="A10" s="461" t="s">
        <v>266</v>
      </c>
    </row>
    <row r="11" spans="1:14" ht="30" x14ac:dyDescent="0.25">
      <c r="A11" s="461" t="s">
        <v>267</v>
      </c>
    </row>
    <row r="12" spans="1:14" x14ac:dyDescent="0.25">
      <c r="A12" s="461" t="s">
        <v>268</v>
      </c>
    </row>
    <row r="13" spans="1:14" ht="15.6" x14ac:dyDescent="0.3">
      <c r="A13" s="462"/>
    </row>
    <row r="14" spans="1:14" ht="15.6" x14ac:dyDescent="0.3">
      <c r="A14" s="462"/>
    </row>
    <row r="15" spans="1:14" ht="15.6" x14ac:dyDescent="0.3">
      <c r="A15" s="462"/>
    </row>
    <row r="18" spans="1:31" x14ac:dyDescent="0.25">
      <c r="A18" s="463"/>
      <c r="B18" s="459"/>
      <c r="C18" s="459"/>
      <c r="D18" s="459"/>
      <c r="E18" s="459"/>
      <c r="F18" s="459"/>
      <c r="G18" s="459"/>
      <c r="H18" s="459"/>
      <c r="I18" s="459"/>
      <c r="J18" s="459"/>
      <c r="K18" s="459"/>
      <c r="L18" s="459"/>
    </row>
    <row r="19" spans="1:31" s="460" customFormat="1" ht="15.6" x14ac:dyDescent="0.3">
      <c r="A19" s="465"/>
      <c r="B19" s="466"/>
      <c r="C19" s="466"/>
      <c r="D19" s="466"/>
      <c r="E19" s="466"/>
      <c r="F19" s="466"/>
      <c r="G19" s="466"/>
      <c r="H19" s="466"/>
      <c r="I19" s="466"/>
      <c r="J19" s="466"/>
      <c r="K19" s="466"/>
      <c r="L19" s="466"/>
      <c r="AD19" s="458"/>
      <c r="AE19" s="458"/>
    </row>
    <row r="23" spans="1:31" s="460" customFormat="1" ht="15.6" x14ac:dyDescent="0.3">
      <c r="A23" s="467"/>
      <c r="AD23" s="458"/>
      <c r="AE23" s="458"/>
    </row>
    <row r="30" spans="1:31" x14ac:dyDescent="0.25">
      <c r="A30" s="461" t="s">
        <v>269</v>
      </c>
    </row>
    <row r="46" spans="1:1" x14ac:dyDescent="0.25">
      <c r="A46" s="461" t="s">
        <v>270</v>
      </c>
    </row>
    <row r="51" spans="1:1" x14ac:dyDescent="0.25">
      <c r="A51" s="461" t="s">
        <v>271</v>
      </c>
    </row>
    <row r="59" spans="1:1" x14ac:dyDescent="0.25">
      <c r="A59" s="461" t="s">
        <v>272</v>
      </c>
    </row>
    <row r="68" spans="1:1" ht="30" x14ac:dyDescent="0.25">
      <c r="A68" s="461" t="s">
        <v>273</v>
      </c>
    </row>
    <row r="73" spans="1:1" ht="30" x14ac:dyDescent="0.25">
      <c r="A73" s="461" t="s">
        <v>274</v>
      </c>
    </row>
    <row r="74" spans="1:1" ht="45" x14ac:dyDescent="0.25">
      <c r="A74" s="461" t="s">
        <v>275</v>
      </c>
    </row>
  </sheetData>
  <sheetProtection algorithmName="SHA-512" hashValue="Wf+bFgLlvquTqO6U37cIn5KIvVo3ZVOWya3Jm2XXCIR8DTT8QfWsRPueaOqVw5XP0AvXkkpvh2GsalN8TLAUIQ==" saltValue="IWHDskrIkoSlm9LT/LVhgw==" spinCount="100000" sheet="1" objects="1" scenarios="1"/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>
    <tabColor rgb="FF00B050"/>
    <pageSetUpPr fitToPage="1"/>
  </sheetPr>
  <dimension ref="A1:BR35"/>
  <sheetViews>
    <sheetView view="pageBreakPreview" topLeftCell="A16" zoomScale="90" zoomScaleNormal="90" zoomScaleSheetLayoutView="90" workbookViewId="0">
      <selection activeCell="AB26" sqref="AB26"/>
    </sheetView>
  </sheetViews>
  <sheetFormatPr defaultColWidth="7" defaultRowHeight="13.8" x14ac:dyDescent="0.3"/>
  <cols>
    <col min="1" max="1" width="2.88671875" style="42" customWidth="1"/>
    <col min="2" max="18" width="2.6640625" style="42" customWidth="1"/>
    <col min="19" max="19" width="3.5546875" style="42" customWidth="1"/>
    <col min="20" max="48" width="2.6640625" style="42" customWidth="1"/>
    <col min="49" max="49" width="3.6640625" style="42" customWidth="1"/>
    <col min="50" max="53" width="2.6640625" style="42" customWidth="1"/>
    <col min="54" max="58" width="6.33203125" style="42" customWidth="1"/>
    <col min="59" max="59" width="6.88671875" style="42" customWidth="1"/>
    <col min="60" max="61" width="6.33203125" style="42" customWidth="1"/>
    <col min="62" max="62" width="7" style="42" customWidth="1"/>
    <col min="63" max="68" width="7" style="42"/>
    <col min="69" max="71" width="0" style="42" hidden="1" customWidth="1"/>
    <col min="72" max="16384" width="7" style="42"/>
  </cols>
  <sheetData>
    <row r="1" spans="1:70" s="43" customFormat="1" ht="21" customHeight="1" x14ac:dyDescent="0.4">
      <c r="A1" s="42"/>
      <c r="B1" s="376"/>
      <c r="C1" s="376"/>
      <c r="D1" s="376"/>
      <c r="E1" s="376"/>
      <c r="F1" s="376"/>
      <c r="G1" s="376"/>
      <c r="H1" s="586" t="s">
        <v>41</v>
      </c>
      <c r="I1" s="586"/>
      <c r="J1" s="586"/>
      <c r="K1" s="586"/>
      <c r="L1" s="586"/>
      <c r="M1" s="586"/>
      <c r="N1" s="586"/>
      <c r="O1" s="586"/>
      <c r="P1" s="376"/>
      <c r="Q1" s="376"/>
      <c r="R1" s="376"/>
      <c r="S1" s="376"/>
      <c r="T1" s="376"/>
      <c r="U1" s="376"/>
      <c r="V1" s="376"/>
      <c r="W1" s="376"/>
      <c r="X1" s="376"/>
      <c r="AF1" s="377"/>
      <c r="AQ1" s="376" t="s">
        <v>115</v>
      </c>
      <c r="AR1" s="376"/>
      <c r="AS1" s="376"/>
      <c r="AT1" s="376"/>
      <c r="AU1" s="376"/>
      <c r="AV1" s="376"/>
      <c r="AW1" s="376"/>
      <c r="AX1" s="587" t="s">
        <v>189</v>
      </c>
      <c r="AY1" s="587"/>
      <c r="AZ1" s="587"/>
      <c r="BA1" s="587"/>
      <c r="BB1" s="587"/>
      <c r="BC1" s="376"/>
      <c r="BD1" s="378"/>
      <c r="BE1" s="378"/>
      <c r="BF1" s="378"/>
      <c r="BG1" s="378"/>
      <c r="BH1" s="378"/>
      <c r="BI1" s="378"/>
    </row>
    <row r="2" spans="1:70" s="43" customFormat="1" ht="20.25" customHeight="1" x14ac:dyDescent="0.4">
      <c r="A2" s="42"/>
      <c r="B2" s="586" t="s">
        <v>42</v>
      </c>
      <c r="C2" s="586"/>
      <c r="D2" s="586"/>
      <c r="E2" s="586"/>
      <c r="F2" s="586"/>
      <c r="G2" s="586"/>
      <c r="H2" s="586"/>
      <c r="I2" s="586"/>
      <c r="J2" s="586"/>
      <c r="K2" s="586"/>
      <c r="L2" s="586"/>
      <c r="M2" s="586"/>
      <c r="N2" s="586"/>
      <c r="O2" s="586"/>
      <c r="P2" s="586"/>
      <c r="Q2" s="586"/>
      <c r="R2" s="586"/>
      <c r="S2" s="586"/>
      <c r="T2" s="586"/>
      <c r="U2" s="586"/>
      <c r="V2" s="586"/>
      <c r="W2" s="586"/>
      <c r="X2" s="586"/>
      <c r="AQ2"/>
      <c r="AR2"/>
      <c r="AS2"/>
      <c r="AT2"/>
      <c r="AU2"/>
      <c r="AV2"/>
      <c r="AW2"/>
      <c r="AX2" s="378"/>
    </row>
    <row r="3" spans="1:70" s="43" customFormat="1" ht="21.75" customHeight="1" x14ac:dyDescent="0.4">
      <c r="A3" s="42"/>
      <c r="B3" s="592" t="s">
        <v>82</v>
      </c>
      <c r="C3" s="592"/>
      <c r="D3" s="592"/>
      <c r="E3" s="592"/>
      <c r="F3" s="592"/>
      <c r="G3" s="592"/>
      <c r="H3" s="592"/>
      <c r="I3" s="592"/>
      <c r="J3" s="592"/>
      <c r="K3" s="592"/>
      <c r="L3" s="592"/>
      <c r="M3" s="592"/>
      <c r="N3" s="592"/>
      <c r="O3" s="592"/>
      <c r="P3" s="592"/>
      <c r="Q3" s="592"/>
      <c r="R3" s="592"/>
      <c r="S3" s="592"/>
      <c r="T3" s="592"/>
      <c r="U3" s="592"/>
      <c r="V3" s="233"/>
      <c r="W3" s="233"/>
      <c r="X3" s="233"/>
      <c r="AQ3" s="379"/>
      <c r="AR3" s="380"/>
      <c r="AS3" s="380"/>
      <c r="AT3" s="380"/>
      <c r="AU3" s="380"/>
      <c r="AV3" s="380"/>
      <c r="AW3" s="381"/>
      <c r="AX3" s="381"/>
    </row>
    <row r="4" spans="1:70" s="43" customFormat="1" ht="23.25" customHeight="1" x14ac:dyDescent="0.4">
      <c r="A4" s="382"/>
      <c r="B4" s="491"/>
      <c r="C4" s="491" t="s">
        <v>285</v>
      </c>
      <c r="D4" s="492"/>
      <c r="E4" s="492"/>
      <c r="F4" s="379" t="s">
        <v>285</v>
      </c>
      <c r="G4" s="492"/>
      <c r="H4" s="492"/>
      <c r="I4" s="492"/>
      <c r="J4" s="492"/>
      <c r="K4" s="492"/>
      <c r="L4" s="492"/>
      <c r="M4" s="492"/>
      <c r="N4" s="492"/>
      <c r="O4" s="492"/>
      <c r="P4" s="492"/>
      <c r="Q4" s="491"/>
      <c r="R4" s="592">
        <f>AI18</f>
        <v>2023</v>
      </c>
      <c r="S4" s="593"/>
      <c r="T4" s="491" t="s">
        <v>286</v>
      </c>
      <c r="U4" s="376"/>
      <c r="V4" s="376"/>
      <c r="W4" s="376"/>
      <c r="X4" s="376"/>
      <c r="AM4" s="383"/>
      <c r="AQ4" s="376"/>
      <c r="AR4" s="376"/>
      <c r="AS4" s="380"/>
      <c r="AT4" s="380"/>
      <c r="AU4" s="380"/>
      <c r="AV4" s="380"/>
      <c r="AW4" s="380"/>
      <c r="AX4" s="380"/>
    </row>
    <row r="5" spans="1:70" s="43" customFormat="1" ht="20.25" customHeight="1" x14ac:dyDescent="0.4">
      <c r="A5" s="42"/>
      <c r="AM5" s="383"/>
      <c r="AR5" s="379"/>
      <c r="AS5" s="379"/>
      <c r="AT5" s="379"/>
      <c r="AU5" s="379"/>
      <c r="AV5" s="379"/>
      <c r="AW5" s="379"/>
      <c r="AX5" s="379"/>
    </row>
    <row r="6" spans="1:70" s="43" customFormat="1" ht="20.25" customHeight="1" x14ac:dyDescent="0.4">
      <c r="A6" s="42"/>
      <c r="AR6" s="376"/>
      <c r="AS6" s="376"/>
      <c r="AT6" s="376"/>
      <c r="AU6" s="376"/>
      <c r="AV6" s="376"/>
      <c r="AW6" s="376"/>
      <c r="BI6" s="376"/>
    </row>
    <row r="7" spans="1:70" s="43" customFormat="1" ht="24" customHeight="1" x14ac:dyDescent="0.4">
      <c r="A7" s="42"/>
      <c r="B7" s="376"/>
      <c r="C7" s="376"/>
      <c r="D7" s="376"/>
      <c r="E7" s="376"/>
      <c r="F7" s="376"/>
      <c r="G7" s="376"/>
      <c r="H7" s="376"/>
      <c r="I7" s="376"/>
      <c r="J7" s="376"/>
      <c r="K7" s="376"/>
      <c r="L7" s="376"/>
      <c r="M7" s="376"/>
      <c r="N7" s="376"/>
      <c r="O7" s="376"/>
      <c r="P7" s="376"/>
      <c r="Q7" s="376"/>
      <c r="R7" s="376"/>
      <c r="S7" s="376"/>
      <c r="T7" s="376"/>
      <c r="U7" s="376"/>
      <c r="V7" s="376"/>
      <c r="W7" s="376"/>
      <c r="X7" s="376"/>
      <c r="AP7" s="384"/>
    </row>
    <row r="8" spans="1:70" s="43" customFormat="1" ht="23.4" x14ac:dyDescent="0.4">
      <c r="C8" s="385"/>
      <c r="F8" s="385"/>
      <c r="AP8" s="384"/>
    </row>
    <row r="9" spans="1:70" s="44" customFormat="1" ht="16.2" x14ac:dyDescent="0.3">
      <c r="C9" s="386"/>
      <c r="F9" s="386"/>
      <c r="AZ9" s="387"/>
    </row>
    <row r="10" spans="1:70" s="44" customFormat="1" ht="18" x14ac:dyDescent="0.35">
      <c r="C10" s="386"/>
      <c r="F10" s="386"/>
      <c r="M10" s="594" t="s">
        <v>43</v>
      </c>
      <c r="N10" s="594"/>
      <c r="O10" s="594"/>
      <c r="P10" s="594"/>
      <c r="Q10" s="594"/>
      <c r="R10" s="594"/>
      <c r="S10" s="594"/>
      <c r="T10" s="594"/>
      <c r="U10" s="594"/>
      <c r="V10" s="594"/>
      <c r="W10" s="594"/>
      <c r="X10" s="594"/>
      <c r="Y10" s="594"/>
      <c r="Z10" s="594"/>
      <c r="AA10" s="594"/>
      <c r="AB10" s="594"/>
      <c r="AC10" s="594"/>
      <c r="AD10" s="594"/>
      <c r="AE10" s="594"/>
      <c r="AF10" s="594"/>
      <c r="AG10" s="594"/>
      <c r="AH10" s="594"/>
      <c r="AI10" s="594"/>
      <c r="AJ10" s="594"/>
      <c r="AK10" s="594"/>
      <c r="AL10" s="594"/>
      <c r="AM10" s="594"/>
      <c r="AN10" s="594"/>
      <c r="AO10" s="594"/>
      <c r="AP10" s="594"/>
      <c r="AQ10" s="594"/>
      <c r="AR10" s="594"/>
      <c r="AS10" s="594"/>
      <c r="AT10" s="594"/>
      <c r="AU10" s="594"/>
      <c r="AV10" s="594"/>
      <c r="AW10" s="594"/>
      <c r="AX10" s="594"/>
      <c r="AY10" s="594"/>
      <c r="AZ10" s="594"/>
      <c r="BA10" s="594"/>
      <c r="BB10" s="594"/>
    </row>
    <row r="11" spans="1:70" s="43" customFormat="1" ht="24.9" customHeight="1" x14ac:dyDescent="0.4">
      <c r="M11" s="595" t="s">
        <v>121</v>
      </c>
      <c r="N11" s="595"/>
      <c r="O11" s="595"/>
      <c r="P11" s="595"/>
      <c r="Q11" s="595"/>
      <c r="R11" s="595"/>
      <c r="S11" s="595"/>
      <c r="T11" s="595"/>
      <c r="U11" s="595"/>
      <c r="V11" s="595"/>
      <c r="W11" s="595"/>
      <c r="X11" s="595"/>
      <c r="Y11" s="595"/>
      <c r="Z11" s="595"/>
      <c r="AA11" s="595"/>
      <c r="AB11" s="595"/>
      <c r="AC11" s="595"/>
      <c r="AD11" s="595"/>
      <c r="AE11" s="595"/>
      <c r="AF11" s="595"/>
      <c r="AG11" s="595"/>
      <c r="AH11" s="595"/>
      <c r="AI11" s="595"/>
      <c r="AJ11" s="595"/>
      <c r="AK11" s="595"/>
      <c r="AL11" s="595"/>
      <c r="AM11" s="595"/>
      <c r="AN11" s="595"/>
      <c r="AO11" s="595"/>
      <c r="AP11" s="595"/>
      <c r="AQ11" s="595"/>
      <c r="AR11" s="595"/>
      <c r="AS11" s="595"/>
      <c r="AT11" s="595"/>
      <c r="AU11" s="595"/>
      <c r="AV11" s="595"/>
      <c r="AW11" s="595"/>
      <c r="AX11" s="595"/>
      <c r="AY11" s="595"/>
      <c r="AZ11" s="595"/>
      <c r="BA11" s="595"/>
      <c r="BB11" s="595"/>
    </row>
    <row r="12" spans="1:70" s="43" customFormat="1" ht="27" customHeight="1" x14ac:dyDescent="0.5">
      <c r="Y12" s="596" t="s">
        <v>185</v>
      </c>
      <c r="Z12" s="596"/>
      <c r="AA12" s="596"/>
      <c r="AB12" s="596"/>
      <c r="AC12" s="596"/>
      <c r="AD12" s="596"/>
      <c r="AE12" s="596"/>
      <c r="AF12" s="596"/>
      <c r="AG12" s="596"/>
      <c r="AH12" s="596"/>
      <c r="AI12" s="596"/>
      <c r="AJ12" s="596"/>
      <c r="AK12" s="596"/>
      <c r="AL12" s="596"/>
      <c r="AM12" s="596"/>
      <c r="AN12" s="596"/>
      <c r="AO12" s="596"/>
      <c r="AP12" s="596"/>
      <c r="AQ12" s="596"/>
      <c r="AR12" s="596"/>
      <c r="AS12" s="596"/>
      <c r="AT12" s="596"/>
      <c r="BR12" s="395" t="s">
        <v>114</v>
      </c>
    </row>
    <row r="13" spans="1:70" s="43" customFormat="1" ht="21" x14ac:dyDescent="0.4">
      <c r="M13" s="595" t="s">
        <v>120</v>
      </c>
      <c r="N13" s="595"/>
      <c r="O13" s="595"/>
      <c r="P13" s="595"/>
      <c r="Q13" s="595"/>
      <c r="R13" s="595"/>
      <c r="S13" s="595"/>
      <c r="T13" s="595"/>
      <c r="U13" s="595"/>
      <c r="V13" s="595"/>
      <c r="W13" s="595"/>
      <c r="X13" s="595"/>
      <c r="Y13" s="595"/>
      <c r="Z13" s="595"/>
      <c r="AA13" s="595"/>
      <c r="AB13" s="595"/>
      <c r="AC13" s="595"/>
      <c r="AD13" s="595"/>
      <c r="AE13" s="595"/>
      <c r="AF13" s="595"/>
      <c r="AG13" s="595"/>
      <c r="AH13" s="595"/>
      <c r="AI13" s="595"/>
      <c r="AJ13" s="595"/>
      <c r="AK13" s="595"/>
      <c r="AL13" s="595"/>
      <c r="AM13" s="595"/>
      <c r="AN13" s="595"/>
      <c r="AO13" s="595"/>
      <c r="AP13" s="595"/>
      <c r="AQ13" s="595"/>
      <c r="AR13" s="595"/>
      <c r="AS13" s="595"/>
      <c r="AT13" s="595"/>
      <c r="AU13" s="595"/>
      <c r="AV13" s="595"/>
      <c r="AW13" s="595"/>
      <c r="AX13" s="595"/>
      <c r="AY13" s="595"/>
      <c r="AZ13" s="595"/>
      <c r="BA13" s="595"/>
      <c r="BB13" s="595"/>
      <c r="BR13" s="395" t="s">
        <v>59</v>
      </c>
    </row>
    <row r="14" spans="1:70" s="43" customFormat="1" ht="21" x14ac:dyDescent="0.4">
      <c r="G14" s="388" t="s">
        <v>84</v>
      </c>
      <c r="H14" s="388"/>
      <c r="I14" s="388"/>
      <c r="J14" s="388"/>
      <c r="K14" s="388"/>
      <c r="L14" s="388"/>
      <c r="M14" s="388"/>
      <c r="N14" s="388"/>
      <c r="O14" s="591" t="s">
        <v>4</v>
      </c>
      <c r="P14" s="554"/>
      <c r="Q14" s="550" t="s">
        <v>319</v>
      </c>
      <c r="R14" s="551"/>
      <c r="S14" s="551"/>
      <c r="T14" s="551"/>
      <c r="U14" s="551"/>
      <c r="V14" s="551"/>
      <c r="W14" s="552"/>
      <c r="X14" s="388"/>
      <c r="AB14" s="389" t="s">
        <v>5</v>
      </c>
      <c r="AC14" s="389"/>
      <c r="AD14" s="588" t="str">
        <f>'[1]Титул денна'!AD14</f>
        <v>Управління та адміністрування</v>
      </c>
      <c r="AE14" s="589"/>
      <c r="AF14" s="589"/>
      <c r="AG14" s="589"/>
      <c r="AH14" s="589"/>
      <c r="AI14" s="589"/>
      <c r="AJ14" s="589"/>
      <c r="AK14" s="589"/>
      <c r="AL14" s="589"/>
      <c r="AM14" s="589"/>
      <c r="AN14" s="589"/>
      <c r="AO14" s="589"/>
      <c r="AP14" s="589"/>
      <c r="AQ14" s="589"/>
      <c r="AR14" s="589"/>
      <c r="AS14" s="589"/>
      <c r="AT14" s="589"/>
      <c r="AU14" s="589"/>
      <c r="AV14" s="589"/>
      <c r="AW14" s="589"/>
      <c r="AX14" s="589"/>
      <c r="AY14" s="589"/>
      <c r="AZ14" s="589"/>
      <c r="BA14" s="589"/>
      <c r="BB14" s="589"/>
      <c r="BC14" s="589"/>
      <c r="BD14" s="589"/>
      <c r="BE14" s="589"/>
      <c r="BF14" s="590"/>
      <c r="BR14" s="395" t="s">
        <v>26</v>
      </c>
    </row>
    <row r="15" spans="1:70" s="43" customFormat="1" ht="21" x14ac:dyDescent="0.4">
      <c r="G15" s="388" t="s">
        <v>85</v>
      </c>
      <c r="H15" s="388"/>
      <c r="I15" s="388"/>
      <c r="J15" s="388"/>
      <c r="K15" s="388"/>
      <c r="L15" s="388"/>
      <c r="M15" s="388"/>
      <c r="N15" s="388"/>
      <c r="O15" s="591" t="s">
        <v>4</v>
      </c>
      <c r="P15" s="554"/>
      <c r="Q15" s="550" t="s">
        <v>339</v>
      </c>
      <c r="R15" s="551"/>
      <c r="S15" s="551"/>
      <c r="T15" s="551"/>
      <c r="U15" s="551"/>
      <c r="V15" s="551"/>
      <c r="W15" s="552"/>
      <c r="X15" s="390"/>
      <c r="Y15" s="391"/>
      <c r="Z15" s="391"/>
      <c r="AA15" s="391"/>
      <c r="AB15" s="389" t="s">
        <v>5</v>
      </c>
      <c r="AC15" s="389"/>
      <c r="AD15" s="560" t="s">
        <v>340</v>
      </c>
      <c r="AE15" s="561"/>
      <c r="AF15" s="561"/>
      <c r="AG15" s="561"/>
      <c r="AH15" s="561"/>
      <c r="AI15" s="561"/>
      <c r="AJ15" s="561"/>
      <c r="AK15" s="561"/>
      <c r="AL15" s="561"/>
      <c r="AM15" s="561"/>
      <c r="AN15" s="561"/>
      <c r="AO15" s="561"/>
      <c r="AP15" s="561"/>
      <c r="AQ15" s="561"/>
      <c r="AR15" s="561"/>
      <c r="AS15" s="561"/>
      <c r="AT15" s="561"/>
      <c r="AU15" s="561"/>
      <c r="AV15" s="561"/>
      <c r="AW15" s="561"/>
      <c r="AX15" s="561"/>
      <c r="AY15" s="561"/>
      <c r="AZ15" s="561"/>
      <c r="BA15" s="561"/>
      <c r="BB15" s="561"/>
      <c r="BC15" s="561"/>
      <c r="BD15" s="561"/>
      <c r="BE15" s="561"/>
      <c r="BF15" s="562"/>
      <c r="BR15" s="395" t="s">
        <v>277</v>
      </c>
    </row>
    <row r="16" spans="1:70" s="43" customFormat="1" ht="21" x14ac:dyDescent="0.4">
      <c r="G16" s="125" t="s">
        <v>40</v>
      </c>
      <c r="H16" s="125"/>
      <c r="I16" s="125"/>
      <c r="J16" s="125"/>
      <c r="K16" s="125"/>
      <c r="L16" s="125"/>
      <c r="M16" s="125"/>
      <c r="N16" s="125"/>
      <c r="O16" s="553" t="str">
        <f>IF(Q16&gt;0,"шифр"," ")</f>
        <v xml:space="preserve"> </v>
      </c>
      <c r="P16" s="554"/>
      <c r="Q16" s="550"/>
      <c r="R16" s="551"/>
      <c r="S16" s="551"/>
      <c r="T16" s="551"/>
      <c r="U16" s="551"/>
      <c r="V16" s="551"/>
      <c r="W16" s="552"/>
      <c r="X16" s="392"/>
      <c r="Y16" s="393"/>
      <c r="Z16" s="393"/>
      <c r="AA16" s="393"/>
      <c r="AB16" s="394" t="s">
        <v>5</v>
      </c>
      <c r="AC16" s="394"/>
      <c r="AD16" s="555"/>
      <c r="AE16" s="556"/>
      <c r="AF16" s="556"/>
      <c r="AG16" s="556"/>
      <c r="AH16" s="556"/>
      <c r="AI16" s="556"/>
      <c r="AJ16" s="556"/>
      <c r="AK16" s="556"/>
      <c r="AL16" s="556"/>
      <c r="AM16" s="556"/>
      <c r="AN16" s="556"/>
      <c r="AO16" s="556"/>
      <c r="AP16" s="556"/>
      <c r="AQ16" s="556"/>
      <c r="AR16" s="556"/>
      <c r="AS16" s="556"/>
      <c r="AT16" s="556"/>
      <c r="AU16" s="556"/>
      <c r="AV16" s="556"/>
      <c r="AW16" s="556"/>
      <c r="AX16" s="556"/>
      <c r="AY16" s="556"/>
      <c r="AZ16" s="556"/>
      <c r="BA16" s="556"/>
      <c r="BB16" s="556"/>
      <c r="BC16" s="556"/>
      <c r="BD16" s="556"/>
      <c r="BE16" s="556"/>
      <c r="BF16" s="557"/>
      <c r="BR16" s="395" t="s">
        <v>278</v>
      </c>
    </row>
    <row r="17" spans="1:70" s="43" customFormat="1" ht="21" x14ac:dyDescent="0.4">
      <c r="G17" s="125" t="s">
        <v>133</v>
      </c>
      <c r="H17" s="125"/>
      <c r="I17" s="125"/>
      <c r="J17" s="125"/>
      <c r="K17" s="125"/>
      <c r="L17" s="125"/>
      <c r="M17" s="125"/>
      <c r="N17" s="125"/>
      <c r="O17" s="559"/>
      <c r="P17" s="559"/>
      <c r="Q17"/>
      <c r="R17"/>
      <c r="S17"/>
      <c r="T17"/>
      <c r="U17"/>
      <c r="V17"/>
      <c r="W17"/>
      <c r="X17" s="392"/>
      <c r="Y17" s="393"/>
      <c r="Z17" s="393"/>
      <c r="AA17" s="393"/>
      <c r="AB17" s="394" t="s">
        <v>5</v>
      </c>
      <c r="AC17" s="394"/>
      <c r="AD17" s="560" t="s">
        <v>340</v>
      </c>
      <c r="AE17" s="561"/>
      <c r="AF17" s="561"/>
      <c r="AG17" s="561"/>
      <c r="AH17" s="561"/>
      <c r="AI17" s="561"/>
      <c r="AJ17" s="561"/>
      <c r="AK17" s="561"/>
      <c r="AL17" s="561"/>
      <c r="AM17" s="561"/>
      <c r="AN17" s="561"/>
      <c r="AO17" s="561"/>
      <c r="AP17" s="561"/>
      <c r="AQ17" s="561"/>
      <c r="AR17" s="561"/>
      <c r="AS17" s="561"/>
      <c r="AT17" s="561"/>
      <c r="AU17" s="561"/>
      <c r="AV17" s="561"/>
      <c r="AW17" s="561"/>
      <c r="AX17" s="561"/>
      <c r="AY17" s="561"/>
      <c r="AZ17" s="561"/>
      <c r="BA17" s="561"/>
      <c r="BB17" s="561"/>
      <c r="BC17" s="561"/>
      <c r="BD17" s="561"/>
      <c r="BE17" s="561"/>
      <c r="BF17" s="562"/>
      <c r="BR17" s="395" t="s">
        <v>33</v>
      </c>
    </row>
    <row r="18" spans="1:70" s="43" customFormat="1" ht="21" x14ac:dyDescent="0.4">
      <c r="G18" s="395" t="s">
        <v>113</v>
      </c>
      <c r="H18" s="395"/>
      <c r="I18" s="395"/>
      <c r="J18" s="395"/>
      <c r="K18" s="395"/>
      <c r="L18" s="395"/>
      <c r="M18" s="395"/>
      <c r="N18" s="395"/>
      <c r="O18" s="395"/>
      <c r="P18" s="396"/>
      <c r="Q18" s="571" t="s">
        <v>6</v>
      </c>
      <c r="R18" s="572"/>
      <c r="S18" s="572"/>
      <c r="T18" s="572"/>
      <c r="U18" s="572"/>
      <c r="V18" s="572"/>
      <c r="W18" s="572"/>
      <c r="X18" s="572"/>
      <c r="Y18" s="572"/>
      <c r="Z18" s="572"/>
      <c r="AA18" s="573"/>
      <c r="AB18" s="395" t="s">
        <v>83</v>
      </c>
      <c r="AC18" s="395"/>
      <c r="AD18" s="395"/>
      <c r="AE18" s="395"/>
      <c r="AF18" s="395"/>
      <c r="AG18" s="395"/>
      <c r="AH18" s="397"/>
      <c r="AI18" s="574">
        <v>2023</v>
      </c>
      <c r="AJ18" s="575"/>
      <c r="AK18" s="575"/>
      <c r="AL18" s="575"/>
      <c r="AM18" s="575"/>
      <c r="AN18" s="576"/>
      <c r="AO18" s="395"/>
      <c r="AP18" s="395"/>
      <c r="AQ18" s="395"/>
      <c r="AR18" s="395"/>
      <c r="AS18" s="395"/>
      <c r="AT18" s="395"/>
      <c r="AU18" s="395"/>
      <c r="AV18" s="395"/>
      <c r="AW18" s="395"/>
      <c r="AX18" s="395"/>
      <c r="AY18" s="395"/>
      <c r="AZ18" s="395"/>
      <c r="BA18" s="395"/>
      <c r="BB18" s="395"/>
      <c r="BC18" s="395"/>
      <c r="BD18" s="395"/>
      <c r="BE18" s="395"/>
      <c r="BF18" s="395"/>
    </row>
    <row r="19" spans="1:70" s="43" customFormat="1" ht="32.25" customHeight="1" x14ac:dyDescent="0.4">
      <c r="A19" s="398" t="s">
        <v>186</v>
      </c>
      <c r="BB19" s="570" t="s">
        <v>44</v>
      </c>
      <c r="BC19" s="570"/>
      <c r="BD19" s="570"/>
      <c r="BE19" s="570"/>
      <c r="BF19" s="570"/>
      <c r="BG19" s="570"/>
      <c r="BH19" s="570"/>
      <c r="BI19" s="570"/>
    </row>
    <row r="20" spans="1:70" s="233" customFormat="1" ht="42" customHeight="1" x14ac:dyDescent="0.3">
      <c r="A20" s="579" t="s">
        <v>45</v>
      </c>
      <c r="B20" s="565" t="s">
        <v>46</v>
      </c>
      <c r="C20" s="566"/>
      <c r="D20" s="566"/>
      <c r="E20" s="567"/>
      <c r="F20" s="582" t="s">
        <v>47</v>
      </c>
      <c r="G20" s="583"/>
      <c r="H20" s="583"/>
      <c r="I20" s="583"/>
      <c r="J20" s="517"/>
      <c r="K20" s="565" t="s">
        <v>48</v>
      </c>
      <c r="L20" s="566"/>
      <c r="M20" s="566"/>
      <c r="N20" s="567"/>
      <c r="O20" s="582" t="s">
        <v>49</v>
      </c>
      <c r="P20" s="583"/>
      <c r="Q20" s="583"/>
      <c r="R20" s="583"/>
      <c r="S20" s="565" t="s">
        <v>50</v>
      </c>
      <c r="T20" s="584"/>
      <c r="U20" s="584"/>
      <c r="V20" s="585"/>
      <c r="W20" s="516"/>
      <c r="X20" s="565" t="s">
        <v>51</v>
      </c>
      <c r="Y20" s="566"/>
      <c r="Z20" s="566"/>
      <c r="AA20" s="581"/>
      <c r="AB20" s="582" t="s">
        <v>52</v>
      </c>
      <c r="AC20" s="583"/>
      <c r="AD20" s="583"/>
      <c r="AE20" s="583"/>
      <c r="AF20" s="582" t="s">
        <v>53</v>
      </c>
      <c r="AG20" s="583"/>
      <c r="AH20" s="583"/>
      <c r="AI20" s="583"/>
      <c r="AJ20" s="517"/>
      <c r="AK20" s="565" t="s">
        <v>54</v>
      </c>
      <c r="AL20" s="566"/>
      <c r="AM20" s="566"/>
      <c r="AN20" s="567"/>
      <c r="AO20" s="582" t="s">
        <v>55</v>
      </c>
      <c r="AP20" s="583"/>
      <c r="AQ20" s="583"/>
      <c r="AR20" s="583"/>
      <c r="AS20" s="565" t="s">
        <v>56</v>
      </c>
      <c r="AT20" s="584"/>
      <c r="AU20" s="584"/>
      <c r="AV20" s="585"/>
      <c r="AW20" s="516"/>
      <c r="AX20" s="565" t="s">
        <v>57</v>
      </c>
      <c r="AY20" s="566"/>
      <c r="AZ20" s="566"/>
      <c r="BA20" s="567"/>
      <c r="BB20" s="563" t="s">
        <v>58</v>
      </c>
      <c r="BC20" s="563" t="s">
        <v>261</v>
      </c>
      <c r="BD20" s="563" t="s">
        <v>260</v>
      </c>
      <c r="BE20" s="568" t="s">
        <v>114</v>
      </c>
      <c r="BF20" s="568" t="s">
        <v>278</v>
      </c>
      <c r="BG20" s="568" t="s">
        <v>33</v>
      </c>
      <c r="BH20" s="563" t="s">
        <v>60</v>
      </c>
      <c r="BI20" s="563" t="s">
        <v>61</v>
      </c>
    </row>
    <row r="21" spans="1:70" s="45" customFormat="1" ht="24" customHeight="1" x14ac:dyDescent="0.3">
      <c r="A21" s="580"/>
      <c r="B21" s="399">
        <v>1</v>
      </c>
      <c r="C21" s="399">
        <v>2</v>
      </c>
      <c r="D21" s="399">
        <v>3</v>
      </c>
      <c r="E21" s="399">
        <v>4</v>
      </c>
      <c r="F21" s="399">
        <v>5</v>
      </c>
      <c r="G21" s="399">
        <v>6</v>
      </c>
      <c r="H21" s="399">
        <v>7</v>
      </c>
      <c r="I21" s="399">
        <v>8</v>
      </c>
      <c r="J21" s="399">
        <v>9</v>
      </c>
      <c r="K21" s="399">
        <v>10</v>
      </c>
      <c r="L21" s="399">
        <v>11</v>
      </c>
      <c r="M21" s="399">
        <v>12</v>
      </c>
      <c r="N21" s="399">
        <v>13</v>
      </c>
      <c r="O21" s="399">
        <v>14</v>
      </c>
      <c r="P21" s="399">
        <v>15</v>
      </c>
      <c r="Q21" s="399">
        <v>16</v>
      </c>
      <c r="R21" s="399">
        <v>17</v>
      </c>
      <c r="S21" s="399">
        <v>18</v>
      </c>
      <c r="T21" s="399">
        <v>19</v>
      </c>
      <c r="U21" s="399">
        <v>20</v>
      </c>
      <c r="V21" s="399">
        <v>21</v>
      </c>
      <c r="W21" s="399">
        <v>22</v>
      </c>
      <c r="X21" s="399">
        <v>23</v>
      </c>
      <c r="Y21" s="399">
        <v>24</v>
      </c>
      <c r="Z21" s="399">
        <v>25</v>
      </c>
      <c r="AA21" s="399">
        <v>26</v>
      </c>
      <c r="AB21" s="399">
        <v>27</v>
      </c>
      <c r="AC21" s="399">
        <v>28</v>
      </c>
      <c r="AD21" s="399">
        <v>29</v>
      </c>
      <c r="AE21" s="399">
        <v>30</v>
      </c>
      <c r="AF21" s="399">
        <v>31</v>
      </c>
      <c r="AG21" s="399">
        <v>32</v>
      </c>
      <c r="AH21" s="399">
        <v>33</v>
      </c>
      <c r="AI21" s="399">
        <v>34</v>
      </c>
      <c r="AJ21" s="399">
        <v>35</v>
      </c>
      <c r="AK21" s="399">
        <v>36</v>
      </c>
      <c r="AL21" s="399">
        <v>37</v>
      </c>
      <c r="AM21" s="399">
        <v>38</v>
      </c>
      <c r="AN21" s="399">
        <v>39</v>
      </c>
      <c r="AO21" s="399">
        <v>40</v>
      </c>
      <c r="AP21" s="399">
        <v>41</v>
      </c>
      <c r="AQ21" s="399">
        <v>42</v>
      </c>
      <c r="AR21" s="399">
        <v>43</v>
      </c>
      <c r="AS21" s="399">
        <v>44</v>
      </c>
      <c r="AT21" s="399">
        <v>45</v>
      </c>
      <c r="AU21" s="399">
        <v>46</v>
      </c>
      <c r="AV21" s="399">
        <v>47</v>
      </c>
      <c r="AW21" s="399">
        <v>48</v>
      </c>
      <c r="AX21" s="399">
        <v>49</v>
      </c>
      <c r="AY21" s="399">
        <v>50</v>
      </c>
      <c r="AZ21" s="399">
        <v>51</v>
      </c>
      <c r="BA21" s="399">
        <v>52</v>
      </c>
      <c r="BB21" s="564"/>
      <c r="BC21" s="564"/>
      <c r="BD21" s="564"/>
      <c r="BE21" s="569"/>
      <c r="BF21" s="569"/>
      <c r="BG21" s="569"/>
      <c r="BH21" s="564"/>
      <c r="BI21" s="564"/>
    </row>
    <row r="22" spans="1:70" s="46" customFormat="1" ht="21" x14ac:dyDescent="0.25">
      <c r="A22" s="400" t="s">
        <v>62</v>
      </c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02" t="s">
        <v>73</v>
      </c>
      <c r="T22" s="102" t="s">
        <v>73</v>
      </c>
      <c r="U22" s="102" t="s">
        <v>67</v>
      </c>
      <c r="V22" s="102" t="s">
        <v>67</v>
      </c>
      <c r="W22" s="102" t="s">
        <v>73</v>
      </c>
      <c r="X22" s="102" t="s">
        <v>73</v>
      </c>
      <c r="Y22" s="102" t="s">
        <v>73</v>
      </c>
      <c r="Z22" s="122"/>
      <c r="AA22" s="122"/>
      <c r="AB22" s="122"/>
      <c r="AC22" s="122"/>
      <c r="AD22" s="123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02"/>
      <c r="AQ22" s="102" t="s">
        <v>67</v>
      </c>
      <c r="AR22" s="102" t="s">
        <v>67</v>
      </c>
      <c r="AS22" s="102" t="s">
        <v>73</v>
      </c>
      <c r="AT22" s="102" t="s">
        <v>73</v>
      </c>
      <c r="AU22" s="102" t="s">
        <v>73</v>
      </c>
      <c r="AV22" s="102" t="s">
        <v>73</v>
      </c>
      <c r="AW22" s="102" t="s">
        <v>73</v>
      </c>
      <c r="AX22" s="102" t="s">
        <v>73</v>
      </c>
      <c r="AY22" s="102" t="s">
        <v>73</v>
      </c>
      <c r="AZ22" s="102" t="s">
        <v>73</v>
      </c>
      <c r="BA22" s="102" t="s">
        <v>73</v>
      </c>
      <c r="BB22" s="101">
        <v>34</v>
      </c>
      <c r="BC22" s="101">
        <v>4</v>
      </c>
      <c r="BD22" s="101"/>
      <c r="BE22" s="101"/>
      <c r="BF22" s="101"/>
      <c r="BG22" s="101"/>
      <c r="BH22" s="101">
        <v>14</v>
      </c>
      <c r="BI22" s="414">
        <f>SUM(BB22:BH22)</f>
        <v>52</v>
      </c>
    </row>
    <row r="23" spans="1:70" s="46" customFormat="1" ht="21" x14ac:dyDescent="0.25">
      <c r="A23" s="400" t="s">
        <v>63</v>
      </c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02" t="s">
        <v>73</v>
      </c>
      <c r="T23" s="102" t="s">
        <v>73</v>
      </c>
      <c r="U23" s="102" t="s">
        <v>67</v>
      </c>
      <c r="V23" s="102" t="s">
        <v>67</v>
      </c>
      <c r="W23" s="102" t="s">
        <v>73</v>
      </c>
      <c r="X23" s="102" t="s">
        <v>73</v>
      </c>
      <c r="Y23" s="102" t="s">
        <v>73</v>
      </c>
      <c r="Z23" s="122"/>
      <c r="AA23" s="122"/>
      <c r="AB23" s="122"/>
      <c r="AC23" s="122"/>
      <c r="AD23" s="123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02"/>
      <c r="AQ23" s="102" t="s">
        <v>67</v>
      </c>
      <c r="AR23" s="102" t="s">
        <v>67</v>
      </c>
      <c r="AS23" s="102" t="s">
        <v>73</v>
      </c>
      <c r="AT23" s="102" t="s">
        <v>73</v>
      </c>
      <c r="AU23" s="102" t="s">
        <v>73</v>
      </c>
      <c r="AV23" s="102" t="s">
        <v>73</v>
      </c>
      <c r="AW23" s="102" t="s">
        <v>73</v>
      </c>
      <c r="AX23" s="102" t="s">
        <v>73</v>
      </c>
      <c r="AY23" s="102" t="s">
        <v>73</v>
      </c>
      <c r="AZ23" s="102" t="s">
        <v>73</v>
      </c>
      <c r="BA23" s="102" t="s">
        <v>73</v>
      </c>
      <c r="BB23" s="101">
        <v>34</v>
      </c>
      <c r="BC23" s="101">
        <v>4</v>
      </c>
      <c r="BD23" s="101"/>
      <c r="BE23" s="101"/>
      <c r="BF23" s="101"/>
      <c r="BG23" s="101"/>
      <c r="BH23" s="101">
        <v>14</v>
      </c>
      <c r="BI23" s="414">
        <f t="shared" ref="BI23:BI25" si="0">SUM(BB23:BH23)</f>
        <v>52</v>
      </c>
    </row>
    <row r="24" spans="1:70" s="46" customFormat="1" ht="21" x14ac:dyDescent="0.25">
      <c r="A24" s="400" t="s">
        <v>64</v>
      </c>
      <c r="B24" s="122"/>
      <c r="C24" s="122"/>
      <c r="D24" s="122"/>
      <c r="E24" s="122"/>
      <c r="F24" s="122"/>
      <c r="G24" s="102"/>
      <c r="H24" s="122"/>
      <c r="I24" s="122"/>
      <c r="J24" s="122"/>
      <c r="K24" s="122"/>
      <c r="L24" s="468"/>
      <c r="M24" s="468"/>
      <c r="N24" s="468"/>
      <c r="O24" s="468"/>
      <c r="P24" s="468"/>
      <c r="Q24" s="468"/>
      <c r="R24" s="113"/>
      <c r="S24" s="102" t="s">
        <v>73</v>
      </c>
      <c r="T24" s="102" t="s">
        <v>73</v>
      </c>
      <c r="U24" s="102" t="s">
        <v>67</v>
      </c>
      <c r="V24" s="102" t="s">
        <v>67</v>
      </c>
      <c r="W24" s="102" t="s">
        <v>73</v>
      </c>
      <c r="X24" s="102" t="s">
        <v>73</v>
      </c>
      <c r="Y24" s="102" t="s">
        <v>73</v>
      </c>
      <c r="Z24" s="129"/>
      <c r="AA24" s="129"/>
      <c r="AB24" s="129"/>
      <c r="AC24" s="129"/>
      <c r="AD24" s="130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31"/>
      <c r="AQ24" s="131" t="s">
        <v>67</v>
      </c>
      <c r="AR24" s="102" t="s">
        <v>67</v>
      </c>
      <c r="AS24" s="102" t="s">
        <v>73</v>
      </c>
      <c r="AT24" s="102" t="s">
        <v>73</v>
      </c>
      <c r="AU24" s="102" t="s">
        <v>73</v>
      </c>
      <c r="AV24" s="102" t="s">
        <v>73</v>
      </c>
      <c r="AW24" s="102" t="s">
        <v>73</v>
      </c>
      <c r="AX24" s="102" t="s">
        <v>73</v>
      </c>
      <c r="AY24" s="102" t="s">
        <v>73</v>
      </c>
      <c r="AZ24" s="102" t="s">
        <v>73</v>
      </c>
      <c r="BA24" s="102" t="s">
        <v>73</v>
      </c>
      <c r="BB24" s="101">
        <v>34</v>
      </c>
      <c r="BC24" s="101">
        <v>4</v>
      </c>
      <c r="BD24" s="101"/>
      <c r="BE24" s="101"/>
      <c r="BF24" s="101"/>
      <c r="BG24" s="101"/>
      <c r="BH24" s="101">
        <v>14</v>
      </c>
      <c r="BI24" s="414">
        <f t="shared" si="0"/>
        <v>52</v>
      </c>
    </row>
    <row r="25" spans="1:70" s="46" customFormat="1" ht="21" x14ac:dyDescent="0.25">
      <c r="A25" s="400" t="s">
        <v>65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102" t="s">
        <v>73</v>
      </c>
      <c r="T25" s="102" t="s">
        <v>73</v>
      </c>
      <c r="U25" s="102" t="s">
        <v>67</v>
      </c>
      <c r="V25" s="102" t="s">
        <v>67</v>
      </c>
      <c r="W25" s="102" t="s">
        <v>73</v>
      </c>
      <c r="X25" s="102" t="s">
        <v>73</v>
      </c>
      <c r="Y25" s="102" t="s">
        <v>73</v>
      </c>
      <c r="Z25" s="122"/>
      <c r="AA25" s="122"/>
      <c r="AB25" s="469"/>
      <c r="AC25" s="469"/>
      <c r="AD25" s="469"/>
      <c r="AE25" s="469"/>
      <c r="AF25" s="469"/>
      <c r="AG25" s="469"/>
      <c r="AH25" s="469"/>
      <c r="AI25" s="102" t="s">
        <v>67</v>
      </c>
      <c r="AJ25" s="122" t="s">
        <v>320</v>
      </c>
      <c r="AK25" s="122" t="s">
        <v>320</v>
      </c>
      <c r="AL25" s="122" t="s">
        <v>320</v>
      </c>
      <c r="AM25" s="469" t="s">
        <v>70</v>
      </c>
      <c r="AN25" s="469" t="s">
        <v>70</v>
      </c>
      <c r="AO25" s="469" t="s">
        <v>70</v>
      </c>
      <c r="AP25" s="469" t="s">
        <v>70</v>
      </c>
      <c r="AQ25" s="469" t="s">
        <v>70</v>
      </c>
      <c r="AR25" s="469" t="s">
        <v>70</v>
      </c>
      <c r="AS25" s="100"/>
      <c r="AT25" s="100"/>
      <c r="AU25" s="100"/>
      <c r="AV25" s="100"/>
      <c r="AW25" s="100"/>
      <c r="AX25" s="100"/>
      <c r="AY25" s="100"/>
      <c r="AZ25" s="100"/>
      <c r="BA25" s="100"/>
      <c r="BB25" s="101">
        <v>26</v>
      </c>
      <c r="BC25" s="101">
        <v>3</v>
      </c>
      <c r="BD25" s="101"/>
      <c r="BE25" s="101">
        <v>3</v>
      </c>
      <c r="BF25" s="101">
        <v>6</v>
      </c>
      <c r="BG25" s="101"/>
      <c r="BH25" s="101">
        <v>5</v>
      </c>
      <c r="BI25" s="414">
        <f t="shared" si="0"/>
        <v>43</v>
      </c>
    </row>
    <row r="26" spans="1:70" s="46" customFormat="1" ht="21" x14ac:dyDescent="0.25">
      <c r="A26" s="401" t="s">
        <v>17</v>
      </c>
      <c r="B26" s="402"/>
      <c r="C26" s="402"/>
      <c r="D26" s="402"/>
      <c r="E26" s="402"/>
      <c r="F26" s="402"/>
      <c r="G26" s="402"/>
      <c r="H26" s="402"/>
      <c r="I26" s="402"/>
      <c r="J26" s="402"/>
      <c r="K26" s="402"/>
      <c r="L26" s="402"/>
      <c r="M26" s="402"/>
      <c r="N26" s="402"/>
      <c r="O26" s="402"/>
      <c r="P26" s="402"/>
      <c r="Q26" s="402"/>
      <c r="R26" s="402"/>
      <c r="S26" s="402"/>
      <c r="T26" s="402"/>
      <c r="U26" s="402"/>
      <c r="V26" s="402"/>
      <c r="W26" s="402"/>
      <c r="X26" s="402"/>
      <c r="Y26" s="403"/>
      <c r="Z26" s="404"/>
      <c r="AA26" s="404"/>
      <c r="AB26" s="404"/>
      <c r="AC26" s="404"/>
      <c r="AD26" s="404"/>
      <c r="AE26" s="404"/>
      <c r="AF26" s="403"/>
      <c r="AG26" s="403"/>
      <c r="AH26" s="403"/>
      <c r="AI26" s="403"/>
      <c r="AJ26" s="403"/>
      <c r="AK26" s="403"/>
      <c r="AL26" s="403"/>
      <c r="AM26" s="403"/>
      <c r="AN26" s="403"/>
      <c r="AO26" s="403"/>
      <c r="AP26" s="403"/>
      <c r="AQ26" s="403"/>
      <c r="AR26" s="402"/>
      <c r="AS26" s="402"/>
      <c r="AT26" s="402"/>
      <c r="AU26" s="402"/>
      <c r="AV26" s="402"/>
      <c r="AW26" s="402"/>
      <c r="AX26" s="402"/>
      <c r="AY26" s="402"/>
      <c r="AZ26" s="402"/>
      <c r="BA26" s="405"/>
      <c r="BB26" s="413">
        <f>SUM(BB22:BB25)</f>
        <v>128</v>
      </c>
      <c r="BC26" s="413">
        <f t="shared" ref="BC26:BH26" si="1">SUM(BC22:BC25)</f>
        <v>15</v>
      </c>
      <c r="BD26" s="413">
        <f t="shared" si="1"/>
        <v>0</v>
      </c>
      <c r="BE26" s="413">
        <f t="shared" si="1"/>
        <v>3</v>
      </c>
      <c r="BF26" s="413">
        <f t="shared" si="1"/>
        <v>6</v>
      </c>
      <c r="BG26" s="413">
        <f t="shared" si="1"/>
        <v>0</v>
      </c>
      <c r="BH26" s="413">
        <f t="shared" si="1"/>
        <v>47</v>
      </c>
      <c r="BI26" s="414">
        <f>SUM(BB26:BH26)</f>
        <v>199</v>
      </c>
    </row>
    <row r="27" spans="1:70" x14ac:dyDescent="0.3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</row>
    <row r="28" spans="1:70" s="47" customFormat="1" ht="20.100000000000001" customHeight="1" x14ac:dyDescent="0.3">
      <c r="A28" s="103"/>
      <c r="B28" s="104"/>
      <c r="C28" s="105" t="s">
        <v>66</v>
      </c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7" t="s">
        <v>67</v>
      </c>
      <c r="O28" s="106" t="s">
        <v>117</v>
      </c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8" t="s">
        <v>68</v>
      </c>
      <c r="AC28" s="106" t="s">
        <v>69</v>
      </c>
      <c r="AD28" s="109"/>
      <c r="AE28" s="110"/>
      <c r="AF28" s="111"/>
      <c r="AG28" s="112"/>
      <c r="AH28" s="112"/>
      <c r="AI28" s="112"/>
      <c r="AJ28" s="113" t="s">
        <v>74</v>
      </c>
      <c r="AK28" s="114" t="s">
        <v>33</v>
      </c>
      <c r="AL28" s="112"/>
      <c r="AM28" s="112"/>
      <c r="AN28" s="112"/>
      <c r="AO28" s="112"/>
      <c r="AP28" s="112"/>
      <c r="AQ28" s="112"/>
      <c r="AR28" s="112"/>
      <c r="AS28" s="112"/>
      <c r="AT28" s="115"/>
      <c r="AU28" s="115"/>
      <c r="AV28" s="115"/>
      <c r="AW28" s="115"/>
      <c r="AX28" s="116"/>
      <c r="AY28" s="116"/>
      <c r="AZ28" s="116"/>
      <c r="BA28" s="116"/>
      <c r="BB28" s="117"/>
      <c r="BC28" s="117"/>
      <c r="BD28" s="117"/>
      <c r="BE28" s="117"/>
      <c r="BF28" s="117"/>
      <c r="BG28" s="117"/>
      <c r="BH28" s="117"/>
      <c r="BI28" s="117"/>
    </row>
    <row r="29" spans="1:70" s="48" customFormat="1" ht="20.100000000000001" customHeight="1" x14ac:dyDescent="0.3">
      <c r="A29" s="103"/>
      <c r="B29" s="104"/>
      <c r="C29" s="118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06"/>
      <c r="Y29" s="106"/>
      <c r="Z29" s="106"/>
      <c r="AA29" s="106"/>
      <c r="AB29" s="108" t="s">
        <v>70</v>
      </c>
      <c r="AC29" s="480" t="s">
        <v>263</v>
      </c>
      <c r="AD29" s="109"/>
      <c r="AE29" s="110"/>
      <c r="AF29" s="111"/>
      <c r="AG29" s="111"/>
      <c r="AH29" s="110"/>
      <c r="AI29" s="110"/>
      <c r="AJ29" s="110"/>
      <c r="AK29" s="110"/>
      <c r="AL29" s="110"/>
      <c r="AM29" s="110"/>
      <c r="AN29" s="111"/>
      <c r="AO29" s="111"/>
      <c r="AP29" s="110"/>
      <c r="AQ29" s="110"/>
      <c r="AR29" s="110"/>
      <c r="AS29" s="110"/>
      <c r="AT29" s="119"/>
      <c r="AU29" s="120"/>
      <c r="AV29" s="111"/>
      <c r="AW29" s="116"/>
      <c r="AX29" s="116"/>
      <c r="AY29" s="116"/>
      <c r="AZ29" s="116"/>
      <c r="BA29" s="116"/>
      <c r="BB29" s="111"/>
      <c r="BC29" s="111"/>
      <c r="BD29" s="111"/>
      <c r="BE29" s="111"/>
      <c r="BF29" s="111"/>
      <c r="BG29" s="111"/>
      <c r="BH29" s="111"/>
      <c r="BI29" s="111"/>
    </row>
    <row r="30" spans="1:70" ht="14.4" x14ac:dyDescent="0.3">
      <c r="A30" s="74"/>
      <c r="B30" s="74"/>
      <c r="C30" s="74"/>
      <c r="D30" s="74"/>
      <c r="E30" s="106"/>
      <c r="F30" s="106"/>
      <c r="G30" s="106"/>
      <c r="H30" s="106"/>
      <c r="I30" s="106"/>
      <c r="J30" s="106"/>
      <c r="K30" s="109"/>
      <c r="L30" s="109"/>
      <c r="M30" s="106"/>
      <c r="N30" s="121"/>
      <c r="O30" s="121"/>
      <c r="P30" s="106"/>
      <c r="Q30" s="106"/>
      <c r="R30" s="106"/>
      <c r="S30" s="106"/>
      <c r="T30" s="106"/>
      <c r="U30" s="106"/>
      <c r="V30" s="106"/>
      <c r="W30" s="106"/>
      <c r="X30" s="109"/>
      <c r="Y30" s="109"/>
      <c r="Z30" s="106"/>
      <c r="AA30" s="106"/>
      <c r="AB30" s="74"/>
      <c r="AC30" s="74"/>
      <c r="AD30" s="106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9"/>
      <c r="AU30" s="119"/>
      <c r="AV30" s="110"/>
      <c r="AW30" s="110"/>
      <c r="AX30" s="110"/>
      <c r="AY30" s="110"/>
      <c r="AZ30" s="110"/>
      <c r="BA30" s="110"/>
      <c r="BB30" s="121"/>
      <c r="BC30" s="121"/>
      <c r="BD30" s="121"/>
      <c r="BE30" s="121"/>
      <c r="BF30" s="121"/>
      <c r="BG30" s="121"/>
      <c r="BH30" s="121"/>
      <c r="BI30" s="121"/>
    </row>
    <row r="31" spans="1:70" ht="15.6" x14ac:dyDescent="0.3">
      <c r="A31" s="577" t="s">
        <v>258</v>
      </c>
      <c r="B31" s="578"/>
      <c r="C31" s="578"/>
      <c r="D31" s="578"/>
      <c r="E31" s="578"/>
      <c r="F31" s="578"/>
      <c r="G31" s="578"/>
      <c r="H31" s="578"/>
      <c r="I31" s="578"/>
      <c r="J31" s="578"/>
      <c r="K31" s="578"/>
      <c r="L31" s="578"/>
      <c r="M31" s="578"/>
      <c r="N31" s="578"/>
      <c r="O31" s="578"/>
      <c r="P31" s="578"/>
      <c r="Q31" s="578"/>
      <c r="R31" s="578"/>
      <c r="S31" s="578"/>
      <c r="T31" s="578"/>
      <c r="U31" s="578"/>
      <c r="V31" s="578"/>
      <c r="W31" s="578"/>
      <c r="X31" s="578"/>
      <c r="Y31" s="578"/>
      <c r="Z31" s="578"/>
      <c r="AA31" s="578"/>
      <c r="AB31" s="578"/>
      <c r="AC31" s="578"/>
      <c r="AD31" s="578"/>
      <c r="AE31" s="578"/>
      <c r="AF31" s="578"/>
      <c r="AG31" s="578"/>
      <c r="AH31" s="578"/>
      <c r="AI31" s="578"/>
      <c r="AJ31" s="578"/>
      <c r="AK31" s="578"/>
      <c r="AL31" s="578"/>
      <c r="AM31" s="578"/>
      <c r="AN31" s="578"/>
      <c r="AO31" s="578"/>
      <c r="AP31" s="578"/>
      <c r="AQ31" s="578"/>
      <c r="AR31" s="578"/>
      <c r="AS31" s="578"/>
      <c r="AT31" s="578"/>
      <c r="AU31" s="578"/>
      <c r="AV31" s="578"/>
      <c r="AW31" s="578"/>
      <c r="AX31" s="578"/>
      <c r="AY31" s="578"/>
      <c r="AZ31" s="578"/>
      <c r="BA31" s="578"/>
      <c r="BB31" s="578"/>
      <c r="BC31" s="578"/>
      <c r="BD31" s="578"/>
      <c r="BE31" s="578"/>
      <c r="BF31" s="578"/>
      <c r="BG31" s="578"/>
      <c r="BH31" s="578"/>
      <c r="BI31" s="578"/>
    </row>
    <row r="32" spans="1:70" ht="33" customHeight="1" x14ac:dyDescent="0.3">
      <c r="A32" s="409" t="s">
        <v>118</v>
      </c>
      <c r="AC32" s="558" t="s">
        <v>127</v>
      </c>
      <c r="AD32" s="558"/>
      <c r="AE32" s="558"/>
      <c r="AF32" s="558"/>
      <c r="AG32" s="558"/>
      <c r="AH32" s="558"/>
      <c r="AI32" s="558"/>
      <c r="AJ32" s="558"/>
      <c r="AK32" s="558"/>
      <c r="AL32" s="558"/>
      <c r="AM32" s="558"/>
      <c r="AN32" s="558"/>
      <c r="AO32" s="558"/>
      <c r="AP32" s="558"/>
      <c r="AQ32" s="558"/>
      <c r="AR32" s="558"/>
      <c r="AS32" s="558"/>
      <c r="AT32" s="558"/>
      <c r="AU32" s="558"/>
      <c r="AV32" s="558"/>
      <c r="AW32" s="558"/>
      <c r="AX32" s="558"/>
      <c r="AY32" s="558"/>
      <c r="AZ32" s="558"/>
      <c r="BA32" s="558"/>
      <c r="BB32" s="558"/>
      <c r="BC32" s="558"/>
      <c r="BD32" s="558"/>
      <c r="BE32" s="558"/>
      <c r="BF32" s="558"/>
      <c r="BG32" s="558"/>
      <c r="BH32" s="558"/>
      <c r="BI32" s="558"/>
    </row>
    <row r="33" spans="1:53" ht="15.6" x14ac:dyDescent="0.3">
      <c r="A33" s="410" t="s">
        <v>119</v>
      </c>
    </row>
    <row r="34" spans="1:53" ht="15.6" x14ac:dyDescent="0.3">
      <c r="A34" s="406" t="s">
        <v>71</v>
      </c>
      <c r="C34" s="411"/>
      <c r="D34" s="406"/>
      <c r="E34" s="406"/>
      <c r="F34" s="406" t="s">
        <v>72</v>
      </c>
      <c r="G34" s="406"/>
      <c r="H34" s="406"/>
      <c r="I34" s="406"/>
      <c r="J34" s="406"/>
      <c r="K34" s="411"/>
      <c r="L34" s="411"/>
      <c r="M34" s="406"/>
      <c r="N34" s="406"/>
      <c r="O34" s="406"/>
      <c r="P34" s="406"/>
      <c r="Q34" s="406"/>
      <c r="R34" s="406"/>
      <c r="S34" s="406"/>
      <c r="T34" s="406"/>
      <c r="U34" s="406"/>
      <c r="V34" s="406"/>
      <c r="W34" s="406"/>
      <c r="X34" s="411"/>
      <c r="Y34" s="411"/>
      <c r="Z34" s="406"/>
      <c r="AA34" s="406"/>
      <c r="AB34" s="406"/>
      <c r="AC34" s="406"/>
      <c r="AD34" s="406"/>
      <c r="AE34" s="408"/>
      <c r="AF34" s="408"/>
      <c r="AG34" s="408"/>
      <c r="AH34" s="408"/>
      <c r="AI34" s="408"/>
      <c r="AJ34" s="408"/>
      <c r="AK34" s="408"/>
      <c r="AL34" s="408"/>
      <c r="AM34" s="408"/>
      <c r="AN34" s="408"/>
      <c r="AO34" s="408"/>
      <c r="AP34" s="408"/>
      <c r="AQ34" s="408"/>
      <c r="AR34" s="408"/>
      <c r="AS34" s="408"/>
      <c r="AT34" s="408"/>
      <c r="AU34" s="408"/>
      <c r="AV34" s="408"/>
      <c r="AW34" s="408"/>
      <c r="AX34" s="408"/>
      <c r="AY34" s="408"/>
      <c r="AZ34" s="408"/>
      <c r="BA34" s="408"/>
    </row>
    <row r="35" spans="1:53" x14ac:dyDescent="0.3">
      <c r="A35" s="412"/>
      <c r="B35" s="407"/>
    </row>
  </sheetData>
  <sheetProtection algorithmName="SHA-512" hashValue="Fwjn3yGxykjgOoxkdSMU1hcl79FdfUUBlp8yjCEiGcUNJlEpKmrgpvde9xNCexpJALZV69dlcROKwCjHZEgX0w==" saltValue="YkOewpUbhnWScHcFfqY6OQ==" spinCount="100000" sheet="1" formatCells="0" formatColumns="0" formatRows="0"/>
  <mergeCells count="46">
    <mergeCell ref="AD15:BF15"/>
    <mergeCell ref="O15:P15"/>
    <mergeCell ref="B3:U3"/>
    <mergeCell ref="M10:BB10"/>
    <mergeCell ref="Q15:W15"/>
    <mergeCell ref="M13:BB13"/>
    <mergeCell ref="Y12:AT12"/>
    <mergeCell ref="M11:BB11"/>
    <mergeCell ref="H1:O1"/>
    <mergeCell ref="AX1:BB1"/>
    <mergeCell ref="B2:X2"/>
    <mergeCell ref="Q14:W14"/>
    <mergeCell ref="AD14:BF14"/>
    <mergeCell ref="O14:P14"/>
    <mergeCell ref="R4:S4"/>
    <mergeCell ref="A20:A21"/>
    <mergeCell ref="BB20:BB21"/>
    <mergeCell ref="BC20:BC21"/>
    <mergeCell ref="BD20:BD21"/>
    <mergeCell ref="B20:E20"/>
    <mergeCell ref="K20:N20"/>
    <mergeCell ref="X20:AA20"/>
    <mergeCell ref="AX20:BA20"/>
    <mergeCell ref="F20:I20"/>
    <mergeCell ref="AF20:AI20"/>
    <mergeCell ref="AO20:AR20"/>
    <mergeCell ref="AS20:AV20"/>
    <mergeCell ref="O20:R20"/>
    <mergeCell ref="S20:V20"/>
    <mergeCell ref="AB20:AE20"/>
    <mergeCell ref="Q16:W16"/>
    <mergeCell ref="O16:P16"/>
    <mergeCell ref="AD16:BF16"/>
    <mergeCell ref="AC32:BI32"/>
    <mergeCell ref="O17:P17"/>
    <mergeCell ref="AD17:BF17"/>
    <mergeCell ref="BI20:BI21"/>
    <mergeCell ref="AK20:AN20"/>
    <mergeCell ref="BE20:BE21"/>
    <mergeCell ref="BB19:BI19"/>
    <mergeCell ref="Q18:AA18"/>
    <mergeCell ref="BF20:BF21"/>
    <mergeCell ref="BG20:BG21"/>
    <mergeCell ref="BH20:BH21"/>
    <mergeCell ref="AI18:AN18"/>
    <mergeCell ref="A31:BI31"/>
  </mergeCells>
  <dataValidations count="4">
    <dataValidation type="list" allowBlank="1" showInputMessage="1" showErrorMessage="1" sqref="P18 AH18" xr:uid="{00000000-0002-0000-0100-000000000000}">
      <formula1>" , денна, заочна (дистанційна), вечірня"</formula1>
    </dataValidation>
    <dataValidation errorStyle="warning" allowBlank="1" showInputMessage="1" showErrorMessage="1" sqref="AX1:BB1 M13:BB13" xr:uid="{00000000-0002-0000-0100-000001000000}"/>
    <dataValidation errorStyle="information" showInputMessage="1" showErrorMessage="1" sqref="Q18:AA18" xr:uid="{00000000-0002-0000-0100-000002000000}"/>
    <dataValidation type="list" allowBlank="1" showInputMessage="1" showErrorMessage="1" sqref="BE20:BG21" xr:uid="{00000000-0002-0000-0100-000003000000}">
      <formula1>$BR$12:$BR$17</formula1>
    </dataValidation>
  </dataValidations>
  <printOptions horizontalCentered="1"/>
  <pageMargins left="0.19685039370078741" right="0.19685039370078741" top="0.39370078740157483" bottom="0.39370078740157483" header="0.51181102362204722" footer="0.31496062992125984"/>
  <pageSetup paperSize="9" scale="75" orientation="landscape" horizontalDpi="180" verticalDpi="18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tabColor rgb="FFFFFF00"/>
    <pageSetUpPr fitToPage="1"/>
  </sheetPr>
  <dimension ref="A1:IV207"/>
  <sheetViews>
    <sheetView view="pageBreakPreview" topLeftCell="A135" zoomScaleNormal="115" zoomScaleSheetLayoutView="100" workbookViewId="0">
      <selection activeCell="I43" sqref="I43"/>
    </sheetView>
  </sheetViews>
  <sheetFormatPr defaultColWidth="9.109375" defaultRowHeight="13.2" x14ac:dyDescent="0.25"/>
  <cols>
    <col min="1" max="1" width="7.44140625" style="15" bestFit="1" customWidth="1"/>
    <col min="2" max="2" width="28" style="167" customWidth="1"/>
    <col min="3" max="3" width="5.44140625" style="69" customWidth="1"/>
    <col min="4" max="15" width="2.44140625" style="178" customWidth="1"/>
    <col min="16" max="17" width="2" style="178" customWidth="1"/>
    <col min="18" max="18" width="2.109375" style="178" customWidth="1"/>
    <col min="19" max="19" width="2" style="178" customWidth="1"/>
    <col min="20" max="20" width="1.88671875" style="178" customWidth="1"/>
    <col min="21" max="21" width="2.33203125" style="178" customWidth="1"/>
    <col min="22" max="24" width="2.44140625" style="178" customWidth="1"/>
    <col min="25" max="25" width="6" style="178" customWidth="1"/>
    <col min="26" max="26" width="5.33203125" style="178" customWidth="1"/>
    <col min="27" max="29" width="4.5546875" style="178" customWidth="1"/>
    <col min="30" max="30" width="5.6640625" style="178" customWidth="1"/>
    <col min="31" max="62" width="4.5546875" style="178" customWidth="1"/>
    <col min="63" max="63" width="5.6640625" style="65" bestFit="1" customWidth="1"/>
    <col min="64" max="64" width="4.5546875" style="33" customWidth="1"/>
    <col min="65" max="65" width="9.5546875" style="33" customWidth="1"/>
    <col min="66" max="67" width="5" style="33" customWidth="1"/>
    <col min="68" max="68" width="5.33203125" style="33" customWidth="1"/>
    <col min="69" max="69" width="5.109375" style="33" customWidth="1"/>
    <col min="70" max="70" width="5" style="33" customWidth="1"/>
    <col min="71" max="71" width="5.44140625" style="33" customWidth="1"/>
    <col min="72" max="72" width="5.6640625" style="33" customWidth="1"/>
    <col min="73" max="73" width="6" style="33" customWidth="1"/>
    <col min="74" max="74" width="6.44140625" style="12" customWidth="1"/>
    <col min="75" max="75" width="4.6640625" style="12" customWidth="1"/>
    <col min="76" max="83" width="5.6640625" style="12" customWidth="1"/>
    <col min="84" max="84" width="5.6640625" style="220" customWidth="1"/>
    <col min="85" max="85" width="6.109375" style="231" customWidth="1"/>
    <col min="86" max="86" width="4.33203125" style="12" customWidth="1"/>
    <col min="87" max="88" width="4.44140625" style="12" customWidth="1"/>
    <col min="89" max="90" width="3.6640625" style="12" customWidth="1"/>
    <col min="91" max="93" width="5.5546875" style="12" customWidth="1"/>
    <col min="94" max="94" width="4.44140625" style="12" customWidth="1"/>
    <col min="95" max="99" width="3.6640625" style="12" customWidth="1"/>
    <col min="100" max="100" width="4.88671875" style="12" customWidth="1"/>
    <col min="101" max="107" width="3.6640625" style="12" customWidth="1"/>
    <col min="108" max="108" width="5.44140625" style="12" customWidth="1"/>
    <col min="109" max="117" width="4.5546875" style="12" customWidth="1"/>
    <col min="118" max="125" width="5.109375" style="12" customWidth="1"/>
    <col min="126" max="126" width="5.6640625" style="12" customWidth="1"/>
    <col min="127" max="130" width="5.5546875" style="12" customWidth="1"/>
    <col min="131" max="131" width="4" style="12" customWidth="1"/>
    <col min="132" max="132" width="9.109375" style="12" customWidth="1"/>
    <col min="133" max="16384" width="9.109375" style="12"/>
  </cols>
  <sheetData>
    <row r="1" spans="1:132" s="126" customFormat="1" ht="16.95" hidden="1" customHeight="1" x14ac:dyDescent="0.2">
      <c r="B1" s="134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CF1" s="208"/>
      <c r="CG1" s="221"/>
      <c r="DX1" s="527"/>
    </row>
    <row r="2" spans="1:132" s="2" customFormat="1" ht="16.5" customHeight="1" x14ac:dyDescent="0.3">
      <c r="A2" s="612" t="s">
        <v>7</v>
      </c>
      <c r="B2" s="612"/>
      <c r="C2" s="612"/>
      <c r="D2" s="612"/>
      <c r="E2" s="612"/>
      <c r="F2" s="612"/>
      <c r="G2" s="612"/>
      <c r="H2" s="612"/>
      <c r="I2" s="612"/>
      <c r="J2" s="612"/>
      <c r="K2" s="612"/>
      <c r="L2" s="612"/>
      <c r="M2" s="612"/>
      <c r="N2" s="612"/>
      <c r="O2" s="612"/>
      <c r="P2" s="612"/>
      <c r="Q2" s="612"/>
      <c r="R2" s="612"/>
      <c r="S2" s="612"/>
      <c r="T2" s="612"/>
      <c r="U2" s="612"/>
      <c r="V2" s="612"/>
      <c r="W2" s="612"/>
      <c r="X2" s="612"/>
      <c r="Y2" s="612"/>
      <c r="Z2" s="612"/>
      <c r="AA2" s="612"/>
      <c r="AB2" s="612"/>
      <c r="AC2" s="612"/>
      <c r="AD2" s="612"/>
      <c r="AE2" s="612"/>
      <c r="AF2" s="612"/>
      <c r="AG2" s="612"/>
      <c r="AH2" s="612"/>
      <c r="AI2" s="612"/>
      <c r="AJ2" s="612"/>
      <c r="AK2" s="612"/>
      <c r="AL2" s="612"/>
      <c r="AM2" s="612"/>
      <c r="AN2" s="612"/>
      <c r="AO2" s="612"/>
      <c r="AP2" s="612"/>
      <c r="AQ2" s="612"/>
      <c r="AR2" s="612"/>
      <c r="AS2" s="612"/>
      <c r="AT2" s="612"/>
      <c r="AU2" s="612"/>
      <c r="AV2" s="612"/>
      <c r="AW2" s="612"/>
      <c r="AX2" s="612"/>
      <c r="AY2" s="612"/>
      <c r="AZ2" s="612"/>
      <c r="BA2" s="612"/>
      <c r="BB2" s="612"/>
      <c r="BC2" s="612"/>
      <c r="BD2" s="612"/>
      <c r="BE2" s="612"/>
      <c r="BF2" s="612"/>
      <c r="BG2" s="612"/>
      <c r="BH2" s="612"/>
      <c r="BI2" s="612"/>
      <c r="BJ2" s="612"/>
      <c r="BK2" s="21"/>
      <c r="BL2" s="25" t="s">
        <v>37</v>
      </c>
      <c r="BM2" s="19"/>
      <c r="BN2" s="19"/>
      <c r="BO2" s="19"/>
      <c r="BP2" s="19"/>
      <c r="BQ2" s="19"/>
      <c r="BR2" s="19"/>
      <c r="BS2" s="19"/>
      <c r="BT2" s="19"/>
      <c r="BU2" s="19"/>
      <c r="BX2" s="518"/>
      <c r="BY2" s="518"/>
      <c r="BZ2" s="518"/>
      <c r="CA2" s="518"/>
      <c r="CB2" s="518"/>
      <c r="CC2" s="518"/>
      <c r="CD2" s="518"/>
      <c r="CE2" s="518"/>
      <c r="CF2" s="518"/>
      <c r="CG2" s="519"/>
      <c r="CH2" s="520"/>
      <c r="CI2" s="518"/>
      <c r="CJ2" s="518"/>
      <c r="CK2" s="518"/>
      <c r="CL2" s="518"/>
      <c r="CM2" s="518"/>
      <c r="CN2" s="518"/>
      <c r="CO2" s="518"/>
      <c r="CP2" s="518"/>
      <c r="CQ2" s="518"/>
      <c r="CR2" s="518"/>
      <c r="CS2" s="518"/>
      <c r="CT2" s="518"/>
      <c r="CU2" s="518"/>
      <c r="CV2" s="518"/>
      <c r="CW2" s="518"/>
      <c r="CX2" s="518"/>
      <c r="CY2" s="518"/>
      <c r="CZ2" s="518"/>
      <c r="DA2" s="518"/>
      <c r="DX2" s="528" t="s">
        <v>300</v>
      </c>
      <c r="DY2" s="521" t="s">
        <v>94</v>
      </c>
    </row>
    <row r="3" spans="1:132" s="2" customFormat="1" ht="13.5" customHeight="1" x14ac:dyDescent="0.25">
      <c r="A3" s="613" t="s">
        <v>116</v>
      </c>
      <c r="B3" s="614"/>
      <c r="C3" s="614"/>
      <c r="D3" s="614"/>
      <c r="E3" s="614"/>
      <c r="F3" s="614"/>
      <c r="G3" s="614"/>
      <c r="H3" s="614"/>
      <c r="I3" s="614"/>
      <c r="J3" s="614"/>
      <c r="K3" s="614"/>
      <c r="L3" s="614"/>
      <c r="M3" s="614"/>
      <c r="N3" s="614"/>
      <c r="O3" s="614"/>
      <c r="P3" s="614"/>
      <c r="Q3" s="614"/>
      <c r="R3" s="614"/>
      <c r="S3" s="614"/>
      <c r="T3" s="614"/>
      <c r="U3" s="614"/>
      <c r="V3" s="614"/>
      <c r="W3" s="614"/>
      <c r="X3" s="614"/>
      <c r="Y3" s="614"/>
      <c r="Z3" s="614"/>
      <c r="AA3" s="614"/>
      <c r="AB3" s="614"/>
      <c r="AC3" s="614"/>
      <c r="AD3" s="614"/>
      <c r="AE3" s="614"/>
      <c r="AF3" s="614"/>
      <c r="AG3" s="614"/>
      <c r="AH3" s="614"/>
      <c r="AI3" s="614"/>
      <c r="AJ3" s="614"/>
      <c r="AK3" s="614"/>
      <c r="AL3" s="614"/>
      <c r="AM3" s="614"/>
      <c r="AN3" s="614"/>
      <c r="AO3" s="614"/>
      <c r="AP3" s="614"/>
      <c r="AQ3" s="614"/>
      <c r="AR3" s="614"/>
      <c r="AS3" s="614"/>
      <c r="AT3" s="614"/>
      <c r="AU3" s="614"/>
      <c r="AV3" s="614"/>
      <c r="AW3" s="614"/>
      <c r="AX3" s="614"/>
      <c r="AY3" s="614"/>
      <c r="AZ3" s="614"/>
      <c r="BA3" s="614"/>
      <c r="BB3" s="614"/>
      <c r="BC3" s="614"/>
      <c r="BD3" s="614"/>
      <c r="BE3" s="614"/>
      <c r="BF3" s="614"/>
      <c r="BG3" s="614"/>
      <c r="BH3" s="614"/>
      <c r="BI3" s="614"/>
      <c r="BJ3" s="615"/>
      <c r="BK3" s="21"/>
      <c r="BM3" s="637" t="s">
        <v>76</v>
      </c>
      <c r="BN3" s="637"/>
      <c r="BO3" s="637"/>
      <c r="BP3" s="637"/>
      <c r="BQ3" s="637"/>
      <c r="BR3" s="637"/>
      <c r="BS3" s="637"/>
      <c r="BT3" s="637"/>
      <c r="BU3" s="19"/>
      <c r="BX3" s="721"/>
      <c r="BY3" s="722"/>
      <c r="BZ3" s="722"/>
      <c r="CA3" s="723"/>
      <c r="CB3" s="721"/>
      <c r="CC3" s="722"/>
      <c r="CD3" s="722"/>
      <c r="CE3" s="722"/>
      <c r="CF3" s="723"/>
      <c r="CG3" s="724"/>
      <c r="CH3" s="722"/>
      <c r="CI3" s="723"/>
      <c r="CJ3" s="721"/>
      <c r="CK3" s="722"/>
      <c r="CL3" s="722"/>
      <c r="CM3" s="723"/>
      <c r="CN3" s="721"/>
      <c r="CO3" s="722"/>
      <c r="CP3" s="722"/>
      <c r="CQ3" s="722"/>
      <c r="CR3" s="723"/>
      <c r="CS3" s="721"/>
      <c r="CT3" s="722"/>
      <c r="CU3" s="722"/>
      <c r="CV3" s="723"/>
      <c r="CW3" s="721"/>
      <c r="CX3" s="722"/>
      <c r="CY3" s="722"/>
      <c r="CZ3" s="722"/>
      <c r="DA3" s="723"/>
      <c r="DX3" s="529"/>
      <c r="DY3" s="522" t="s">
        <v>122</v>
      </c>
    </row>
    <row r="4" spans="1:132" s="2" customFormat="1" ht="12.75" customHeight="1" x14ac:dyDescent="0.25">
      <c r="A4" s="616" t="str">
        <f>'Титул денна'!AX1</f>
        <v>бакалавр</v>
      </c>
      <c r="B4" s="617"/>
      <c r="C4" s="617"/>
      <c r="D4" s="617"/>
      <c r="E4" s="617"/>
      <c r="F4" s="617"/>
      <c r="G4" s="617"/>
      <c r="H4" s="617"/>
      <c r="I4" s="617"/>
      <c r="J4" s="617"/>
      <c r="K4" s="617"/>
      <c r="L4" s="617"/>
      <c r="M4" s="617"/>
      <c r="N4" s="617"/>
      <c r="O4" s="617"/>
      <c r="P4" s="617"/>
      <c r="Q4" s="617"/>
      <c r="R4" s="617"/>
      <c r="S4" s="617"/>
      <c r="T4" s="617"/>
      <c r="U4" s="617"/>
      <c r="V4" s="617"/>
      <c r="W4" s="617"/>
      <c r="X4" s="617"/>
      <c r="Y4" s="617"/>
      <c r="Z4" s="617"/>
      <c r="AA4" s="617"/>
      <c r="AB4" s="617"/>
      <c r="AC4" s="617"/>
      <c r="AD4" s="617"/>
      <c r="AE4" s="617"/>
      <c r="AF4" s="617"/>
      <c r="AG4" s="617"/>
      <c r="AH4" s="617"/>
      <c r="AI4" s="617"/>
      <c r="AJ4" s="617"/>
      <c r="AK4" s="617"/>
      <c r="AL4" s="617"/>
      <c r="AM4" s="617"/>
      <c r="AN4" s="617"/>
      <c r="AO4" s="617"/>
      <c r="AP4" s="617"/>
      <c r="AQ4" s="617"/>
      <c r="AR4" s="617"/>
      <c r="AS4" s="617"/>
      <c r="AT4" s="617"/>
      <c r="AU4" s="617"/>
      <c r="AV4" s="617"/>
      <c r="AW4" s="617"/>
      <c r="AX4" s="617"/>
      <c r="AY4" s="617"/>
      <c r="AZ4" s="617"/>
      <c r="BA4" s="617"/>
      <c r="BB4" s="617"/>
      <c r="BC4" s="617"/>
      <c r="BD4" s="617"/>
      <c r="BE4" s="617"/>
      <c r="BF4" s="617"/>
      <c r="BG4" s="617"/>
      <c r="BH4" s="617"/>
      <c r="BI4" s="617"/>
      <c r="BJ4" s="618"/>
      <c r="BK4" s="21"/>
      <c r="BM4" s="58">
        <v>1</v>
      </c>
      <c r="BN4" s="58">
        <v>2</v>
      </c>
      <c r="BO4" s="58">
        <v>3</v>
      </c>
      <c r="BP4" s="58">
        <v>4</v>
      </c>
      <c r="BQ4" s="58">
        <v>5</v>
      </c>
      <c r="BR4" s="58">
        <v>6</v>
      </c>
      <c r="BS4" s="58">
        <v>7</v>
      </c>
      <c r="BT4" s="58">
        <v>8</v>
      </c>
      <c r="BU4" s="19"/>
      <c r="BX4"/>
      <c r="BY4"/>
      <c r="BZ4"/>
      <c r="CA4"/>
      <c r="CB4"/>
      <c r="CC4"/>
      <c r="CD4"/>
      <c r="CE4"/>
      <c r="CF4" s="209"/>
      <c r="CG4" s="222"/>
      <c r="DX4" s="530"/>
      <c r="DY4" s="523" t="s">
        <v>130</v>
      </c>
      <c r="EB4" s="273" t="s">
        <v>303</v>
      </c>
    </row>
    <row r="5" spans="1:132" s="3" customFormat="1" ht="12.75" customHeight="1" x14ac:dyDescent="0.25">
      <c r="A5" s="634" t="s">
        <v>135</v>
      </c>
      <c r="B5" s="662" t="s">
        <v>8</v>
      </c>
      <c r="C5" s="691" t="s">
        <v>9</v>
      </c>
      <c r="D5" s="650" t="s">
        <v>10</v>
      </c>
      <c r="E5" s="651"/>
      <c r="F5" s="651"/>
      <c r="G5" s="651"/>
      <c r="H5" s="651"/>
      <c r="I5" s="651"/>
      <c r="J5" s="651"/>
      <c r="K5" s="651"/>
      <c r="L5" s="651"/>
      <c r="M5" s="651"/>
      <c r="N5" s="651"/>
      <c r="O5" s="651"/>
      <c r="P5" s="651"/>
      <c r="Q5" s="651"/>
      <c r="R5" s="651"/>
      <c r="S5" s="651"/>
      <c r="T5" s="651"/>
      <c r="U5" s="651"/>
      <c r="V5" s="651"/>
      <c r="W5" s="651"/>
      <c r="X5" s="652"/>
      <c r="Y5" s="640" t="s">
        <v>3</v>
      </c>
      <c r="Z5" s="641"/>
      <c r="AA5" s="641"/>
      <c r="AB5" s="641"/>
      <c r="AC5" s="641"/>
      <c r="AD5" s="642"/>
      <c r="AE5" s="640" t="s">
        <v>11</v>
      </c>
      <c r="AF5" s="641"/>
      <c r="AG5" s="641"/>
      <c r="AH5" s="641"/>
      <c r="AI5" s="641"/>
      <c r="AJ5" s="641"/>
      <c r="AK5" s="641"/>
      <c r="AL5" s="641"/>
      <c r="AM5" s="641"/>
      <c r="AN5" s="641"/>
      <c r="AO5" s="641"/>
      <c r="AP5" s="641"/>
      <c r="AQ5" s="641"/>
      <c r="AR5" s="641"/>
      <c r="AS5" s="641"/>
      <c r="AT5" s="641"/>
      <c r="AU5" s="641"/>
      <c r="AV5" s="641"/>
      <c r="AW5" s="641"/>
      <c r="AX5" s="641"/>
      <c r="AY5" s="641"/>
      <c r="AZ5" s="641"/>
      <c r="BA5" s="641"/>
      <c r="BB5" s="641"/>
      <c r="BC5" s="641"/>
      <c r="BD5" s="641"/>
      <c r="BE5" s="641"/>
      <c r="BF5" s="641"/>
      <c r="BG5" s="641"/>
      <c r="BH5" s="641"/>
      <c r="BI5" s="641"/>
      <c r="BJ5" s="642"/>
      <c r="BK5" s="60"/>
      <c r="BM5" s="59">
        <v>1</v>
      </c>
      <c r="BN5" s="59">
        <v>1</v>
      </c>
      <c r="BO5" s="59">
        <v>1</v>
      </c>
      <c r="BP5" s="59">
        <v>1</v>
      </c>
      <c r="BQ5" s="59">
        <v>1</v>
      </c>
      <c r="BR5" s="59">
        <v>1</v>
      </c>
      <c r="BS5" s="59">
        <v>1</v>
      </c>
      <c r="BT5" s="59">
        <v>1</v>
      </c>
      <c r="BU5" s="27"/>
      <c r="BY5"/>
      <c r="BZ5"/>
      <c r="CA5"/>
      <c r="CB5"/>
      <c r="CC5"/>
      <c r="CD5"/>
      <c r="CE5"/>
      <c r="CF5" s="210"/>
      <c r="CG5" s="223"/>
      <c r="DX5" s="531" t="s">
        <v>315</v>
      </c>
      <c r="DY5" s="524" t="s">
        <v>100</v>
      </c>
    </row>
    <row r="6" spans="1:132" s="4" customFormat="1" ht="17.25" customHeight="1" x14ac:dyDescent="0.25">
      <c r="A6" s="635"/>
      <c r="B6" s="663"/>
      <c r="C6" s="691"/>
      <c r="D6" s="653" t="s">
        <v>12</v>
      </c>
      <c r="E6" s="654"/>
      <c r="F6" s="654"/>
      <c r="G6" s="655"/>
      <c r="H6" s="646" t="s">
        <v>13</v>
      </c>
      <c r="I6" s="646"/>
      <c r="J6" s="646"/>
      <c r="K6" s="646"/>
      <c r="L6" s="646"/>
      <c r="M6" s="646"/>
      <c r="N6" s="646"/>
      <c r="O6" s="646"/>
      <c r="P6" s="639" t="s">
        <v>14</v>
      </c>
      <c r="Q6" s="639" t="s">
        <v>15</v>
      </c>
      <c r="R6" s="646" t="s">
        <v>16</v>
      </c>
      <c r="S6" s="646"/>
      <c r="T6" s="646"/>
      <c r="U6" s="646"/>
      <c r="V6" s="646"/>
      <c r="W6" s="646"/>
      <c r="X6" s="646"/>
      <c r="Y6" s="687" t="s">
        <v>17</v>
      </c>
      <c r="Z6" s="687"/>
      <c r="AA6" s="646" t="s">
        <v>182</v>
      </c>
      <c r="AB6" s="646" t="s">
        <v>183</v>
      </c>
      <c r="AC6" s="646" t="s">
        <v>184</v>
      </c>
      <c r="AD6" s="646" t="s">
        <v>0</v>
      </c>
      <c r="AE6" s="650" t="s">
        <v>18</v>
      </c>
      <c r="AF6" s="651"/>
      <c r="AG6" s="651"/>
      <c r="AH6" s="651"/>
      <c r="AI6" s="651"/>
      <c r="AJ6" s="651"/>
      <c r="AK6" s="651"/>
      <c r="AL6" s="652"/>
      <c r="AM6" s="650" t="s">
        <v>19</v>
      </c>
      <c r="AN6" s="651"/>
      <c r="AO6" s="651"/>
      <c r="AP6" s="651"/>
      <c r="AQ6" s="651"/>
      <c r="AR6" s="651"/>
      <c r="AS6" s="651"/>
      <c r="AT6" s="652"/>
      <c r="AU6" s="640" t="s">
        <v>20</v>
      </c>
      <c r="AV6" s="641"/>
      <c r="AW6" s="641"/>
      <c r="AX6" s="641"/>
      <c r="AY6" s="641"/>
      <c r="AZ6" s="641"/>
      <c r="BA6" s="641"/>
      <c r="BB6" s="642"/>
      <c r="BC6" s="640" t="s">
        <v>21</v>
      </c>
      <c r="BD6" s="641"/>
      <c r="BE6" s="641"/>
      <c r="BF6" s="641"/>
      <c r="BG6" s="641"/>
      <c r="BH6" s="641"/>
      <c r="BI6" s="641"/>
      <c r="BJ6" s="642"/>
      <c r="BK6" s="61"/>
      <c r="BL6" s="3" t="s">
        <v>77</v>
      </c>
      <c r="BM6" s="149">
        <v>1</v>
      </c>
      <c r="BN6" s="4" t="s">
        <v>79</v>
      </c>
      <c r="BP6" s="4" t="s">
        <v>78</v>
      </c>
      <c r="BQ6" s="150">
        <v>1.5</v>
      </c>
      <c r="BR6" s="4" t="s">
        <v>80</v>
      </c>
      <c r="BT6" s="28"/>
      <c r="BU6" s="29"/>
      <c r="BY6"/>
      <c r="BZ6"/>
      <c r="CA6"/>
      <c r="CB6"/>
      <c r="CC6"/>
      <c r="CD6"/>
      <c r="CE6"/>
      <c r="CF6" s="211"/>
      <c r="CG6" s="224"/>
      <c r="DX6" s="532"/>
      <c r="DY6" s="525" t="s">
        <v>101</v>
      </c>
      <c r="EB6" s="272" t="s">
        <v>290</v>
      </c>
    </row>
    <row r="7" spans="1:132" s="4" customFormat="1" ht="17.25" customHeight="1" x14ac:dyDescent="0.25">
      <c r="A7" s="635"/>
      <c r="B7" s="663"/>
      <c r="C7" s="691"/>
      <c r="D7" s="656"/>
      <c r="E7" s="657"/>
      <c r="F7" s="657"/>
      <c r="G7" s="658"/>
      <c r="H7" s="646"/>
      <c r="I7" s="646"/>
      <c r="J7" s="646"/>
      <c r="K7" s="646"/>
      <c r="L7" s="646"/>
      <c r="M7" s="646"/>
      <c r="N7" s="646"/>
      <c r="O7" s="646"/>
      <c r="P7" s="639"/>
      <c r="Q7" s="639"/>
      <c r="R7" s="646"/>
      <c r="S7" s="646"/>
      <c r="T7" s="646"/>
      <c r="U7" s="646"/>
      <c r="V7" s="646"/>
      <c r="W7" s="646"/>
      <c r="X7" s="646"/>
      <c r="Y7" s="646" t="s">
        <v>22</v>
      </c>
      <c r="Z7" s="646" t="s">
        <v>23</v>
      </c>
      <c r="AA7" s="646"/>
      <c r="AB7" s="646"/>
      <c r="AC7" s="646"/>
      <c r="AD7" s="646"/>
      <c r="AE7" s="647">
        <v>1</v>
      </c>
      <c r="AF7" s="648"/>
      <c r="AG7" s="648"/>
      <c r="AH7" s="649"/>
      <c r="AI7" s="647">
        <v>2</v>
      </c>
      <c r="AJ7" s="648"/>
      <c r="AK7" s="648"/>
      <c r="AL7" s="649"/>
      <c r="AM7" s="647">
        <v>3</v>
      </c>
      <c r="AN7" s="648"/>
      <c r="AO7" s="648"/>
      <c r="AP7" s="649"/>
      <c r="AQ7" s="647">
        <v>4</v>
      </c>
      <c r="AR7" s="648"/>
      <c r="AS7" s="648"/>
      <c r="AT7" s="649"/>
      <c r="AU7" s="647">
        <v>5</v>
      </c>
      <c r="AV7" s="648"/>
      <c r="AW7" s="648"/>
      <c r="AX7" s="649"/>
      <c r="AY7" s="647">
        <v>6</v>
      </c>
      <c r="AZ7" s="648"/>
      <c r="BA7" s="648"/>
      <c r="BB7" s="649"/>
      <c r="BC7" s="647">
        <v>7</v>
      </c>
      <c r="BD7" s="648"/>
      <c r="BE7" s="648"/>
      <c r="BF7" s="649"/>
      <c r="BG7" s="647">
        <v>8</v>
      </c>
      <c r="BH7" s="648"/>
      <c r="BI7" s="648"/>
      <c r="BJ7" s="649"/>
      <c r="BK7" s="61"/>
      <c r="BL7" s="26" t="s">
        <v>32</v>
      </c>
      <c r="BM7" s="19"/>
      <c r="BN7" s="19"/>
      <c r="BO7" s="19"/>
      <c r="BP7" s="3"/>
      <c r="BQ7" s="3"/>
      <c r="BR7" s="27"/>
      <c r="BS7" s="57">
        <v>30</v>
      </c>
      <c r="BT7" s="28"/>
      <c r="BU7" s="30"/>
      <c r="CF7" s="211"/>
      <c r="CG7" s="224"/>
      <c r="DX7" s="532"/>
      <c r="DY7" s="525" t="s">
        <v>99</v>
      </c>
      <c r="EB7" s="272" t="s">
        <v>291</v>
      </c>
    </row>
    <row r="8" spans="1:132" s="4" customFormat="1" ht="17.25" customHeight="1" x14ac:dyDescent="0.3">
      <c r="A8" s="635"/>
      <c r="B8" s="663"/>
      <c r="C8" s="691"/>
      <c r="D8" s="656"/>
      <c r="E8" s="657"/>
      <c r="F8" s="657"/>
      <c r="G8" s="658"/>
      <c r="H8" s="646"/>
      <c r="I8" s="646"/>
      <c r="J8" s="646"/>
      <c r="K8" s="646"/>
      <c r="L8" s="646"/>
      <c r="M8" s="646"/>
      <c r="N8" s="646"/>
      <c r="O8" s="646"/>
      <c r="P8" s="639"/>
      <c r="Q8" s="639"/>
      <c r="R8" s="646"/>
      <c r="S8" s="646"/>
      <c r="T8" s="646"/>
      <c r="U8" s="646"/>
      <c r="V8" s="646"/>
      <c r="W8" s="646"/>
      <c r="X8" s="646"/>
      <c r="Y8" s="646"/>
      <c r="Z8" s="646"/>
      <c r="AA8" s="646"/>
      <c r="AB8" s="646"/>
      <c r="AC8" s="646"/>
      <c r="AD8" s="646"/>
      <c r="AE8" s="640" t="s">
        <v>279</v>
      </c>
      <c r="AF8" s="641"/>
      <c r="AG8" s="641"/>
      <c r="AH8" s="641"/>
      <c r="AI8" s="641"/>
      <c r="AJ8" s="641"/>
      <c r="AK8" s="641"/>
      <c r="AL8" s="641"/>
      <c r="AM8" s="641"/>
      <c r="AN8" s="641"/>
      <c r="AO8" s="641"/>
      <c r="AP8" s="641"/>
      <c r="AQ8" s="641"/>
      <c r="AR8" s="641"/>
      <c r="AS8" s="641"/>
      <c r="AT8" s="641"/>
      <c r="AU8" s="641"/>
      <c r="AV8" s="641"/>
      <c r="AW8" s="641"/>
      <c r="AX8" s="641"/>
      <c r="AY8" s="641"/>
      <c r="AZ8" s="641"/>
      <c r="BA8" s="641"/>
      <c r="BB8" s="641"/>
      <c r="BC8" s="641"/>
      <c r="BD8" s="641"/>
      <c r="BE8" s="641"/>
      <c r="BF8" s="641"/>
      <c r="BG8" s="641"/>
      <c r="BH8" s="641"/>
      <c r="BI8" s="641"/>
      <c r="BJ8" s="642"/>
      <c r="BK8" s="61"/>
      <c r="BL8" s="25" t="s">
        <v>39</v>
      </c>
      <c r="BM8" s="28"/>
      <c r="BN8" s="28"/>
      <c r="BO8" s="28"/>
      <c r="BP8" s="28"/>
      <c r="BQ8" s="28"/>
      <c r="BR8" s="28"/>
      <c r="BS8" s="28"/>
      <c r="BT8" s="28"/>
      <c r="BU8" s="28"/>
      <c r="CF8" s="211"/>
      <c r="CG8" s="224"/>
      <c r="CJ8" s="4" t="s">
        <v>109</v>
      </c>
      <c r="CR8" s="4" t="s">
        <v>87</v>
      </c>
      <c r="DE8" s="4" t="s">
        <v>86</v>
      </c>
      <c r="DX8" s="533"/>
      <c r="DY8" s="526" t="s">
        <v>98</v>
      </c>
      <c r="EB8" s="272" t="s">
        <v>304</v>
      </c>
    </row>
    <row r="9" spans="1:132" s="4" customFormat="1" ht="17.25" customHeight="1" x14ac:dyDescent="0.25">
      <c r="A9" s="635"/>
      <c r="B9" s="663"/>
      <c r="C9" s="691"/>
      <c r="D9" s="656"/>
      <c r="E9" s="657"/>
      <c r="F9" s="657"/>
      <c r="G9" s="658"/>
      <c r="H9" s="646"/>
      <c r="I9" s="646"/>
      <c r="J9" s="646"/>
      <c r="K9" s="646"/>
      <c r="L9" s="646"/>
      <c r="M9" s="646"/>
      <c r="N9" s="646"/>
      <c r="O9" s="646"/>
      <c r="P9" s="639"/>
      <c r="Q9" s="639"/>
      <c r="R9" s="646"/>
      <c r="S9" s="646"/>
      <c r="T9" s="646"/>
      <c r="U9" s="646"/>
      <c r="V9" s="646"/>
      <c r="W9" s="646"/>
      <c r="X9" s="646"/>
      <c r="Y9" s="646"/>
      <c r="Z9" s="646"/>
      <c r="AA9" s="646"/>
      <c r="AB9" s="646"/>
      <c r="AC9" s="646"/>
      <c r="AD9" s="646"/>
      <c r="AE9" s="643">
        <v>17</v>
      </c>
      <c r="AF9" s="644"/>
      <c r="AG9" s="644"/>
      <c r="AH9" s="645"/>
      <c r="AI9" s="643">
        <v>17</v>
      </c>
      <c r="AJ9" s="644"/>
      <c r="AK9" s="644"/>
      <c r="AL9" s="645"/>
      <c r="AM9" s="643">
        <v>17</v>
      </c>
      <c r="AN9" s="644"/>
      <c r="AO9" s="644"/>
      <c r="AP9" s="645"/>
      <c r="AQ9" s="643">
        <v>17</v>
      </c>
      <c r="AR9" s="644"/>
      <c r="AS9" s="644"/>
      <c r="AT9" s="645"/>
      <c r="AU9" s="643">
        <v>17</v>
      </c>
      <c r="AV9" s="644"/>
      <c r="AW9" s="644"/>
      <c r="AX9" s="645"/>
      <c r="AY9" s="643">
        <v>17</v>
      </c>
      <c r="AZ9" s="644"/>
      <c r="BA9" s="644"/>
      <c r="BB9" s="645"/>
      <c r="BC9" s="643">
        <v>17</v>
      </c>
      <c r="BD9" s="644"/>
      <c r="BE9" s="644"/>
      <c r="BF9" s="645"/>
      <c r="BG9" s="643">
        <v>17</v>
      </c>
      <c r="BH9" s="644"/>
      <c r="BI9" s="644"/>
      <c r="BJ9" s="645"/>
      <c r="BK9" s="62"/>
      <c r="BL9" s="28"/>
      <c r="BM9" s="28"/>
      <c r="BN9" s="28"/>
      <c r="BO9" s="28"/>
      <c r="BP9" s="28"/>
      <c r="BQ9" s="28"/>
      <c r="BR9" s="28"/>
      <c r="BS9" s="28"/>
      <c r="BT9" s="28"/>
      <c r="BU9" s="28"/>
      <c r="CF9" s="211"/>
      <c r="CG9" s="225"/>
      <c r="DX9" s="534" t="s">
        <v>301</v>
      </c>
      <c r="DY9" s="524" t="s">
        <v>90</v>
      </c>
      <c r="EB9" s="272" t="s">
        <v>246</v>
      </c>
    </row>
    <row r="10" spans="1:132" s="4" customFormat="1" ht="17.25" customHeight="1" x14ac:dyDescent="0.25">
      <c r="A10" s="636"/>
      <c r="B10" s="664"/>
      <c r="C10" s="691"/>
      <c r="D10" s="659"/>
      <c r="E10" s="660"/>
      <c r="F10" s="660"/>
      <c r="G10" s="661"/>
      <c r="H10" s="646"/>
      <c r="I10" s="646"/>
      <c r="J10" s="646"/>
      <c r="K10" s="646"/>
      <c r="L10" s="646"/>
      <c r="M10" s="646"/>
      <c r="N10" s="646"/>
      <c r="O10" s="646"/>
      <c r="P10" s="639"/>
      <c r="Q10" s="639"/>
      <c r="R10" s="646"/>
      <c r="S10" s="646"/>
      <c r="T10" s="646"/>
      <c r="U10" s="646"/>
      <c r="V10" s="646"/>
      <c r="W10" s="646"/>
      <c r="X10" s="646"/>
      <c r="Y10" s="646"/>
      <c r="Z10" s="646"/>
      <c r="AA10" s="646"/>
      <c r="AB10" s="646"/>
      <c r="AC10" s="646"/>
      <c r="AD10" s="646"/>
      <c r="AE10" s="640" t="s">
        <v>188</v>
      </c>
      <c r="AF10" s="641"/>
      <c r="AG10" s="641"/>
      <c r="AH10" s="641"/>
      <c r="AI10" s="641"/>
      <c r="AJ10" s="641"/>
      <c r="AK10" s="641"/>
      <c r="AL10" s="641"/>
      <c r="AM10" s="641"/>
      <c r="AN10" s="641"/>
      <c r="AO10" s="641"/>
      <c r="AP10" s="641"/>
      <c r="AQ10" s="641"/>
      <c r="AR10" s="641"/>
      <c r="AS10" s="641"/>
      <c r="AT10" s="641"/>
      <c r="AU10" s="641"/>
      <c r="AV10" s="641"/>
      <c r="AW10" s="641"/>
      <c r="AX10" s="641"/>
      <c r="AY10" s="641"/>
      <c r="AZ10" s="641"/>
      <c r="BA10" s="641"/>
      <c r="BB10" s="641"/>
      <c r="BC10" s="641"/>
      <c r="BD10" s="641"/>
      <c r="BE10" s="641"/>
      <c r="BF10" s="641"/>
      <c r="BG10" s="641"/>
      <c r="BH10" s="641"/>
      <c r="BI10" s="641"/>
      <c r="BJ10" s="642"/>
      <c r="BK10" s="21"/>
      <c r="BL10" s="19"/>
      <c r="BM10" s="683" t="s">
        <v>36</v>
      </c>
      <c r="BN10" s="684"/>
      <c r="BO10" s="684"/>
      <c r="BP10" s="684"/>
      <c r="BQ10" s="684"/>
      <c r="BR10" s="684"/>
      <c r="BS10" s="684"/>
      <c r="BT10" s="685"/>
      <c r="BU10" s="688" t="s">
        <v>35</v>
      </c>
      <c r="CF10" s="211"/>
      <c r="CG10" s="224"/>
      <c r="DD10" s="136" t="s">
        <v>35</v>
      </c>
      <c r="DE10" s="683" t="s">
        <v>148</v>
      </c>
      <c r="DF10" s="684"/>
      <c r="DG10" s="684"/>
      <c r="DH10" s="684"/>
      <c r="DI10" s="684"/>
      <c r="DJ10" s="684"/>
      <c r="DK10" s="684"/>
      <c r="DL10" s="685"/>
      <c r="DM10" s="136" t="s">
        <v>35</v>
      </c>
      <c r="DN10" s="683" t="s">
        <v>149</v>
      </c>
      <c r="DO10" s="684"/>
      <c r="DP10" s="684"/>
      <c r="DQ10" s="684"/>
      <c r="DR10" s="684"/>
      <c r="DS10" s="684"/>
      <c r="DT10" s="684"/>
      <c r="DU10" s="685"/>
      <c r="DV10" s="136" t="s">
        <v>35</v>
      </c>
      <c r="DX10" s="532"/>
      <c r="DY10" s="525" t="s">
        <v>292</v>
      </c>
      <c r="EB10" s="272" t="s">
        <v>305</v>
      </c>
    </row>
    <row r="11" spans="1:132" s="7" customFormat="1" ht="13.5" customHeight="1" x14ac:dyDescent="0.25">
      <c r="A11" s="6">
        <v>1</v>
      </c>
      <c r="B11" s="156" t="s">
        <v>108</v>
      </c>
      <c r="C11" s="5" t="s">
        <v>228</v>
      </c>
      <c r="D11" s="638">
        <v>4</v>
      </c>
      <c r="E11" s="638"/>
      <c r="F11" s="638"/>
      <c r="G11" s="638"/>
      <c r="H11" s="638">
        <v>5</v>
      </c>
      <c r="I11" s="638"/>
      <c r="J11" s="638"/>
      <c r="K11" s="638"/>
      <c r="L11" s="638"/>
      <c r="M11" s="638"/>
      <c r="N11" s="638"/>
      <c r="O11" s="638"/>
      <c r="P11" s="6">
        <v>6</v>
      </c>
      <c r="Q11" s="6">
        <v>7</v>
      </c>
      <c r="R11" s="638">
        <v>8</v>
      </c>
      <c r="S11" s="638"/>
      <c r="T11" s="638"/>
      <c r="U11" s="638"/>
      <c r="V11" s="638"/>
      <c r="W11" s="638"/>
      <c r="X11" s="638"/>
      <c r="Y11" s="6">
        <v>9</v>
      </c>
      <c r="Z11" s="5" t="s">
        <v>229</v>
      </c>
      <c r="AA11" s="6">
        <v>11</v>
      </c>
      <c r="AB11" s="6">
        <v>12</v>
      </c>
      <c r="AC11" s="6">
        <v>13</v>
      </c>
      <c r="AD11" s="6">
        <v>14</v>
      </c>
      <c r="AE11" s="671">
        <v>15</v>
      </c>
      <c r="AF11" s="620"/>
      <c r="AG11" s="620"/>
      <c r="AH11" s="151" t="s">
        <v>81</v>
      </c>
      <c r="AI11" s="619">
        <v>16</v>
      </c>
      <c r="AJ11" s="620"/>
      <c r="AK11" s="620"/>
      <c r="AL11" s="151" t="s">
        <v>81</v>
      </c>
      <c r="AM11" s="619">
        <v>17</v>
      </c>
      <c r="AN11" s="620"/>
      <c r="AO11" s="620"/>
      <c r="AP11" s="151" t="s">
        <v>81</v>
      </c>
      <c r="AQ11" s="619">
        <v>18</v>
      </c>
      <c r="AR11" s="620"/>
      <c r="AS11" s="620"/>
      <c r="AT11" s="151" t="s">
        <v>81</v>
      </c>
      <c r="AU11" s="619">
        <v>19</v>
      </c>
      <c r="AV11" s="620"/>
      <c r="AW11" s="620"/>
      <c r="AX11" s="151" t="s">
        <v>81</v>
      </c>
      <c r="AY11" s="619">
        <v>20</v>
      </c>
      <c r="AZ11" s="620"/>
      <c r="BA11" s="620"/>
      <c r="BB11" s="151" t="s">
        <v>81</v>
      </c>
      <c r="BC11" s="619">
        <v>21</v>
      </c>
      <c r="BD11" s="620"/>
      <c r="BE11" s="620"/>
      <c r="BF11" s="151" t="s">
        <v>81</v>
      </c>
      <c r="BG11" s="619">
        <v>22</v>
      </c>
      <c r="BH11" s="620"/>
      <c r="BI11" s="620"/>
      <c r="BJ11" s="151" t="s">
        <v>81</v>
      </c>
      <c r="BK11" s="52" t="s">
        <v>34</v>
      </c>
      <c r="BL11" s="19"/>
      <c r="BM11" s="31">
        <v>1</v>
      </c>
      <c r="BN11" s="31">
        <v>2</v>
      </c>
      <c r="BO11" s="31">
        <v>3</v>
      </c>
      <c r="BP11" s="31">
        <v>4</v>
      </c>
      <c r="BQ11" s="31">
        <v>5</v>
      </c>
      <c r="BR11" s="31">
        <v>6</v>
      </c>
      <c r="BS11" s="31">
        <v>7</v>
      </c>
      <c r="BT11" s="31">
        <v>8</v>
      </c>
      <c r="BU11" s="688"/>
      <c r="CF11" s="212"/>
      <c r="CG11" s="226"/>
      <c r="CI11" s="31">
        <v>1</v>
      </c>
      <c r="CJ11" s="31">
        <v>2</v>
      </c>
      <c r="CK11" s="31">
        <v>3</v>
      </c>
      <c r="CL11" s="31">
        <v>4</v>
      </c>
      <c r="CM11" s="31">
        <v>5</v>
      </c>
      <c r="CN11" s="31">
        <v>6</v>
      </c>
      <c r="CO11" s="31">
        <v>7</v>
      </c>
      <c r="CP11" s="31">
        <v>8</v>
      </c>
      <c r="CR11" s="31">
        <v>1</v>
      </c>
      <c r="CS11" s="31">
        <v>2</v>
      </c>
      <c r="CT11" s="31">
        <v>3</v>
      </c>
      <c r="CU11" s="31">
        <v>4</v>
      </c>
      <c r="CV11" s="31">
        <v>5</v>
      </c>
      <c r="CW11" s="31">
        <v>6</v>
      </c>
      <c r="CX11" s="31">
        <v>7</v>
      </c>
      <c r="CY11" s="31">
        <v>8</v>
      </c>
      <c r="DD11" s="137" t="s">
        <v>150</v>
      </c>
      <c r="DE11" s="31">
        <v>1</v>
      </c>
      <c r="DF11" s="31">
        <v>2</v>
      </c>
      <c r="DG11" s="31">
        <v>3</v>
      </c>
      <c r="DH11" s="31">
        <v>4</v>
      </c>
      <c r="DI11" s="31">
        <v>5</v>
      </c>
      <c r="DJ11" s="31">
        <v>6</v>
      </c>
      <c r="DK11" s="31">
        <v>7</v>
      </c>
      <c r="DL11" s="31">
        <v>8</v>
      </c>
      <c r="DM11" s="137" t="s">
        <v>107</v>
      </c>
      <c r="DN11" s="31">
        <v>1</v>
      </c>
      <c r="DO11" s="31">
        <v>2</v>
      </c>
      <c r="DP11" s="31">
        <v>3</v>
      </c>
      <c r="DQ11" s="31">
        <v>4</v>
      </c>
      <c r="DR11" s="31">
        <v>5</v>
      </c>
      <c r="DS11" s="31">
        <v>6</v>
      </c>
      <c r="DT11" s="31">
        <v>7</v>
      </c>
      <c r="DU11" s="31">
        <v>8</v>
      </c>
      <c r="DV11" s="137" t="s">
        <v>77</v>
      </c>
      <c r="DX11" s="535"/>
      <c r="DY11" s="525" t="s">
        <v>91</v>
      </c>
      <c r="EB11" s="272" t="s">
        <v>247</v>
      </c>
    </row>
    <row r="12" spans="1:132" s="2" customFormat="1" ht="15" customHeight="1" x14ac:dyDescent="0.25">
      <c r="A12" s="16"/>
      <c r="B12" s="158"/>
      <c r="C12" s="73"/>
      <c r="D12" s="252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01"/>
      <c r="S12" s="201"/>
      <c r="T12" s="201"/>
      <c r="U12" s="201"/>
      <c r="V12" s="201"/>
      <c r="W12" s="201"/>
      <c r="X12" s="201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79"/>
      <c r="AS12" s="179"/>
      <c r="AT12" s="179"/>
      <c r="AU12" s="179"/>
      <c r="AV12" s="179"/>
      <c r="AW12" s="179"/>
      <c r="AX12" s="179"/>
      <c r="AY12" s="179"/>
      <c r="AZ12" s="179"/>
      <c r="BA12" s="179"/>
      <c r="BB12" s="179"/>
      <c r="BC12" s="179"/>
      <c r="BD12" s="179"/>
      <c r="BE12" s="179"/>
      <c r="BF12" s="179"/>
      <c r="BG12" s="179"/>
      <c r="BH12" s="179"/>
      <c r="BI12" s="179"/>
      <c r="BJ12" s="179"/>
      <c r="BK12" s="21"/>
      <c r="BL12" s="19"/>
      <c r="BM12" s="32"/>
      <c r="BN12" s="32"/>
      <c r="BO12" s="32"/>
      <c r="BP12" s="32"/>
      <c r="BQ12" s="32"/>
      <c r="BR12" s="32"/>
      <c r="BS12" s="32"/>
      <c r="BT12" s="32"/>
      <c r="BU12" s="32"/>
      <c r="CF12" s="209"/>
      <c r="CG12" s="222"/>
      <c r="DM12" s="138"/>
      <c r="DX12" s="529"/>
      <c r="DY12" s="525" t="s">
        <v>128</v>
      </c>
      <c r="EB12" s="272" t="s">
        <v>248</v>
      </c>
    </row>
    <row r="13" spans="1:132" s="2" customFormat="1" ht="15" customHeight="1" x14ac:dyDescent="0.25">
      <c r="A13" s="144">
        <v>1</v>
      </c>
      <c r="B13" s="159" t="s">
        <v>167</v>
      </c>
      <c r="C13" s="73"/>
      <c r="D13" s="252"/>
      <c r="E13" s="252"/>
      <c r="F13" s="252"/>
      <c r="G13" s="252"/>
      <c r="H13" s="252"/>
      <c r="I13" s="245"/>
      <c r="J13" s="245"/>
      <c r="K13" s="252"/>
      <c r="L13" s="252"/>
      <c r="M13" s="252"/>
      <c r="N13" s="252"/>
      <c r="O13" s="252"/>
      <c r="P13" s="252"/>
      <c r="Q13" s="252"/>
      <c r="R13" s="201"/>
      <c r="S13" s="201"/>
      <c r="T13" s="201"/>
      <c r="U13" s="246"/>
      <c r="V13" s="246"/>
      <c r="W13" s="246"/>
      <c r="X13" s="201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79"/>
      <c r="AQ13" s="179"/>
      <c r="AR13" s="179"/>
      <c r="AS13" s="179"/>
      <c r="AT13" s="179"/>
      <c r="AU13" s="179"/>
      <c r="AV13" s="179"/>
      <c r="AW13" s="179"/>
      <c r="AX13" s="179"/>
      <c r="AY13" s="179"/>
      <c r="AZ13" s="179"/>
      <c r="BA13" s="179"/>
      <c r="BB13" s="179"/>
      <c r="BC13" s="179"/>
      <c r="BD13" s="179"/>
      <c r="BE13" s="179"/>
      <c r="BF13" s="179"/>
      <c r="BG13" s="179"/>
      <c r="BH13" s="179"/>
      <c r="BI13" s="179"/>
      <c r="BJ13" s="179"/>
      <c r="BK13" s="21"/>
      <c r="BL13" s="19"/>
      <c r="BM13" s="32"/>
      <c r="BN13" s="32"/>
      <c r="BO13" s="32"/>
      <c r="BP13" s="32"/>
      <c r="BQ13" s="32"/>
      <c r="BR13" s="32"/>
      <c r="BS13" s="32"/>
      <c r="BT13" s="32"/>
      <c r="BU13" s="32"/>
      <c r="CF13" s="209"/>
      <c r="CG13" s="222"/>
      <c r="DM13" s="138"/>
      <c r="DX13" s="530"/>
      <c r="DY13" s="526" t="s">
        <v>293</v>
      </c>
      <c r="EB13" s="272" t="s">
        <v>306</v>
      </c>
    </row>
    <row r="14" spans="1:132" s="2" customFormat="1" ht="15.75" customHeight="1" x14ac:dyDescent="0.25">
      <c r="A14" s="248" t="s">
        <v>199</v>
      </c>
      <c r="B14" s="247" t="s">
        <v>200</v>
      </c>
      <c r="C14" s="145"/>
      <c r="D14" s="180"/>
      <c r="E14" s="180"/>
      <c r="F14" s="180"/>
      <c r="G14" s="180"/>
      <c r="H14" s="180"/>
      <c r="I14" s="181"/>
      <c r="J14" s="181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1"/>
      <c r="V14" s="181"/>
      <c r="W14" s="181"/>
      <c r="X14" s="180"/>
      <c r="Y14" s="182"/>
      <c r="Z14" s="182"/>
      <c r="AA14" s="182"/>
      <c r="AB14" s="182"/>
      <c r="AC14" s="182"/>
      <c r="AD14" s="182"/>
      <c r="AE14" s="169"/>
      <c r="AF14" s="169"/>
      <c r="AG14" s="169"/>
      <c r="AH14" s="169"/>
      <c r="AI14" s="169"/>
      <c r="AJ14" s="169"/>
      <c r="AK14" s="169"/>
      <c r="AL14" s="169"/>
      <c r="AM14" s="169"/>
      <c r="AN14" s="169"/>
      <c r="AO14" s="169"/>
      <c r="AP14" s="169"/>
      <c r="AQ14" s="169"/>
      <c r="AR14" s="169"/>
      <c r="AS14" s="169"/>
      <c r="AT14" s="169"/>
      <c r="AU14" s="169"/>
      <c r="AV14" s="169"/>
      <c r="AW14" s="169"/>
      <c r="AX14" s="169"/>
      <c r="AY14" s="169"/>
      <c r="AZ14" s="169"/>
      <c r="BA14" s="169"/>
      <c r="BB14" s="169"/>
      <c r="BC14" s="169"/>
      <c r="BD14" s="169"/>
      <c r="BE14" s="169"/>
      <c r="BF14" s="169"/>
      <c r="BG14" s="169"/>
      <c r="BH14" s="169"/>
      <c r="BI14" s="169"/>
      <c r="BJ14" s="169"/>
      <c r="BK14" s="21"/>
      <c r="BL14" s="19"/>
      <c r="BM14" s="32"/>
      <c r="BN14" s="32"/>
      <c r="BO14" s="32"/>
      <c r="BP14" s="32"/>
      <c r="BQ14" s="32"/>
      <c r="BR14" s="32"/>
      <c r="BS14" s="32"/>
      <c r="BT14" s="32"/>
      <c r="BU14" s="32"/>
      <c r="CF14" s="209"/>
      <c r="CG14" s="222"/>
      <c r="DM14" s="138"/>
      <c r="DX14" s="528" t="s">
        <v>298</v>
      </c>
      <c r="DY14" s="521" t="s">
        <v>308</v>
      </c>
    </row>
    <row r="15" spans="1:132" s="2" customFormat="1" ht="20.399999999999999" x14ac:dyDescent="0.25">
      <c r="A15" s="490" t="str">
        <f>IF(DF15&lt;10,$DE$15&amp;""&amp;DF15,$DE$16&amp;""&amp;DF15)</f>
        <v>1.1.01</v>
      </c>
      <c r="B15" s="124" t="s">
        <v>165</v>
      </c>
      <c r="C15" s="142" t="s">
        <v>104</v>
      </c>
      <c r="D15" s="132">
        <v>5</v>
      </c>
      <c r="E15" s="133"/>
      <c r="F15" s="133"/>
      <c r="G15" s="11"/>
      <c r="H15" s="132">
        <v>3</v>
      </c>
      <c r="I15" s="183">
        <v>4</v>
      </c>
      <c r="J15" s="183"/>
      <c r="K15" s="133"/>
      <c r="L15" s="133"/>
      <c r="M15" s="133"/>
      <c r="N15" s="133"/>
      <c r="O15" s="11"/>
      <c r="P15" s="147"/>
      <c r="Q15" s="147"/>
      <c r="R15" s="132"/>
      <c r="S15" s="133"/>
      <c r="T15" s="133"/>
      <c r="U15" s="183"/>
      <c r="V15" s="183"/>
      <c r="W15" s="183"/>
      <c r="X15" s="11"/>
      <c r="Y15" s="8">
        <v>120</v>
      </c>
      <c r="Z15" s="147">
        <f>Y15/$BS$7</f>
        <v>4</v>
      </c>
      <c r="AA15" s="9">
        <f>AE15*$BM$5+AI15*$BN$5+AM15*$BO$5+AQ15*$BP$5+AU15*$BQ$5+AY15*$BR$5+BC15*$BS$5+BG15*$BT$5</f>
        <v>14</v>
      </c>
      <c r="AB15" s="9">
        <f>AF15*$BM$5+AJ15*$BN$5+AN15*$BO$5+AR15*$BP$5+AV15*$BQ$5+AZ15*$BR$5+BD15*$BS$5+BH15*$BT$5</f>
        <v>0</v>
      </c>
      <c r="AC15" s="9">
        <f>AG15*$BM$5+AK15*$BN$5+AO15*$BO$5+AS15*$BP$5+AW15*$BQ$5+BA15*$BR$5+BE15*$BS$5+BI15*$BT$5</f>
        <v>42</v>
      </c>
      <c r="AD15" s="9">
        <f>Y15-(AA15+AB15+AC15)</f>
        <v>64</v>
      </c>
      <c r="AE15" s="241"/>
      <c r="AF15" s="241"/>
      <c r="AG15" s="241"/>
      <c r="AH15" s="493">
        <f>BM15</f>
        <v>0</v>
      </c>
      <c r="AI15" s="241"/>
      <c r="AJ15" s="241"/>
      <c r="AK15" s="241"/>
      <c r="AL15" s="493">
        <f>BN15</f>
        <v>0</v>
      </c>
      <c r="AM15" s="241">
        <v>14</v>
      </c>
      <c r="AN15" s="241">
        <v>0</v>
      </c>
      <c r="AO15" s="241">
        <v>14</v>
      </c>
      <c r="AP15" s="493">
        <f>BO15</f>
        <v>2</v>
      </c>
      <c r="AQ15" s="241">
        <v>0</v>
      </c>
      <c r="AR15" s="241">
        <v>0</v>
      </c>
      <c r="AS15" s="241">
        <v>14</v>
      </c>
      <c r="AT15" s="493">
        <f>BP15</f>
        <v>1</v>
      </c>
      <c r="AU15" s="241">
        <v>0</v>
      </c>
      <c r="AV15" s="241">
        <v>0</v>
      </c>
      <c r="AW15" s="241">
        <v>14</v>
      </c>
      <c r="AX15" s="493">
        <f>BQ15</f>
        <v>1</v>
      </c>
      <c r="AY15" s="241"/>
      <c r="AZ15" s="241"/>
      <c r="BA15" s="241"/>
      <c r="BB15" s="493">
        <f>BR15</f>
        <v>0</v>
      </c>
      <c r="BC15" s="241"/>
      <c r="BD15" s="241"/>
      <c r="BE15" s="241"/>
      <c r="BF15" s="493">
        <f>BS15</f>
        <v>0</v>
      </c>
      <c r="BG15" s="241"/>
      <c r="BH15" s="241"/>
      <c r="BI15" s="241"/>
      <c r="BJ15" s="493">
        <f>BT15</f>
        <v>0</v>
      </c>
      <c r="BK15" s="63">
        <f t="shared" ref="BK15:BK69" si="0">IF(ISERROR(AD15/Y15),0,AD15/Y15)</f>
        <v>0.53333333333333333</v>
      </c>
      <c r="BL15" s="127" t="str">
        <f t="shared" ref="BL15:BL68" si="1">IF(ISERROR(SEARCH("в",A15)),"",1)</f>
        <v/>
      </c>
      <c r="BM15" s="88">
        <f>IF(AND(BL15&lt;$CG15,$CF15&lt;&gt;$Z15,BX15=$CG15),BX15+$Z15-$CF15,BX15)</f>
        <v>0</v>
      </c>
      <c r="BN15" s="88">
        <f t="shared" ref="BN15" si="2">IF(AND(BM15&lt;$CG15,$CF15&lt;&gt;$Z15,BY15=$CG15),BY15+$Z15-$CF15,BY15)</f>
        <v>0</v>
      </c>
      <c r="BO15" s="88">
        <f t="shared" ref="BO15" si="3">IF(AND(BN15&lt;$CG15,$CF15&lt;&gt;$Z15,BZ15=$CG15),BZ15+$Z15-$CF15,BZ15)</f>
        <v>2</v>
      </c>
      <c r="BP15" s="88">
        <f t="shared" ref="BP15" si="4">IF(AND(BO15&lt;$CG15,$CF15&lt;&gt;$Z15,CA15=$CG15),CA15+$Z15-$CF15,CA15)</f>
        <v>1</v>
      </c>
      <c r="BQ15" s="88">
        <f t="shared" ref="BQ15" si="5">IF(AND(BP15&lt;$CG15,$CF15&lt;&gt;$Z15,CB15=$CG15),CB15+$Z15-$CF15,CB15)</f>
        <v>1</v>
      </c>
      <c r="BR15" s="88">
        <f t="shared" ref="BR15" si="6">IF(AND(BQ15&lt;$CG15,$CF15&lt;&gt;$Z15,CC15=$CG15),CC15+$Z15-$CF15,CC15)</f>
        <v>0</v>
      </c>
      <c r="BS15" s="88">
        <f t="shared" ref="BS15" si="7">IF(AND(BR15&lt;$CG15,$CF15&lt;&gt;$Z15,CD15=$CG15),CD15+$Z15-$CF15,CD15)</f>
        <v>0</v>
      </c>
      <c r="BT15" s="88">
        <f t="shared" ref="BT15" si="8">IF(AND(BS15&lt;$CG15,$CF15&lt;&gt;$Z15,CE15=$CG15),CE15+$Z15-$CF15,CE15)</f>
        <v>0</v>
      </c>
      <c r="BU15" s="92">
        <f>SUM(BM15:BT15)</f>
        <v>4</v>
      </c>
      <c r="BX15" s="14">
        <f>IF($DD15=0,0,ROUND(4*$Z15*SUM(AE15:AG15)/$DD15,0)/4)</f>
        <v>0</v>
      </c>
      <c r="BY15" s="14">
        <f>IF($DD15=0,0,ROUND(4*$Z15*SUM(AI15:AK15)/$DD15,0)/4)</f>
        <v>0</v>
      </c>
      <c r="BZ15" s="14">
        <f>IF($DD15=0,0,ROUND(4*$Z15*SUM(AM15:AO15)/$DD15,0)/4)</f>
        <v>2</v>
      </c>
      <c r="CA15" s="14">
        <f>IF($DD15=0,0,ROUND(4*$Z15*SUM(AQ15:AS15)/$DD15,0)/4)</f>
        <v>1</v>
      </c>
      <c r="CB15" s="14">
        <f>IF($DD15=0,0,ROUND(4*$Z15*SUM(AU15:AW15)/$DD15,0)/4)</f>
        <v>1</v>
      </c>
      <c r="CC15" s="14">
        <f>IF($DD15=0,0,ROUND(4*$Z15*(SUM(AY15:BA15))/$DD15,0)/4)</f>
        <v>0</v>
      </c>
      <c r="CD15" s="14">
        <f>IF($DD15=0,0,ROUND(4*$Z15*(SUM(BC15:BE15))/$DD15,0)/4)</f>
        <v>0</v>
      </c>
      <c r="CE15" s="14">
        <f>IF($DD15=0,0,ROUND(4*$Z15*(SUM(BG15:BI15))/$DD15,0)/4)</f>
        <v>0</v>
      </c>
      <c r="CF15" s="213">
        <f>SUM(BX15:CE15)</f>
        <v>4</v>
      </c>
      <c r="CG15" s="227">
        <f>MAX(BX15:CE15)</f>
        <v>2</v>
      </c>
      <c r="CI15" s="75">
        <f>IF(VALUE($D15)=1,1,0)+IF(VALUE($E15)=1,1,0)+IF(VALUE($F15)=1,1,0)+IF(VALUE($G15)=1,1,0)</f>
        <v>0</v>
      </c>
      <c r="CJ15" s="75">
        <f>IF(VALUE($D15)=2,1,0)+IF(VALUE($E15)=2,1,0)+IF(VALUE($F15)=2,1,0)+IF(VALUE($G15)=2,1,0)</f>
        <v>0</v>
      </c>
      <c r="CK15" s="75">
        <f>IF(VALUE($D15)=3,1,0)+IF(VALUE($E15)=3,1,0)+IF(VALUE($F15)=3,1,0)+IF(VALUE($G15)=3,1,0)</f>
        <v>0</v>
      </c>
      <c r="CL15" s="75">
        <f>IF(VALUE($D15)=4,1,0)+IF(VALUE($E15)=4,1,0)+IF(VALUE($F15)=4,1,0)+IF(VALUE($G15)=4,1,0)</f>
        <v>0</v>
      </c>
      <c r="CM15" s="75">
        <f>IF(VALUE($D15)=5,1,0)+IF(VALUE($E15)=5,1,0)+IF(VALUE($F15)=5,1,0)+IF(VALUE($G15)=5,1,0)</f>
        <v>1</v>
      </c>
      <c r="CN15" s="75">
        <f>IF(VALUE($D15)=6,1,0)+IF(VALUE($E15)=6,1,0)+IF(VALUE($F15)=6,1,0)+IF(VALUE($G15)=6,1,0)</f>
        <v>0</v>
      </c>
      <c r="CO15" s="75">
        <f>IF(VALUE($D15)=7,1,0)+IF(VALUE($E15)=7,1,0)+IF(VALUE($F15)=7,1,0)+IF(VALUE($G15)=7,1,0)</f>
        <v>0</v>
      </c>
      <c r="CP15" s="75">
        <f>IF(VALUE($D15)=8,1,0)+IF(VALUE($E15)=8,1,0)+IF(VALUE($F15)=8,1,0)+IF(VALUE($G15)=8,1,0)</f>
        <v>0</v>
      </c>
      <c r="CQ15" s="87">
        <f>SUM(CI15:CP15)</f>
        <v>1</v>
      </c>
      <c r="CR15" s="75">
        <f t="shared" ref="CR15:CR38" si="9">IF(MID(H15,1,1)="1",1,0)+IF(MID(I15,1,1)="1",1,0)+IF(MID(J15,1,1)="1",1,0)+IF(MID(K15,1,1)="1",1,0)+IF(MID(M15,1,1)="1",1,0)+IF(MID(N15,1,1)="1",1,0)+IF(MID(O15,1,1)="1",1,0)</f>
        <v>0</v>
      </c>
      <c r="CS15" s="75">
        <f t="shared" ref="CS15:CS38" si="10">IF(MID(H15,1,1)="2",1,0)+IF(MID(I15,1,1)="2",1,0)+IF(MID(J15,1,1)="2",1,0)+IF(MID(K15,1,1)="2",1,0)+IF(MID(M15,1,1)="2",1,0)+IF(MID(N15,1,1)="2",1,0)+IF(MID(O15,1,1)="2",1,0)</f>
        <v>0</v>
      </c>
      <c r="CT15" s="76">
        <f t="shared" ref="CT15:CT38" si="11">IF(MID(H15,1,1)="3",1,0)+IF(MID(I15,1,1)="3",1,0)+IF(MID(J15,1,1)="3",1,0)+IF(MID(K15,1,1)="3",1,0)+IF(MID(M15,1,1)="3",1,0)+IF(MID(N15,1,1)="3",1,0)+IF(MID(O15,1,1)="3",1,0)</f>
        <v>1</v>
      </c>
      <c r="CU15" s="75">
        <f t="shared" ref="CU15:CU38" si="12">IF(MID(H15,1,1)="4",1,0)+IF(MID(I15,1,1)="4",1,0)+IF(MID(J15,1,1)="4",1,0)+IF(MID(K15,1,1)="4",1,0)+IF(MID(M15,1,1)="4",1,0)+IF(MID(N15,1,1)="4",1,0)+IF(MID(O15,1,1)="4",1,0)</f>
        <v>1</v>
      </c>
      <c r="CV15" s="75">
        <f t="shared" ref="CV15:CV38" si="13">IF(MID(H15,1,1)="5",1,0)+IF(MID(I15,1,1)="5",1,0)+IF(MID(J15,1,1)="5",1,0)+IF(MID(K15,1,1)="5",1,0)+IF(MID(M15,1,1)="5",1,0)+IF(MID(N15,1,1)="5",1,0)+IF(MID(O15,1,1)="5",1,0)</f>
        <v>0</v>
      </c>
      <c r="CW15" s="75">
        <f t="shared" ref="CW15:CW38" si="14">IF(MID(H15,1,1)="6",1,0)+IF(MID(I15,1,1)="6",1,0)+IF(MID(J15,1,1)="6",1,0)+IF(MID(K15,1,1)="6",1,0)+IF(MID(M15,1,1)="6",1,0)+IF(MID(N15,1,1)="6",1,0)+IF(MID(O15,1,1)="6",1,0)</f>
        <v>0</v>
      </c>
      <c r="CX15" s="75">
        <f t="shared" ref="CX15:CX38" si="15">IF(MID(H15,1,1)="7",1,0)+IF(MID(I15,1,1)="7",1,0)+IF(MID(J15,1,1)="7",1,0)+IF(MID(K15,1,1)="7",1,0)+IF(MID(M15,1,1)="7",1,0)+IF(MID(N15,1,1)="7",1,0)+IF(MID(O15,1,1)="7",1,0)</f>
        <v>0</v>
      </c>
      <c r="CY15" s="75">
        <f t="shared" ref="CY15:CY38" si="16">IF(MID(H15,1,1)="8",1,0)+IF(MID(I15,1,1)="8",1,0)+IF(MID(J15,1,1)="8",1,0)+IF(MID(K15,1,1)="8",1,0)+IF(MID(M15,1,1)="8",1,0)+IF(MID(N15,1,1)="8",1,0)+IF(MID(O15,1,1)="8",1,0)</f>
        <v>0</v>
      </c>
      <c r="CZ15" s="86">
        <f>SUM(CR15:CY15)</f>
        <v>2</v>
      </c>
      <c r="DD15" s="66">
        <f>SUM($AE15:$AG15)+SUM($AI15:$AK15)+SUM($AM15:AO15)+SUM($AQ15:AS15)+SUM($AU15:AW15)+SUM($AY15:BA15)+SUM($BC15:BE15)+SUM($BG15:BI15)</f>
        <v>56</v>
      </c>
      <c r="DE15" s="489" t="s">
        <v>281</v>
      </c>
      <c r="DF15">
        <f>IF(B15&lt;&gt;0,1,0)</f>
        <v>1</v>
      </c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X15" s="529"/>
      <c r="DY15" s="525" t="s">
        <v>103</v>
      </c>
    </row>
    <row r="16" spans="1:132" s="2" customFormat="1" x14ac:dyDescent="0.25">
      <c r="A16" s="490" t="str">
        <f t="shared" ref="A16:A64" si="17">IF(DF16&lt;10,$DE$15&amp;""&amp;DF16,$DE$16&amp;""&amp;DF16)</f>
        <v>1.1.02</v>
      </c>
      <c r="B16" s="124" t="s">
        <v>166</v>
      </c>
      <c r="C16" s="142" t="s">
        <v>131</v>
      </c>
      <c r="D16" s="132">
        <v>1</v>
      </c>
      <c r="E16" s="133"/>
      <c r="F16" s="133"/>
      <c r="G16" s="11"/>
      <c r="H16" s="132">
        <v>2</v>
      </c>
      <c r="I16" s="133"/>
      <c r="J16" s="133"/>
      <c r="K16" s="133"/>
      <c r="L16" s="133"/>
      <c r="M16" s="133"/>
      <c r="N16" s="133"/>
      <c r="O16" s="11"/>
      <c r="P16" s="147"/>
      <c r="Q16" s="147"/>
      <c r="R16" s="132"/>
      <c r="S16" s="133"/>
      <c r="T16" s="133"/>
      <c r="U16" s="133"/>
      <c r="V16" s="133"/>
      <c r="W16" s="133"/>
      <c r="X16" s="11"/>
      <c r="Y16" s="8">
        <v>120</v>
      </c>
      <c r="Z16" s="147">
        <f t="shared" ref="Z16:Z64" si="18">Y16/$BS$7</f>
        <v>4</v>
      </c>
      <c r="AA16" s="9">
        <f t="shared" ref="AA16:AC38" si="19">AE16*$BM$5+AI16*$BN$5+AM16*$BO$5+AQ16*$BP$5+AU16*$BQ$5+AY16*$BR$5+BC16*$BS$5+BG16*$BT$5</f>
        <v>28</v>
      </c>
      <c r="AB16" s="9">
        <f t="shared" si="19"/>
        <v>0</v>
      </c>
      <c r="AC16" s="9">
        <f t="shared" si="19"/>
        <v>28</v>
      </c>
      <c r="AD16" s="9">
        <f t="shared" ref="AD16:AD64" si="20">Y16-(AA16+AB16+AC16)</f>
        <v>64</v>
      </c>
      <c r="AE16" s="241">
        <v>14</v>
      </c>
      <c r="AF16" s="241"/>
      <c r="AG16" s="241">
        <v>14</v>
      </c>
      <c r="AH16" s="493">
        <f t="shared" ref="AH16:AH38" si="21">BM16</f>
        <v>2</v>
      </c>
      <c r="AI16" s="241">
        <v>14</v>
      </c>
      <c r="AJ16" s="241"/>
      <c r="AK16" s="241">
        <v>14</v>
      </c>
      <c r="AL16" s="493">
        <f>BN16</f>
        <v>2</v>
      </c>
      <c r="AM16" s="241"/>
      <c r="AN16" s="241"/>
      <c r="AO16" s="241"/>
      <c r="AP16" s="493">
        <f>BO16</f>
        <v>0</v>
      </c>
      <c r="AQ16" s="241"/>
      <c r="AR16" s="241"/>
      <c r="AS16" s="241"/>
      <c r="AT16" s="493">
        <f>BP16</f>
        <v>0</v>
      </c>
      <c r="AU16" s="241"/>
      <c r="AV16" s="241"/>
      <c r="AW16" s="241"/>
      <c r="AX16" s="493">
        <f>BQ16</f>
        <v>0</v>
      </c>
      <c r="AY16" s="241"/>
      <c r="AZ16" s="241"/>
      <c r="BA16" s="241"/>
      <c r="BB16" s="493">
        <f>BR16</f>
        <v>0</v>
      </c>
      <c r="BC16" s="241"/>
      <c r="BD16" s="241"/>
      <c r="BE16" s="241"/>
      <c r="BF16" s="493">
        <f>BS16</f>
        <v>0</v>
      </c>
      <c r="BG16" s="241"/>
      <c r="BH16" s="241"/>
      <c r="BI16" s="241"/>
      <c r="BJ16" s="493">
        <f>BT16</f>
        <v>0</v>
      </c>
      <c r="BK16" s="63">
        <f t="shared" si="0"/>
        <v>0.53333333333333333</v>
      </c>
      <c r="BL16" s="127" t="str">
        <f t="shared" si="1"/>
        <v/>
      </c>
      <c r="BM16" s="14">
        <f>IF(AND(BL16&lt;$CG16,$CF16&lt;&gt;$Z16,BX16=$CG16),BX16+$Z16-$CF16,BX16)</f>
        <v>2</v>
      </c>
      <c r="BN16" s="14">
        <f t="shared" ref="BN16:BT16" si="22">IF(AND(BM16&lt;$CG16,$CF16&lt;&gt;$Z16,BY16=$CG16),BY16+$Z16-$CF16,BY16)</f>
        <v>2</v>
      </c>
      <c r="BO16" s="14">
        <f t="shared" si="22"/>
        <v>0</v>
      </c>
      <c r="BP16" s="14">
        <f t="shared" si="22"/>
        <v>0</v>
      </c>
      <c r="BQ16" s="14">
        <f t="shared" si="22"/>
        <v>0</v>
      </c>
      <c r="BR16" s="14">
        <f t="shared" si="22"/>
        <v>0</v>
      </c>
      <c r="BS16" s="14">
        <f t="shared" si="22"/>
        <v>0</v>
      </c>
      <c r="BT16" s="14">
        <f t="shared" si="22"/>
        <v>0</v>
      </c>
      <c r="BU16" s="92">
        <f t="shared" ref="BU16:BU38" si="23">SUM(BM16:BT16)</f>
        <v>4</v>
      </c>
      <c r="BX16" s="14">
        <f>IF($DD16=0,0,ROUND(4*$Z16*SUM(AE16:AG16)/$DD16,0)/4)</f>
        <v>2</v>
      </c>
      <c r="BY16" s="14">
        <f>IF($DD16=0,0,ROUND(4*$Z16*SUM(AI16:AK16)/$DD16,0)/4)</f>
        <v>2</v>
      </c>
      <c r="BZ16" s="14">
        <f>IF($DD16=0,0,ROUND(4*$Z16*SUM(AM16:AO16)/$DD16,0)/4)</f>
        <v>0</v>
      </c>
      <c r="CA16" s="14">
        <f>IF($DD16=0,0,ROUND(4*$Z16*SUM(AQ16:AS16)/$DD16,0)/4)</f>
        <v>0</v>
      </c>
      <c r="CB16" s="14">
        <f>IF($DD16=0,0,ROUND(4*$Z16*SUM(AU16:AW16)/$DD16,0)/4)</f>
        <v>0</v>
      </c>
      <c r="CC16" s="14">
        <f>IF($DD16=0,0,ROUND(4*$Z16*(SUM(AY16:BA16))/$DD16,0)/4)</f>
        <v>0</v>
      </c>
      <c r="CD16" s="14">
        <f>IF($DD16=0,0,ROUND(4*$Z16*(SUM(BC16:BE16))/$DD16,0)/4)</f>
        <v>0</v>
      </c>
      <c r="CE16" s="14">
        <f>IF($DD16=0,0,ROUND(4*$Z16*(SUM(BG16:BI16))/$DD16,0)/4)</f>
        <v>0</v>
      </c>
      <c r="CF16" s="213">
        <f t="shared" ref="CF16:CF38" si="24">SUM(BX16:CE16)</f>
        <v>4</v>
      </c>
      <c r="CG16" s="227">
        <f t="shared" ref="CG16:CG68" si="25">MAX(BX16:CE16)</f>
        <v>2</v>
      </c>
      <c r="CI16" s="75">
        <f t="shared" ref="CI16:CI64" si="26">IF(VALUE($D16)=1,1,0)+IF(VALUE($E16)=1,1,0)+IF(VALUE($F16)=1,1,0)+IF(VALUE($G16)=1,1,0)</f>
        <v>1</v>
      </c>
      <c r="CJ16" s="75">
        <f t="shared" ref="CJ16:CJ64" si="27">IF(VALUE($D16)=2,1,0)+IF(VALUE($E16)=2,1,0)+IF(VALUE($F16)=2,1,0)+IF(VALUE($G16)=2,1,0)</f>
        <v>0</v>
      </c>
      <c r="CK16" s="75">
        <f t="shared" ref="CK16:CK64" si="28">IF(VALUE($D16)=3,1,0)+IF(VALUE($E16)=3,1,0)+IF(VALUE($F16)=3,1,0)+IF(VALUE($G16)=3,1,0)</f>
        <v>0</v>
      </c>
      <c r="CL16" s="75">
        <f t="shared" ref="CL16:CL64" si="29">IF(VALUE($D16)=4,1,0)+IF(VALUE($E16)=4,1,0)+IF(VALUE($F16)=4,1,0)+IF(VALUE($G16)=4,1,0)</f>
        <v>0</v>
      </c>
      <c r="CM16" s="75">
        <f t="shared" ref="CM16:CM64" si="30">IF(VALUE($D16)=5,1,0)+IF(VALUE($E16)=5,1,0)+IF(VALUE($F16)=5,1,0)+IF(VALUE($G16)=5,1,0)</f>
        <v>0</v>
      </c>
      <c r="CN16" s="75">
        <f t="shared" ref="CN16:CN64" si="31">IF(VALUE($D16)=6,1,0)+IF(VALUE($E16)=6,1,0)+IF(VALUE($F16)=6,1,0)+IF(VALUE($G16)=6,1,0)</f>
        <v>0</v>
      </c>
      <c r="CO16" s="75">
        <f t="shared" ref="CO16:CO64" si="32">IF(VALUE($D16)=7,1,0)+IF(VALUE($E16)=7,1,0)+IF(VALUE($F16)=7,1,0)+IF(VALUE($G16)=7,1,0)</f>
        <v>0</v>
      </c>
      <c r="CP16" s="75">
        <f t="shared" ref="CP16:CP64" si="33">IF(VALUE($D16)=8,1,0)+IF(VALUE($E16)=8,1,0)+IF(VALUE($F16)=8,1,0)+IF(VALUE($G16)=8,1,0)</f>
        <v>0</v>
      </c>
      <c r="CQ16" s="87">
        <f t="shared" ref="CQ16:CQ38" si="34">SUM(CI16:CP16)</f>
        <v>1</v>
      </c>
      <c r="CR16" s="75">
        <f t="shared" si="9"/>
        <v>0</v>
      </c>
      <c r="CS16" s="75">
        <f t="shared" si="10"/>
        <v>1</v>
      </c>
      <c r="CT16" s="76">
        <f t="shared" si="11"/>
        <v>0</v>
      </c>
      <c r="CU16" s="75">
        <f t="shared" si="12"/>
        <v>0</v>
      </c>
      <c r="CV16" s="75">
        <f t="shared" si="13"/>
        <v>0</v>
      </c>
      <c r="CW16" s="75">
        <f t="shared" si="14"/>
        <v>0</v>
      </c>
      <c r="CX16" s="75">
        <f t="shared" si="15"/>
        <v>0</v>
      </c>
      <c r="CY16" s="75">
        <f t="shared" si="16"/>
        <v>0</v>
      </c>
      <c r="CZ16" s="86">
        <f t="shared" ref="CZ16:CZ38" si="35">SUM(CR16:CY16)</f>
        <v>1</v>
      </c>
      <c r="DD16" s="66">
        <f>SUM($AE16:$AG16)+SUM($AI16:$AK16)+SUM($AM16:AO16)+SUM($AQ16:AS16)+SUM($AU16:AW16)+SUM($AY16:BA16)+SUM($BC16:BE16)+SUM($BG16:BI16)</f>
        <v>56</v>
      </c>
      <c r="DE16" s="489" t="s">
        <v>282</v>
      </c>
      <c r="DF16">
        <f>IF(B16&lt;&gt;0,DF15+1,DF15)</f>
        <v>2</v>
      </c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X16" s="529"/>
      <c r="DY16" s="525" t="s">
        <v>295</v>
      </c>
    </row>
    <row r="17" spans="1:129" s="2" customFormat="1" x14ac:dyDescent="0.25">
      <c r="A17" s="490" t="str">
        <f t="shared" si="17"/>
        <v>1.1.03</v>
      </c>
      <c r="B17" s="124" t="s">
        <v>151</v>
      </c>
      <c r="C17" s="142" t="s">
        <v>308</v>
      </c>
      <c r="D17" s="132"/>
      <c r="E17" s="133"/>
      <c r="F17" s="133"/>
      <c r="G17" s="11"/>
      <c r="H17" s="133">
        <v>1</v>
      </c>
      <c r="I17" s="133">
        <v>2</v>
      </c>
      <c r="J17" s="133">
        <v>3</v>
      </c>
      <c r="K17" s="133">
        <v>4</v>
      </c>
      <c r="L17" s="133">
        <v>5</v>
      </c>
      <c r="M17" s="133">
        <v>6</v>
      </c>
      <c r="N17" s="133">
        <v>7</v>
      </c>
      <c r="O17" s="11">
        <v>8</v>
      </c>
      <c r="P17" s="147"/>
      <c r="Q17" s="147"/>
      <c r="R17" s="132"/>
      <c r="S17" s="133"/>
      <c r="T17" s="133"/>
      <c r="U17" s="133"/>
      <c r="V17" s="133"/>
      <c r="W17" s="133"/>
      <c r="X17" s="11"/>
      <c r="Y17" s="8">
        <v>480</v>
      </c>
      <c r="Z17" s="147">
        <f t="shared" si="18"/>
        <v>16</v>
      </c>
      <c r="AA17" s="9">
        <f t="shared" si="19"/>
        <v>0</v>
      </c>
      <c r="AB17" s="9">
        <f t="shared" si="19"/>
        <v>0</v>
      </c>
      <c r="AC17" s="9">
        <f t="shared" si="19"/>
        <v>224</v>
      </c>
      <c r="AD17" s="9">
        <f t="shared" si="20"/>
        <v>256</v>
      </c>
      <c r="AE17" s="241"/>
      <c r="AF17" s="241"/>
      <c r="AG17" s="241">
        <v>28</v>
      </c>
      <c r="AH17" s="493">
        <f t="shared" si="21"/>
        <v>2</v>
      </c>
      <c r="AI17" s="241"/>
      <c r="AJ17" s="241"/>
      <c r="AK17" s="241">
        <v>28</v>
      </c>
      <c r="AL17" s="493">
        <f>BN17</f>
        <v>2</v>
      </c>
      <c r="AM17" s="241"/>
      <c r="AN17" s="241"/>
      <c r="AO17" s="241">
        <v>28</v>
      </c>
      <c r="AP17" s="493">
        <f>BO17</f>
        <v>2</v>
      </c>
      <c r="AQ17" s="241"/>
      <c r="AR17" s="241"/>
      <c r="AS17" s="241">
        <v>28</v>
      </c>
      <c r="AT17" s="493">
        <f>BP17</f>
        <v>2</v>
      </c>
      <c r="AU17" s="241"/>
      <c r="AV17" s="241"/>
      <c r="AW17" s="241">
        <v>28</v>
      </c>
      <c r="AX17" s="493">
        <f>BQ17</f>
        <v>2</v>
      </c>
      <c r="AY17" s="241"/>
      <c r="AZ17" s="241"/>
      <c r="BA17" s="241">
        <v>28</v>
      </c>
      <c r="BB17" s="493">
        <f>BR17</f>
        <v>2</v>
      </c>
      <c r="BC17" s="241"/>
      <c r="BD17" s="241"/>
      <c r="BE17" s="241">
        <v>28</v>
      </c>
      <c r="BF17" s="493">
        <f>BS17</f>
        <v>2</v>
      </c>
      <c r="BG17" s="241"/>
      <c r="BH17" s="241"/>
      <c r="BI17" s="241">
        <v>28</v>
      </c>
      <c r="BJ17" s="493">
        <f>BT17</f>
        <v>2</v>
      </c>
      <c r="BK17" s="63">
        <f t="shared" si="0"/>
        <v>0.53333333333333333</v>
      </c>
      <c r="BL17" s="127" t="str">
        <f t="shared" si="1"/>
        <v/>
      </c>
      <c r="BM17" s="14">
        <f t="shared" ref="BM17:BM64" si="36">IF(AND(BL17&lt;$CG17,$CF17&lt;&gt;$Z17,BX17=$CG17),BX17+$Z17-$CF17,BX17)</f>
        <v>2</v>
      </c>
      <c r="BN17" s="14">
        <f t="shared" ref="BN17:BN64" si="37">IF(AND(BM17&lt;$CG17,$CF17&lt;&gt;$Z17,BY17=$CG17),BY17+$Z17-$CF17,BY17)</f>
        <v>2</v>
      </c>
      <c r="BO17" s="14">
        <f t="shared" ref="BO17:BO64" si="38">IF(AND(BN17&lt;$CG17,$CF17&lt;&gt;$Z17,BZ17=$CG17),BZ17+$Z17-$CF17,BZ17)</f>
        <v>2</v>
      </c>
      <c r="BP17" s="14">
        <f t="shared" ref="BP17:BP64" si="39">IF(AND(BO17&lt;$CG17,$CF17&lt;&gt;$Z17,CA17=$CG17),CA17+$Z17-$CF17,CA17)</f>
        <v>2</v>
      </c>
      <c r="BQ17" s="14">
        <f t="shared" ref="BQ17:BQ64" si="40">IF(AND(BP17&lt;$CG17,$CF17&lt;&gt;$Z17,CB17=$CG17),CB17+$Z17-$CF17,CB17)</f>
        <v>2</v>
      </c>
      <c r="BR17" s="14">
        <f t="shared" ref="BR17:BR64" si="41">IF(AND(BQ17&lt;$CG17,$CF17&lt;&gt;$Z17,CC17=$CG17),CC17+$Z17-$CF17,CC17)</f>
        <v>2</v>
      </c>
      <c r="BS17" s="14">
        <f t="shared" ref="BS17:BS64" si="42">IF(AND(BR17&lt;$CG17,$CF17&lt;&gt;$Z17,CD17=$CG17),CD17+$Z17-$CF17,CD17)</f>
        <v>2</v>
      </c>
      <c r="BT17" s="14">
        <f t="shared" ref="BT17:BT64" si="43">IF(AND(BS17&lt;$CG17,$CF17&lt;&gt;$Z17,CE17=$CG17),CE17+$Z17-$CF17,CE17)</f>
        <v>2</v>
      </c>
      <c r="BU17" s="92">
        <f t="shared" si="23"/>
        <v>16</v>
      </c>
      <c r="BX17" s="14">
        <f>IF($DD17=0,0,ROUND(4*$Z17*SUM(AE17:AG17)/$DD17,0)/4)</f>
        <v>2</v>
      </c>
      <c r="BY17" s="14">
        <f>IF($DD17=0,0,ROUND(4*$Z17*SUM(AI17:AK17)/$DD17,0)/4)</f>
        <v>2</v>
      </c>
      <c r="BZ17" s="14">
        <f>IF($DD17=0,0,ROUND(4*$Z17*SUM(AM17:AO17)/$DD17,0)/4)</f>
        <v>2</v>
      </c>
      <c r="CA17" s="14">
        <f>IF($DD17=0,0,ROUND(4*$Z17*SUM(AQ17:AS17)/$DD17,0)/4)</f>
        <v>2</v>
      </c>
      <c r="CB17" s="14">
        <f>IF($DD17=0,0,ROUND(4*$Z17*SUM(AU17:AW17)/$DD17,0)/4)</f>
        <v>2</v>
      </c>
      <c r="CC17" s="14">
        <f>IF($DD17=0,0,ROUND(4*$Z17*(SUM(AY17:BA17))/$DD17,0)/4)</f>
        <v>2</v>
      </c>
      <c r="CD17" s="14">
        <f>IF($DD17=0,0,ROUND(4*$Z17*(SUM(BC17:BE17))/$DD17,0)/4)</f>
        <v>2</v>
      </c>
      <c r="CE17" s="14">
        <f>IF($DD17=0,0,ROUND(4*$Z17*(SUM(BG17:BI17))/$DD17,0)/4)</f>
        <v>2</v>
      </c>
      <c r="CF17" s="213">
        <f t="shared" si="24"/>
        <v>16</v>
      </c>
      <c r="CG17" s="227">
        <f t="shared" si="25"/>
        <v>2</v>
      </c>
      <c r="CI17" s="75">
        <f t="shared" si="26"/>
        <v>0</v>
      </c>
      <c r="CJ17" s="75">
        <f t="shared" si="27"/>
        <v>0</v>
      </c>
      <c r="CK17" s="75">
        <f t="shared" si="28"/>
        <v>0</v>
      </c>
      <c r="CL17" s="75">
        <f t="shared" si="29"/>
        <v>0</v>
      </c>
      <c r="CM17" s="75">
        <f t="shared" si="30"/>
        <v>0</v>
      </c>
      <c r="CN17" s="75">
        <f t="shared" si="31"/>
        <v>0</v>
      </c>
      <c r="CO17" s="75">
        <f t="shared" si="32"/>
        <v>0</v>
      </c>
      <c r="CP17" s="75">
        <f t="shared" si="33"/>
        <v>0</v>
      </c>
      <c r="CQ17" s="87">
        <f t="shared" si="34"/>
        <v>0</v>
      </c>
      <c r="CR17" s="75">
        <f>IF(MID(H17,1,1)="1",1,0)+IF(MID(I17,1,1)="1",1,0)+IF(MID(J17,1,1)="1",1,0)+IF(MID(K17,1,1)="1",1,0)+IF(MID(M17,1,1)="1",1,0)+IF(MID(N17,1,1)="1",1,0)+IF(MID(O17,1,1)="1",1,0)</f>
        <v>1</v>
      </c>
      <c r="CS17" s="75">
        <f>IF(MID(H17,1,1)="2",1,0)+IF(MID(I17,1,1)="2",1,0)+IF(MID(J17,1,1)="2",1,0)+IF(MID(K17,1,1)="2",1,0)+IF(MID(M17,1,1)="2",1,0)+IF(MID(N17,1,1)="2",1,0)+IF(MID(O17,1,1)="2",1,0)</f>
        <v>1</v>
      </c>
      <c r="CT17" s="76">
        <f>IF(MID(H17,1,1)="3",1,0)+IF(MID(I17,1,1)="3",1,0)+IF(MID(J17,1,1)="3",1,0)+IF(MID(K17,1,1)="3",1,0)+IF(MID(M17,1,1)="3",1,0)+IF(MID(N17,1,1)="3",1,0)+IF(MID(O17,1,1)="3",1,0)</f>
        <v>1</v>
      </c>
      <c r="CU17" s="75">
        <f>IF(MID(H17,1,1)="4",1,0)+IF(MID(I17,1,1)="4",1,0)+IF(MID(J17,1,1)="4",1,0)+IF(MID(K17,1,1)="4",1,0)+IF(MID(M17,1,1)="4",1,0)+IF(MID(N17,1,1)="4",1,0)+IF(MID(O17,1,1)="4",1,0)</f>
        <v>1</v>
      </c>
      <c r="CV17" s="75">
        <f>IF(MID(H17,1,1)="5",1,0)+IF(MID(I17,1,1)="5",1,0)+IF(MID(J17,1,1)="5",1,0)+IF(MID(K17,1,1)="5",1,0)+IF(MID(M17,1,1)="5",1,0)+IF(MID(N17,1,1)="5",1,0)+IF(MID(O17,1,1)="5",1,0)</f>
        <v>0</v>
      </c>
      <c r="CW17" s="75">
        <f>IF(MID(H17,1,1)="6",1,0)+IF(MID(I17,1,1)="6",1,0)+IF(MID(J17,1,1)="6",1,0)+IF(MID(K17,1,1)="6",1,0)+IF(MID(M17,1,1)="6",1,0)+IF(MID(N17,1,1)="6",1,0)+IF(MID(O17,1,1)="6",1,0)</f>
        <v>1</v>
      </c>
      <c r="CX17" s="75">
        <f>IF(MID(H17,1,1)="7",1,0)+IF(MID(I17,1,1)="7",1,0)+IF(MID(J17,1,1)="7",1,0)+IF(MID(K17,1,1)="7",1,0)+IF(MID(M17,1,1)="7",1,0)+IF(MID(N17,1,1)="7",1,0)+IF(MID(O17,1,1)="7",1,0)</f>
        <v>1</v>
      </c>
      <c r="CY17" s="75">
        <f>IF(MID(H17,1,1)="8",1,0)+IF(MID(I17,1,1)="8",1,0)+IF(MID(J17,1,1)="8",1,0)+IF(MID(K17,1,1)="8",1,0)+IF(MID(M17,1,1)="8",1,0)+IF(MID(N17,1,1)="8",1,0)+IF(MID(O17,1,1)="8",1,0)</f>
        <v>1</v>
      </c>
      <c r="CZ17" s="86">
        <f t="shared" si="35"/>
        <v>7</v>
      </c>
      <c r="DD17" s="66">
        <f>SUM($AE17:$AG17)+SUM($AI17:$AK17)+SUM($AM17:AO17)+SUM($AQ17:AS17)+SUM($AU17:AW17)+SUM($AY17:BA17)+SUM($BC17:BE17)+SUM($BG17:BI17)</f>
        <v>224</v>
      </c>
      <c r="DE17"/>
      <c r="DF17">
        <f t="shared" ref="DF17:DF64" si="44">IF(B17&lt;&gt;0,DF16+1,DF16)</f>
        <v>3</v>
      </c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X17" s="530"/>
      <c r="DY17" s="526" t="s">
        <v>104</v>
      </c>
    </row>
    <row r="18" spans="1:129" s="2" customFormat="1" x14ac:dyDescent="0.25">
      <c r="A18" s="490" t="str">
        <f t="shared" si="17"/>
        <v>1.1.04</v>
      </c>
      <c r="B18" s="124" t="s">
        <v>146</v>
      </c>
      <c r="C18" s="142" t="s">
        <v>125</v>
      </c>
      <c r="D18" s="132"/>
      <c r="E18" s="133"/>
      <c r="F18" s="133"/>
      <c r="G18" s="11"/>
      <c r="H18" s="132">
        <v>2</v>
      </c>
      <c r="I18" s="133"/>
      <c r="J18" s="133"/>
      <c r="K18" s="133"/>
      <c r="L18" s="133"/>
      <c r="M18" s="133"/>
      <c r="N18" s="133"/>
      <c r="O18" s="11"/>
      <c r="P18" s="147"/>
      <c r="Q18" s="147"/>
      <c r="R18" s="132"/>
      <c r="S18" s="133"/>
      <c r="T18" s="133"/>
      <c r="U18" s="133"/>
      <c r="V18" s="133"/>
      <c r="W18" s="133"/>
      <c r="X18" s="11"/>
      <c r="Y18" s="8">
        <v>90</v>
      </c>
      <c r="Z18" s="147">
        <f t="shared" si="18"/>
        <v>3</v>
      </c>
      <c r="AA18" s="9">
        <f t="shared" si="19"/>
        <v>14</v>
      </c>
      <c r="AB18" s="9">
        <f t="shared" si="19"/>
        <v>0</v>
      </c>
      <c r="AC18" s="9">
        <f t="shared" si="19"/>
        <v>14</v>
      </c>
      <c r="AD18" s="9">
        <f t="shared" si="20"/>
        <v>62</v>
      </c>
      <c r="AE18" s="241"/>
      <c r="AF18" s="241"/>
      <c r="AG18" s="241"/>
      <c r="AH18" s="493">
        <f t="shared" si="21"/>
        <v>0</v>
      </c>
      <c r="AI18" s="241">
        <v>14</v>
      </c>
      <c r="AJ18" s="241"/>
      <c r="AK18" s="241">
        <v>14</v>
      </c>
      <c r="AL18" s="493">
        <f>BN18</f>
        <v>3</v>
      </c>
      <c r="AM18" s="241"/>
      <c r="AN18" s="241"/>
      <c r="AO18" s="241"/>
      <c r="AP18" s="493">
        <f>BO18</f>
        <v>0</v>
      </c>
      <c r="AQ18" s="241"/>
      <c r="AR18" s="241"/>
      <c r="AS18" s="241"/>
      <c r="AT18" s="493">
        <f>BP18</f>
        <v>0</v>
      </c>
      <c r="AU18" s="241"/>
      <c r="AV18" s="241"/>
      <c r="AW18" s="241"/>
      <c r="AX18" s="493">
        <f>BQ18</f>
        <v>0</v>
      </c>
      <c r="AY18" s="241"/>
      <c r="AZ18" s="241"/>
      <c r="BA18" s="241"/>
      <c r="BB18" s="493">
        <f>BR18</f>
        <v>0</v>
      </c>
      <c r="BC18" s="241"/>
      <c r="BD18" s="241"/>
      <c r="BE18" s="241"/>
      <c r="BF18" s="493">
        <f>BS18</f>
        <v>0</v>
      </c>
      <c r="BG18" s="241"/>
      <c r="BH18" s="241"/>
      <c r="BI18" s="241"/>
      <c r="BJ18" s="493">
        <f>BT18</f>
        <v>0</v>
      </c>
      <c r="BK18" s="63">
        <f t="shared" si="0"/>
        <v>0.68888888888888888</v>
      </c>
      <c r="BL18" s="127" t="str">
        <f t="shared" si="1"/>
        <v/>
      </c>
      <c r="BM18" s="14">
        <f t="shared" si="36"/>
        <v>0</v>
      </c>
      <c r="BN18" s="14">
        <f t="shared" si="37"/>
        <v>3</v>
      </c>
      <c r="BO18" s="14">
        <f t="shared" si="38"/>
        <v>0</v>
      </c>
      <c r="BP18" s="14">
        <f t="shared" si="39"/>
        <v>0</v>
      </c>
      <c r="BQ18" s="14">
        <f t="shared" si="40"/>
        <v>0</v>
      </c>
      <c r="BR18" s="14">
        <f t="shared" si="41"/>
        <v>0</v>
      </c>
      <c r="BS18" s="14">
        <f t="shared" si="42"/>
        <v>0</v>
      </c>
      <c r="BT18" s="14">
        <f t="shared" si="43"/>
        <v>0</v>
      </c>
      <c r="BU18" s="92">
        <f t="shared" si="23"/>
        <v>3</v>
      </c>
      <c r="BX18" s="14">
        <f t="shared" ref="BX18:BX64" si="45">IF($DD18=0,0,ROUND(4*$Z18*SUM(AE18:AG18)/$DD18,0)/4)</f>
        <v>0</v>
      </c>
      <c r="BY18" s="14">
        <f t="shared" ref="BY18:BY64" si="46">IF($DD18=0,0,ROUND(4*$Z18*SUM(AI18:AK18)/$DD18,0)/4)</f>
        <v>3</v>
      </c>
      <c r="BZ18" s="14">
        <f t="shared" ref="BZ18:BZ64" si="47">IF($DD18=0,0,ROUND(4*$Z18*SUM(AM18:AO18)/$DD18,0)/4)</f>
        <v>0</v>
      </c>
      <c r="CA18" s="14">
        <f t="shared" ref="CA18:CA64" si="48">IF($DD18=0,0,ROUND(4*$Z18*SUM(AQ18:AS18)/$DD18,0)/4)</f>
        <v>0</v>
      </c>
      <c r="CB18" s="14">
        <f t="shared" ref="CB18:CB64" si="49">IF($DD18=0,0,ROUND(4*$Z18*SUM(AU18:AW18)/$DD18,0)/4)</f>
        <v>0</v>
      </c>
      <c r="CC18" s="14">
        <f t="shared" ref="CC18:CC64" si="50">IF($DD18=0,0,ROUND(4*$Z18*(SUM(AY18:BA18))/$DD18,0)/4)</f>
        <v>0</v>
      </c>
      <c r="CD18" s="14">
        <f t="shared" ref="CD18:CD64" si="51">IF($DD18=0,0,ROUND(4*$Z18*(SUM(BC18:BE18))/$DD18,0)/4)</f>
        <v>0</v>
      </c>
      <c r="CE18" s="14">
        <f t="shared" ref="CE18:CE64" si="52">IF($DD18=0,0,ROUND(4*$Z18*(SUM(BG18:BI18))/$DD18,0)/4)</f>
        <v>0</v>
      </c>
      <c r="CF18" s="213">
        <f t="shared" si="24"/>
        <v>3</v>
      </c>
      <c r="CG18" s="227">
        <f t="shared" si="25"/>
        <v>3</v>
      </c>
      <c r="CI18" s="75">
        <f t="shared" si="26"/>
        <v>0</v>
      </c>
      <c r="CJ18" s="75">
        <f t="shared" si="27"/>
        <v>0</v>
      </c>
      <c r="CK18" s="75">
        <f t="shared" si="28"/>
        <v>0</v>
      </c>
      <c r="CL18" s="75">
        <f t="shared" si="29"/>
        <v>0</v>
      </c>
      <c r="CM18" s="75">
        <f t="shared" si="30"/>
        <v>0</v>
      </c>
      <c r="CN18" s="75">
        <f t="shared" si="31"/>
        <v>0</v>
      </c>
      <c r="CO18" s="75">
        <f t="shared" si="32"/>
        <v>0</v>
      </c>
      <c r="CP18" s="75">
        <f t="shared" si="33"/>
        <v>0</v>
      </c>
      <c r="CQ18" s="87">
        <f t="shared" si="34"/>
        <v>0</v>
      </c>
      <c r="CR18" s="75">
        <f t="shared" si="9"/>
        <v>0</v>
      </c>
      <c r="CS18" s="75">
        <f t="shared" si="10"/>
        <v>1</v>
      </c>
      <c r="CT18" s="76">
        <f t="shared" si="11"/>
        <v>0</v>
      </c>
      <c r="CU18" s="75">
        <f t="shared" si="12"/>
        <v>0</v>
      </c>
      <c r="CV18" s="75">
        <f t="shared" si="13"/>
        <v>0</v>
      </c>
      <c r="CW18" s="75">
        <f t="shared" si="14"/>
        <v>0</v>
      </c>
      <c r="CX18" s="75">
        <f t="shared" si="15"/>
        <v>0</v>
      </c>
      <c r="CY18" s="75">
        <f t="shared" si="16"/>
        <v>0</v>
      </c>
      <c r="CZ18" s="86">
        <f t="shared" si="35"/>
        <v>1</v>
      </c>
      <c r="DD18" s="66">
        <f>SUM($AE18:$AG18)+SUM($AI18:$AK18)+SUM($AM18:AO18)+SUM($AQ18:AS18)+SUM($AU18:AW18)+SUM($AY18:BA18)+SUM($BC18:BE18)+SUM($BG18:BI18)</f>
        <v>28</v>
      </c>
      <c r="DE18"/>
      <c r="DF18">
        <f t="shared" si="44"/>
        <v>4</v>
      </c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X18" s="528" t="s">
        <v>297</v>
      </c>
      <c r="DY18" s="524" t="s">
        <v>131</v>
      </c>
    </row>
    <row r="19" spans="1:129" s="2" customFormat="1" ht="20.399999999999999" x14ac:dyDescent="0.25">
      <c r="A19" s="490" t="str">
        <f t="shared" si="17"/>
        <v>1.1.05</v>
      </c>
      <c r="B19" s="124" t="s">
        <v>280</v>
      </c>
      <c r="C19" s="142" t="s">
        <v>289</v>
      </c>
      <c r="D19" s="132"/>
      <c r="E19" s="133"/>
      <c r="F19" s="133"/>
      <c r="G19" s="11"/>
      <c r="H19" s="132" t="s">
        <v>136</v>
      </c>
      <c r="I19" s="133"/>
      <c r="J19" s="133"/>
      <c r="K19" s="133"/>
      <c r="L19" s="133"/>
      <c r="M19" s="133"/>
      <c r="N19" s="133"/>
      <c r="O19" s="11"/>
      <c r="P19" s="147"/>
      <c r="Q19" s="147"/>
      <c r="R19" s="132"/>
      <c r="S19" s="133"/>
      <c r="T19" s="133"/>
      <c r="U19" s="133"/>
      <c r="V19" s="133"/>
      <c r="W19" s="133"/>
      <c r="X19" s="11"/>
      <c r="Y19" s="8">
        <v>45</v>
      </c>
      <c r="Z19" s="147">
        <f t="shared" si="18"/>
        <v>1.5</v>
      </c>
      <c r="AA19" s="9">
        <f t="shared" si="19"/>
        <v>14</v>
      </c>
      <c r="AB19" s="9">
        <f t="shared" si="19"/>
        <v>0</v>
      </c>
      <c r="AC19" s="9">
        <f t="shared" si="19"/>
        <v>8</v>
      </c>
      <c r="AD19" s="9">
        <f t="shared" si="20"/>
        <v>23</v>
      </c>
      <c r="AE19" s="241">
        <v>14</v>
      </c>
      <c r="AF19" s="241"/>
      <c r="AG19" s="241">
        <v>8</v>
      </c>
      <c r="AH19" s="493">
        <f t="shared" si="21"/>
        <v>1.5</v>
      </c>
      <c r="AI19" s="241"/>
      <c r="AJ19" s="241"/>
      <c r="AK19" s="241"/>
      <c r="AL19" s="493">
        <f t="shared" ref="AL19:AL38" si="53">BN19</f>
        <v>0</v>
      </c>
      <c r="AM19" s="241"/>
      <c r="AN19" s="241"/>
      <c r="AO19" s="241"/>
      <c r="AP19" s="493">
        <f t="shared" ref="AP19:AP38" si="54">BO19</f>
        <v>0</v>
      </c>
      <c r="AQ19" s="241"/>
      <c r="AR19" s="241"/>
      <c r="AS19" s="241"/>
      <c r="AT19" s="493">
        <f t="shared" ref="AT19:AT38" si="55">BP19</f>
        <v>0</v>
      </c>
      <c r="AU19" s="241"/>
      <c r="AV19" s="241"/>
      <c r="AW19" s="241"/>
      <c r="AX19" s="493">
        <f t="shared" ref="AX19:AX38" si="56">BQ19</f>
        <v>0</v>
      </c>
      <c r="AY19" s="241"/>
      <c r="AZ19" s="241"/>
      <c r="BA19" s="241"/>
      <c r="BB19" s="493">
        <f t="shared" ref="BB19:BB38" si="57">BR19</f>
        <v>0</v>
      </c>
      <c r="BC19" s="241"/>
      <c r="BD19" s="241"/>
      <c r="BE19" s="241"/>
      <c r="BF19" s="493">
        <f t="shared" ref="BF19:BF38" si="58">BS19</f>
        <v>0</v>
      </c>
      <c r="BG19" s="241"/>
      <c r="BH19" s="241"/>
      <c r="BI19" s="241"/>
      <c r="BJ19" s="493">
        <f t="shared" ref="BJ19:BJ38" si="59">BT19</f>
        <v>0</v>
      </c>
      <c r="BK19" s="63">
        <f t="shared" si="0"/>
        <v>0.51111111111111107</v>
      </c>
      <c r="BL19" s="127" t="str">
        <f t="shared" si="1"/>
        <v/>
      </c>
      <c r="BM19" s="14">
        <f t="shared" si="36"/>
        <v>1.5</v>
      </c>
      <c r="BN19" s="14">
        <f t="shared" si="37"/>
        <v>0</v>
      </c>
      <c r="BO19" s="14">
        <f t="shared" si="38"/>
        <v>0</v>
      </c>
      <c r="BP19" s="14">
        <f t="shared" si="39"/>
        <v>0</v>
      </c>
      <c r="BQ19" s="14">
        <f t="shared" si="40"/>
        <v>0</v>
      </c>
      <c r="BR19" s="14">
        <f t="shared" si="41"/>
        <v>0</v>
      </c>
      <c r="BS19" s="14">
        <f t="shared" si="42"/>
        <v>0</v>
      </c>
      <c r="BT19" s="14">
        <f t="shared" si="43"/>
        <v>0</v>
      </c>
      <c r="BU19" s="92">
        <f t="shared" si="23"/>
        <v>1.5</v>
      </c>
      <c r="BX19" s="14">
        <f t="shared" si="45"/>
        <v>1.5</v>
      </c>
      <c r="BY19" s="14">
        <f t="shared" si="46"/>
        <v>0</v>
      </c>
      <c r="BZ19" s="14">
        <f t="shared" si="47"/>
        <v>0</v>
      </c>
      <c r="CA19" s="14">
        <f t="shared" si="48"/>
        <v>0</v>
      </c>
      <c r="CB19" s="14">
        <f t="shared" si="49"/>
        <v>0</v>
      </c>
      <c r="CC19" s="14">
        <f t="shared" si="50"/>
        <v>0</v>
      </c>
      <c r="CD19" s="14">
        <f t="shared" si="51"/>
        <v>0</v>
      </c>
      <c r="CE19" s="14">
        <f t="shared" si="52"/>
        <v>0</v>
      </c>
      <c r="CF19" s="213">
        <f t="shared" si="24"/>
        <v>1.5</v>
      </c>
      <c r="CG19" s="227">
        <f t="shared" si="25"/>
        <v>1.5</v>
      </c>
      <c r="CI19" s="75">
        <f t="shared" si="26"/>
        <v>0</v>
      </c>
      <c r="CJ19" s="75">
        <f t="shared" si="27"/>
        <v>0</v>
      </c>
      <c r="CK19" s="75">
        <f t="shared" si="28"/>
        <v>0</v>
      </c>
      <c r="CL19" s="75">
        <f t="shared" si="29"/>
        <v>0</v>
      </c>
      <c r="CM19" s="75">
        <f t="shared" si="30"/>
        <v>0</v>
      </c>
      <c r="CN19" s="75">
        <f t="shared" si="31"/>
        <v>0</v>
      </c>
      <c r="CO19" s="75">
        <f t="shared" si="32"/>
        <v>0</v>
      </c>
      <c r="CP19" s="75">
        <f t="shared" si="33"/>
        <v>0</v>
      </c>
      <c r="CQ19" s="87">
        <f t="shared" si="34"/>
        <v>0</v>
      </c>
      <c r="CR19" s="75">
        <f t="shared" si="9"/>
        <v>1</v>
      </c>
      <c r="CS19" s="75">
        <f t="shared" si="10"/>
        <v>0</v>
      </c>
      <c r="CT19" s="76">
        <f t="shared" si="11"/>
        <v>0</v>
      </c>
      <c r="CU19" s="75">
        <f t="shared" si="12"/>
        <v>0</v>
      </c>
      <c r="CV19" s="75">
        <f t="shared" si="13"/>
        <v>0</v>
      </c>
      <c r="CW19" s="75">
        <f t="shared" si="14"/>
        <v>0</v>
      </c>
      <c r="CX19" s="75">
        <f t="shared" si="15"/>
        <v>0</v>
      </c>
      <c r="CY19" s="75">
        <f t="shared" si="16"/>
        <v>0</v>
      </c>
      <c r="CZ19" s="86">
        <f t="shared" si="35"/>
        <v>1</v>
      </c>
      <c r="DD19" s="66">
        <f>SUM($AE19:$AG19)+SUM($AI19:$AK19)+SUM($AM19:AO19)+SUM($AQ19:AS19)+SUM($AU19:AW19)+SUM($AY19:BA19)+SUM($BC19:BE19)+SUM($BG19:BI19)</f>
        <v>22</v>
      </c>
      <c r="DE19"/>
      <c r="DF19">
        <f t="shared" si="44"/>
        <v>5</v>
      </c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X19" s="529"/>
      <c r="DY19" s="525" t="s">
        <v>106</v>
      </c>
    </row>
    <row r="20" spans="1:129" s="2" customFormat="1" x14ac:dyDescent="0.25">
      <c r="A20" s="490" t="str">
        <f t="shared" si="17"/>
        <v>1.1.06</v>
      </c>
      <c r="B20" s="124" t="s">
        <v>163</v>
      </c>
      <c r="C20" s="142" t="s">
        <v>296</v>
      </c>
      <c r="D20" s="132"/>
      <c r="E20" s="133"/>
      <c r="F20" s="133"/>
      <c r="G20" s="11"/>
      <c r="H20" s="132" t="s">
        <v>136</v>
      </c>
      <c r="I20" s="133"/>
      <c r="J20" s="133"/>
      <c r="K20" s="133"/>
      <c r="L20" s="133"/>
      <c r="M20" s="133"/>
      <c r="N20" s="133"/>
      <c r="O20" s="11"/>
      <c r="P20" s="147"/>
      <c r="Q20" s="147"/>
      <c r="R20" s="132"/>
      <c r="S20" s="133"/>
      <c r="T20" s="133"/>
      <c r="U20" s="133"/>
      <c r="V20" s="133"/>
      <c r="W20" s="133"/>
      <c r="X20" s="11"/>
      <c r="Y20" s="8">
        <v>90</v>
      </c>
      <c r="Z20" s="147">
        <f t="shared" si="18"/>
        <v>3</v>
      </c>
      <c r="AA20" s="9">
        <f t="shared" si="19"/>
        <v>14</v>
      </c>
      <c r="AB20" s="9">
        <f t="shared" si="19"/>
        <v>0</v>
      </c>
      <c r="AC20" s="9">
        <f t="shared" si="19"/>
        <v>14</v>
      </c>
      <c r="AD20" s="9">
        <f t="shared" si="20"/>
        <v>62</v>
      </c>
      <c r="AE20" s="241">
        <v>14</v>
      </c>
      <c r="AF20" s="241"/>
      <c r="AG20" s="241">
        <v>14</v>
      </c>
      <c r="AH20" s="493">
        <f t="shared" si="21"/>
        <v>3</v>
      </c>
      <c r="AI20" s="241"/>
      <c r="AJ20" s="241"/>
      <c r="AK20" s="241"/>
      <c r="AL20" s="493">
        <f t="shared" si="53"/>
        <v>0</v>
      </c>
      <c r="AM20" s="241"/>
      <c r="AN20" s="241"/>
      <c r="AO20" s="241"/>
      <c r="AP20" s="493">
        <f t="shared" si="54"/>
        <v>0</v>
      </c>
      <c r="AQ20" s="241"/>
      <c r="AR20" s="241"/>
      <c r="AS20" s="241"/>
      <c r="AT20" s="493">
        <f t="shared" si="55"/>
        <v>0</v>
      </c>
      <c r="AU20" s="241"/>
      <c r="AV20" s="241"/>
      <c r="AW20" s="241"/>
      <c r="AX20" s="493">
        <f t="shared" si="56"/>
        <v>0</v>
      </c>
      <c r="AY20" s="241"/>
      <c r="AZ20" s="241"/>
      <c r="BA20" s="241"/>
      <c r="BB20" s="493">
        <f t="shared" si="57"/>
        <v>0</v>
      </c>
      <c r="BC20" s="241"/>
      <c r="BD20" s="241"/>
      <c r="BE20" s="241"/>
      <c r="BF20" s="493">
        <f t="shared" si="58"/>
        <v>0</v>
      </c>
      <c r="BG20" s="241"/>
      <c r="BH20" s="241"/>
      <c r="BI20" s="241"/>
      <c r="BJ20" s="493">
        <f t="shared" si="59"/>
        <v>0</v>
      </c>
      <c r="BK20" s="63">
        <f t="shared" si="0"/>
        <v>0.68888888888888888</v>
      </c>
      <c r="BL20" s="127" t="str">
        <f t="shared" si="1"/>
        <v/>
      </c>
      <c r="BM20" s="14">
        <f t="shared" si="36"/>
        <v>3</v>
      </c>
      <c r="BN20" s="14">
        <f t="shared" si="37"/>
        <v>0</v>
      </c>
      <c r="BO20" s="14">
        <f t="shared" si="38"/>
        <v>0</v>
      </c>
      <c r="BP20" s="14">
        <f t="shared" si="39"/>
        <v>0</v>
      </c>
      <c r="BQ20" s="14">
        <f t="shared" si="40"/>
        <v>0</v>
      </c>
      <c r="BR20" s="14">
        <f t="shared" si="41"/>
        <v>0</v>
      </c>
      <c r="BS20" s="14">
        <f t="shared" si="42"/>
        <v>0</v>
      </c>
      <c r="BT20" s="14">
        <f t="shared" si="43"/>
        <v>0</v>
      </c>
      <c r="BU20" s="92">
        <f t="shared" si="23"/>
        <v>3</v>
      </c>
      <c r="BX20" s="14">
        <f t="shared" si="45"/>
        <v>3</v>
      </c>
      <c r="BY20" s="14">
        <f t="shared" si="46"/>
        <v>0</v>
      </c>
      <c r="BZ20" s="14">
        <f t="shared" si="47"/>
        <v>0</v>
      </c>
      <c r="CA20" s="14">
        <f t="shared" si="48"/>
        <v>0</v>
      </c>
      <c r="CB20" s="14">
        <f t="shared" si="49"/>
        <v>0</v>
      </c>
      <c r="CC20" s="14">
        <f t="shared" si="50"/>
        <v>0</v>
      </c>
      <c r="CD20" s="14">
        <f t="shared" si="51"/>
        <v>0</v>
      </c>
      <c r="CE20" s="14">
        <f t="shared" si="52"/>
        <v>0</v>
      </c>
      <c r="CF20" s="213">
        <f t="shared" si="24"/>
        <v>3</v>
      </c>
      <c r="CG20" s="227">
        <f>MAX(BX20:CE20)</f>
        <v>3</v>
      </c>
      <c r="CI20" s="75">
        <f t="shared" si="26"/>
        <v>0</v>
      </c>
      <c r="CJ20" s="75">
        <f t="shared" si="27"/>
        <v>0</v>
      </c>
      <c r="CK20" s="75">
        <f t="shared" si="28"/>
        <v>0</v>
      </c>
      <c r="CL20" s="75">
        <f t="shared" si="29"/>
        <v>0</v>
      </c>
      <c r="CM20" s="75">
        <f t="shared" si="30"/>
        <v>0</v>
      </c>
      <c r="CN20" s="75">
        <f t="shared" si="31"/>
        <v>0</v>
      </c>
      <c r="CO20" s="75">
        <f t="shared" si="32"/>
        <v>0</v>
      </c>
      <c r="CP20" s="75">
        <f t="shared" si="33"/>
        <v>0</v>
      </c>
      <c r="CQ20" s="87">
        <f t="shared" si="34"/>
        <v>0</v>
      </c>
      <c r="CR20" s="75">
        <f t="shared" si="9"/>
        <v>1</v>
      </c>
      <c r="CS20" s="75">
        <f t="shared" si="10"/>
        <v>0</v>
      </c>
      <c r="CT20" s="76">
        <f t="shared" si="11"/>
        <v>0</v>
      </c>
      <c r="CU20" s="75">
        <f t="shared" si="12"/>
        <v>0</v>
      </c>
      <c r="CV20" s="75">
        <f t="shared" si="13"/>
        <v>0</v>
      </c>
      <c r="CW20" s="75">
        <f t="shared" si="14"/>
        <v>0</v>
      </c>
      <c r="CX20" s="75">
        <f t="shared" si="15"/>
        <v>0</v>
      </c>
      <c r="CY20" s="75">
        <f t="shared" si="16"/>
        <v>0</v>
      </c>
      <c r="CZ20" s="86">
        <f t="shared" si="35"/>
        <v>1</v>
      </c>
      <c r="DD20" s="66">
        <f>SUM($AE20:$AG20)+SUM($AI20:$AK20)+SUM($AM20:AO20)+SUM($AQ20:AS20)+SUM($AU20:AW20)+SUM($AY20:BA20)+SUM($BC20:BE20)+SUM($BG20:BI20)</f>
        <v>28</v>
      </c>
      <c r="DE20"/>
      <c r="DF20">
        <f t="shared" si="44"/>
        <v>6</v>
      </c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X20" s="529"/>
      <c r="DY20" s="525" t="s">
        <v>107</v>
      </c>
    </row>
    <row r="21" spans="1:129" s="2" customFormat="1" ht="20.399999999999999" x14ac:dyDescent="0.25">
      <c r="A21" s="490" t="str">
        <f t="shared" si="17"/>
        <v>1.1.07</v>
      </c>
      <c r="B21" s="124" t="s">
        <v>164</v>
      </c>
      <c r="C21" s="142" t="s">
        <v>318</v>
      </c>
      <c r="D21" s="132"/>
      <c r="E21" s="133"/>
      <c r="F21" s="133"/>
      <c r="G21" s="11"/>
      <c r="H21" s="132">
        <v>5</v>
      </c>
      <c r="I21" s="133"/>
      <c r="J21" s="133"/>
      <c r="K21" s="133"/>
      <c r="L21" s="133"/>
      <c r="M21" s="133"/>
      <c r="N21" s="133"/>
      <c r="O21" s="11"/>
      <c r="P21" s="147"/>
      <c r="Q21" s="147"/>
      <c r="R21" s="132"/>
      <c r="S21" s="133"/>
      <c r="T21" s="133"/>
      <c r="U21" s="133"/>
      <c r="V21" s="133"/>
      <c r="W21" s="133"/>
      <c r="X21" s="11"/>
      <c r="Y21" s="8">
        <v>90</v>
      </c>
      <c r="Z21" s="147">
        <f t="shared" si="18"/>
        <v>3</v>
      </c>
      <c r="AA21" s="9">
        <f t="shared" si="19"/>
        <v>14</v>
      </c>
      <c r="AB21" s="9">
        <f t="shared" si="19"/>
        <v>0</v>
      </c>
      <c r="AC21" s="9">
        <f t="shared" si="19"/>
        <v>14</v>
      </c>
      <c r="AD21" s="9">
        <f t="shared" si="20"/>
        <v>62</v>
      </c>
      <c r="AE21" s="241"/>
      <c r="AF21" s="241"/>
      <c r="AG21" s="241"/>
      <c r="AH21" s="493">
        <f t="shared" ref="AH21:AH26" si="60">BM21</f>
        <v>0</v>
      </c>
      <c r="AI21" s="241"/>
      <c r="AJ21" s="241"/>
      <c r="AK21" s="241"/>
      <c r="AL21" s="493">
        <f t="shared" ref="AL21:AL26" si="61">BN21</f>
        <v>0</v>
      </c>
      <c r="AM21" s="241"/>
      <c r="AN21" s="241"/>
      <c r="AO21" s="241"/>
      <c r="AP21" s="493">
        <f t="shared" ref="AP21:AP26" si="62">BO21</f>
        <v>0</v>
      </c>
      <c r="AQ21" s="241"/>
      <c r="AR21" s="241">
        <v>0</v>
      </c>
      <c r="AS21" s="241"/>
      <c r="AT21" s="493">
        <f t="shared" ref="AT21:AT26" si="63">BP21</f>
        <v>0</v>
      </c>
      <c r="AU21" s="241">
        <v>14</v>
      </c>
      <c r="AV21" s="241"/>
      <c r="AW21" s="241">
        <v>14</v>
      </c>
      <c r="AX21" s="493">
        <f t="shared" ref="AX21:AX26" si="64">BQ21</f>
        <v>3</v>
      </c>
      <c r="AY21" s="241"/>
      <c r="AZ21" s="241"/>
      <c r="BA21" s="241"/>
      <c r="BB21" s="493">
        <f t="shared" ref="BB21:BB26" si="65">BR21</f>
        <v>0</v>
      </c>
      <c r="BC21" s="241"/>
      <c r="BD21" s="241"/>
      <c r="BE21" s="241"/>
      <c r="BF21" s="493">
        <f t="shared" ref="BF21:BF26" si="66">BS21</f>
        <v>0</v>
      </c>
      <c r="BG21" s="241"/>
      <c r="BH21" s="241"/>
      <c r="BI21" s="241"/>
      <c r="BJ21" s="493">
        <f t="shared" ref="BJ21:BJ26" si="67">BT21</f>
        <v>0</v>
      </c>
      <c r="BK21" s="63">
        <f t="shared" si="0"/>
        <v>0.68888888888888888</v>
      </c>
      <c r="BL21" s="127" t="str">
        <f t="shared" si="1"/>
        <v/>
      </c>
      <c r="BM21" s="14">
        <f t="shared" si="36"/>
        <v>0</v>
      </c>
      <c r="BN21" s="14">
        <f t="shared" si="37"/>
        <v>0</v>
      </c>
      <c r="BO21" s="14">
        <f t="shared" si="38"/>
        <v>0</v>
      </c>
      <c r="BP21" s="14">
        <f t="shared" si="39"/>
        <v>0</v>
      </c>
      <c r="BQ21" s="14">
        <f t="shared" si="40"/>
        <v>3</v>
      </c>
      <c r="BR21" s="14">
        <f t="shared" si="41"/>
        <v>0</v>
      </c>
      <c r="BS21" s="14">
        <f t="shared" si="42"/>
        <v>0</v>
      </c>
      <c r="BT21" s="14">
        <f t="shared" si="43"/>
        <v>0</v>
      </c>
      <c r="BU21" s="92">
        <f t="shared" si="23"/>
        <v>3</v>
      </c>
      <c r="BX21" s="14">
        <f t="shared" si="45"/>
        <v>0</v>
      </c>
      <c r="BY21" s="14">
        <f t="shared" si="46"/>
        <v>0</v>
      </c>
      <c r="BZ21" s="14">
        <f t="shared" si="47"/>
        <v>0</v>
      </c>
      <c r="CA21" s="14">
        <f t="shared" si="48"/>
        <v>0</v>
      </c>
      <c r="CB21" s="14">
        <f t="shared" si="49"/>
        <v>3</v>
      </c>
      <c r="CC21" s="14">
        <f t="shared" si="50"/>
        <v>0</v>
      </c>
      <c r="CD21" s="14">
        <f t="shared" si="51"/>
        <v>0</v>
      </c>
      <c r="CE21" s="14">
        <f t="shared" si="52"/>
        <v>0</v>
      </c>
      <c r="CF21" s="213">
        <f t="shared" si="24"/>
        <v>3</v>
      </c>
      <c r="CG21" s="227">
        <f t="shared" si="25"/>
        <v>3</v>
      </c>
      <c r="CI21" s="75">
        <f t="shared" si="26"/>
        <v>0</v>
      </c>
      <c r="CJ21" s="75">
        <f t="shared" si="27"/>
        <v>0</v>
      </c>
      <c r="CK21" s="75">
        <f t="shared" si="28"/>
        <v>0</v>
      </c>
      <c r="CL21" s="75">
        <f t="shared" si="29"/>
        <v>0</v>
      </c>
      <c r="CM21" s="75">
        <f t="shared" si="30"/>
        <v>0</v>
      </c>
      <c r="CN21" s="75">
        <f t="shared" si="31"/>
        <v>0</v>
      </c>
      <c r="CO21" s="75">
        <f t="shared" si="32"/>
        <v>0</v>
      </c>
      <c r="CP21" s="75">
        <f t="shared" si="33"/>
        <v>0</v>
      </c>
      <c r="CQ21" s="87">
        <f t="shared" si="34"/>
        <v>0</v>
      </c>
      <c r="CR21" s="75">
        <f t="shared" si="9"/>
        <v>0</v>
      </c>
      <c r="CS21" s="75">
        <f t="shared" si="10"/>
        <v>0</v>
      </c>
      <c r="CT21" s="76">
        <f t="shared" si="11"/>
        <v>0</v>
      </c>
      <c r="CU21" s="75">
        <f t="shared" si="12"/>
        <v>0</v>
      </c>
      <c r="CV21" s="75">
        <f t="shared" si="13"/>
        <v>1</v>
      </c>
      <c r="CW21" s="75">
        <f t="shared" si="14"/>
        <v>0</v>
      </c>
      <c r="CX21" s="75">
        <f t="shared" si="15"/>
        <v>0</v>
      </c>
      <c r="CY21" s="75">
        <f t="shared" si="16"/>
        <v>0</v>
      </c>
      <c r="CZ21" s="86">
        <f t="shared" si="35"/>
        <v>1</v>
      </c>
      <c r="DD21" s="66">
        <f>SUM($AE21:$AG21)+SUM($AI21:$AK21)+SUM($AM21:AO21)+SUM($AQ21:AS21)+SUM($AU21:AW21)+SUM($AY21:BA21)+SUM($BC21:BE21)+SUM($BG21:BI21)</f>
        <v>28</v>
      </c>
      <c r="DE21"/>
      <c r="DF21">
        <f t="shared" si="44"/>
        <v>7</v>
      </c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X21" s="529"/>
      <c r="DY21" s="525" t="s">
        <v>294</v>
      </c>
    </row>
    <row r="22" spans="1:129" s="2" customFormat="1" x14ac:dyDescent="0.25">
      <c r="A22" s="490" t="str">
        <f t="shared" si="17"/>
        <v>1.1.08</v>
      </c>
      <c r="B22" s="536" t="s">
        <v>336</v>
      </c>
      <c r="C22" s="142" t="s">
        <v>91</v>
      </c>
      <c r="D22" s="132"/>
      <c r="E22" s="133"/>
      <c r="F22" s="133"/>
      <c r="G22" s="11"/>
      <c r="H22" s="132">
        <v>6</v>
      </c>
      <c r="I22" s="133"/>
      <c r="J22" s="133"/>
      <c r="K22" s="133"/>
      <c r="L22" s="133"/>
      <c r="M22" s="133"/>
      <c r="N22" s="133"/>
      <c r="O22" s="11"/>
      <c r="P22" s="147"/>
      <c r="Q22" s="147"/>
      <c r="R22" s="132"/>
      <c r="S22" s="133"/>
      <c r="T22" s="133"/>
      <c r="U22" s="133"/>
      <c r="V22" s="133"/>
      <c r="W22" s="133"/>
      <c r="X22" s="11"/>
      <c r="Y22" s="8">
        <v>90</v>
      </c>
      <c r="Z22" s="147">
        <f t="shared" si="18"/>
        <v>3</v>
      </c>
      <c r="AA22" s="9">
        <f t="shared" si="19"/>
        <v>14</v>
      </c>
      <c r="AB22" s="9">
        <f t="shared" si="19"/>
        <v>0</v>
      </c>
      <c r="AC22" s="9">
        <f t="shared" si="19"/>
        <v>14</v>
      </c>
      <c r="AD22" s="9">
        <f t="shared" si="20"/>
        <v>62</v>
      </c>
      <c r="AE22" s="241"/>
      <c r="AF22" s="241"/>
      <c r="AG22" s="241"/>
      <c r="AH22" s="493">
        <f t="shared" si="60"/>
        <v>0</v>
      </c>
      <c r="AI22" s="241"/>
      <c r="AJ22" s="241"/>
      <c r="AK22" s="241"/>
      <c r="AL22" s="493">
        <f t="shared" si="61"/>
        <v>0</v>
      </c>
      <c r="AM22" s="241"/>
      <c r="AN22" s="241"/>
      <c r="AO22" s="241"/>
      <c r="AP22" s="493">
        <f t="shared" si="62"/>
        <v>0</v>
      </c>
      <c r="AQ22" s="241"/>
      <c r="AR22" s="241"/>
      <c r="AS22" s="241"/>
      <c r="AT22" s="493">
        <f t="shared" si="63"/>
        <v>0</v>
      </c>
      <c r="AU22" s="241"/>
      <c r="AV22" s="241"/>
      <c r="AW22" s="241"/>
      <c r="AX22" s="493">
        <f t="shared" si="64"/>
        <v>0</v>
      </c>
      <c r="AY22" s="241">
        <v>14</v>
      </c>
      <c r="AZ22" s="241"/>
      <c r="BA22" s="241">
        <v>14</v>
      </c>
      <c r="BB22" s="493">
        <f t="shared" si="65"/>
        <v>3</v>
      </c>
      <c r="BC22" s="241"/>
      <c r="BD22" s="241"/>
      <c r="BE22" s="241"/>
      <c r="BF22" s="493">
        <f t="shared" si="66"/>
        <v>0</v>
      </c>
      <c r="BG22" s="241"/>
      <c r="BH22" s="241"/>
      <c r="BI22" s="241"/>
      <c r="BJ22" s="493">
        <f t="shared" si="67"/>
        <v>0</v>
      </c>
      <c r="BK22" s="63">
        <f t="shared" si="0"/>
        <v>0.68888888888888888</v>
      </c>
      <c r="BL22" s="127" t="str">
        <f t="shared" si="1"/>
        <v/>
      </c>
      <c r="BM22" s="14">
        <f t="shared" si="36"/>
        <v>0</v>
      </c>
      <c r="BN22" s="14">
        <f t="shared" si="37"/>
        <v>0</v>
      </c>
      <c r="BO22" s="14">
        <f t="shared" si="38"/>
        <v>0</v>
      </c>
      <c r="BP22" s="14">
        <f t="shared" si="39"/>
        <v>0</v>
      </c>
      <c r="BQ22" s="14">
        <f t="shared" si="40"/>
        <v>0</v>
      </c>
      <c r="BR22" s="14">
        <f t="shared" si="41"/>
        <v>3</v>
      </c>
      <c r="BS22" s="14">
        <f t="shared" si="42"/>
        <v>0</v>
      </c>
      <c r="BT22" s="14">
        <f t="shared" si="43"/>
        <v>0</v>
      </c>
      <c r="BU22" s="92">
        <f t="shared" si="23"/>
        <v>3</v>
      </c>
      <c r="BX22" s="14">
        <f t="shared" si="45"/>
        <v>0</v>
      </c>
      <c r="BY22" s="14">
        <f t="shared" si="46"/>
        <v>0</v>
      </c>
      <c r="BZ22" s="14">
        <f t="shared" si="47"/>
        <v>0</v>
      </c>
      <c r="CA22" s="14">
        <f t="shared" si="48"/>
        <v>0</v>
      </c>
      <c r="CB22" s="14">
        <f t="shared" si="49"/>
        <v>0</v>
      </c>
      <c r="CC22" s="14">
        <f t="shared" si="50"/>
        <v>3</v>
      </c>
      <c r="CD22" s="14">
        <f t="shared" si="51"/>
        <v>0</v>
      </c>
      <c r="CE22" s="14">
        <f t="shared" si="52"/>
        <v>0</v>
      </c>
      <c r="CF22" s="213">
        <f t="shared" si="24"/>
        <v>3</v>
      </c>
      <c r="CG22" s="227">
        <f t="shared" si="25"/>
        <v>3</v>
      </c>
      <c r="CI22" s="75">
        <f t="shared" si="26"/>
        <v>0</v>
      </c>
      <c r="CJ22" s="75">
        <f t="shared" si="27"/>
        <v>0</v>
      </c>
      <c r="CK22" s="75">
        <f t="shared" si="28"/>
        <v>0</v>
      </c>
      <c r="CL22" s="75">
        <f t="shared" si="29"/>
        <v>0</v>
      </c>
      <c r="CM22" s="75">
        <f t="shared" si="30"/>
        <v>0</v>
      </c>
      <c r="CN22" s="75">
        <f t="shared" si="31"/>
        <v>0</v>
      </c>
      <c r="CO22" s="75">
        <f t="shared" si="32"/>
        <v>0</v>
      </c>
      <c r="CP22" s="75">
        <f t="shared" si="33"/>
        <v>0</v>
      </c>
      <c r="CQ22" s="87">
        <f t="shared" si="34"/>
        <v>0</v>
      </c>
      <c r="CR22" s="75">
        <f t="shared" si="9"/>
        <v>0</v>
      </c>
      <c r="CS22" s="75">
        <f t="shared" si="10"/>
        <v>0</v>
      </c>
      <c r="CT22" s="76">
        <f t="shared" si="11"/>
        <v>0</v>
      </c>
      <c r="CU22" s="75">
        <f t="shared" si="12"/>
        <v>0</v>
      </c>
      <c r="CV22" s="75">
        <f t="shared" si="13"/>
        <v>0</v>
      </c>
      <c r="CW22" s="75">
        <f t="shared" si="14"/>
        <v>1</v>
      </c>
      <c r="CX22" s="75">
        <f t="shared" si="15"/>
        <v>0</v>
      </c>
      <c r="CY22" s="75">
        <f t="shared" si="16"/>
        <v>0</v>
      </c>
      <c r="CZ22" s="86">
        <f t="shared" si="35"/>
        <v>1</v>
      </c>
      <c r="DD22" s="66">
        <f>SUM($AE22:$AG22)+SUM($AI22:$AK22)+SUM($AM22:AO22)+SUM($AQ22:AS22)+SUM($AU22:AW22)+SUM($AY22:BA22)+SUM($BC22:BE22)+SUM($BG22:BI22)</f>
        <v>28</v>
      </c>
      <c r="DE22"/>
      <c r="DF22">
        <f t="shared" si="44"/>
        <v>8</v>
      </c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X22" s="529"/>
      <c r="DY22" s="525" t="s">
        <v>125</v>
      </c>
    </row>
    <row r="23" spans="1:129" s="2" customFormat="1" x14ac:dyDescent="0.25">
      <c r="A23" s="490" t="str">
        <f t="shared" si="17"/>
        <v>1.1.09</v>
      </c>
      <c r="B23" s="536" t="s">
        <v>338</v>
      </c>
      <c r="C23" s="142" t="s">
        <v>106</v>
      </c>
      <c r="D23" s="132"/>
      <c r="E23" s="133"/>
      <c r="F23" s="133"/>
      <c r="G23" s="11"/>
      <c r="H23" s="132">
        <v>1</v>
      </c>
      <c r="I23" s="133"/>
      <c r="J23" s="133"/>
      <c r="K23" s="133"/>
      <c r="L23" s="133"/>
      <c r="M23" s="133"/>
      <c r="N23" s="133"/>
      <c r="O23" s="11"/>
      <c r="P23" s="147"/>
      <c r="Q23" s="147"/>
      <c r="R23" s="132"/>
      <c r="S23" s="133"/>
      <c r="T23" s="133"/>
      <c r="U23" s="133"/>
      <c r="V23" s="133"/>
      <c r="W23" s="133"/>
      <c r="X23" s="11"/>
      <c r="Y23" s="8">
        <v>90</v>
      </c>
      <c r="Z23" s="147">
        <f t="shared" si="18"/>
        <v>3</v>
      </c>
      <c r="AA23" s="9">
        <f t="shared" si="19"/>
        <v>14</v>
      </c>
      <c r="AB23" s="9">
        <f t="shared" si="19"/>
        <v>0</v>
      </c>
      <c r="AC23" s="9">
        <f t="shared" si="19"/>
        <v>14</v>
      </c>
      <c r="AD23" s="9">
        <f t="shared" si="20"/>
        <v>62</v>
      </c>
      <c r="AE23" s="241">
        <v>14</v>
      </c>
      <c r="AF23" s="241"/>
      <c r="AG23" s="241">
        <v>14</v>
      </c>
      <c r="AH23" s="493">
        <f t="shared" ref="AH23" si="68">BM23</f>
        <v>3</v>
      </c>
      <c r="AI23" s="241"/>
      <c r="AJ23" s="241"/>
      <c r="AK23" s="241"/>
      <c r="AL23" s="493">
        <f t="shared" ref="AL23" si="69">BN23</f>
        <v>0</v>
      </c>
      <c r="AM23" s="241"/>
      <c r="AN23" s="241"/>
      <c r="AO23" s="241"/>
      <c r="AP23" s="493">
        <f t="shared" ref="AP23" si="70">BO23</f>
        <v>0</v>
      </c>
      <c r="AQ23" s="241"/>
      <c r="AR23" s="241">
        <v>0</v>
      </c>
      <c r="AS23" s="241"/>
      <c r="AT23" s="493">
        <f t="shared" ref="AT23" si="71">BP23</f>
        <v>0</v>
      </c>
      <c r="AU23" s="241"/>
      <c r="AV23" s="241"/>
      <c r="AW23" s="241"/>
      <c r="AX23" s="493">
        <f t="shared" ref="AX23" si="72">BQ23</f>
        <v>0</v>
      </c>
      <c r="AY23" s="241"/>
      <c r="AZ23" s="241"/>
      <c r="BA23" s="241"/>
      <c r="BB23" s="493">
        <f t="shared" ref="BB23" si="73">BR23</f>
        <v>0</v>
      </c>
      <c r="BC23" s="241"/>
      <c r="BD23" s="241"/>
      <c r="BE23" s="241"/>
      <c r="BF23" s="493">
        <f t="shared" si="66"/>
        <v>0</v>
      </c>
      <c r="BG23" s="241"/>
      <c r="BH23" s="241"/>
      <c r="BI23" s="241"/>
      <c r="BJ23" s="493">
        <f t="shared" si="67"/>
        <v>0</v>
      </c>
      <c r="BK23" s="63">
        <f t="shared" si="0"/>
        <v>0.68888888888888888</v>
      </c>
      <c r="BL23" s="127" t="str">
        <f t="shared" si="1"/>
        <v/>
      </c>
      <c r="BM23" s="14">
        <f t="shared" si="36"/>
        <v>3</v>
      </c>
      <c r="BN23" s="14">
        <f t="shared" si="37"/>
        <v>0</v>
      </c>
      <c r="BO23" s="14">
        <f t="shared" si="38"/>
        <v>0</v>
      </c>
      <c r="BP23" s="14">
        <f t="shared" si="39"/>
        <v>0</v>
      </c>
      <c r="BQ23" s="14">
        <f t="shared" si="40"/>
        <v>0</v>
      </c>
      <c r="BR23" s="14">
        <f t="shared" si="41"/>
        <v>0</v>
      </c>
      <c r="BS23" s="14">
        <f t="shared" si="42"/>
        <v>0</v>
      </c>
      <c r="BT23" s="14">
        <f t="shared" si="43"/>
        <v>0</v>
      </c>
      <c r="BU23" s="92">
        <f t="shared" si="23"/>
        <v>3</v>
      </c>
      <c r="BX23" s="14">
        <f t="shared" si="45"/>
        <v>3</v>
      </c>
      <c r="BY23" s="14">
        <f t="shared" si="46"/>
        <v>0</v>
      </c>
      <c r="BZ23" s="14">
        <f t="shared" si="47"/>
        <v>0</v>
      </c>
      <c r="CA23" s="14">
        <f t="shared" si="48"/>
        <v>0</v>
      </c>
      <c r="CB23" s="14">
        <f t="shared" si="49"/>
        <v>0</v>
      </c>
      <c r="CC23" s="14">
        <f t="shared" si="50"/>
        <v>0</v>
      </c>
      <c r="CD23" s="14">
        <f t="shared" si="51"/>
        <v>0</v>
      </c>
      <c r="CE23" s="14">
        <f t="shared" si="52"/>
        <v>0</v>
      </c>
      <c r="CF23" s="213">
        <f t="shared" si="24"/>
        <v>3</v>
      </c>
      <c r="CG23" s="227">
        <f t="shared" si="25"/>
        <v>3</v>
      </c>
      <c r="CI23" s="75">
        <f t="shared" si="26"/>
        <v>0</v>
      </c>
      <c r="CJ23" s="75">
        <f t="shared" si="27"/>
        <v>0</v>
      </c>
      <c r="CK23" s="75">
        <f t="shared" si="28"/>
        <v>0</v>
      </c>
      <c r="CL23" s="75">
        <f t="shared" si="29"/>
        <v>0</v>
      </c>
      <c r="CM23" s="75">
        <f t="shared" si="30"/>
        <v>0</v>
      </c>
      <c r="CN23" s="75">
        <f t="shared" si="31"/>
        <v>0</v>
      </c>
      <c r="CO23" s="75">
        <f t="shared" si="32"/>
        <v>0</v>
      </c>
      <c r="CP23" s="75">
        <f t="shared" si="33"/>
        <v>0</v>
      </c>
      <c r="CQ23" s="87">
        <f t="shared" si="34"/>
        <v>0</v>
      </c>
      <c r="CR23" s="75">
        <f t="shared" si="9"/>
        <v>1</v>
      </c>
      <c r="CS23" s="75">
        <f t="shared" si="10"/>
        <v>0</v>
      </c>
      <c r="CT23" s="76">
        <f t="shared" si="11"/>
        <v>0</v>
      </c>
      <c r="CU23" s="75">
        <f t="shared" si="12"/>
        <v>0</v>
      </c>
      <c r="CV23" s="75">
        <f t="shared" si="13"/>
        <v>0</v>
      </c>
      <c r="CW23" s="75">
        <f t="shared" si="14"/>
        <v>0</v>
      </c>
      <c r="CX23" s="75">
        <f t="shared" si="15"/>
        <v>0</v>
      </c>
      <c r="CY23" s="75">
        <f t="shared" si="16"/>
        <v>0</v>
      </c>
      <c r="CZ23" s="86">
        <f t="shared" si="35"/>
        <v>1</v>
      </c>
      <c r="DD23" s="66">
        <f>SUM($AE23:$AG23)+SUM($AI23:$AK23)+SUM($AM23:AO23)+SUM($AQ23:AS23)+SUM($AU23:AW23)+SUM($AY23:BA23)+SUM($BC23:BE23)+SUM($BG23:BI23)</f>
        <v>28</v>
      </c>
      <c r="DE23"/>
      <c r="DF23">
        <f t="shared" si="44"/>
        <v>9</v>
      </c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X23" s="530"/>
      <c r="DY23" s="526" t="s">
        <v>92</v>
      </c>
    </row>
    <row r="24" spans="1:129" s="2" customFormat="1" x14ac:dyDescent="0.25">
      <c r="A24" s="490" t="str">
        <f t="shared" si="17"/>
        <v>1.1.10</v>
      </c>
      <c r="B24" s="536" t="s">
        <v>321</v>
      </c>
      <c r="C24" s="142" t="s">
        <v>92</v>
      </c>
      <c r="D24" s="540">
        <v>1</v>
      </c>
      <c r="E24" s="541"/>
      <c r="F24" s="133"/>
      <c r="G24" s="11"/>
      <c r="H24" s="132"/>
      <c r="I24" s="133"/>
      <c r="J24" s="133"/>
      <c r="K24" s="133"/>
      <c r="L24" s="133"/>
      <c r="M24" s="133"/>
      <c r="N24" s="133"/>
      <c r="O24" s="11"/>
      <c r="P24" s="147"/>
      <c r="Q24" s="147"/>
      <c r="R24" s="132"/>
      <c r="S24" s="133"/>
      <c r="T24" s="133"/>
      <c r="U24" s="133"/>
      <c r="V24" s="133"/>
      <c r="W24" s="133"/>
      <c r="X24" s="11"/>
      <c r="Y24" s="544">
        <v>120</v>
      </c>
      <c r="Z24" s="147">
        <f t="shared" si="18"/>
        <v>4</v>
      </c>
      <c r="AA24" s="9">
        <f t="shared" si="19"/>
        <v>34</v>
      </c>
      <c r="AB24" s="9">
        <f t="shared" si="19"/>
        <v>0</v>
      </c>
      <c r="AC24" s="9">
        <f t="shared" si="19"/>
        <v>34</v>
      </c>
      <c r="AD24" s="9">
        <f t="shared" si="20"/>
        <v>52</v>
      </c>
      <c r="AE24" s="539">
        <v>34</v>
      </c>
      <c r="AF24" s="539"/>
      <c r="AG24" s="539">
        <v>34</v>
      </c>
      <c r="AH24" s="493">
        <f t="shared" si="60"/>
        <v>4</v>
      </c>
      <c r="AI24" s="539"/>
      <c r="AJ24" s="539"/>
      <c r="AK24" s="539"/>
      <c r="AL24" s="493">
        <f t="shared" si="61"/>
        <v>0</v>
      </c>
      <c r="AM24" s="539"/>
      <c r="AN24" s="539"/>
      <c r="AO24" s="539"/>
      <c r="AP24" s="493">
        <f t="shared" si="62"/>
        <v>0</v>
      </c>
      <c r="AQ24" s="539"/>
      <c r="AR24" s="539"/>
      <c r="AS24" s="539"/>
      <c r="AT24" s="493">
        <f t="shared" si="63"/>
        <v>0</v>
      </c>
      <c r="AU24" s="539"/>
      <c r="AV24" s="539"/>
      <c r="AW24" s="539"/>
      <c r="AX24" s="493">
        <f t="shared" si="64"/>
        <v>0</v>
      </c>
      <c r="AY24" s="539"/>
      <c r="AZ24" s="539"/>
      <c r="BA24" s="539"/>
      <c r="BB24" s="493">
        <f t="shared" si="65"/>
        <v>0</v>
      </c>
      <c r="BC24" s="241"/>
      <c r="BD24" s="241"/>
      <c r="BE24" s="241"/>
      <c r="BF24" s="493">
        <f t="shared" si="66"/>
        <v>0</v>
      </c>
      <c r="BG24" s="241"/>
      <c r="BH24" s="241"/>
      <c r="BI24" s="241"/>
      <c r="BJ24" s="493">
        <f t="shared" si="67"/>
        <v>0</v>
      </c>
      <c r="BK24" s="63">
        <f t="shared" si="0"/>
        <v>0.43333333333333335</v>
      </c>
      <c r="BL24" s="127" t="str">
        <f t="shared" si="1"/>
        <v/>
      </c>
      <c r="BM24" s="14">
        <f t="shared" si="36"/>
        <v>4</v>
      </c>
      <c r="BN24" s="14">
        <f t="shared" si="37"/>
        <v>0</v>
      </c>
      <c r="BO24" s="14">
        <f t="shared" si="38"/>
        <v>0</v>
      </c>
      <c r="BP24" s="14">
        <f t="shared" si="39"/>
        <v>0</v>
      </c>
      <c r="BQ24" s="14">
        <f t="shared" si="40"/>
        <v>0</v>
      </c>
      <c r="BR24" s="14">
        <f t="shared" si="41"/>
        <v>0</v>
      </c>
      <c r="BS24" s="14">
        <f t="shared" si="42"/>
        <v>0</v>
      </c>
      <c r="BT24" s="14">
        <f t="shared" si="43"/>
        <v>0</v>
      </c>
      <c r="BU24" s="92">
        <f t="shared" si="23"/>
        <v>4</v>
      </c>
      <c r="BX24" s="14">
        <f t="shared" si="45"/>
        <v>4</v>
      </c>
      <c r="BY24" s="14">
        <f t="shared" si="46"/>
        <v>0</v>
      </c>
      <c r="BZ24" s="14">
        <f t="shared" si="47"/>
        <v>0</v>
      </c>
      <c r="CA24" s="14">
        <f t="shared" si="48"/>
        <v>0</v>
      </c>
      <c r="CB24" s="14">
        <f t="shared" si="49"/>
        <v>0</v>
      </c>
      <c r="CC24" s="14">
        <f t="shared" si="50"/>
        <v>0</v>
      </c>
      <c r="CD24" s="14">
        <f t="shared" si="51"/>
        <v>0</v>
      </c>
      <c r="CE24" s="14">
        <f t="shared" si="52"/>
        <v>0</v>
      </c>
      <c r="CF24" s="213">
        <f t="shared" si="24"/>
        <v>4</v>
      </c>
      <c r="CG24" s="227">
        <f t="shared" si="25"/>
        <v>4</v>
      </c>
      <c r="CI24" s="75">
        <f t="shared" si="26"/>
        <v>1</v>
      </c>
      <c r="CJ24" s="75">
        <f t="shared" si="27"/>
        <v>0</v>
      </c>
      <c r="CK24" s="75">
        <f t="shared" si="28"/>
        <v>0</v>
      </c>
      <c r="CL24" s="75">
        <f t="shared" si="29"/>
        <v>0</v>
      </c>
      <c r="CM24" s="75">
        <f t="shared" si="30"/>
        <v>0</v>
      </c>
      <c r="CN24" s="75">
        <f t="shared" si="31"/>
        <v>0</v>
      </c>
      <c r="CO24" s="75">
        <f t="shared" si="32"/>
        <v>0</v>
      </c>
      <c r="CP24" s="75">
        <f t="shared" si="33"/>
        <v>0</v>
      </c>
      <c r="CQ24" s="87">
        <f t="shared" si="34"/>
        <v>1</v>
      </c>
      <c r="CR24" s="75">
        <f t="shared" si="9"/>
        <v>0</v>
      </c>
      <c r="CS24" s="75">
        <f t="shared" si="10"/>
        <v>0</v>
      </c>
      <c r="CT24" s="76">
        <f t="shared" si="11"/>
        <v>0</v>
      </c>
      <c r="CU24" s="75">
        <f t="shared" si="12"/>
        <v>0</v>
      </c>
      <c r="CV24" s="75">
        <f t="shared" si="13"/>
        <v>0</v>
      </c>
      <c r="CW24" s="75">
        <f t="shared" si="14"/>
        <v>0</v>
      </c>
      <c r="CX24" s="75">
        <f t="shared" si="15"/>
        <v>0</v>
      </c>
      <c r="CY24" s="75">
        <f t="shared" si="16"/>
        <v>0</v>
      </c>
      <c r="CZ24" s="86">
        <f t="shared" si="35"/>
        <v>0</v>
      </c>
      <c r="DD24" s="66">
        <f>SUM($AE24:$AG24)+SUM($AI24:$AK24)+SUM($AM24:AO24)+SUM($AQ24:AS24)+SUM($AU24:AW24)+SUM($AY24:BA24)+SUM($BC24:BE24)+SUM($BG24:BI24)</f>
        <v>68</v>
      </c>
      <c r="DE24"/>
      <c r="DF24">
        <f t="shared" si="44"/>
        <v>10</v>
      </c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X24" s="528" t="s">
        <v>316</v>
      </c>
      <c r="DY24" s="524" t="s">
        <v>105</v>
      </c>
    </row>
    <row r="25" spans="1:129" s="2" customFormat="1" x14ac:dyDescent="0.25">
      <c r="A25" s="490" t="str">
        <f t="shared" si="17"/>
        <v>1.1.11</v>
      </c>
      <c r="B25" s="536" t="s">
        <v>322</v>
      </c>
      <c r="C25" s="142" t="s">
        <v>91</v>
      </c>
      <c r="D25" s="540">
        <v>2</v>
      </c>
      <c r="E25" s="541"/>
      <c r="F25" s="133"/>
      <c r="G25" s="11"/>
      <c r="H25" s="132"/>
      <c r="I25" s="133"/>
      <c r="J25" s="133"/>
      <c r="K25" s="133"/>
      <c r="L25" s="133"/>
      <c r="M25" s="133"/>
      <c r="N25" s="133"/>
      <c r="O25" s="11"/>
      <c r="P25" s="147"/>
      <c r="Q25" s="147"/>
      <c r="R25" s="132"/>
      <c r="S25" s="133"/>
      <c r="T25" s="133"/>
      <c r="U25" s="133"/>
      <c r="V25" s="133"/>
      <c r="W25" s="133"/>
      <c r="X25" s="11"/>
      <c r="Y25" s="544">
        <v>120</v>
      </c>
      <c r="Z25" s="147">
        <f t="shared" si="18"/>
        <v>4</v>
      </c>
      <c r="AA25" s="9">
        <f t="shared" si="19"/>
        <v>14</v>
      </c>
      <c r="AB25" s="9">
        <f t="shared" si="19"/>
        <v>0</v>
      </c>
      <c r="AC25" s="9">
        <f t="shared" si="19"/>
        <v>14</v>
      </c>
      <c r="AD25" s="9">
        <f t="shared" si="20"/>
        <v>92</v>
      </c>
      <c r="AE25" s="539"/>
      <c r="AF25" s="539"/>
      <c r="AG25" s="539"/>
      <c r="AH25" s="493">
        <f t="shared" si="60"/>
        <v>0</v>
      </c>
      <c r="AI25" s="539">
        <v>14</v>
      </c>
      <c r="AJ25" s="539"/>
      <c r="AK25" s="539">
        <v>14</v>
      </c>
      <c r="AL25" s="493">
        <f t="shared" si="61"/>
        <v>4</v>
      </c>
      <c r="AM25" s="539"/>
      <c r="AN25" s="539"/>
      <c r="AO25" s="539"/>
      <c r="AP25" s="493">
        <f t="shared" si="62"/>
        <v>0</v>
      </c>
      <c r="AQ25" s="539"/>
      <c r="AR25" s="539"/>
      <c r="AS25" s="539"/>
      <c r="AT25" s="493">
        <f t="shared" si="63"/>
        <v>0</v>
      </c>
      <c r="AU25" s="539"/>
      <c r="AV25" s="539"/>
      <c r="AW25" s="539"/>
      <c r="AX25" s="493">
        <f t="shared" si="64"/>
        <v>0</v>
      </c>
      <c r="AY25" s="539"/>
      <c r="AZ25" s="539"/>
      <c r="BA25" s="539"/>
      <c r="BB25" s="493">
        <f t="shared" si="65"/>
        <v>0</v>
      </c>
      <c r="BC25" s="241"/>
      <c r="BD25" s="241"/>
      <c r="BE25" s="241"/>
      <c r="BF25" s="493">
        <f t="shared" si="66"/>
        <v>0</v>
      </c>
      <c r="BG25" s="241"/>
      <c r="BH25" s="241"/>
      <c r="BI25" s="241"/>
      <c r="BJ25" s="493">
        <f t="shared" si="67"/>
        <v>0</v>
      </c>
      <c r="BK25" s="63">
        <f t="shared" si="0"/>
        <v>0.76666666666666672</v>
      </c>
      <c r="BL25" s="127" t="str">
        <f t="shared" si="1"/>
        <v/>
      </c>
      <c r="BM25" s="14">
        <f t="shared" si="36"/>
        <v>0</v>
      </c>
      <c r="BN25" s="14">
        <f t="shared" si="37"/>
        <v>4</v>
      </c>
      <c r="BO25" s="14">
        <f t="shared" si="38"/>
        <v>0</v>
      </c>
      <c r="BP25" s="14">
        <f t="shared" si="39"/>
        <v>0</v>
      </c>
      <c r="BQ25" s="14">
        <f t="shared" si="40"/>
        <v>0</v>
      </c>
      <c r="BR25" s="14">
        <f t="shared" si="41"/>
        <v>0</v>
      </c>
      <c r="BS25" s="14">
        <f t="shared" si="42"/>
        <v>0</v>
      </c>
      <c r="BT25" s="14">
        <f t="shared" si="43"/>
        <v>0</v>
      </c>
      <c r="BU25" s="92">
        <f t="shared" si="23"/>
        <v>4</v>
      </c>
      <c r="BX25" s="14">
        <f t="shared" si="45"/>
        <v>0</v>
      </c>
      <c r="BY25" s="14">
        <f t="shared" si="46"/>
        <v>4</v>
      </c>
      <c r="BZ25" s="14">
        <f t="shared" si="47"/>
        <v>0</v>
      </c>
      <c r="CA25" s="14">
        <f t="shared" si="48"/>
        <v>0</v>
      </c>
      <c r="CB25" s="14">
        <f t="shared" si="49"/>
        <v>0</v>
      </c>
      <c r="CC25" s="14">
        <f t="shared" si="50"/>
        <v>0</v>
      </c>
      <c r="CD25" s="14">
        <f t="shared" si="51"/>
        <v>0</v>
      </c>
      <c r="CE25" s="14">
        <f t="shared" si="52"/>
        <v>0</v>
      </c>
      <c r="CF25" s="213">
        <f t="shared" si="24"/>
        <v>4</v>
      </c>
      <c r="CG25" s="227">
        <f t="shared" si="25"/>
        <v>4</v>
      </c>
      <c r="CI25" s="75">
        <f t="shared" si="26"/>
        <v>0</v>
      </c>
      <c r="CJ25" s="75">
        <f t="shared" si="27"/>
        <v>1</v>
      </c>
      <c r="CK25" s="75">
        <f t="shared" si="28"/>
        <v>0</v>
      </c>
      <c r="CL25" s="75">
        <f t="shared" si="29"/>
        <v>0</v>
      </c>
      <c r="CM25" s="75">
        <f t="shared" si="30"/>
        <v>0</v>
      </c>
      <c r="CN25" s="75">
        <f t="shared" si="31"/>
        <v>0</v>
      </c>
      <c r="CO25" s="75">
        <f t="shared" si="32"/>
        <v>0</v>
      </c>
      <c r="CP25" s="75">
        <f t="shared" si="33"/>
        <v>0</v>
      </c>
      <c r="CQ25" s="87">
        <f t="shared" si="34"/>
        <v>1</v>
      </c>
      <c r="CR25" s="75">
        <f t="shared" si="9"/>
        <v>0</v>
      </c>
      <c r="CS25" s="75">
        <f t="shared" si="10"/>
        <v>0</v>
      </c>
      <c r="CT25" s="76">
        <f t="shared" si="11"/>
        <v>0</v>
      </c>
      <c r="CU25" s="75">
        <f t="shared" si="12"/>
        <v>0</v>
      </c>
      <c r="CV25" s="75">
        <f t="shared" si="13"/>
        <v>0</v>
      </c>
      <c r="CW25" s="75">
        <f t="shared" si="14"/>
        <v>0</v>
      </c>
      <c r="CX25" s="75">
        <f t="shared" si="15"/>
        <v>0</v>
      </c>
      <c r="CY25" s="75">
        <f t="shared" si="16"/>
        <v>0</v>
      </c>
      <c r="CZ25" s="86">
        <f t="shared" si="35"/>
        <v>0</v>
      </c>
      <c r="DD25" s="66">
        <f>SUM($AE25:$AG25)+SUM($AI25:$AK25)+SUM($AM25:AO25)+SUM($AQ25:AS25)+SUM($AU25:AW25)+SUM($AY25:BA25)+SUM($BC25:BE25)+SUM($BG25:BI25)</f>
        <v>28</v>
      </c>
      <c r="DE25"/>
      <c r="DF25">
        <f t="shared" si="44"/>
        <v>11</v>
      </c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X25" s="529"/>
      <c r="DY25" s="525" t="s">
        <v>289</v>
      </c>
    </row>
    <row r="26" spans="1:129" s="2" customFormat="1" x14ac:dyDescent="0.25">
      <c r="A26" s="490" t="str">
        <f t="shared" si="17"/>
        <v>1.1.12</v>
      </c>
      <c r="B26" s="536" t="s">
        <v>337</v>
      </c>
      <c r="C26" s="538" t="s">
        <v>293</v>
      </c>
      <c r="D26" s="540">
        <v>3</v>
      </c>
      <c r="E26" s="541"/>
      <c r="F26" s="133"/>
      <c r="G26" s="11"/>
      <c r="H26" s="132"/>
      <c r="I26" s="133"/>
      <c r="J26" s="133"/>
      <c r="K26" s="133"/>
      <c r="L26" s="133"/>
      <c r="M26" s="133"/>
      <c r="N26" s="133"/>
      <c r="O26" s="11"/>
      <c r="P26" s="147"/>
      <c r="Q26" s="147"/>
      <c r="R26" s="132"/>
      <c r="S26" s="133"/>
      <c r="T26" s="133"/>
      <c r="U26" s="133"/>
      <c r="V26" s="133"/>
      <c r="W26" s="133"/>
      <c r="X26" s="11"/>
      <c r="Y26" s="544">
        <v>120</v>
      </c>
      <c r="Z26" s="147">
        <f t="shared" si="18"/>
        <v>4</v>
      </c>
      <c r="AA26" s="9">
        <f t="shared" si="19"/>
        <v>14</v>
      </c>
      <c r="AB26" s="9">
        <f t="shared" si="19"/>
        <v>0</v>
      </c>
      <c r="AC26" s="9">
        <f t="shared" si="19"/>
        <v>14</v>
      </c>
      <c r="AD26" s="9">
        <f t="shared" si="20"/>
        <v>92</v>
      </c>
      <c r="AE26" s="539"/>
      <c r="AF26" s="539"/>
      <c r="AG26" s="539"/>
      <c r="AH26" s="493">
        <f t="shared" si="60"/>
        <v>0</v>
      </c>
      <c r="AI26" s="539"/>
      <c r="AJ26" s="539"/>
      <c r="AK26" s="539"/>
      <c r="AL26" s="493">
        <f t="shared" si="61"/>
        <v>0</v>
      </c>
      <c r="AM26" s="539">
        <v>14</v>
      </c>
      <c r="AN26" s="539"/>
      <c r="AO26" s="539">
        <v>14</v>
      </c>
      <c r="AP26" s="493">
        <f t="shared" si="62"/>
        <v>4</v>
      </c>
      <c r="AQ26" s="539"/>
      <c r="AR26" s="539"/>
      <c r="AS26" s="539"/>
      <c r="AT26" s="493">
        <f t="shared" si="63"/>
        <v>0</v>
      </c>
      <c r="AU26" s="539"/>
      <c r="AV26" s="539"/>
      <c r="AW26" s="539"/>
      <c r="AX26" s="493">
        <f t="shared" si="64"/>
        <v>0</v>
      </c>
      <c r="AY26" s="539"/>
      <c r="AZ26" s="539"/>
      <c r="BA26" s="539"/>
      <c r="BB26" s="493">
        <f t="shared" si="65"/>
        <v>0</v>
      </c>
      <c r="BC26" s="241"/>
      <c r="BD26" s="241"/>
      <c r="BE26" s="241"/>
      <c r="BF26" s="493">
        <f t="shared" si="66"/>
        <v>0</v>
      </c>
      <c r="BG26" s="241"/>
      <c r="BH26" s="241"/>
      <c r="BI26" s="241"/>
      <c r="BJ26" s="493">
        <f t="shared" si="67"/>
        <v>0</v>
      </c>
      <c r="BK26" s="63">
        <f t="shared" si="0"/>
        <v>0.76666666666666672</v>
      </c>
      <c r="BL26" s="127" t="str">
        <f t="shared" si="1"/>
        <v/>
      </c>
      <c r="BM26" s="14">
        <f t="shared" si="36"/>
        <v>0</v>
      </c>
      <c r="BN26" s="14">
        <f t="shared" si="37"/>
        <v>0</v>
      </c>
      <c r="BO26" s="14">
        <f t="shared" si="38"/>
        <v>4</v>
      </c>
      <c r="BP26" s="14">
        <f t="shared" si="39"/>
        <v>0</v>
      </c>
      <c r="BQ26" s="14">
        <f t="shared" si="40"/>
        <v>0</v>
      </c>
      <c r="BR26" s="14">
        <f t="shared" si="41"/>
        <v>0</v>
      </c>
      <c r="BS26" s="14">
        <f t="shared" si="42"/>
        <v>0</v>
      </c>
      <c r="BT26" s="14">
        <f t="shared" si="43"/>
        <v>0</v>
      </c>
      <c r="BU26" s="92">
        <f t="shared" si="23"/>
        <v>4</v>
      </c>
      <c r="BX26" s="14">
        <f t="shared" si="45"/>
        <v>0</v>
      </c>
      <c r="BY26" s="14">
        <f t="shared" si="46"/>
        <v>0</v>
      </c>
      <c r="BZ26" s="14">
        <f t="shared" si="47"/>
        <v>4</v>
      </c>
      <c r="CA26" s="14">
        <f t="shared" si="48"/>
        <v>0</v>
      </c>
      <c r="CB26" s="14">
        <f t="shared" si="49"/>
        <v>0</v>
      </c>
      <c r="CC26" s="14">
        <f t="shared" si="50"/>
        <v>0</v>
      </c>
      <c r="CD26" s="14">
        <f t="shared" si="51"/>
        <v>0</v>
      </c>
      <c r="CE26" s="14">
        <f t="shared" si="52"/>
        <v>0</v>
      </c>
      <c r="CF26" s="213">
        <f t="shared" si="24"/>
        <v>4</v>
      </c>
      <c r="CG26" s="227">
        <f t="shared" si="25"/>
        <v>4</v>
      </c>
      <c r="CI26" s="75">
        <f t="shared" si="26"/>
        <v>0</v>
      </c>
      <c r="CJ26" s="75">
        <f t="shared" si="27"/>
        <v>0</v>
      </c>
      <c r="CK26" s="75">
        <f t="shared" si="28"/>
        <v>1</v>
      </c>
      <c r="CL26" s="75">
        <f t="shared" si="29"/>
        <v>0</v>
      </c>
      <c r="CM26" s="75">
        <f t="shared" si="30"/>
        <v>0</v>
      </c>
      <c r="CN26" s="75">
        <f t="shared" si="31"/>
        <v>0</v>
      </c>
      <c r="CO26" s="75">
        <f t="shared" si="32"/>
        <v>0</v>
      </c>
      <c r="CP26" s="75">
        <f t="shared" si="33"/>
        <v>0</v>
      </c>
      <c r="CQ26" s="87">
        <f t="shared" si="34"/>
        <v>1</v>
      </c>
      <c r="CR26" s="75">
        <f t="shared" si="9"/>
        <v>0</v>
      </c>
      <c r="CS26" s="75">
        <f t="shared" si="10"/>
        <v>0</v>
      </c>
      <c r="CT26" s="76">
        <f t="shared" si="11"/>
        <v>0</v>
      </c>
      <c r="CU26" s="75">
        <f t="shared" si="12"/>
        <v>0</v>
      </c>
      <c r="CV26" s="75">
        <f t="shared" si="13"/>
        <v>0</v>
      </c>
      <c r="CW26" s="75">
        <f t="shared" si="14"/>
        <v>0</v>
      </c>
      <c r="CX26" s="75">
        <f t="shared" si="15"/>
        <v>0</v>
      </c>
      <c r="CY26" s="75">
        <f t="shared" si="16"/>
        <v>0</v>
      </c>
      <c r="CZ26" s="86">
        <f t="shared" si="35"/>
        <v>0</v>
      </c>
      <c r="DD26" s="66">
        <f>SUM($AE26:$AG26)+SUM($AI26:$AK26)+SUM($AM26:AO26)+SUM($AQ26:AS26)+SUM($AU26:AW26)+SUM($AY26:BA26)+SUM($BC26:BE26)+SUM($BG26:BI26)</f>
        <v>28</v>
      </c>
      <c r="DE26"/>
      <c r="DF26">
        <f t="shared" si="44"/>
        <v>12</v>
      </c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X26" s="530"/>
      <c r="DY26" s="526" t="s">
        <v>102</v>
      </c>
    </row>
    <row r="27" spans="1:129" s="2" customFormat="1" x14ac:dyDescent="0.25">
      <c r="A27" s="490" t="str">
        <f t="shared" si="17"/>
        <v>1.1.13</v>
      </c>
      <c r="B27" s="537" t="s">
        <v>323</v>
      </c>
      <c r="C27" s="538" t="s">
        <v>91</v>
      </c>
      <c r="D27" s="540">
        <v>1</v>
      </c>
      <c r="E27" s="541">
        <v>2</v>
      </c>
      <c r="F27" s="133"/>
      <c r="G27" s="11"/>
      <c r="H27" s="132"/>
      <c r="I27" s="133"/>
      <c r="J27" s="133"/>
      <c r="K27" s="133"/>
      <c r="L27" s="133"/>
      <c r="M27" s="133"/>
      <c r="N27" s="133"/>
      <c r="O27" s="11"/>
      <c r="P27" s="147"/>
      <c r="Q27" s="147"/>
      <c r="R27" s="132"/>
      <c r="S27" s="133"/>
      <c r="T27" s="133"/>
      <c r="U27" s="133"/>
      <c r="V27" s="133"/>
      <c r="W27" s="133"/>
      <c r="X27" s="11"/>
      <c r="Y27" s="544">
        <v>300</v>
      </c>
      <c r="Z27" s="147">
        <f t="shared" si="18"/>
        <v>10</v>
      </c>
      <c r="AA27" s="9">
        <f t="shared" si="19"/>
        <v>28</v>
      </c>
      <c r="AB27" s="9">
        <f t="shared" si="19"/>
        <v>0</v>
      </c>
      <c r="AC27" s="9">
        <f t="shared" si="19"/>
        <v>28</v>
      </c>
      <c r="AD27" s="9">
        <f t="shared" si="20"/>
        <v>244</v>
      </c>
      <c r="AE27" s="539">
        <v>14</v>
      </c>
      <c r="AF27" s="539"/>
      <c r="AG27" s="539">
        <v>14</v>
      </c>
      <c r="AH27" s="493">
        <f t="shared" si="21"/>
        <v>5</v>
      </c>
      <c r="AI27" s="539">
        <v>14</v>
      </c>
      <c r="AJ27" s="539"/>
      <c r="AK27" s="539">
        <v>14</v>
      </c>
      <c r="AL27" s="493">
        <f t="shared" si="53"/>
        <v>5</v>
      </c>
      <c r="AM27" s="539"/>
      <c r="AN27" s="539"/>
      <c r="AO27" s="539"/>
      <c r="AP27" s="493">
        <f t="shared" si="54"/>
        <v>0</v>
      </c>
      <c r="AQ27" s="539"/>
      <c r="AR27" s="539"/>
      <c r="AS27" s="539"/>
      <c r="AT27" s="493">
        <f t="shared" si="55"/>
        <v>0</v>
      </c>
      <c r="AU27" s="539"/>
      <c r="AV27" s="539"/>
      <c r="AW27" s="539"/>
      <c r="AX27" s="493">
        <f t="shared" si="56"/>
        <v>0</v>
      </c>
      <c r="AY27" s="539"/>
      <c r="AZ27" s="539"/>
      <c r="BA27" s="539"/>
      <c r="BB27" s="493">
        <f t="shared" si="57"/>
        <v>0</v>
      </c>
      <c r="BC27" s="241"/>
      <c r="BD27" s="241"/>
      <c r="BE27" s="241"/>
      <c r="BF27" s="493">
        <f t="shared" si="58"/>
        <v>0</v>
      </c>
      <c r="BG27" s="241"/>
      <c r="BH27" s="241"/>
      <c r="BI27" s="241"/>
      <c r="BJ27" s="493">
        <f t="shared" si="59"/>
        <v>0</v>
      </c>
      <c r="BK27" s="63">
        <f t="shared" si="0"/>
        <v>0.81333333333333335</v>
      </c>
      <c r="BL27" s="127" t="str">
        <f t="shared" si="1"/>
        <v/>
      </c>
      <c r="BM27" s="14">
        <f t="shared" si="36"/>
        <v>5</v>
      </c>
      <c r="BN27" s="14">
        <f t="shared" si="37"/>
        <v>5</v>
      </c>
      <c r="BO27" s="14">
        <f t="shared" si="38"/>
        <v>0</v>
      </c>
      <c r="BP27" s="14">
        <f t="shared" si="39"/>
        <v>0</v>
      </c>
      <c r="BQ27" s="14">
        <f t="shared" si="40"/>
        <v>0</v>
      </c>
      <c r="BR27" s="14">
        <f t="shared" si="41"/>
        <v>0</v>
      </c>
      <c r="BS27" s="14">
        <f t="shared" si="42"/>
        <v>0</v>
      </c>
      <c r="BT27" s="14">
        <f t="shared" si="43"/>
        <v>0</v>
      </c>
      <c r="BU27" s="92">
        <f t="shared" si="23"/>
        <v>10</v>
      </c>
      <c r="BX27" s="14">
        <f t="shared" si="45"/>
        <v>5</v>
      </c>
      <c r="BY27" s="14">
        <f t="shared" si="46"/>
        <v>5</v>
      </c>
      <c r="BZ27" s="14">
        <f t="shared" si="47"/>
        <v>0</v>
      </c>
      <c r="CA27" s="14">
        <f t="shared" si="48"/>
        <v>0</v>
      </c>
      <c r="CB27" s="14">
        <f t="shared" si="49"/>
        <v>0</v>
      </c>
      <c r="CC27" s="14">
        <f t="shared" si="50"/>
        <v>0</v>
      </c>
      <c r="CD27" s="14">
        <f t="shared" si="51"/>
        <v>0</v>
      </c>
      <c r="CE27" s="14">
        <f t="shared" si="52"/>
        <v>0</v>
      </c>
      <c r="CF27" s="213">
        <f t="shared" si="24"/>
        <v>10</v>
      </c>
      <c r="CG27" s="227">
        <f t="shared" si="25"/>
        <v>5</v>
      </c>
      <c r="CI27" s="75">
        <f t="shared" si="26"/>
        <v>1</v>
      </c>
      <c r="CJ27" s="75">
        <f t="shared" si="27"/>
        <v>1</v>
      </c>
      <c r="CK27" s="75">
        <f t="shared" si="28"/>
        <v>0</v>
      </c>
      <c r="CL27" s="75">
        <f t="shared" si="29"/>
        <v>0</v>
      </c>
      <c r="CM27" s="75">
        <f t="shared" si="30"/>
        <v>0</v>
      </c>
      <c r="CN27" s="75">
        <f t="shared" si="31"/>
        <v>0</v>
      </c>
      <c r="CO27" s="75">
        <f t="shared" si="32"/>
        <v>0</v>
      </c>
      <c r="CP27" s="75">
        <f t="shared" si="33"/>
        <v>0</v>
      </c>
      <c r="CQ27" s="87">
        <f t="shared" si="34"/>
        <v>2</v>
      </c>
      <c r="CR27" s="75">
        <f t="shared" si="9"/>
        <v>0</v>
      </c>
      <c r="CS27" s="75">
        <f t="shared" si="10"/>
        <v>0</v>
      </c>
      <c r="CT27" s="76">
        <f t="shared" si="11"/>
        <v>0</v>
      </c>
      <c r="CU27" s="75">
        <f t="shared" si="12"/>
        <v>0</v>
      </c>
      <c r="CV27" s="75">
        <f t="shared" si="13"/>
        <v>0</v>
      </c>
      <c r="CW27" s="75">
        <f t="shared" si="14"/>
        <v>0</v>
      </c>
      <c r="CX27" s="75">
        <f t="shared" si="15"/>
        <v>0</v>
      </c>
      <c r="CY27" s="75">
        <f t="shared" si="16"/>
        <v>0</v>
      </c>
      <c r="CZ27" s="86">
        <f t="shared" si="35"/>
        <v>0</v>
      </c>
      <c r="DD27" s="66">
        <f>SUM($AE27:$AG27)+SUM($AI27:$AK27)+SUM($AM27:AO27)+SUM($AQ27:AS27)+SUM($AU27:AW27)+SUM($AY27:BA27)+SUM($BC27:BE27)+SUM($BG27:BI27)</f>
        <v>56</v>
      </c>
      <c r="DE27"/>
      <c r="DF27">
        <f t="shared" si="44"/>
        <v>13</v>
      </c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X27" s="528" t="s">
        <v>299</v>
      </c>
      <c r="DY27" s="524" t="s">
        <v>96</v>
      </c>
    </row>
    <row r="28" spans="1:129" s="2" customFormat="1" ht="21" x14ac:dyDescent="0.25">
      <c r="A28" s="490" t="str">
        <f t="shared" si="17"/>
        <v>1.1.14</v>
      </c>
      <c r="B28" s="537" t="s">
        <v>324</v>
      </c>
      <c r="C28" s="538" t="s">
        <v>91</v>
      </c>
      <c r="D28" s="540">
        <v>1</v>
      </c>
      <c r="E28" s="541">
        <v>2</v>
      </c>
      <c r="F28" s="133"/>
      <c r="G28" s="11"/>
      <c r="H28" s="132"/>
      <c r="I28" s="133"/>
      <c r="J28" s="133"/>
      <c r="K28" s="133"/>
      <c r="L28" s="133"/>
      <c r="M28" s="133"/>
      <c r="N28" s="133"/>
      <c r="O28" s="11"/>
      <c r="P28" s="147"/>
      <c r="Q28" s="147"/>
      <c r="R28" s="132"/>
      <c r="S28" s="133"/>
      <c r="T28" s="133"/>
      <c r="U28" s="133"/>
      <c r="V28" s="133"/>
      <c r="W28" s="133"/>
      <c r="X28" s="11"/>
      <c r="Y28" s="544">
        <v>300</v>
      </c>
      <c r="Z28" s="147">
        <f t="shared" si="18"/>
        <v>10</v>
      </c>
      <c r="AA28" s="9">
        <f t="shared" si="19"/>
        <v>28</v>
      </c>
      <c r="AB28" s="9">
        <f t="shared" si="19"/>
        <v>0</v>
      </c>
      <c r="AC28" s="9">
        <f t="shared" si="19"/>
        <v>28</v>
      </c>
      <c r="AD28" s="9">
        <f t="shared" si="20"/>
        <v>244</v>
      </c>
      <c r="AE28" s="539">
        <v>14</v>
      </c>
      <c r="AF28" s="539"/>
      <c r="AG28" s="539">
        <v>14</v>
      </c>
      <c r="AH28" s="493">
        <f t="shared" si="21"/>
        <v>5</v>
      </c>
      <c r="AI28" s="539">
        <v>14</v>
      </c>
      <c r="AJ28" s="539"/>
      <c r="AK28" s="539">
        <v>14</v>
      </c>
      <c r="AL28" s="493">
        <f t="shared" si="53"/>
        <v>5</v>
      </c>
      <c r="AM28" s="539"/>
      <c r="AN28" s="539"/>
      <c r="AO28" s="539"/>
      <c r="AP28" s="493">
        <f t="shared" si="54"/>
        <v>0</v>
      </c>
      <c r="AQ28" s="539"/>
      <c r="AR28" s="539"/>
      <c r="AS28" s="539"/>
      <c r="AT28" s="493">
        <f t="shared" si="55"/>
        <v>0</v>
      </c>
      <c r="AU28" s="539"/>
      <c r="AV28" s="539"/>
      <c r="AW28" s="539"/>
      <c r="AX28" s="493">
        <f t="shared" si="56"/>
        <v>0</v>
      </c>
      <c r="AY28" s="539"/>
      <c r="AZ28" s="539"/>
      <c r="BA28" s="539"/>
      <c r="BB28" s="493">
        <f t="shared" si="57"/>
        <v>0</v>
      </c>
      <c r="BC28" s="241"/>
      <c r="BD28" s="241"/>
      <c r="BE28" s="241"/>
      <c r="BF28" s="493">
        <f t="shared" si="58"/>
        <v>0</v>
      </c>
      <c r="BG28" s="241"/>
      <c r="BH28" s="241"/>
      <c r="BI28" s="241"/>
      <c r="BJ28" s="493">
        <f t="shared" si="59"/>
        <v>0</v>
      </c>
      <c r="BK28" s="63">
        <f t="shared" si="0"/>
        <v>0.81333333333333335</v>
      </c>
      <c r="BL28" s="127" t="str">
        <f t="shared" si="1"/>
        <v/>
      </c>
      <c r="BM28" s="14">
        <f t="shared" si="36"/>
        <v>5</v>
      </c>
      <c r="BN28" s="14">
        <f t="shared" si="37"/>
        <v>5</v>
      </c>
      <c r="BO28" s="14">
        <f t="shared" si="38"/>
        <v>0</v>
      </c>
      <c r="BP28" s="14">
        <f t="shared" si="39"/>
        <v>0</v>
      </c>
      <c r="BQ28" s="14">
        <f t="shared" si="40"/>
        <v>0</v>
      </c>
      <c r="BR28" s="14">
        <f t="shared" si="41"/>
        <v>0</v>
      </c>
      <c r="BS28" s="14">
        <f t="shared" si="42"/>
        <v>0</v>
      </c>
      <c r="BT28" s="14">
        <f t="shared" si="43"/>
        <v>0</v>
      </c>
      <c r="BU28" s="92">
        <f t="shared" si="23"/>
        <v>10</v>
      </c>
      <c r="BX28" s="14">
        <f t="shared" si="45"/>
        <v>5</v>
      </c>
      <c r="BY28" s="14">
        <f t="shared" si="46"/>
        <v>5</v>
      </c>
      <c r="BZ28" s="14">
        <f t="shared" si="47"/>
        <v>0</v>
      </c>
      <c r="CA28" s="14">
        <f t="shared" si="48"/>
        <v>0</v>
      </c>
      <c r="CB28" s="14">
        <f t="shared" si="49"/>
        <v>0</v>
      </c>
      <c r="CC28" s="14">
        <f t="shared" si="50"/>
        <v>0</v>
      </c>
      <c r="CD28" s="14">
        <f t="shared" si="51"/>
        <v>0</v>
      </c>
      <c r="CE28" s="14">
        <f t="shared" si="52"/>
        <v>0</v>
      </c>
      <c r="CF28" s="213">
        <f t="shared" si="24"/>
        <v>10</v>
      </c>
      <c r="CG28" s="227">
        <f t="shared" si="25"/>
        <v>5</v>
      </c>
      <c r="CI28" s="75">
        <f t="shared" si="26"/>
        <v>1</v>
      </c>
      <c r="CJ28" s="75">
        <f t="shared" si="27"/>
        <v>1</v>
      </c>
      <c r="CK28" s="75">
        <f t="shared" si="28"/>
        <v>0</v>
      </c>
      <c r="CL28" s="75">
        <f t="shared" si="29"/>
        <v>0</v>
      </c>
      <c r="CM28" s="75">
        <f t="shared" si="30"/>
        <v>0</v>
      </c>
      <c r="CN28" s="75">
        <f t="shared" si="31"/>
        <v>0</v>
      </c>
      <c r="CO28" s="75">
        <f t="shared" si="32"/>
        <v>0</v>
      </c>
      <c r="CP28" s="75">
        <f t="shared" si="33"/>
        <v>0</v>
      </c>
      <c r="CQ28" s="87">
        <f t="shared" si="34"/>
        <v>2</v>
      </c>
      <c r="CR28" s="75">
        <f t="shared" si="9"/>
        <v>0</v>
      </c>
      <c r="CS28" s="75">
        <f t="shared" si="10"/>
        <v>0</v>
      </c>
      <c r="CT28" s="76">
        <f t="shared" si="11"/>
        <v>0</v>
      </c>
      <c r="CU28" s="75">
        <f t="shared" si="12"/>
        <v>0</v>
      </c>
      <c r="CV28" s="75">
        <f t="shared" si="13"/>
        <v>0</v>
      </c>
      <c r="CW28" s="75">
        <f t="shared" si="14"/>
        <v>0</v>
      </c>
      <c r="CX28" s="75">
        <f t="shared" si="15"/>
        <v>0</v>
      </c>
      <c r="CY28" s="75">
        <f t="shared" si="16"/>
        <v>0</v>
      </c>
      <c r="CZ28" s="86">
        <f t="shared" si="35"/>
        <v>0</v>
      </c>
      <c r="DD28" s="66">
        <f>SUM($AE28:$AG28)+SUM($AI28:$AK28)+SUM($AM28:AO28)+SUM($AQ28:AS28)+SUM($AU28:AW28)+SUM($AY28:BA28)+SUM($BC28:BE28)+SUM($BG28:BI28)</f>
        <v>56</v>
      </c>
      <c r="DE28"/>
      <c r="DF28">
        <f t="shared" si="44"/>
        <v>14</v>
      </c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X28" s="529"/>
      <c r="DY28" s="525" t="s">
        <v>123</v>
      </c>
    </row>
    <row r="29" spans="1:129" s="2" customFormat="1" x14ac:dyDescent="0.25">
      <c r="A29" s="490" t="str">
        <f t="shared" si="17"/>
        <v>1.1.15</v>
      </c>
      <c r="B29" s="537" t="s">
        <v>325</v>
      </c>
      <c r="C29" s="538" t="s">
        <v>128</v>
      </c>
      <c r="D29" s="542">
        <v>5</v>
      </c>
      <c r="E29" s="543"/>
      <c r="F29" s="133"/>
      <c r="G29" s="11"/>
      <c r="H29" s="132"/>
      <c r="I29" s="133"/>
      <c r="J29" s="133"/>
      <c r="K29" s="133"/>
      <c r="L29" s="133"/>
      <c r="M29" s="133"/>
      <c r="N29" s="133"/>
      <c r="O29" s="11"/>
      <c r="P29" s="147"/>
      <c r="Q29" s="147"/>
      <c r="R29" s="132"/>
      <c r="S29" s="133"/>
      <c r="T29" s="133"/>
      <c r="U29" s="133"/>
      <c r="V29" s="133"/>
      <c r="W29" s="133"/>
      <c r="X29" s="11"/>
      <c r="Y29" s="545">
        <v>120</v>
      </c>
      <c r="Z29" s="147">
        <f t="shared" si="18"/>
        <v>4</v>
      </c>
      <c r="AA29" s="9">
        <f t="shared" si="19"/>
        <v>14</v>
      </c>
      <c r="AB29" s="9">
        <f t="shared" si="19"/>
        <v>0</v>
      </c>
      <c r="AC29" s="9">
        <f t="shared" si="19"/>
        <v>14</v>
      </c>
      <c r="AD29" s="9">
        <f t="shared" si="20"/>
        <v>92</v>
      </c>
      <c r="AE29" s="539"/>
      <c r="AF29" s="539"/>
      <c r="AG29" s="539"/>
      <c r="AH29" s="493">
        <f t="shared" ref="AH29:AH37" si="74">BM29</f>
        <v>0</v>
      </c>
      <c r="AI29" s="539"/>
      <c r="AJ29" s="539"/>
      <c r="AK29" s="539"/>
      <c r="AL29" s="493">
        <f t="shared" ref="AL29:AL37" si="75">BN29</f>
        <v>0</v>
      </c>
      <c r="AM29" s="539"/>
      <c r="AN29" s="539"/>
      <c r="AO29" s="539"/>
      <c r="AP29" s="493">
        <f t="shared" ref="AP29:AP37" si="76">BO29</f>
        <v>0</v>
      </c>
      <c r="AQ29" s="539"/>
      <c r="AR29" s="539"/>
      <c r="AS29" s="539"/>
      <c r="AT29" s="493">
        <f t="shared" ref="AT29:AT37" si="77">BP29</f>
        <v>0</v>
      </c>
      <c r="AU29" s="539">
        <v>14</v>
      </c>
      <c r="AV29" s="539"/>
      <c r="AW29" s="539">
        <v>14</v>
      </c>
      <c r="AX29" s="493">
        <f t="shared" ref="AX29:AX37" si="78">BQ29</f>
        <v>4</v>
      </c>
      <c r="AY29" s="539"/>
      <c r="AZ29" s="539"/>
      <c r="BA29" s="539"/>
      <c r="BB29" s="493">
        <f t="shared" ref="BB29:BB37" si="79">BR29</f>
        <v>0</v>
      </c>
      <c r="BC29" s="241"/>
      <c r="BD29" s="241"/>
      <c r="BE29" s="241"/>
      <c r="BF29" s="493">
        <f t="shared" ref="BF29:BF37" si="80">BS29</f>
        <v>0</v>
      </c>
      <c r="BG29" s="241"/>
      <c r="BH29" s="241"/>
      <c r="BI29" s="241"/>
      <c r="BJ29" s="493">
        <f t="shared" ref="BJ29:BJ37" si="81">BT29</f>
        <v>0</v>
      </c>
      <c r="BK29" s="63">
        <f t="shared" si="0"/>
        <v>0.76666666666666672</v>
      </c>
      <c r="BL29" s="127" t="str">
        <f t="shared" si="1"/>
        <v/>
      </c>
      <c r="BM29" s="14">
        <f t="shared" si="36"/>
        <v>0</v>
      </c>
      <c r="BN29" s="14">
        <f t="shared" si="37"/>
        <v>0</v>
      </c>
      <c r="BO29" s="14">
        <f t="shared" si="38"/>
        <v>0</v>
      </c>
      <c r="BP29" s="14">
        <f t="shared" si="39"/>
        <v>0</v>
      </c>
      <c r="BQ29" s="14">
        <f t="shared" si="40"/>
        <v>4</v>
      </c>
      <c r="BR29" s="14">
        <f t="shared" si="41"/>
        <v>0</v>
      </c>
      <c r="BS29" s="14">
        <f t="shared" si="42"/>
        <v>0</v>
      </c>
      <c r="BT29" s="14">
        <f t="shared" si="43"/>
        <v>0</v>
      </c>
      <c r="BU29" s="92">
        <f t="shared" ref="BU29:BU37" si="82">SUM(BM29:BT29)</f>
        <v>4</v>
      </c>
      <c r="BX29" s="14">
        <f t="shared" si="45"/>
        <v>0</v>
      </c>
      <c r="BY29" s="14">
        <f t="shared" si="46"/>
        <v>0</v>
      </c>
      <c r="BZ29" s="14">
        <f t="shared" si="47"/>
        <v>0</v>
      </c>
      <c r="CA29" s="14">
        <f t="shared" si="48"/>
        <v>0</v>
      </c>
      <c r="CB29" s="14">
        <f t="shared" si="49"/>
        <v>4</v>
      </c>
      <c r="CC29" s="14">
        <f t="shared" si="50"/>
        <v>0</v>
      </c>
      <c r="CD29" s="14">
        <f t="shared" si="51"/>
        <v>0</v>
      </c>
      <c r="CE29" s="14">
        <f t="shared" si="52"/>
        <v>0</v>
      </c>
      <c r="CF29" s="213">
        <f t="shared" ref="CF29:CF37" si="83">SUM(BX29:CE29)</f>
        <v>4</v>
      </c>
      <c r="CG29" s="227">
        <f t="shared" ref="CG29:CG37" si="84">MAX(BX29:CE29)</f>
        <v>4</v>
      </c>
      <c r="CI29" s="75">
        <f t="shared" si="26"/>
        <v>0</v>
      </c>
      <c r="CJ29" s="75">
        <f t="shared" si="27"/>
        <v>0</v>
      </c>
      <c r="CK29" s="75">
        <f t="shared" si="28"/>
        <v>0</v>
      </c>
      <c r="CL29" s="75">
        <f t="shared" si="29"/>
        <v>0</v>
      </c>
      <c r="CM29" s="75">
        <f t="shared" si="30"/>
        <v>1</v>
      </c>
      <c r="CN29" s="75">
        <f t="shared" si="31"/>
        <v>0</v>
      </c>
      <c r="CO29" s="75">
        <f t="shared" si="32"/>
        <v>0</v>
      </c>
      <c r="CP29" s="75">
        <f t="shared" si="33"/>
        <v>0</v>
      </c>
      <c r="CQ29" s="87">
        <f t="shared" ref="CQ29:CQ37" si="85">SUM(CI29:CP29)</f>
        <v>1</v>
      </c>
      <c r="CR29" s="75">
        <f t="shared" si="9"/>
        <v>0</v>
      </c>
      <c r="CS29" s="75">
        <f t="shared" si="10"/>
        <v>0</v>
      </c>
      <c r="CT29" s="76">
        <f t="shared" si="11"/>
        <v>0</v>
      </c>
      <c r="CU29" s="75">
        <f t="shared" si="12"/>
        <v>0</v>
      </c>
      <c r="CV29" s="75">
        <f t="shared" si="13"/>
        <v>0</v>
      </c>
      <c r="CW29" s="75">
        <f t="shared" si="14"/>
        <v>0</v>
      </c>
      <c r="CX29" s="75">
        <f t="shared" si="15"/>
        <v>0</v>
      </c>
      <c r="CY29" s="75">
        <f t="shared" si="16"/>
        <v>0</v>
      </c>
      <c r="CZ29" s="86">
        <f t="shared" ref="CZ29:CZ37" si="86">SUM(CR29:CY29)</f>
        <v>0</v>
      </c>
      <c r="DD29" s="66">
        <f>SUM($AE29:$AG29)+SUM($AI29:$AK29)+SUM($AM29:AO29)+SUM($AQ29:AS29)+SUM($AU29:AW29)+SUM($AY29:BA29)+SUM($BC29:BE29)+SUM($BG29:BI29)</f>
        <v>28</v>
      </c>
      <c r="DE29"/>
      <c r="DF29">
        <f t="shared" si="44"/>
        <v>15</v>
      </c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X29" s="529"/>
      <c r="DY29" s="525" t="s">
        <v>296</v>
      </c>
    </row>
    <row r="30" spans="1:129" s="2" customFormat="1" ht="14.4" customHeight="1" x14ac:dyDescent="0.25">
      <c r="A30" s="490" t="str">
        <f t="shared" si="17"/>
        <v>1.1.16</v>
      </c>
      <c r="B30" s="537" t="s">
        <v>326</v>
      </c>
      <c r="C30" s="538" t="s">
        <v>128</v>
      </c>
      <c r="D30" s="542">
        <v>3</v>
      </c>
      <c r="E30" s="543">
        <v>4</v>
      </c>
      <c r="F30" s="133"/>
      <c r="G30" s="11"/>
      <c r="H30" s="132"/>
      <c r="I30" s="133"/>
      <c r="J30" s="133"/>
      <c r="K30" s="133"/>
      <c r="L30" s="133"/>
      <c r="M30" s="133"/>
      <c r="N30" s="133"/>
      <c r="O30" s="11"/>
      <c r="P30" s="147"/>
      <c r="Q30" s="147"/>
      <c r="R30" s="132"/>
      <c r="S30" s="133"/>
      <c r="T30" s="133"/>
      <c r="U30" s="133"/>
      <c r="V30" s="133"/>
      <c r="W30" s="133"/>
      <c r="X30" s="11"/>
      <c r="Y30" s="545">
        <v>180</v>
      </c>
      <c r="Z30" s="147">
        <f t="shared" si="18"/>
        <v>6</v>
      </c>
      <c r="AA30" s="9">
        <f t="shared" si="19"/>
        <v>42</v>
      </c>
      <c r="AB30" s="9">
        <f t="shared" si="19"/>
        <v>0</v>
      </c>
      <c r="AC30" s="9">
        <f t="shared" si="19"/>
        <v>42</v>
      </c>
      <c r="AD30" s="9">
        <f t="shared" si="20"/>
        <v>96</v>
      </c>
      <c r="AE30" s="539"/>
      <c r="AF30" s="539"/>
      <c r="AG30" s="539"/>
      <c r="AH30" s="493">
        <f t="shared" si="74"/>
        <v>0</v>
      </c>
      <c r="AI30" s="539"/>
      <c r="AJ30" s="539"/>
      <c r="AK30" s="539"/>
      <c r="AL30" s="493">
        <f t="shared" si="75"/>
        <v>0</v>
      </c>
      <c r="AM30" s="539">
        <v>14</v>
      </c>
      <c r="AN30" s="539"/>
      <c r="AO30" s="539">
        <v>14</v>
      </c>
      <c r="AP30" s="493">
        <f t="shared" si="76"/>
        <v>2</v>
      </c>
      <c r="AQ30" s="539">
        <v>28</v>
      </c>
      <c r="AR30" s="539"/>
      <c r="AS30" s="539">
        <v>28</v>
      </c>
      <c r="AT30" s="493">
        <f t="shared" si="77"/>
        <v>4</v>
      </c>
      <c r="AU30" s="539"/>
      <c r="AV30" s="539"/>
      <c r="AW30" s="539"/>
      <c r="AX30" s="493">
        <f t="shared" si="78"/>
        <v>0</v>
      </c>
      <c r="AY30" s="539"/>
      <c r="AZ30" s="539"/>
      <c r="BA30" s="539"/>
      <c r="BB30" s="493">
        <f t="shared" si="79"/>
        <v>0</v>
      </c>
      <c r="BC30" s="241"/>
      <c r="BD30" s="241"/>
      <c r="BE30" s="241"/>
      <c r="BF30" s="493">
        <f t="shared" si="80"/>
        <v>0</v>
      </c>
      <c r="BG30" s="241"/>
      <c r="BH30" s="241"/>
      <c r="BI30" s="241"/>
      <c r="BJ30" s="493">
        <f t="shared" si="81"/>
        <v>0</v>
      </c>
      <c r="BK30" s="63">
        <f t="shared" si="0"/>
        <v>0.53333333333333333</v>
      </c>
      <c r="BL30" s="127" t="str">
        <f t="shared" si="1"/>
        <v/>
      </c>
      <c r="BM30" s="14">
        <f t="shared" si="36"/>
        <v>0</v>
      </c>
      <c r="BN30" s="14">
        <f t="shared" si="37"/>
        <v>0</v>
      </c>
      <c r="BO30" s="14">
        <f t="shared" si="38"/>
        <v>2</v>
      </c>
      <c r="BP30" s="14">
        <f t="shared" si="39"/>
        <v>4</v>
      </c>
      <c r="BQ30" s="14">
        <f t="shared" si="40"/>
        <v>0</v>
      </c>
      <c r="BR30" s="14">
        <f t="shared" si="41"/>
        <v>0</v>
      </c>
      <c r="BS30" s="14">
        <f t="shared" si="42"/>
        <v>0</v>
      </c>
      <c r="BT30" s="14">
        <f t="shared" si="43"/>
        <v>0</v>
      </c>
      <c r="BU30" s="92">
        <f t="shared" si="82"/>
        <v>6</v>
      </c>
      <c r="BX30" s="14">
        <f t="shared" si="45"/>
        <v>0</v>
      </c>
      <c r="BY30" s="14">
        <f t="shared" si="46"/>
        <v>0</v>
      </c>
      <c r="BZ30" s="14">
        <f t="shared" si="47"/>
        <v>2</v>
      </c>
      <c r="CA30" s="14">
        <f t="shared" si="48"/>
        <v>4</v>
      </c>
      <c r="CB30" s="14">
        <f t="shared" si="49"/>
        <v>0</v>
      </c>
      <c r="CC30" s="14">
        <f t="shared" si="50"/>
        <v>0</v>
      </c>
      <c r="CD30" s="14">
        <f t="shared" si="51"/>
        <v>0</v>
      </c>
      <c r="CE30" s="14">
        <f t="shared" si="52"/>
        <v>0</v>
      </c>
      <c r="CF30" s="213">
        <f t="shared" si="83"/>
        <v>6</v>
      </c>
      <c r="CG30" s="227">
        <f t="shared" si="84"/>
        <v>4</v>
      </c>
      <c r="CI30" s="75">
        <f t="shared" si="26"/>
        <v>0</v>
      </c>
      <c r="CJ30" s="75">
        <f t="shared" si="27"/>
        <v>0</v>
      </c>
      <c r="CK30" s="75">
        <f t="shared" si="28"/>
        <v>1</v>
      </c>
      <c r="CL30" s="75">
        <f t="shared" si="29"/>
        <v>1</v>
      </c>
      <c r="CM30" s="75">
        <f t="shared" si="30"/>
        <v>0</v>
      </c>
      <c r="CN30" s="75">
        <f t="shared" si="31"/>
        <v>0</v>
      </c>
      <c r="CO30" s="75">
        <f t="shared" si="32"/>
        <v>0</v>
      </c>
      <c r="CP30" s="75">
        <f t="shared" si="33"/>
        <v>0</v>
      </c>
      <c r="CQ30" s="87">
        <f t="shared" si="85"/>
        <v>2</v>
      </c>
      <c r="CR30" s="75">
        <f t="shared" si="9"/>
        <v>0</v>
      </c>
      <c r="CS30" s="75">
        <f t="shared" si="10"/>
        <v>0</v>
      </c>
      <c r="CT30" s="76">
        <f t="shared" si="11"/>
        <v>0</v>
      </c>
      <c r="CU30" s="75">
        <f t="shared" si="12"/>
        <v>0</v>
      </c>
      <c r="CV30" s="75">
        <f t="shared" si="13"/>
        <v>0</v>
      </c>
      <c r="CW30" s="75">
        <f t="shared" si="14"/>
        <v>0</v>
      </c>
      <c r="CX30" s="75">
        <f t="shared" si="15"/>
        <v>0</v>
      </c>
      <c r="CY30" s="75">
        <f t="shared" si="16"/>
        <v>0</v>
      </c>
      <c r="CZ30" s="86">
        <f t="shared" si="86"/>
        <v>0</v>
      </c>
      <c r="DD30" s="66">
        <f>SUM($AE30:$AG30)+SUM($AI30:$AK30)+SUM($AM30:AO30)+SUM($AQ30:AS30)+SUM($AU30:AW30)+SUM($AY30:BA30)+SUM($BC30:BE30)+SUM($BG30:BI30)</f>
        <v>84</v>
      </c>
      <c r="DE30"/>
      <c r="DF30">
        <f t="shared" si="44"/>
        <v>16</v>
      </c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X30" s="530"/>
      <c r="DY30" s="526" t="s">
        <v>95</v>
      </c>
    </row>
    <row r="31" spans="1:129" s="2" customFormat="1" x14ac:dyDescent="0.25">
      <c r="A31" s="490" t="str">
        <f t="shared" si="17"/>
        <v>1.1.17</v>
      </c>
      <c r="B31" s="537" t="s">
        <v>327</v>
      </c>
      <c r="C31" s="538" t="s">
        <v>128</v>
      </c>
      <c r="D31" s="542">
        <v>5</v>
      </c>
      <c r="E31" s="543"/>
      <c r="F31" s="133"/>
      <c r="G31" s="11"/>
      <c r="H31" s="132"/>
      <c r="I31" s="133"/>
      <c r="J31" s="133"/>
      <c r="K31" s="133"/>
      <c r="L31" s="133"/>
      <c r="M31" s="133"/>
      <c r="N31" s="133"/>
      <c r="O31" s="11"/>
      <c r="P31" s="147"/>
      <c r="Q31" s="147"/>
      <c r="R31" s="132"/>
      <c r="S31" s="133"/>
      <c r="T31" s="133"/>
      <c r="U31" s="133"/>
      <c r="V31" s="133"/>
      <c r="W31" s="133"/>
      <c r="X31" s="11"/>
      <c r="Y31" s="545">
        <v>150</v>
      </c>
      <c r="Z31" s="147">
        <f t="shared" si="18"/>
        <v>5</v>
      </c>
      <c r="AA31" s="9">
        <f t="shared" si="19"/>
        <v>14</v>
      </c>
      <c r="AB31" s="9">
        <f t="shared" si="19"/>
        <v>0</v>
      </c>
      <c r="AC31" s="9">
        <f t="shared" si="19"/>
        <v>14</v>
      </c>
      <c r="AD31" s="9">
        <f t="shared" si="20"/>
        <v>122</v>
      </c>
      <c r="AE31" s="539"/>
      <c r="AF31" s="539"/>
      <c r="AG31" s="539"/>
      <c r="AH31" s="493">
        <f t="shared" si="74"/>
        <v>0</v>
      </c>
      <c r="AI31" s="539"/>
      <c r="AJ31" s="539"/>
      <c r="AK31" s="539"/>
      <c r="AL31" s="493">
        <f t="shared" si="75"/>
        <v>0</v>
      </c>
      <c r="AM31" s="539"/>
      <c r="AN31" s="539"/>
      <c r="AO31" s="539"/>
      <c r="AP31" s="493">
        <f t="shared" si="76"/>
        <v>0</v>
      </c>
      <c r="AQ31" s="539"/>
      <c r="AR31" s="539"/>
      <c r="AS31" s="539"/>
      <c r="AT31" s="493">
        <f t="shared" si="77"/>
        <v>0</v>
      </c>
      <c r="AU31" s="539">
        <v>14</v>
      </c>
      <c r="AV31" s="539"/>
      <c r="AW31" s="539">
        <v>14</v>
      </c>
      <c r="AX31" s="493">
        <f t="shared" si="78"/>
        <v>5</v>
      </c>
      <c r="AY31" s="539"/>
      <c r="AZ31" s="539"/>
      <c r="BA31" s="539"/>
      <c r="BB31" s="493">
        <f t="shared" si="79"/>
        <v>0</v>
      </c>
      <c r="BC31" s="241"/>
      <c r="BD31" s="241"/>
      <c r="BE31" s="241"/>
      <c r="BF31" s="493">
        <f t="shared" si="80"/>
        <v>0</v>
      </c>
      <c r="BG31" s="241"/>
      <c r="BH31" s="241"/>
      <c r="BI31" s="241"/>
      <c r="BJ31" s="493">
        <f t="shared" si="81"/>
        <v>0</v>
      </c>
      <c r="BK31" s="63">
        <f t="shared" si="0"/>
        <v>0.81333333333333335</v>
      </c>
      <c r="BL31" s="127" t="str">
        <f t="shared" si="1"/>
        <v/>
      </c>
      <c r="BM31" s="14">
        <f t="shared" si="36"/>
        <v>0</v>
      </c>
      <c r="BN31" s="14">
        <f t="shared" si="37"/>
        <v>0</v>
      </c>
      <c r="BO31" s="14">
        <f t="shared" si="38"/>
        <v>0</v>
      </c>
      <c r="BP31" s="14">
        <f t="shared" si="39"/>
        <v>0</v>
      </c>
      <c r="BQ31" s="14">
        <f t="shared" si="40"/>
        <v>5</v>
      </c>
      <c r="BR31" s="14">
        <f t="shared" si="41"/>
        <v>0</v>
      </c>
      <c r="BS31" s="14">
        <f t="shared" si="42"/>
        <v>0</v>
      </c>
      <c r="BT31" s="14">
        <f t="shared" si="43"/>
        <v>0</v>
      </c>
      <c r="BU31" s="92">
        <f t="shared" si="82"/>
        <v>5</v>
      </c>
      <c r="BX31" s="14">
        <f t="shared" si="45"/>
        <v>0</v>
      </c>
      <c r="BY31" s="14">
        <f t="shared" si="46"/>
        <v>0</v>
      </c>
      <c r="BZ31" s="14">
        <f t="shared" si="47"/>
        <v>0</v>
      </c>
      <c r="CA31" s="14">
        <f t="shared" si="48"/>
        <v>0</v>
      </c>
      <c r="CB31" s="14">
        <f t="shared" si="49"/>
        <v>5</v>
      </c>
      <c r="CC31" s="14">
        <f t="shared" si="50"/>
        <v>0</v>
      </c>
      <c r="CD31" s="14">
        <f t="shared" si="51"/>
        <v>0</v>
      </c>
      <c r="CE31" s="14">
        <f t="shared" si="52"/>
        <v>0</v>
      </c>
      <c r="CF31" s="213">
        <f t="shared" si="83"/>
        <v>5</v>
      </c>
      <c r="CG31" s="227">
        <f t="shared" si="84"/>
        <v>5</v>
      </c>
      <c r="CI31" s="75">
        <f t="shared" si="26"/>
        <v>0</v>
      </c>
      <c r="CJ31" s="75">
        <f t="shared" si="27"/>
        <v>0</v>
      </c>
      <c r="CK31" s="75">
        <f t="shared" si="28"/>
        <v>0</v>
      </c>
      <c r="CL31" s="75">
        <f t="shared" si="29"/>
        <v>0</v>
      </c>
      <c r="CM31" s="75">
        <f t="shared" si="30"/>
        <v>1</v>
      </c>
      <c r="CN31" s="75">
        <f t="shared" si="31"/>
        <v>0</v>
      </c>
      <c r="CO31" s="75">
        <f t="shared" si="32"/>
        <v>0</v>
      </c>
      <c r="CP31" s="75">
        <f t="shared" si="33"/>
        <v>0</v>
      </c>
      <c r="CQ31" s="87">
        <f t="shared" si="85"/>
        <v>1</v>
      </c>
      <c r="CR31" s="75">
        <f t="shared" si="9"/>
        <v>0</v>
      </c>
      <c r="CS31" s="75">
        <f t="shared" si="10"/>
        <v>0</v>
      </c>
      <c r="CT31" s="76">
        <f t="shared" si="11"/>
        <v>0</v>
      </c>
      <c r="CU31" s="75">
        <f t="shared" si="12"/>
        <v>0</v>
      </c>
      <c r="CV31" s="75">
        <f t="shared" si="13"/>
        <v>0</v>
      </c>
      <c r="CW31" s="75">
        <f t="shared" si="14"/>
        <v>0</v>
      </c>
      <c r="CX31" s="75">
        <f t="shared" si="15"/>
        <v>0</v>
      </c>
      <c r="CY31" s="75">
        <f t="shared" si="16"/>
        <v>0</v>
      </c>
      <c r="CZ31" s="86">
        <f t="shared" si="86"/>
        <v>0</v>
      </c>
      <c r="DD31" s="66">
        <f>SUM($AE31:$AG31)+SUM($AI31:$AK31)+SUM($AM31:AO31)+SUM($AQ31:AS31)+SUM($AU31:AW31)+SUM($AY31:BA31)+SUM($BC31:BE31)+SUM($BG31:BI31)</f>
        <v>28</v>
      </c>
      <c r="DE31"/>
      <c r="DF31">
        <f t="shared" si="44"/>
        <v>17</v>
      </c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X31" s="528" t="s">
        <v>317</v>
      </c>
      <c r="DY31" s="524" t="s">
        <v>309</v>
      </c>
    </row>
    <row r="32" spans="1:129" s="2" customFormat="1" x14ac:dyDescent="0.25">
      <c r="A32" s="490" t="str">
        <f t="shared" si="17"/>
        <v>1.1.18</v>
      </c>
      <c r="B32" s="537" t="s">
        <v>328</v>
      </c>
      <c r="C32" s="142" t="s">
        <v>90</v>
      </c>
      <c r="D32" s="542">
        <v>4</v>
      </c>
      <c r="E32" s="543"/>
      <c r="F32" s="133"/>
      <c r="G32" s="11"/>
      <c r="H32" s="132"/>
      <c r="I32" s="133"/>
      <c r="J32" s="133"/>
      <c r="K32" s="133"/>
      <c r="L32" s="133"/>
      <c r="M32" s="133"/>
      <c r="N32" s="133"/>
      <c r="O32" s="11"/>
      <c r="P32" s="147"/>
      <c r="Q32" s="147"/>
      <c r="R32" s="132"/>
      <c r="S32" s="133"/>
      <c r="T32" s="133"/>
      <c r="U32" s="133"/>
      <c r="V32" s="133"/>
      <c r="W32" s="133"/>
      <c r="X32" s="11"/>
      <c r="Y32" s="545">
        <v>120</v>
      </c>
      <c r="Z32" s="147">
        <f t="shared" si="18"/>
        <v>4</v>
      </c>
      <c r="AA32" s="9">
        <f t="shared" si="19"/>
        <v>14</v>
      </c>
      <c r="AB32" s="9">
        <f t="shared" si="19"/>
        <v>0</v>
      </c>
      <c r="AC32" s="9">
        <f t="shared" si="19"/>
        <v>14</v>
      </c>
      <c r="AD32" s="9">
        <f t="shared" si="20"/>
        <v>92</v>
      </c>
      <c r="AE32" s="539"/>
      <c r="AF32" s="539"/>
      <c r="AG32" s="539"/>
      <c r="AH32" s="493">
        <f t="shared" si="74"/>
        <v>0</v>
      </c>
      <c r="AI32" s="539"/>
      <c r="AJ32" s="539"/>
      <c r="AK32" s="539"/>
      <c r="AL32" s="493">
        <f t="shared" si="75"/>
        <v>0</v>
      </c>
      <c r="AM32" s="539"/>
      <c r="AN32" s="539"/>
      <c r="AO32" s="539"/>
      <c r="AP32" s="493">
        <f t="shared" si="76"/>
        <v>0</v>
      </c>
      <c r="AQ32" s="539">
        <v>14</v>
      </c>
      <c r="AR32" s="539"/>
      <c r="AS32" s="539">
        <v>14</v>
      </c>
      <c r="AT32" s="493">
        <f t="shared" si="77"/>
        <v>4</v>
      </c>
      <c r="AU32" s="539"/>
      <c r="AV32" s="539"/>
      <c r="AW32" s="539"/>
      <c r="AX32" s="493">
        <f t="shared" si="78"/>
        <v>0</v>
      </c>
      <c r="AY32" s="539"/>
      <c r="AZ32" s="539"/>
      <c r="BA32" s="539"/>
      <c r="BB32" s="493">
        <f t="shared" si="79"/>
        <v>0</v>
      </c>
      <c r="BC32" s="241"/>
      <c r="BD32" s="241"/>
      <c r="BE32" s="241"/>
      <c r="BF32" s="493">
        <f t="shared" si="80"/>
        <v>0</v>
      </c>
      <c r="BG32" s="241"/>
      <c r="BH32" s="241"/>
      <c r="BI32" s="241"/>
      <c r="BJ32" s="493">
        <f t="shared" si="81"/>
        <v>0</v>
      </c>
      <c r="BK32" s="63">
        <f t="shared" si="0"/>
        <v>0.76666666666666672</v>
      </c>
      <c r="BL32" s="127" t="str">
        <f t="shared" si="1"/>
        <v/>
      </c>
      <c r="BM32" s="14">
        <f t="shared" si="36"/>
        <v>0</v>
      </c>
      <c r="BN32" s="14">
        <f t="shared" si="37"/>
        <v>0</v>
      </c>
      <c r="BO32" s="14">
        <f t="shared" si="38"/>
        <v>0</v>
      </c>
      <c r="BP32" s="14">
        <f t="shared" si="39"/>
        <v>4</v>
      </c>
      <c r="BQ32" s="14">
        <f t="shared" si="40"/>
        <v>0</v>
      </c>
      <c r="BR32" s="14">
        <f t="shared" si="41"/>
        <v>0</v>
      </c>
      <c r="BS32" s="14">
        <f t="shared" si="42"/>
        <v>0</v>
      </c>
      <c r="BT32" s="14">
        <f t="shared" si="43"/>
        <v>0</v>
      </c>
      <c r="BU32" s="92">
        <f t="shared" si="82"/>
        <v>4</v>
      </c>
      <c r="BX32" s="14">
        <f t="shared" si="45"/>
        <v>0</v>
      </c>
      <c r="BY32" s="14">
        <f t="shared" si="46"/>
        <v>0</v>
      </c>
      <c r="BZ32" s="14">
        <f t="shared" si="47"/>
        <v>0</v>
      </c>
      <c r="CA32" s="14">
        <f t="shared" si="48"/>
        <v>4</v>
      </c>
      <c r="CB32" s="14">
        <f t="shared" si="49"/>
        <v>0</v>
      </c>
      <c r="CC32" s="14">
        <f t="shared" si="50"/>
        <v>0</v>
      </c>
      <c r="CD32" s="14">
        <f t="shared" si="51"/>
        <v>0</v>
      </c>
      <c r="CE32" s="14">
        <f t="shared" si="52"/>
        <v>0</v>
      </c>
      <c r="CF32" s="213">
        <f t="shared" si="83"/>
        <v>4</v>
      </c>
      <c r="CG32" s="227">
        <f t="shared" si="84"/>
        <v>4</v>
      </c>
      <c r="CI32" s="75">
        <f t="shared" si="26"/>
        <v>0</v>
      </c>
      <c r="CJ32" s="75">
        <f t="shared" si="27"/>
        <v>0</v>
      </c>
      <c r="CK32" s="75">
        <f t="shared" si="28"/>
        <v>0</v>
      </c>
      <c r="CL32" s="75">
        <f t="shared" si="29"/>
        <v>1</v>
      </c>
      <c r="CM32" s="75">
        <f t="shared" si="30"/>
        <v>0</v>
      </c>
      <c r="CN32" s="75">
        <f t="shared" si="31"/>
        <v>0</v>
      </c>
      <c r="CO32" s="75">
        <f t="shared" si="32"/>
        <v>0</v>
      </c>
      <c r="CP32" s="75">
        <f t="shared" si="33"/>
        <v>0</v>
      </c>
      <c r="CQ32" s="87">
        <f t="shared" si="85"/>
        <v>1</v>
      </c>
      <c r="CR32" s="75">
        <f t="shared" si="9"/>
        <v>0</v>
      </c>
      <c r="CS32" s="75">
        <f t="shared" si="10"/>
        <v>0</v>
      </c>
      <c r="CT32" s="76">
        <f t="shared" si="11"/>
        <v>0</v>
      </c>
      <c r="CU32" s="75">
        <f t="shared" si="12"/>
        <v>0</v>
      </c>
      <c r="CV32" s="75">
        <f t="shared" si="13"/>
        <v>0</v>
      </c>
      <c r="CW32" s="75">
        <f t="shared" si="14"/>
        <v>0</v>
      </c>
      <c r="CX32" s="75">
        <f t="shared" si="15"/>
        <v>0</v>
      </c>
      <c r="CY32" s="75">
        <f t="shared" si="16"/>
        <v>0</v>
      </c>
      <c r="CZ32" s="86">
        <f t="shared" si="86"/>
        <v>0</v>
      </c>
      <c r="DD32" s="66">
        <f>SUM($AE32:$AG32)+SUM($AI32:$AK32)+SUM($AM32:AO32)+SUM($AQ32:AS32)+SUM($AU32:AW32)+SUM($AY32:BA32)+SUM($BC32:BE32)+SUM($BG32:BI32)</f>
        <v>28</v>
      </c>
      <c r="DE32"/>
      <c r="DF32">
        <f t="shared" si="44"/>
        <v>18</v>
      </c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X32" s="529"/>
      <c r="DY32" s="525" t="s">
        <v>310</v>
      </c>
    </row>
    <row r="33" spans="1:129" s="2" customFormat="1" x14ac:dyDescent="0.25">
      <c r="A33" s="490" t="str">
        <f t="shared" si="17"/>
        <v>1.1.19</v>
      </c>
      <c r="B33" s="537" t="s">
        <v>329</v>
      </c>
      <c r="C33" s="142" t="s">
        <v>90</v>
      </c>
      <c r="D33" s="542">
        <v>3</v>
      </c>
      <c r="E33" s="543"/>
      <c r="F33" s="133"/>
      <c r="G33" s="11"/>
      <c r="H33" s="132"/>
      <c r="I33" s="133"/>
      <c r="J33" s="133"/>
      <c r="K33" s="133"/>
      <c r="L33" s="133"/>
      <c r="M33" s="133"/>
      <c r="N33" s="133"/>
      <c r="O33" s="11"/>
      <c r="P33" s="147"/>
      <c r="Q33" s="147"/>
      <c r="R33" s="132"/>
      <c r="S33" s="133"/>
      <c r="T33" s="133"/>
      <c r="U33" s="133"/>
      <c r="V33" s="133"/>
      <c r="W33" s="133"/>
      <c r="X33" s="11"/>
      <c r="Y33" s="545">
        <v>150</v>
      </c>
      <c r="Z33" s="147">
        <f t="shared" si="18"/>
        <v>5</v>
      </c>
      <c r="AA33" s="9">
        <f t="shared" si="19"/>
        <v>14</v>
      </c>
      <c r="AB33" s="9">
        <f t="shared" si="19"/>
        <v>0</v>
      </c>
      <c r="AC33" s="9">
        <f t="shared" si="19"/>
        <v>14</v>
      </c>
      <c r="AD33" s="9">
        <f t="shared" si="20"/>
        <v>122</v>
      </c>
      <c r="AE33" s="539"/>
      <c r="AF33" s="539"/>
      <c r="AG33" s="539"/>
      <c r="AH33" s="493">
        <f t="shared" si="74"/>
        <v>0</v>
      </c>
      <c r="AI33" s="539"/>
      <c r="AJ33" s="539"/>
      <c r="AK33" s="539"/>
      <c r="AL33" s="493">
        <f t="shared" si="75"/>
        <v>0</v>
      </c>
      <c r="AM33" s="539">
        <v>14</v>
      </c>
      <c r="AN33" s="539"/>
      <c r="AO33" s="539">
        <v>14</v>
      </c>
      <c r="AP33" s="493">
        <f t="shared" si="76"/>
        <v>5</v>
      </c>
      <c r="AQ33" s="539"/>
      <c r="AR33" s="539"/>
      <c r="AS33" s="539"/>
      <c r="AT33" s="493">
        <f t="shared" si="77"/>
        <v>0</v>
      </c>
      <c r="AU33" s="539"/>
      <c r="AV33" s="539"/>
      <c r="AW33" s="539"/>
      <c r="AX33" s="493">
        <f t="shared" si="78"/>
        <v>0</v>
      </c>
      <c r="AY33" s="539"/>
      <c r="AZ33" s="539"/>
      <c r="BA33" s="539"/>
      <c r="BB33" s="493">
        <f t="shared" si="79"/>
        <v>0</v>
      </c>
      <c r="BC33" s="241"/>
      <c r="BD33" s="241"/>
      <c r="BE33" s="241"/>
      <c r="BF33" s="493">
        <f t="shared" si="80"/>
        <v>0</v>
      </c>
      <c r="BG33" s="241"/>
      <c r="BH33" s="241"/>
      <c r="BI33" s="241"/>
      <c r="BJ33" s="493">
        <f t="shared" si="81"/>
        <v>0</v>
      </c>
      <c r="BK33" s="63">
        <f t="shared" si="0"/>
        <v>0.81333333333333335</v>
      </c>
      <c r="BL33" s="127" t="str">
        <f t="shared" si="1"/>
        <v/>
      </c>
      <c r="BM33" s="14">
        <f t="shared" si="36"/>
        <v>0</v>
      </c>
      <c r="BN33" s="14">
        <f t="shared" si="37"/>
        <v>0</v>
      </c>
      <c r="BO33" s="14">
        <f t="shared" si="38"/>
        <v>5</v>
      </c>
      <c r="BP33" s="14">
        <f t="shared" si="39"/>
        <v>0</v>
      </c>
      <c r="BQ33" s="14">
        <f t="shared" si="40"/>
        <v>0</v>
      </c>
      <c r="BR33" s="14">
        <f t="shared" si="41"/>
        <v>0</v>
      </c>
      <c r="BS33" s="14">
        <f t="shared" si="42"/>
        <v>0</v>
      </c>
      <c r="BT33" s="14">
        <f t="shared" si="43"/>
        <v>0</v>
      </c>
      <c r="BU33" s="92">
        <f t="shared" si="82"/>
        <v>5</v>
      </c>
      <c r="BX33" s="14">
        <f t="shared" si="45"/>
        <v>0</v>
      </c>
      <c r="BY33" s="14">
        <f t="shared" si="46"/>
        <v>0</v>
      </c>
      <c r="BZ33" s="14">
        <f t="shared" si="47"/>
        <v>5</v>
      </c>
      <c r="CA33" s="14">
        <f t="shared" si="48"/>
        <v>0</v>
      </c>
      <c r="CB33" s="14">
        <f t="shared" si="49"/>
        <v>0</v>
      </c>
      <c r="CC33" s="14">
        <f t="shared" si="50"/>
        <v>0</v>
      </c>
      <c r="CD33" s="14">
        <f t="shared" si="51"/>
        <v>0</v>
      </c>
      <c r="CE33" s="14">
        <f t="shared" si="52"/>
        <v>0</v>
      </c>
      <c r="CF33" s="213">
        <f t="shared" si="83"/>
        <v>5</v>
      </c>
      <c r="CG33" s="227">
        <f t="shared" si="84"/>
        <v>5</v>
      </c>
      <c r="CI33" s="75">
        <f t="shared" si="26"/>
        <v>0</v>
      </c>
      <c r="CJ33" s="75">
        <f t="shared" si="27"/>
        <v>0</v>
      </c>
      <c r="CK33" s="75">
        <f t="shared" si="28"/>
        <v>1</v>
      </c>
      <c r="CL33" s="75">
        <f t="shared" si="29"/>
        <v>0</v>
      </c>
      <c r="CM33" s="75">
        <f t="shared" si="30"/>
        <v>0</v>
      </c>
      <c r="CN33" s="75">
        <f t="shared" si="31"/>
        <v>0</v>
      </c>
      <c r="CO33" s="75">
        <f t="shared" si="32"/>
        <v>0</v>
      </c>
      <c r="CP33" s="75">
        <f t="shared" si="33"/>
        <v>0</v>
      </c>
      <c r="CQ33" s="87">
        <f t="shared" si="85"/>
        <v>1</v>
      </c>
      <c r="CR33" s="75">
        <f t="shared" si="9"/>
        <v>0</v>
      </c>
      <c r="CS33" s="75">
        <f t="shared" si="10"/>
        <v>0</v>
      </c>
      <c r="CT33" s="76">
        <f t="shared" si="11"/>
        <v>0</v>
      </c>
      <c r="CU33" s="75">
        <f t="shared" si="12"/>
        <v>0</v>
      </c>
      <c r="CV33" s="75">
        <f t="shared" si="13"/>
        <v>0</v>
      </c>
      <c r="CW33" s="75">
        <f t="shared" si="14"/>
        <v>0</v>
      </c>
      <c r="CX33" s="75">
        <f t="shared" si="15"/>
        <v>0</v>
      </c>
      <c r="CY33" s="75">
        <f t="shared" si="16"/>
        <v>0</v>
      </c>
      <c r="CZ33" s="86">
        <f t="shared" si="86"/>
        <v>0</v>
      </c>
      <c r="DD33" s="66">
        <f>SUM($AE33:$AG33)+SUM($AI33:$AK33)+SUM($AM33:AO33)+SUM($AQ33:AS33)+SUM($AU33:AW33)+SUM($AY33:BA33)+SUM($BC33:BE33)+SUM($BG33:BI33)</f>
        <v>28</v>
      </c>
      <c r="DE33"/>
      <c r="DF33">
        <f t="shared" si="44"/>
        <v>19</v>
      </c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X33" s="529"/>
      <c r="DY33" s="525" t="s">
        <v>311</v>
      </c>
    </row>
    <row r="34" spans="1:129" s="2" customFormat="1" x14ac:dyDescent="0.25">
      <c r="A34" s="490" t="str">
        <f t="shared" si="17"/>
        <v>1.1.20</v>
      </c>
      <c r="B34" s="537" t="s">
        <v>330</v>
      </c>
      <c r="C34" s="142" t="s">
        <v>90</v>
      </c>
      <c r="D34" s="542">
        <v>6</v>
      </c>
      <c r="E34" s="543"/>
      <c r="F34" s="133"/>
      <c r="G34" s="11"/>
      <c r="H34" s="132"/>
      <c r="I34" s="133"/>
      <c r="J34" s="133"/>
      <c r="K34" s="133"/>
      <c r="L34" s="133"/>
      <c r="M34" s="133"/>
      <c r="N34" s="133"/>
      <c r="O34" s="11"/>
      <c r="P34" s="147"/>
      <c r="Q34" s="147"/>
      <c r="R34" s="132"/>
      <c r="S34" s="133"/>
      <c r="T34" s="133"/>
      <c r="U34" s="133"/>
      <c r="V34" s="133"/>
      <c r="W34" s="133"/>
      <c r="X34" s="11"/>
      <c r="Y34" s="545">
        <v>120</v>
      </c>
      <c r="Z34" s="147">
        <f t="shared" si="18"/>
        <v>4</v>
      </c>
      <c r="AA34" s="9">
        <f t="shared" si="19"/>
        <v>14</v>
      </c>
      <c r="AB34" s="9">
        <f t="shared" si="19"/>
        <v>0</v>
      </c>
      <c r="AC34" s="9">
        <f t="shared" si="19"/>
        <v>14</v>
      </c>
      <c r="AD34" s="9">
        <f t="shared" si="20"/>
        <v>92</v>
      </c>
      <c r="AE34" s="539"/>
      <c r="AF34" s="539"/>
      <c r="AG34" s="539"/>
      <c r="AH34" s="493">
        <f t="shared" si="74"/>
        <v>0</v>
      </c>
      <c r="AI34" s="539"/>
      <c r="AJ34" s="539"/>
      <c r="AK34" s="539"/>
      <c r="AL34" s="493">
        <f t="shared" si="75"/>
        <v>0</v>
      </c>
      <c r="AM34" s="539"/>
      <c r="AN34" s="539"/>
      <c r="AO34" s="539"/>
      <c r="AP34" s="493">
        <f t="shared" si="76"/>
        <v>0</v>
      </c>
      <c r="AQ34" s="539"/>
      <c r="AR34" s="539"/>
      <c r="AS34" s="539"/>
      <c r="AT34" s="493">
        <f t="shared" si="77"/>
        <v>0</v>
      </c>
      <c r="AU34" s="539"/>
      <c r="AV34" s="539"/>
      <c r="AW34" s="539"/>
      <c r="AX34" s="493">
        <f t="shared" si="78"/>
        <v>0</v>
      </c>
      <c r="AY34" s="539">
        <v>14</v>
      </c>
      <c r="AZ34" s="539"/>
      <c r="BA34" s="539">
        <v>14</v>
      </c>
      <c r="BB34" s="493">
        <f t="shared" si="79"/>
        <v>4</v>
      </c>
      <c r="BC34" s="241"/>
      <c r="BD34" s="241"/>
      <c r="BE34" s="241"/>
      <c r="BF34" s="493">
        <f t="shared" si="80"/>
        <v>0</v>
      </c>
      <c r="BG34" s="241"/>
      <c r="BH34" s="241"/>
      <c r="BI34" s="241"/>
      <c r="BJ34" s="493">
        <f t="shared" si="81"/>
        <v>0</v>
      </c>
      <c r="BK34" s="63">
        <f t="shared" si="0"/>
        <v>0.76666666666666672</v>
      </c>
      <c r="BL34" s="127" t="str">
        <f t="shared" si="1"/>
        <v/>
      </c>
      <c r="BM34" s="14">
        <f t="shared" si="36"/>
        <v>0</v>
      </c>
      <c r="BN34" s="14">
        <f t="shared" si="37"/>
        <v>0</v>
      </c>
      <c r="BO34" s="14">
        <f t="shared" si="38"/>
        <v>0</v>
      </c>
      <c r="BP34" s="14">
        <f t="shared" si="39"/>
        <v>0</v>
      </c>
      <c r="BQ34" s="14">
        <f t="shared" si="40"/>
        <v>0</v>
      </c>
      <c r="BR34" s="14">
        <f t="shared" si="41"/>
        <v>4</v>
      </c>
      <c r="BS34" s="14">
        <f t="shared" si="42"/>
        <v>0</v>
      </c>
      <c r="BT34" s="14">
        <f t="shared" si="43"/>
        <v>0</v>
      </c>
      <c r="BU34" s="92">
        <f t="shared" si="82"/>
        <v>4</v>
      </c>
      <c r="BX34" s="14">
        <f t="shared" si="45"/>
        <v>0</v>
      </c>
      <c r="BY34" s="14">
        <f t="shared" si="46"/>
        <v>0</v>
      </c>
      <c r="BZ34" s="14">
        <f t="shared" si="47"/>
        <v>0</v>
      </c>
      <c r="CA34" s="14">
        <f t="shared" si="48"/>
        <v>0</v>
      </c>
      <c r="CB34" s="14">
        <f t="shared" si="49"/>
        <v>0</v>
      </c>
      <c r="CC34" s="14">
        <f t="shared" si="50"/>
        <v>4</v>
      </c>
      <c r="CD34" s="14">
        <f t="shared" si="51"/>
        <v>0</v>
      </c>
      <c r="CE34" s="14">
        <f t="shared" si="52"/>
        <v>0</v>
      </c>
      <c r="CF34" s="213">
        <f t="shared" si="83"/>
        <v>4</v>
      </c>
      <c r="CG34" s="227">
        <f t="shared" si="84"/>
        <v>4</v>
      </c>
      <c r="CI34" s="75">
        <f t="shared" si="26"/>
        <v>0</v>
      </c>
      <c r="CJ34" s="75">
        <f t="shared" si="27"/>
        <v>0</v>
      </c>
      <c r="CK34" s="75">
        <f t="shared" si="28"/>
        <v>0</v>
      </c>
      <c r="CL34" s="75">
        <f t="shared" si="29"/>
        <v>0</v>
      </c>
      <c r="CM34" s="75">
        <f t="shared" si="30"/>
        <v>0</v>
      </c>
      <c r="CN34" s="75">
        <f t="shared" si="31"/>
        <v>1</v>
      </c>
      <c r="CO34" s="75">
        <f t="shared" si="32"/>
        <v>0</v>
      </c>
      <c r="CP34" s="75">
        <f t="shared" si="33"/>
        <v>0</v>
      </c>
      <c r="CQ34" s="87">
        <f t="shared" si="85"/>
        <v>1</v>
      </c>
      <c r="CR34" s="75">
        <f t="shared" si="9"/>
        <v>0</v>
      </c>
      <c r="CS34" s="75">
        <f t="shared" si="10"/>
        <v>0</v>
      </c>
      <c r="CT34" s="76">
        <f t="shared" si="11"/>
        <v>0</v>
      </c>
      <c r="CU34" s="75">
        <f t="shared" si="12"/>
        <v>0</v>
      </c>
      <c r="CV34" s="75">
        <f t="shared" si="13"/>
        <v>0</v>
      </c>
      <c r="CW34" s="75">
        <f t="shared" si="14"/>
        <v>0</v>
      </c>
      <c r="CX34" s="75">
        <f t="shared" si="15"/>
        <v>0</v>
      </c>
      <c r="CY34" s="75">
        <f t="shared" si="16"/>
        <v>0</v>
      </c>
      <c r="CZ34" s="86">
        <f t="shared" si="86"/>
        <v>0</v>
      </c>
      <c r="DD34" s="66">
        <f>SUM($AE34:$AG34)+SUM($AI34:$AK34)+SUM($AM34:AO34)+SUM($AQ34:AS34)+SUM($AU34:AW34)+SUM($AY34:BA34)+SUM($BC34:BE34)+SUM($BG34:BI34)</f>
        <v>28</v>
      </c>
      <c r="DE34"/>
      <c r="DF34">
        <f t="shared" si="44"/>
        <v>20</v>
      </c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X34" s="529"/>
      <c r="DY34" s="525" t="s">
        <v>312</v>
      </c>
    </row>
    <row r="35" spans="1:129" s="2" customFormat="1" x14ac:dyDescent="0.25">
      <c r="A35" s="490" t="str">
        <f t="shared" si="17"/>
        <v>1.1.21</v>
      </c>
      <c r="B35" s="537" t="s">
        <v>331</v>
      </c>
      <c r="C35" s="142" t="s">
        <v>292</v>
      </c>
      <c r="D35" s="542">
        <v>2</v>
      </c>
      <c r="E35" s="543"/>
      <c r="F35" s="133"/>
      <c r="G35" s="11"/>
      <c r="H35" s="132"/>
      <c r="I35" s="133"/>
      <c r="J35" s="133"/>
      <c r="K35" s="133"/>
      <c r="L35" s="133"/>
      <c r="M35" s="133"/>
      <c r="N35" s="133"/>
      <c r="O35" s="11"/>
      <c r="P35" s="147"/>
      <c r="Q35" s="147"/>
      <c r="R35" s="132"/>
      <c r="S35" s="133"/>
      <c r="T35" s="133"/>
      <c r="U35" s="133"/>
      <c r="V35" s="133"/>
      <c r="W35" s="133"/>
      <c r="X35" s="11"/>
      <c r="Y35" s="545">
        <v>135</v>
      </c>
      <c r="Z35" s="147">
        <f t="shared" si="18"/>
        <v>4.5</v>
      </c>
      <c r="AA35" s="9">
        <f t="shared" si="19"/>
        <v>14</v>
      </c>
      <c r="AB35" s="9">
        <f t="shared" si="19"/>
        <v>0</v>
      </c>
      <c r="AC35" s="9">
        <f t="shared" si="19"/>
        <v>14</v>
      </c>
      <c r="AD35" s="9">
        <f t="shared" si="20"/>
        <v>107</v>
      </c>
      <c r="AE35" s="539"/>
      <c r="AF35" s="539"/>
      <c r="AG35" s="539"/>
      <c r="AH35" s="493">
        <f t="shared" si="74"/>
        <v>0</v>
      </c>
      <c r="AI35" s="539">
        <v>14</v>
      </c>
      <c r="AJ35" s="539"/>
      <c r="AK35" s="539">
        <v>14</v>
      </c>
      <c r="AL35" s="493">
        <f t="shared" si="75"/>
        <v>4.5</v>
      </c>
      <c r="AM35" s="539"/>
      <c r="AN35" s="539"/>
      <c r="AO35" s="539"/>
      <c r="AP35" s="493">
        <f t="shared" si="76"/>
        <v>0</v>
      </c>
      <c r="AQ35" s="539"/>
      <c r="AR35" s="539"/>
      <c r="AS35" s="539"/>
      <c r="AT35" s="493">
        <f t="shared" si="77"/>
        <v>0</v>
      </c>
      <c r="AU35" s="539"/>
      <c r="AV35" s="539"/>
      <c r="AW35" s="539"/>
      <c r="AX35" s="493">
        <f t="shared" si="78"/>
        <v>0</v>
      </c>
      <c r="AY35" s="539"/>
      <c r="AZ35" s="539"/>
      <c r="BA35" s="539"/>
      <c r="BB35" s="493">
        <f t="shared" si="79"/>
        <v>0</v>
      </c>
      <c r="BC35" s="241"/>
      <c r="BD35" s="241"/>
      <c r="BE35" s="241"/>
      <c r="BF35" s="493">
        <f t="shared" si="80"/>
        <v>0</v>
      </c>
      <c r="BG35" s="241"/>
      <c r="BH35" s="241"/>
      <c r="BI35" s="241"/>
      <c r="BJ35" s="493">
        <f t="shared" si="81"/>
        <v>0</v>
      </c>
      <c r="BK35" s="63">
        <f t="shared" si="0"/>
        <v>0.79259259259259263</v>
      </c>
      <c r="BL35" s="127" t="str">
        <f t="shared" si="1"/>
        <v/>
      </c>
      <c r="BM35" s="14">
        <f t="shared" si="36"/>
        <v>0</v>
      </c>
      <c r="BN35" s="14">
        <f t="shared" si="37"/>
        <v>4.5</v>
      </c>
      <c r="BO35" s="14">
        <f t="shared" si="38"/>
        <v>0</v>
      </c>
      <c r="BP35" s="14">
        <f t="shared" si="39"/>
        <v>0</v>
      </c>
      <c r="BQ35" s="14">
        <f t="shared" si="40"/>
        <v>0</v>
      </c>
      <c r="BR35" s="14">
        <f t="shared" si="41"/>
        <v>0</v>
      </c>
      <c r="BS35" s="14">
        <f t="shared" si="42"/>
        <v>0</v>
      </c>
      <c r="BT35" s="14">
        <f t="shared" si="43"/>
        <v>0</v>
      </c>
      <c r="BU35" s="92">
        <f t="shared" si="82"/>
        <v>4.5</v>
      </c>
      <c r="BX35" s="14">
        <f t="shared" si="45"/>
        <v>0</v>
      </c>
      <c r="BY35" s="14">
        <f t="shared" si="46"/>
        <v>4.5</v>
      </c>
      <c r="BZ35" s="14">
        <f t="shared" si="47"/>
        <v>0</v>
      </c>
      <c r="CA35" s="14">
        <f t="shared" si="48"/>
        <v>0</v>
      </c>
      <c r="CB35" s="14">
        <f t="shared" si="49"/>
        <v>0</v>
      </c>
      <c r="CC35" s="14">
        <f t="shared" si="50"/>
        <v>0</v>
      </c>
      <c r="CD35" s="14">
        <f t="shared" si="51"/>
        <v>0</v>
      </c>
      <c r="CE35" s="14">
        <f t="shared" si="52"/>
        <v>0</v>
      </c>
      <c r="CF35" s="213">
        <f t="shared" si="83"/>
        <v>4.5</v>
      </c>
      <c r="CG35" s="227">
        <f t="shared" si="84"/>
        <v>4.5</v>
      </c>
      <c r="CI35" s="75">
        <f t="shared" si="26"/>
        <v>0</v>
      </c>
      <c r="CJ35" s="75">
        <f t="shared" si="27"/>
        <v>1</v>
      </c>
      <c r="CK35" s="75">
        <f t="shared" si="28"/>
        <v>0</v>
      </c>
      <c r="CL35" s="75">
        <f t="shared" si="29"/>
        <v>0</v>
      </c>
      <c r="CM35" s="75">
        <f t="shared" si="30"/>
        <v>0</v>
      </c>
      <c r="CN35" s="75">
        <f t="shared" si="31"/>
        <v>0</v>
      </c>
      <c r="CO35" s="75">
        <f t="shared" si="32"/>
        <v>0</v>
      </c>
      <c r="CP35" s="75">
        <f t="shared" si="33"/>
        <v>0</v>
      </c>
      <c r="CQ35" s="87">
        <f t="shared" si="85"/>
        <v>1</v>
      </c>
      <c r="CR35" s="75">
        <f t="shared" si="9"/>
        <v>0</v>
      </c>
      <c r="CS35" s="75">
        <f t="shared" si="10"/>
        <v>0</v>
      </c>
      <c r="CT35" s="76">
        <f t="shared" si="11"/>
        <v>0</v>
      </c>
      <c r="CU35" s="75">
        <f t="shared" si="12"/>
        <v>0</v>
      </c>
      <c r="CV35" s="75">
        <f t="shared" si="13"/>
        <v>0</v>
      </c>
      <c r="CW35" s="75">
        <f t="shared" si="14"/>
        <v>0</v>
      </c>
      <c r="CX35" s="75">
        <f t="shared" si="15"/>
        <v>0</v>
      </c>
      <c r="CY35" s="75">
        <f t="shared" si="16"/>
        <v>0</v>
      </c>
      <c r="CZ35" s="86">
        <f t="shared" si="86"/>
        <v>0</v>
      </c>
      <c r="DD35" s="66">
        <f>SUM($AE35:$AG35)+SUM($AI35:$AK35)+SUM($AM35:AO35)+SUM($AQ35:AS35)+SUM($AU35:AW35)+SUM($AY35:BA35)+SUM($BC35:BE35)+SUM($BG35:BI35)</f>
        <v>28</v>
      </c>
      <c r="DE35"/>
      <c r="DF35">
        <f t="shared" si="44"/>
        <v>21</v>
      </c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X35" s="529"/>
      <c r="DY35" s="525" t="s">
        <v>313</v>
      </c>
    </row>
    <row r="36" spans="1:129" s="2" customFormat="1" x14ac:dyDescent="0.25">
      <c r="A36" s="490" t="str">
        <f t="shared" si="17"/>
        <v>1.1.22</v>
      </c>
      <c r="B36" s="537" t="s">
        <v>332</v>
      </c>
      <c r="C36" s="142" t="s">
        <v>292</v>
      </c>
      <c r="D36" s="542">
        <v>3</v>
      </c>
      <c r="E36" s="543">
        <v>4</v>
      </c>
      <c r="F36" s="133"/>
      <c r="G36" s="11"/>
      <c r="H36" s="132"/>
      <c r="I36" s="133"/>
      <c r="J36" s="133"/>
      <c r="K36" s="133"/>
      <c r="L36" s="133"/>
      <c r="M36" s="133"/>
      <c r="N36" s="133"/>
      <c r="O36" s="11"/>
      <c r="P36" s="147"/>
      <c r="Q36" s="147"/>
      <c r="R36" s="132"/>
      <c r="S36" s="133"/>
      <c r="T36" s="133"/>
      <c r="U36" s="133"/>
      <c r="V36" s="133"/>
      <c r="W36" s="133"/>
      <c r="X36" s="11"/>
      <c r="Y36" s="545">
        <v>240</v>
      </c>
      <c r="Z36" s="147">
        <f t="shared" si="18"/>
        <v>8</v>
      </c>
      <c r="AA36" s="9">
        <f t="shared" si="19"/>
        <v>28</v>
      </c>
      <c r="AB36" s="9">
        <f t="shared" si="19"/>
        <v>0</v>
      </c>
      <c r="AC36" s="9">
        <f t="shared" si="19"/>
        <v>28</v>
      </c>
      <c r="AD36" s="9">
        <f t="shared" si="20"/>
        <v>184</v>
      </c>
      <c r="AE36" s="539"/>
      <c r="AF36" s="539"/>
      <c r="AG36" s="539"/>
      <c r="AH36" s="493">
        <f t="shared" si="74"/>
        <v>0</v>
      </c>
      <c r="AI36" s="539"/>
      <c r="AJ36" s="539"/>
      <c r="AK36" s="539"/>
      <c r="AL36" s="493">
        <f t="shared" si="75"/>
        <v>0</v>
      </c>
      <c r="AM36" s="539">
        <v>14</v>
      </c>
      <c r="AN36" s="539"/>
      <c r="AO36" s="539">
        <v>14</v>
      </c>
      <c r="AP36" s="493">
        <f t="shared" si="76"/>
        <v>4</v>
      </c>
      <c r="AQ36" s="539">
        <v>14</v>
      </c>
      <c r="AR36" s="539"/>
      <c r="AS36" s="539">
        <v>14</v>
      </c>
      <c r="AT36" s="493">
        <f t="shared" si="77"/>
        <v>4</v>
      </c>
      <c r="AU36" s="539"/>
      <c r="AV36" s="539"/>
      <c r="AW36" s="539"/>
      <c r="AX36" s="493">
        <f t="shared" si="78"/>
        <v>0</v>
      </c>
      <c r="AY36" s="539"/>
      <c r="AZ36" s="539"/>
      <c r="BA36" s="539"/>
      <c r="BB36" s="493">
        <f t="shared" si="79"/>
        <v>0</v>
      </c>
      <c r="BC36" s="241"/>
      <c r="BD36" s="241"/>
      <c r="BE36" s="241"/>
      <c r="BF36" s="493">
        <f t="shared" si="80"/>
        <v>0</v>
      </c>
      <c r="BG36" s="241"/>
      <c r="BH36" s="241"/>
      <c r="BI36" s="241"/>
      <c r="BJ36" s="493">
        <f t="shared" si="81"/>
        <v>0</v>
      </c>
      <c r="BK36" s="63">
        <f t="shared" si="0"/>
        <v>0.76666666666666672</v>
      </c>
      <c r="BL36" s="127" t="str">
        <f t="shared" si="1"/>
        <v/>
      </c>
      <c r="BM36" s="14">
        <f t="shared" si="36"/>
        <v>0</v>
      </c>
      <c r="BN36" s="14">
        <f t="shared" si="37"/>
        <v>0</v>
      </c>
      <c r="BO36" s="14">
        <f t="shared" si="38"/>
        <v>4</v>
      </c>
      <c r="BP36" s="14">
        <f t="shared" si="39"/>
        <v>4</v>
      </c>
      <c r="BQ36" s="14">
        <f t="shared" si="40"/>
        <v>0</v>
      </c>
      <c r="BR36" s="14">
        <f t="shared" si="41"/>
        <v>0</v>
      </c>
      <c r="BS36" s="14">
        <f t="shared" si="42"/>
        <v>0</v>
      </c>
      <c r="BT36" s="14">
        <f t="shared" si="43"/>
        <v>0</v>
      </c>
      <c r="BU36" s="92">
        <f t="shared" si="82"/>
        <v>8</v>
      </c>
      <c r="BX36" s="14">
        <f t="shared" si="45"/>
        <v>0</v>
      </c>
      <c r="BY36" s="14">
        <f t="shared" si="46"/>
        <v>0</v>
      </c>
      <c r="BZ36" s="14">
        <f t="shared" si="47"/>
        <v>4</v>
      </c>
      <c r="CA36" s="14">
        <f t="shared" si="48"/>
        <v>4</v>
      </c>
      <c r="CB36" s="14">
        <f t="shared" si="49"/>
        <v>0</v>
      </c>
      <c r="CC36" s="14">
        <f t="shared" si="50"/>
        <v>0</v>
      </c>
      <c r="CD36" s="14">
        <f t="shared" si="51"/>
        <v>0</v>
      </c>
      <c r="CE36" s="14">
        <f t="shared" si="52"/>
        <v>0</v>
      </c>
      <c r="CF36" s="213">
        <f t="shared" si="83"/>
        <v>8</v>
      </c>
      <c r="CG36" s="227">
        <f t="shared" si="84"/>
        <v>4</v>
      </c>
      <c r="CI36" s="75">
        <f t="shared" si="26"/>
        <v>0</v>
      </c>
      <c r="CJ36" s="75">
        <f t="shared" si="27"/>
        <v>0</v>
      </c>
      <c r="CK36" s="75">
        <f t="shared" si="28"/>
        <v>1</v>
      </c>
      <c r="CL36" s="75">
        <f t="shared" si="29"/>
        <v>1</v>
      </c>
      <c r="CM36" s="75">
        <f t="shared" si="30"/>
        <v>0</v>
      </c>
      <c r="CN36" s="75">
        <f t="shared" si="31"/>
        <v>0</v>
      </c>
      <c r="CO36" s="75">
        <f t="shared" si="32"/>
        <v>0</v>
      </c>
      <c r="CP36" s="75">
        <f t="shared" si="33"/>
        <v>0</v>
      </c>
      <c r="CQ36" s="87">
        <f t="shared" si="85"/>
        <v>2</v>
      </c>
      <c r="CR36" s="75">
        <f t="shared" si="9"/>
        <v>0</v>
      </c>
      <c r="CS36" s="75">
        <f t="shared" si="10"/>
        <v>0</v>
      </c>
      <c r="CT36" s="76">
        <f t="shared" si="11"/>
        <v>0</v>
      </c>
      <c r="CU36" s="75">
        <f t="shared" si="12"/>
        <v>0</v>
      </c>
      <c r="CV36" s="75">
        <f t="shared" si="13"/>
        <v>0</v>
      </c>
      <c r="CW36" s="75">
        <f t="shared" si="14"/>
        <v>0</v>
      </c>
      <c r="CX36" s="75">
        <f t="shared" si="15"/>
        <v>0</v>
      </c>
      <c r="CY36" s="75">
        <f t="shared" si="16"/>
        <v>0</v>
      </c>
      <c r="CZ36" s="86">
        <f t="shared" si="86"/>
        <v>0</v>
      </c>
      <c r="DD36" s="66">
        <f>SUM($AE36:$AG36)+SUM($AI36:$AK36)+SUM($AM36:AO36)+SUM($AQ36:AS36)+SUM($AU36:AW36)+SUM($AY36:BA36)+SUM($BC36:BE36)+SUM($BG36:BI36)</f>
        <v>56</v>
      </c>
      <c r="DE36"/>
      <c r="DF36">
        <f t="shared" si="44"/>
        <v>22</v>
      </c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X36" s="530"/>
      <c r="DY36" s="526" t="s">
        <v>314</v>
      </c>
    </row>
    <row r="37" spans="1:129" s="2" customFormat="1" x14ac:dyDescent="0.25">
      <c r="A37" s="490" t="str">
        <f t="shared" si="17"/>
        <v>1.1.23</v>
      </c>
      <c r="B37" s="537" t="s">
        <v>333</v>
      </c>
      <c r="C37" s="142" t="s">
        <v>292</v>
      </c>
      <c r="D37" s="542">
        <v>4</v>
      </c>
      <c r="E37" s="543"/>
      <c r="F37" s="133"/>
      <c r="G37" s="11"/>
      <c r="H37" s="132"/>
      <c r="I37" s="133"/>
      <c r="J37" s="133"/>
      <c r="K37" s="133"/>
      <c r="L37" s="133"/>
      <c r="M37" s="133"/>
      <c r="N37" s="133"/>
      <c r="O37" s="11"/>
      <c r="P37" s="147"/>
      <c r="Q37" s="147"/>
      <c r="R37" s="132"/>
      <c r="S37" s="133"/>
      <c r="T37" s="133"/>
      <c r="U37" s="133"/>
      <c r="V37" s="133"/>
      <c r="W37" s="133"/>
      <c r="X37" s="11"/>
      <c r="Y37" s="545">
        <v>120</v>
      </c>
      <c r="Z37" s="147">
        <f t="shared" si="18"/>
        <v>4</v>
      </c>
      <c r="AA37" s="9">
        <f t="shared" si="19"/>
        <v>14</v>
      </c>
      <c r="AB37" s="9">
        <f t="shared" si="19"/>
        <v>0</v>
      </c>
      <c r="AC37" s="9">
        <f t="shared" si="19"/>
        <v>14</v>
      </c>
      <c r="AD37" s="9">
        <f t="shared" si="20"/>
        <v>92</v>
      </c>
      <c r="AE37" s="539"/>
      <c r="AF37" s="539"/>
      <c r="AG37" s="539"/>
      <c r="AH37" s="493">
        <f t="shared" si="74"/>
        <v>0</v>
      </c>
      <c r="AI37" s="539"/>
      <c r="AJ37" s="539"/>
      <c r="AK37" s="539"/>
      <c r="AL37" s="493">
        <f t="shared" si="75"/>
        <v>0</v>
      </c>
      <c r="AM37" s="241"/>
      <c r="AN37" s="241"/>
      <c r="AO37" s="241"/>
      <c r="AP37" s="493">
        <f t="shared" si="76"/>
        <v>0</v>
      </c>
      <c r="AQ37" s="539">
        <v>14</v>
      </c>
      <c r="AR37" s="539"/>
      <c r="AS37" s="539">
        <v>14</v>
      </c>
      <c r="AT37" s="493">
        <f t="shared" si="77"/>
        <v>4</v>
      </c>
      <c r="AU37" s="539"/>
      <c r="AV37" s="539"/>
      <c r="AW37" s="539"/>
      <c r="AX37" s="493">
        <f t="shared" si="78"/>
        <v>0</v>
      </c>
      <c r="AY37" s="539"/>
      <c r="AZ37" s="539"/>
      <c r="BA37" s="539"/>
      <c r="BB37" s="493">
        <f t="shared" si="79"/>
        <v>0</v>
      </c>
      <c r="BC37" s="241"/>
      <c r="BD37" s="241"/>
      <c r="BE37" s="241"/>
      <c r="BF37" s="493">
        <f t="shared" si="80"/>
        <v>0</v>
      </c>
      <c r="BG37" s="241"/>
      <c r="BH37" s="241"/>
      <c r="BI37" s="241"/>
      <c r="BJ37" s="493">
        <f t="shared" si="81"/>
        <v>0</v>
      </c>
      <c r="BK37" s="63">
        <f t="shared" si="0"/>
        <v>0.76666666666666672</v>
      </c>
      <c r="BL37" s="127" t="str">
        <f t="shared" si="1"/>
        <v/>
      </c>
      <c r="BM37" s="14">
        <f t="shared" si="36"/>
        <v>0</v>
      </c>
      <c r="BN37" s="14">
        <f t="shared" si="37"/>
        <v>0</v>
      </c>
      <c r="BO37" s="14">
        <f t="shared" si="38"/>
        <v>0</v>
      </c>
      <c r="BP37" s="14">
        <f t="shared" si="39"/>
        <v>4</v>
      </c>
      <c r="BQ37" s="14">
        <f t="shared" si="40"/>
        <v>0</v>
      </c>
      <c r="BR37" s="14">
        <f t="shared" si="41"/>
        <v>0</v>
      </c>
      <c r="BS37" s="14">
        <f t="shared" si="42"/>
        <v>0</v>
      </c>
      <c r="BT37" s="14">
        <f t="shared" si="43"/>
        <v>0</v>
      </c>
      <c r="BU37" s="92">
        <f t="shared" si="82"/>
        <v>4</v>
      </c>
      <c r="BX37" s="14">
        <f t="shared" si="45"/>
        <v>0</v>
      </c>
      <c r="BY37" s="14">
        <f t="shared" si="46"/>
        <v>0</v>
      </c>
      <c r="BZ37" s="14">
        <f t="shared" si="47"/>
        <v>0</v>
      </c>
      <c r="CA37" s="14">
        <f t="shared" si="48"/>
        <v>4</v>
      </c>
      <c r="CB37" s="14">
        <f t="shared" si="49"/>
        <v>0</v>
      </c>
      <c r="CC37" s="14">
        <f t="shared" si="50"/>
        <v>0</v>
      </c>
      <c r="CD37" s="14">
        <f t="shared" si="51"/>
        <v>0</v>
      </c>
      <c r="CE37" s="14">
        <f t="shared" si="52"/>
        <v>0</v>
      </c>
      <c r="CF37" s="213">
        <f t="shared" si="83"/>
        <v>4</v>
      </c>
      <c r="CG37" s="227">
        <f t="shared" si="84"/>
        <v>4</v>
      </c>
      <c r="CI37" s="75">
        <f t="shared" si="26"/>
        <v>0</v>
      </c>
      <c r="CJ37" s="75">
        <f t="shared" si="27"/>
        <v>0</v>
      </c>
      <c r="CK37" s="75">
        <f t="shared" si="28"/>
        <v>0</v>
      </c>
      <c r="CL37" s="75">
        <f t="shared" si="29"/>
        <v>1</v>
      </c>
      <c r="CM37" s="75">
        <f t="shared" si="30"/>
        <v>0</v>
      </c>
      <c r="CN37" s="75">
        <f t="shared" si="31"/>
        <v>0</v>
      </c>
      <c r="CO37" s="75">
        <f t="shared" si="32"/>
        <v>0</v>
      </c>
      <c r="CP37" s="75">
        <f t="shared" si="33"/>
        <v>0</v>
      </c>
      <c r="CQ37" s="87">
        <f t="shared" si="85"/>
        <v>1</v>
      </c>
      <c r="CR37" s="75">
        <f t="shared" si="9"/>
        <v>0</v>
      </c>
      <c r="CS37" s="75">
        <f t="shared" si="10"/>
        <v>0</v>
      </c>
      <c r="CT37" s="76">
        <f t="shared" si="11"/>
        <v>0</v>
      </c>
      <c r="CU37" s="75">
        <f t="shared" si="12"/>
        <v>0</v>
      </c>
      <c r="CV37" s="75">
        <f t="shared" si="13"/>
        <v>0</v>
      </c>
      <c r="CW37" s="75">
        <f t="shared" si="14"/>
        <v>0</v>
      </c>
      <c r="CX37" s="75">
        <f t="shared" si="15"/>
        <v>0</v>
      </c>
      <c r="CY37" s="75">
        <f t="shared" si="16"/>
        <v>0</v>
      </c>
      <c r="CZ37" s="86">
        <f t="shared" si="86"/>
        <v>0</v>
      </c>
      <c r="DD37" s="66">
        <f>SUM($AE37:$AG37)+SUM($AI37:$AK37)+SUM($AM37:AO37)+SUM($AQ37:AS37)+SUM($AU37:AW37)+SUM($AY37:BA37)+SUM($BC37:BE37)+SUM($BG37:BI37)</f>
        <v>28</v>
      </c>
      <c r="DE37"/>
      <c r="DF37">
        <f t="shared" si="44"/>
        <v>23</v>
      </c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</row>
    <row r="38" spans="1:129" s="2" customFormat="1" x14ac:dyDescent="0.25">
      <c r="A38" s="490" t="str">
        <f t="shared" si="17"/>
        <v>1.1.24</v>
      </c>
      <c r="B38" s="546" t="s">
        <v>341</v>
      </c>
      <c r="C38" s="547" t="s">
        <v>91</v>
      </c>
      <c r="D38" s="542">
        <v>1</v>
      </c>
      <c r="E38" s="543"/>
      <c r="F38" s="541"/>
      <c r="G38" s="548"/>
      <c r="H38" s="540"/>
      <c r="I38" s="549"/>
      <c r="J38" s="133"/>
      <c r="K38" s="133"/>
      <c r="L38" s="133"/>
      <c r="M38" s="133"/>
      <c r="N38" s="133"/>
      <c r="O38" s="11"/>
      <c r="P38" s="147"/>
      <c r="Q38" s="147"/>
      <c r="R38" s="132"/>
      <c r="S38" s="133"/>
      <c r="T38" s="133"/>
      <c r="U38" s="541"/>
      <c r="V38" s="133"/>
      <c r="W38" s="133"/>
      <c r="X38" s="11"/>
      <c r="Y38" s="545">
        <v>105</v>
      </c>
      <c r="Z38" s="147">
        <f t="shared" si="18"/>
        <v>3.5</v>
      </c>
      <c r="AA38" s="9">
        <f t="shared" si="19"/>
        <v>14</v>
      </c>
      <c r="AB38" s="9">
        <f t="shared" si="19"/>
        <v>0</v>
      </c>
      <c r="AC38" s="9">
        <f t="shared" si="19"/>
        <v>14</v>
      </c>
      <c r="AD38" s="9">
        <f t="shared" si="20"/>
        <v>77</v>
      </c>
      <c r="AE38" s="539">
        <v>14</v>
      </c>
      <c r="AF38" s="539"/>
      <c r="AG38" s="539">
        <v>14</v>
      </c>
      <c r="AH38" s="493">
        <f t="shared" si="21"/>
        <v>3.5</v>
      </c>
      <c r="AI38" s="539"/>
      <c r="AJ38" s="539"/>
      <c r="AK38" s="539"/>
      <c r="AL38" s="493">
        <f t="shared" si="53"/>
        <v>0</v>
      </c>
      <c r="AM38" s="241"/>
      <c r="AN38" s="241"/>
      <c r="AO38" s="241"/>
      <c r="AP38" s="493">
        <f t="shared" si="54"/>
        <v>0</v>
      </c>
      <c r="AQ38" s="241"/>
      <c r="AR38" s="241"/>
      <c r="AS38" s="241"/>
      <c r="AT38" s="493">
        <f t="shared" si="55"/>
        <v>0</v>
      </c>
      <c r="AU38" s="539"/>
      <c r="AV38" s="539"/>
      <c r="AW38" s="539"/>
      <c r="AX38" s="493">
        <f t="shared" si="56"/>
        <v>0</v>
      </c>
      <c r="AY38" s="539"/>
      <c r="AZ38" s="539"/>
      <c r="BA38" s="539"/>
      <c r="BB38" s="493">
        <f t="shared" si="57"/>
        <v>0</v>
      </c>
      <c r="BC38" s="241"/>
      <c r="BD38" s="241"/>
      <c r="BE38" s="241"/>
      <c r="BF38" s="493">
        <f t="shared" si="58"/>
        <v>0</v>
      </c>
      <c r="BG38" s="241"/>
      <c r="BH38" s="241"/>
      <c r="BI38" s="241"/>
      <c r="BJ38" s="493">
        <f t="shared" si="59"/>
        <v>0</v>
      </c>
      <c r="BK38" s="63">
        <f t="shared" si="0"/>
        <v>0.73333333333333328</v>
      </c>
      <c r="BL38" s="127" t="str">
        <f t="shared" si="1"/>
        <v/>
      </c>
      <c r="BM38" s="14">
        <f t="shared" si="36"/>
        <v>3.5</v>
      </c>
      <c r="BN38" s="14">
        <f t="shared" si="37"/>
        <v>0</v>
      </c>
      <c r="BO38" s="14">
        <f t="shared" si="38"/>
        <v>0</v>
      </c>
      <c r="BP38" s="14">
        <f t="shared" si="39"/>
        <v>0</v>
      </c>
      <c r="BQ38" s="14">
        <f t="shared" si="40"/>
        <v>0</v>
      </c>
      <c r="BR38" s="14">
        <f t="shared" si="41"/>
        <v>0</v>
      </c>
      <c r="BS38" s="14">
        <f t="shared" si="42"/>
        <v>0</v>
      </c>
      <c r="BT38" s="14">
        <f t="shared" si="43"/>
        <v>0</v>
      </c>
      <c r="BU38" s="92">
        <f t="shared" si="23"/>
        <v>3.5</v>
      </c>
      <c r="BX38" s="14">
        <f t="shared" si="45"/>
        <v>3.5</v>
      </c>
      <c r="BY38" s="14">
        <f t="shared" si="46"/>
        <v>0</v>
      </c>
      <c r="BZ38" s="14">
        <f t="shared" si="47"/>
        <v>0</v>
      </c>
      <c r="CA38" s="14">
        <f t="shared" si="48"/>
        <v>0</v>
      </c>
      <c r="CB38" s="14">
        <f t="shared" si="49"/>
        <v>0</v>
      </c>
      <c r="CC38" s="14">
        <f t="shared" si="50"/>
        <v>0</v>
      </c>
      <c r="CD38" s="14">
        <f t="shared" si="51"/>
        <v>0</v>
      </c>
      <c r="CE38" s="14">
        <f t="shared" si="52"/>
        <v>0</v>
      </c>
      <c r="CF38" s="213">
        <f t="shared" si="24"/>
        <v>3.5</v>
      </c>
      <c r="CG38" s="227">
        <f t="shared" si="25"/>
        <v>3.5</v>
      </c>
      <c r="CI38" s="75">
        <f t="shared" si="26"/>
        <v>1</v>
      </c>
      <c r="CJ38" s="75">
        <f t="shared" si="27"/>
        <v>0</v>
      </c>
      <c r="CK38" s="75">
        <f t="shared" si="28"/>
        <v>0</v>
      </c>
      <c r="CL38" s="75">
        <f t="shared" si="29"/>
        <v>0</v>
      </c>
      <c r="CM38" s="75">
        <f t="shared" si="30"/>
        <v>0</v>
      </c>
      <c r="CN38" s="75">
        <f t="shared" si="31"/>
        <v>0</v>
      </c>
      <c r="CO38" s="75">
        <f t="shared" si="32"/>
        <v>0</v>
      </c>
      <c r="CP38" s="75">
        <f t="shared" si="33"/>
        <v>0</v>
      </c>
      <c r="CQ38" s="87">
        <f t="shared" si="34"/>
        <v>1</v>
      </c>
      <c r="CR38" s="75">
        <f t="shared" si="9"/>
        <v>0</v>
      </c>
      <c r="CS38" s="75">
        <f t="shared" si="10"/>
        <v>0</v>
      </c>
      <c r="CT38" s="76">
        <f t="shared" si="11"/>
        <v>0</v>
      </c>
      <c r="CU38" s="75">
        <f t="shared" si="12"/>
        <v>0</v>
      </c>
      <c r="CV38" s="75">
        <f t="shared" si="13"/>
        <v>0</v>
      </c>
      <c r="CW38" s="75">
        <f t="shared" si="14"/>
        <v>0</v>
      </c>
      <c r="CX38" s="75">
        <f t="shared" si="15"/>
        <v>0</v>
      </c>
      <c r="CY38" s="75">
        <f t="shared" si="16"/>
        <v>0</v>
      </c>
      <c r="CZ38" s="86">
        <f t="shared" si="35"/>
        <v>0</v>
      </c>
      <c r="DD38" s="66">
        <f>SUM($AE38:$AG38)+SUM($AI38:$AK38)+SUM($AM38:AO38)+SUM($AQ38:AS38)+SUM($AU38:AW38)+SUM($AY38:BA38)+SUM($BC38:BE38)+SUM($BG38:BI38)</f>
        <v>28</v>
      </c>
      <c r="DE38"/>
      <c r="DF38">
        <f t="shared" si="44"/>
        <v>24</v>
      </c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</row>
    <row r="39" spans="1:129" s="2" customFormat="1" x14ac:dyDescent="0.25">
      <c r="A39" s="490" t="str">
        <f t="shared" si="17"/>
        <v>1.1.25</v>
      </c>
      <c r="B39" s="546" t="s">
        <v>342</v>
      </c>
      <c r="C39" s="547" t="s">
        <v>128</v>
      </c>
      <c r="D39" s="542">
        <v>2</v>
      </c>
      <c r="E39" s="543"/>
      <c r="F39" s="541"/>
      <c r="G39" s="548"/>
      <c r="H39" s="540"/>
      <c r="I39" s="549"/>
      <c r="J39" s="133"/>
      <c r="K39" s="133"/>
      <c r="L39" s="133"/>
      <c r="M39" s="133"/>
      <c r="N39" s="133"/>
      <c r="O39" s="11"/>
      <c r="P39" s="147"/>
      <c r="Q39" s="147"/>
      <c r="R39" s="132"/>
      <c r="S39" s="133"/>
      <c r="T39" s="133"/>
      <c r="U39" s="541"/>
      <c r="V39" s="133"/>
      <c r="W39" s="133"/>
      <c r="X39" s="11"/>
      <c r="Y39" s="545">
        <v>105</v>
      </c>
      <c r="Z39" s="147">
        <f t="shared" ref="Z39:Z49" si="87">Y39/$BS$7</f>
        <v>3.5</v>
      </c>
      <c r="AA39" s="9">
        <f t="shared" ref="AA39:AC39" si="88">AE39*$BM$5+AI39*$BN$5+AM39*$BO$5+AQ39*$BP$5+AU39*$BQ$5+AY39*$BR$5+BC39*$BS$5+BG39*$BT$5</f>
        <v>14</v>
      </c>
      <c r="AB39" s="9">
        <f t="shared" si="88"/>
        <v>0</v>
      </c>
      <c r="AC39" s="9">
        <f t="shared" si="88"/>
        <v>14</v>
      </c>
      <c r="AD39" s="9">
        <f t="shared" ref="AD39:AD49" si="89">Y39-(AA39+AB39+AC39)</f>
        <v>77</v>
      </c>
      <c r="AE39" s="241"/>
      <c r="AF39" s="241"/>
      <c r="AG39" s="241"/>
      <c r="AH39" s="493">
        <f t="shared" ref="AH39" si="90">BM39</f>
        <v>0</v>
      </c>
      <c r="AI39" s="539">
        <v>14</v>
      </c>
      <c r="AJ39" s="539"/>
      <c r="AK39" s="539">
        <v>14</v>
      </c>
      <c r="AL39" s="493">
        <f t="shared" ref="AL39" si="91">BN39</f>
        <v>3.5</v>
      </c>
      <c r="AM39" s="241"/>
      <c r="AN39" s="241"/>
      <c r="AO39" s="241"/>
      <c r="AP39" s="493">
        <f t="shared" ref="AP39" si="92">BO39</f>
        <v>0</v>
      </c>
      <c r="AQ39" s="241"/>
      <c r="AR39" s="241"/>
      <c r="AS39" s="241"/>
      <c r="AT39" s="493">
        <f t="shared" ref="AT39" si="93">BP39</f>
        <v>0</v>
      </c>
      <c r="AU39" s="539"/>
      <c r="AV39" s="539"/>
      <c r="AW39" s="539"/>
      <c r="AX39" s="493">
        <f t="shared" ref="AX39" si="94">BQ39</f>
        <v>0</v>
      </c>
      <c r="AY39" s="539"/>
      <c r="AZ39" s="539"/>
      <c r="BA39" s="539"/>
      <c r="BB39" s="493">
        <f t="shared" ref="BB39" si="95">BR39</f>
        <v>0</v>
      </c>
      <c r="BC39" s="241"/>
      <c r="BD39" s="241"/>
      <c r="BE39" s="241"/>
      <c r="BF39" s="493">
        <f t="shared" ref="BF39" si="96">BS39</f>
        <v>0</v>
      </c>
      <c r="BG39" s="241"/>
      <c r="BH39" s="241"/>
      <c r="BI39" s="241"/>
      <c r="BJ39" s="493">
        <f t="shared" ref="BJ39" si="97">BT39</f>
        <v>0</v>
      </c>
      <c r="BK39" s="63">
        <f t="shared" ref="BK39:BK49" si="98">IF(ISERROR(AD39/Y39),0,AD39/Y39)</f>
        <v>0.73333333333333328</v>
      </c>
      <c r="BL39" s="127" t="str">
        <f t="shared" ref="BL39" si="99">IF(ISERROR(SEARCH("в",A39)),"",1)</f>
        <v/>
      </c>
      <c r="BM39" s="14">
        <f t="shared" si="36"/>
        <v>0</v>
      </c>
      <c r="BN39" s="14">
        <f t="shared" si="37"/>
        <v>3.5</v>
      </c>
      <c r="BO39" s="14">
        <f t="shared" si="38"/>
        <v>0</v>
      </c>
      <c r="BP39" s="14">
        <f t="shared" si="39"/>
        <v>0</v>
      </c>
      <c r="BQ39" s="14">
        <f t="shared" si="40"/>
        <v>0</v>
      </c>
      <c r="BR39" s="14">
        <f t="shared" si="41"/>
        <v>0</v>
      </c>
      <c r="BS39" s="14">
        <f t="shared" si="42"/>
        <v>0</v>
      </c>
      <c r="BT39" s="14">
        <f t="shared" si="43"/>
        <v>0</v>
      </c>
      <c r="BU39" s="92">
        <f t="shared" ref="BU39" si="100">SUM(BM39:BT39)</f>
        <v>3.5</v>
      </c>
      <c r="BX39" s="14">
        <f t="shared" si="45"/>
        <v>0</v>
      </c>
      <c r="BY39" s="14">
        <f t="shared" si="46"/>
        <v>3.5</v>
      </c>
      <c r="BZ39" s="14">
        <f t="shared" si="47"/>
        <v>0</v>
      </c>
      <c r="CA39" s="14">
        <f t="shared" si="48"/>
        <v>0</v>
      </c>
      <c r="CB39" s="14">
        <f t="shared" si="49"/>
        <v>0</v>
      </c>
      <c r="CC39" s="14">
        <f t="shared" si="50"/>
        <v>0</v>
      </c>
      <c r="CD39" s="14">
        <f t="shared" si="51"/>
        <v>0</v>
      </c>
      <c r="CE39" s="14">
        <f t="shared" si="52"/>
        <v>0</v>
      </c>
      <c r="CF39" s="213">
        <f t="shared" ref="CF39" si="101">SUM(BX39:CE39)</f>
        <v>3.5</v>
      </c>
      <c r="CG39" s="227">
        <f t="shared" ref="CG39" si="102">MAX(BX39:CE39)</f>
        <v>3.5</v>
      </c>
      <c r="CI39" s="75">
        <f t="shared" si="26"/>
        <v>0</v>
      </c>
      <c r="CJ39" s="75">
        <f t="shared" si="27"/>
        <v>1</v>
      </c>
      <c r="CK39" s="75">
        <f t="shared" si="28"/>
        <v>0</v>
      </c>
      <c r="CL39" s="75">
        <f t="shared" si="29"/>
        <v>0</v>
      </c>
      <c r="CM39" s="75">
        <f t="shared" si="30"/>
        <v>0</v>
      </c>
      <c r="CN39" s="75">
        <f t="shared" si="31"/>
        <v>0</v>
      </c>
      <c r="CO39" s="75">
        <f t="shared" si="32"/>
        <v>0</v>
      </c>
      <c r="CP39" s="75">
        <f t="shared" si="33"/>
        <v>0</v>
      </c>
      <c r="CQ39" s="87">
        <f t="shared" ref="CQ39" si="103">SUM(CI39:CP39)</f>
        <v>1</v>
      </c>
      <c r="CR39" s="75">
        <f t="shared" ref="CR39" si="104">IF(MID(H39,1,1)="1",1,0)+IF(MID(I39,1,1)="1",1,0)+IF(MID(J39,1,1)="1",1,0)+IF(MID(K39,1,1)="1",1,0)+IF(MID(M39,1,1)="1",1,0)+IF(MID(N39,1,1)="1",1,0)+IF(MID(O39,1,1)="1",1,0)</f>
        <v>0</v>
      </c>
      <c r="CS39" s="75">
        <f t="shared" ref="CS39" si="105">IF(MID(H39,1,1)="2",1,0)+IF(MID(I39,1,1)="2",1,0)+IF(MID(J39,1,1)="2",1,0)+IF(MID(K39,1,1)="2",1,0)+IF(MID(M39,1,1)="2",1,0)+IF(MID(N39,1,1)="2",1,0)+IF(MID(O39,1,1)="2",1,0)</f>
        <v>0</v>
      </c>
      <c r="CT39" s="76">
        <f t="shared" ref="CT39" si="106">IF(MID(H39,1,1)="3",1,0)+IF(MID(I39,1,1)="3",1,0)+IF(MID(J39,1,1)="3",1,0)+IF(MID(K39,1,1)="3",1,0)+IF(MID(M39,1,1)="3",1,0)+IF(MID(N39,1,1)="3",1,0)+IF(MID(O39,1,1)="3",1,0)</f>
        <v>0</v>
      </c>
      <c r="CU39" s="75">
        <f t="shared" ref="CU39" si="107">IF(MID(H39,1,1)="4",1,0)+IF(MID(I39,1,1)="4",1,0)+IF(MID(J39,1,1)="4",1,0)+IF(MID(K39,1,1)="4",1,0)+IF(MID(M39,1,1)="4",1,0)+IF(MID(N39,1,1)="4",1,0)+IF(MID(O39,1,1)="4",1,0)</f>
        <v>0</v>
      </c>
      <c r="CV39" s="75">
        <f t="shared" ref="CV39" si="108">IF(MID(H39,1,1)="5",1,0)+IF(MID(I39,1,1)="5",1,0)+IF(MID(J39,1,1)="5",1,0)+IF(MID(K39,1,1)="5",1,0)+IF(MID(M39,1,1)="5",1,0)+IF(MID(N39,1,1)="5",1,0)+IF(MID(O39,1,1)="5",1,0)</f>
        <v>0</v>
      </c>
      <c r="CW39" s="75">
        <f t="shared" ref="CW39" si="109">IF(MID(H39,1,1)="6",1,0)+IF(MID(I39,1,1)="6",1,0)+IF(MID(J39,1,1)="6",1,0)+IF(MID(K39,1,1)="6",1,0)+IF(MID(M39,1,1)="6",1,0)+IF(MID(N39,1,1)="6",1,0)+IF(MID(O39,1,1)="6",1,0)</f>
        <v>0</v>
      </c>
      <c r="CX39" s="75">
        <f t="shared" ref="CX39" si="110">IF(MID(H39,1,1)="7",1,0)+IF(MID(I39,1,1)="7",1,0)+IF(MID(J39,1,1)="7",1,0)+IF(MID(K39,1,1)="7",1,0)+IF(MID(M39,1,1)="7",1,0)+IF(MID(N39,1,1)="7",1,0)+IF(MID(O39,1,1)="7",1,0)</f>
        <v>0</v>
      </c>
      <c r="CY39" s="75">
        <f t="shared" ref="CY39" si="111">IF(MID(H39,1,1)="8",1,0)+IF(MID(I39,1,1)="8",1,0)+IF(MID(J39,1,1)="8",1,0)+IF(MID(K39,1,1)="8",1,0)+IF(MID(M39,1,1)="8",1,0)+IF(MID(N39,1,1)="8",1,0)+IF(MID(O39,1,1)="8",1,0)</f>
        <v>0</v>
      </c>
      <c r="CZ39" s="86">
        <f t="shared" ref="CZ39" si="112">SUM(CR39:CY39)</f>
        <v>0</v>
      </c>
      <c r="DD39" s="66">
        <f>SUM($AE39:$AG39)+SUM($AI39:$AK39)+SUM($AM39:AO39)+SUM($AQ39:AS39)+SUM($AU39:AW39)+SUM($AY39:BA39)+SUM($BC39:BE39)+SUM($BG39:BI39)</f>
        <v>28</v>
      </c>
      <c r="DE39"/>
      <c r="DF39">
        <f t="shared" si="44"/>
        <v>25</v>
      </c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</row>
    <row r="40" spans="1:129" s="2" customFormat="1" x14ac:dyDescent="0.25">
      <c r="A40" s="490" t="str">
        <f t="shared" si="17"/>
        <v>1.1.26</v>
      </c>
      <c r="B40" s="546" t="s">
        <v>343</v>
      </c>
      <c r="C40" s="547" t="s">
        <v>128</v>
      </c>
      <c r="D40" s="542">
        <v>5</v>
      </c>
      <c r="E40" s="543"/>
      <c r="F40" s="541"/>
      <c r="G40" s="548"/>
      <c r="H40" s="540"/>
      <c r="I40" s="549"/>
      <c r="J40" s="133"/>
      <c r="K40" s="133"/>
      <c r="L40" s="133"/>
      <c r="M40" s="133"/>
      <c r="N40" s="133"/>
      <c r="O40" s="11"/>
      <c r="P40" s="147"/>
      <c r="Q40" s="147"/>
      <c r="R40" s="132"/>
      <c r="S40" s="133"/>
      <c r="T40" s="133"/>
      <c r="U40" s="541"/>
      <c r="V40" s="133"/>
      <c r="W40" s="133"/>
      <c r="X40" s="11"/>
      <c r="Y40" s="545">
        <v>150</v>
      </c>
      <c r="Z40" s="147">
        <f t="shared" si="87"/>
        <v>5</v>
      </c>
      <c r="AA40" s="9">
        <f t="shared" ref="AA40:AC40" si="113">AE40*$BM$5+AI40*$BN$5+AM40*$BO$5+AQ40*$BP$5+AU40*$BQ$5+AY40*$BR$5+BC40*$BS$5+BG40*$BT$5</f>
        <v>14</v>
      </c>
      <c r="AB40" s="9">
        <f t="shared" si="113"/>
        <v>0</v>
      </c>
      <c r="AC40" s="9">
        <f t="shared" si="113"/>
        <v>14</v>
      </c>
      <c r="AD40" s="9">
        <f t="shared" si="89"/>
        <v>122</v>
      </c>
      <c r="AE40" s="241"/>
      <c r="AF40" s="241"/>
      <c r="AG40" s="241"/>
      <c r="AH40" s="493">
        <f t="shared" ref="AH40" si="114">BM40</f>
        <v>0</v>
      </c>
      <c r="AI40" s="241"/>
      <c r="AJ40" s="241"/>
      <c r="AK40" s="241"/>
      <c r="AL40" s="493">
        <f t="shared" ref="AL40" si="115">BN40</f>
        <v>0</v>
      </c>
      <c r="AM40" s="241"/>
      <c r="AN40" s="241"/>
      <c r="AO40" s="241"/>
      <c r="AP40" s="493">
        <f t="shared" ref="AP40" si="116">BO40</f>
        <v>0</v>
      </c>
      <c r="AQ40" s="241"/>
      <c r="AR40" s="241"/>
      <c r="AS40" s="241"/>
      <c r="AT40" s="493">
        <f t="shared" ref="AT40" si="117">BP40</f>
        <v>0</v>
      </c>
      <c r="AU40" s="539">
        <v>14</v>
      </c>
      <c r="AV40" s="539"/>
      <c r="AW40" s="539">
        <v>14</v>
      </c>
      <c r="AX40" s="493">
        <f t="shared" ref="AX40" si="118">BQ40</f>
        <v>5</v>
      </c>
      <c r="AY40" s="539"/>
      <c r="AZ40" s="539"/>
      <c r="BA40" s="539"/>
      <c r="BB40" s="493">
        <f t="shared" ref="BB40" si="119">BR40</f>
        <v>0</v>
      </c>
      <c r="BC40" s="241"/>
      <c r="BD40" s="241"/>
      <c r="BE40" s="241"/>
      <c r="BF40" s="493">
        <f t="shared" ref="BF40" si="120">BS40</f>
        <v>0</v>
      </c>
      <c r="BG40" s="241"/>
      <c r="BH40" s="241"/>
      <c r="BI40" s="241"/>
      <c r="BJ40" s="493">
        <f t="shared" ref="BJ40" si="121">BT40</f>
        <v>0</v>
      </c>
      <c r="BK40" s="63">
        <f t="shared" si="98"/>
        <v>0.81333333333333335</v>
      </c>
      <c r="BL40" s="127" t="str">
        <f t="shared" ref="BL40" si="122">IF(ISERROR(SEARCH("в",A40)),"",1)</f>
        <v/>
      </c>
      <c r="BM40" s="14">
        <f t="shared" si="36"/>
        <v>0</v>
      </c>
      <c r="BN40" s="14">
        <f t="shared" si="37"/>
        <v>0</v>
      </c>
      <c r="BO40" s="14">
        <f t="shared" si="38"/>
        <v>0</v>
      </c>
      <c r="BP40" s="14">
        <f t="shared" si="39"/>
        <v>0</v>
      </c>
      <c r="BQ40" s="14">
        <f t="shared" si="40"/>
        <v>5</v>
      </c>
      <c r="BR40" s="14">
        <f t="shared" si="41"/>
        <v>0</v>
      </c>
      <c r="BS40" s="14">
        <f t="shared" si="42"/>
        <v>0</v>
      </c>
      <c r="BT40" s="14">
        <f t="shared" si="43"/>
        <v>0</v>
      </c>
      <c r="BU40" s="92">
        <f t="shared" ref="BU40" si="123">SUM(BM40:BT40)</f>
        <v>5</v>
      </c>
      <c r="BX40" s="14">
        <f t="shared" si="45"/>
        <v>0</v>
      </c>
      <c r="BY40" s="14">
        <f t="shared" si="46"/>
        <v>0</v>
      </c>
      <c r="BZ40" s="14">
        <f t="shared" si="47"/>
        <v>0</v>
      </c>
      <c r="CA40" s="14">
        <f t="shared" si="48"/>
        <v>0</v>
      </c>
      <c r="CB40" s="14">
        <f t="shared" si="49"/>
        <v>5</v>
      </c>
      <c r="CC40" s="14">
        <f t="shared" si="50"/>
        <v>0</v>
      </c>
      <c r="CD40" s="14">
        <f t="shared" si="51"/>
        <v>0</v>
      </c>
      <c r="CE40" s="14">
        <f t="shared" si="52"/>
        <v>0</v>
      </c>
      <c r="CF40" s="213">
        <f t="shared" ref="CF40" si="124">SUM(BX40:CE40)</f>
        <v>5</v>
      </c>
      <c r="CG40" s="227">
        <f t="shared" ref="CG40" si="125">MAX(BX40:CE40)</f>
        <v>5</v>
      </c>
      <c r="CI40" s="75">
        <f t="shared" si="26"/>
        <v>0</v>
      </c>
      <c r="CJ40" s="75">
        <f t="shared" si="27"/>
        <v>0</v>
      </c>
      <c r="CK40" s="75">
        <f t="shared" si="28"/>
        <v>0</v>
      </c>
      <c r="CL40" s="75">
        <f t="shared" si="29"/>
        <v>0</v>
      </c>
      <c r="CM40" s="75">
        <f t="shared" si="30"/>
        <v>1</v>
      </c>
      <c r="CN40" s="75">
        <f t="shared" si="31"/>
        <v>0</v>
      </c>
      <c r="CO40" s="75">
        <f t="shared" si="32"/>
        <v>0</v>
      </c>
      <c r="CP40" s="75">
        <f t="shared" si="33"/>
        <v>0</v>
      </c>
      <c r="CQ40" s="87">
        <f t="shared" ref="CQ40" si="126">SUM(CI40:CP40)</f>
        <v>1</v>
      </c>
      <c r="CR40" s="75">
        <f t="shared" ref="CR40" si="127">IF(MID(H40,1,1)="1",1,0)+IF(MID(I40,1,1)="1",1,0)+IF(MID(J40,1,1)="1",1,0)+IF(MID(K40,1,1)="1",1,0)+IF(MID(M40,1,1)="1",1,0)+IF(MID(N40,1,1)="1",1,0)+IF(MID(O40,1,1)="1",1,0)</f>
        <v>0</v>
      </c>
      <c r="CS40" s="75">
        <f t="shared" ref="CS40" si="128">IF(MID(H40,1,1)="2",1,0)+IF(MID(I40,1,1)="2",1,0)+IF(MID(J40,1,1)="2",1,0)+IF(MID(K40,1,1)="2",1,0)+IF(MID(M40,1,1)="2",1,0)+IF(MID(N40,1,1)="2",1,0)+IF(MID(O40,1,1)="2",1,0)</f>
        <v>0</v>
      </c>
      <c r="CT40" s="76">
        <f t="shared" ref="CT40" si="129">IF(MID(H40,1,1)="3",1,0)+IF(MID(I40,1,1)="3",1,0)+IF(MID(J40,1,1)="3",1,0)+IF(MID(K40,1,1)="3",1,0)+IF(MID(M40,1,1)="3",1,0)+IF(MID(N40,1,1)="3",1,0)+IF(MID(O40,1,1)="3",1,0)</f>
        <v>0</v>
      </c>
      <c r="CU40" s="75">
        <f t="shared" ref="CU40" si="130">IF(MID(H40,1,1)="4",1,0)+IF(MID(I40,1,1)="4",1,0)+IF(MID(J40,1,1)="4",1,0)+IF(MID(K40,1,1)="4",1,0)+IF(MID(M40,1,1)="4",1,0)+IF(MID(N40,1,1)="4",1,0)+IF(MID(O40,1,1)="4",1,0)</f>
        <v>0</v>
      </c>
      <c r="CV40" s="75">
        <f t="shared" ref="CV40" si="131">IF(MID(H40,1,1)="5",1,0)+IF(MID(I40,1,1)="5",1,0)+IF(MID(J40,1,1)="5",1,0)+IF(MID(K40,1,1)="5",1,0)+IF(MID(M40,1,1)="5",1,0)+IF(MID(N40,1,1)="5",1,0)+IF(MID(O40,1,1)="5",1,0)</f>
        <v>0</v>
      </c>
      <c r="CW40" s="75">
        <f t="shared" ref="CW40" si="132">IF(MID(H40,1,1)="6",1,0)+IF(MID(I40,1,1)="6",1,0)+IF(MID(J40,1,1)="6",1,0)+IF(MID(K40,1,1)="6",1,0)+IF(MID(M40,1,1)="6",1,0)+IF(MID(N40,1,1)="6",1,0)+IF(MID(O40,1,1)="6",1,0)</f>
        <v>0</v>
      </c>
      <c r="CX40" s="75">
        <f t="shared" ref="CX40" si="133">IF(MID(H40,1,1)="7",1,0)+IF(MID(I40,1,1)="7",1,0)+IF(MID(J40,1,1)="7",1,0)+IF(MID(K40,1,1)="7",1,0)+IF(MID(M40,1,1)="7",1,0)+IF(MID(N40,1,1)="7",1,0)+IF(MID(O40,1,1)="7",1,0)</f>
        <v>0</v>
      </c>
      <c r="CY40" s="75">
        <f t="shared" ref="CY40" si="134">IF(MID(H40,1,1)="8",1,0)+IF(MID(I40,1,1)="8",1,0)+IF(MID(J40,1,1)="8",1,0)+IF(MID(K40,1,1)="8",1,0)+IF(MID(M40,1,1)="8",1,0)+IF(MID(N40,1,1)="8",1,0)+IF(MID(O40,1,1)="8",1,0)</f>
        <v>0</v>
      </c>
      <c r="CZ40" s="86">
        <f t="shared" ref="CZ40" si="135">SUM(CR40:CY40)</f>
        <v>0</v>
      </c>
      <c r="DD40" s="66">
        <f>SUM($AE40:$AG40)+SUM($AI40:$AK40)+SUM($AM40:AO40)+SUM($AQ40:AS40)+SUM($AU40:AW40)+SUM($AY40:BA40)+SUM($BC40:BE40)+SUM($BG40:BI40)</f>
        <v>28</v>
      </c>
      <c r="DE40"/>
      <c r="DF40">
        <f t="shared" si="44"/>
        <v>26</v>
      </c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</row>
    <row r="41" spans="1:129" s="2" customFormat="1" ht="21" x14ac:dyDescent="0.25">
      <c r="A41" s="490" t="str">
        <f t="shared" si="17"/>
        <v>1.1.27</v>
      </c>
      <c r="B41" s="546" t="s">
        <v>344</v>
      </c>
      <c r="C41" s="547" t="s">
        <v>128</v>
      </c>
      <c r="D41" s="542">
        <v>6</v>
      </c>
      <c r="E41" s="543"/>
      <c r="F41" s="541"/>
      <c r="G41" s="548"/>
      <c r="H41" s="540"/>
      <c r="I41" s="549"/>
      <c r="J41" s="133"/>
      <c r="K41" s="133"/>
      <c r="L41" s="133"/>
      <c r="M41" s="133"/>
      <c r="N41" s="133"/>
      <c r="O41" s="11"/>
      <c r="P41" s="147"/>
      <c r="Q41" s="147"/>
      <c r="R41" s="132"/>
      <c r="S41" s="133"/>
      <c r="T41" s="133"/>
      <c r="U41" s="541"/>
      <c r="V41" s="133"/>
      <c r="W41" s="133"/>
      <c r="X41" s="11"/>
      <c r="Y41" s="545">
        <v>120</v>
      </c>
      <c r="Z41" s="147">
        <f t="shared" si="87"/>
        <v>4</v>
      </c>
      <c r="AA41" s="9">
        <f t="shared" ref="AA41:AC41" si="136">AE41*$BM$5+AI41*$BN$5+AM41*$BO$5+AQ41*$BP$5+AU41*$BQ$5+AY41*$BR$5+BC41*$BS$5+BG41*$BT$5</f>
        <v>14</v>
      </c>
      <c r="AB41" s="9">
        <f t="shared" si="136"/>
        <v>0</v>
      </c>
      <c r="AC41" s="9">
        <f t="shared" si="136"/>
        <v>14</v>
      </c>
      <c r="AD41" s="9">
        <f t="shared" si="89"/>
        <v>92</v>
      </c>
      <c r="AE41" s="241"/>
      <c r="AF41" s="241"/>
      <c r="AG41" s="241"/>
      <c r="AH41" s="493">
        <f t="shared" ref="AH41" si="137">BM41</f>
        <v>0</v>
      </c>
      <c r="AI41" s="241"/>
      <c r="AJ41" s="241"/>
      <c r="AK41" s="241"/>
      <c r="AL41" s="493">
        <f t="shared" ref="AL41" si="138">BN41</f>
        <v>0</v>
      </c>
      <c r="AM41" s="241"/>
      <c r="AN41" s="241"/>
      <c r="AO41" s="241"/>
      <c r="AP41" s="493">
        <f t="shared" ref="AP41" si="139">BO41</f>
        <v>0</v>
      </c>
      <c r="AQ41" s="241"/>
      <c r="AR41" s="241"/>
      <c r="AS41" s="241"/>
      <c r="AT41" s="493">
        <f t="shared" ref="AT41" si="140">BP41</f>
        <v>0</v>
      </c>
      <c r="AU41" s="241"/>
      <c r="AV41" s="241"/>
      <c r="AW41" s="241"/>
      <c r="AX41" s="493">
        <f t="shared" ref="AX41" si="141">BQ41</f>
        <v>0</v>
      </c>
      <c r="AY41" s="539">
        <v>14</v>
      </c>
      <c r="AZ41" s="539"/>
      <c r="BA41" s="539">
        <v>14</v>
      </c>
      <c r="BB41" s="493">
        <f t="shared" ref="BB41" si="142">BR41</f>
        <v>4</v>
      </c>
      <c r="BC41" s="241"/>
      <c r="BD41" s="241"/>
      <c r="BE41" s="241"/>
      <c r="BF41" s="493">
        <f t="shared" ref="BF41" si="143">BS41</f>
        <v>0</v>
      </c>
      <c r="BG41" s="241"/>
      <c r="BH41" s="241"/>
      <c r="BI41" s="241"/>
      <c r="BJ41" s="493">
        <f t="shared" ref="BJ41" si="144">BT41</f>
        <v>0</v>
      </c>
      <c r="BK41" s="63">
        <f t="shared" si="98"/>
        <v>0.76666666666666672</v>
      </c>
      <c r="BL41" s="127" t="str">
        <f t="shared" ref="BL41" si="145">IF(ISERROR(SEARCH("в",A41)),"",1)</f>
        <v/>
      </c>
      <c r="BM41" s="14">
        <f t="shared" si="36"/>
        <v>0</v>
      </c>
      <c r="BN41" s="14">
        <f t="shared" si="37"/>
        <v>0</v>
      </c>
      <c r="BO41" s="14">
        <f t="shared" si="38"/>
        <v>0</v>
      </c>
      <c r="BP41" s="14">
        <f t="shared" si="39"/>
        <v>0</v>
      </c>
      <c r="BQ41" s="14">
        <f t="shared" si="40"/>
        <v>0</v>
      </c>
      <c r="BR41" s="14">
        <f t="shared" si="41"/>
        <v>4</v>
      </c>
      <c r="BS41" s="14">
        <f t="shared" si="42"/>
        <v>0</v>
      </c>
      <c r="BT41" s="14">
        <f t="shared" si="43"/>
        <v>0</v>
      </c>
      <c r="BU41" s="92">
        <f t="shared" ref="BU41" si="146">SUM(BM41:BT41)</f>
        <v>4</v>
      </c>
      <c r="BX41" s="14">
        <f t="shared" si="45"/>
        <v>0</v>
      </c>
      <c r="BY41" s="14">
        <f t="shared" si="46"/>
        <v>0</v>
      </c>
      <c r="BZ41" s="14">
        <f t="shared" si="47"/>
        <v>0</v>
      </c>
      <c r="CA41" s="14">
        <f t="shared" si="48"/>
        <v>0</v>
      </c>
      <c r="CB41" s="14">
        <f t="shared" si="49"/>
        <v>0</v>
      </c>
      <c r="CC41" s="14">
        <f t="shared" si="50"/>
        <v>4</v>
      </c>
      <c r="CD41" s="14">
        <f t="shared" si="51"/>
        <v>0</v>
      </c>
      <c r="CE41" s="14">
        <f t="shared" si="52"/>
        <v>0</v>
      </c>
      <c r="CF41" s="213">
        <f t="shared" ref="CF41" si="147">SUM(BX41:CE41)</f>
        <v>4</v>
      </c>
      <c r="CG41" s="227">
        <f t="shared" ref="CG41" si="148">MAX(BX41:CE41)</f>
        <v>4</v>
      </c>
      <c r="CI41" s="75">
        <f t="shared" si="26"/>
        <v>0</v>
      </c>
      <c r="CJ41" s="75">
        <f t="shared" si="27"/>
        <v>0</v>
      </c>
      <c r="CK41" s="75">
        <f t="shared" si="28"/>
        <v>0</v>
      </c>
      <c r="CL41" s="75">
        <f t="shared" si="29"/>
        <v>0</v>
      </c>
      <c r="CM41" s="75">
        <f t="shared" si="30"/>
        <v>0</v>
      </c>
      <c r="CN41" s="75">
        <f t="shared" si="31"/>
        <v>1</v>
      </c>
      <c r="CO41" s="75">
        <f t="shared" si="32"/>
        <v>0</v>
      </c>
      <c r="CP41" s="75">
        <f t="shared" si="33"/>
        <v>0</v>
      </c>
      <c r="CQ41" s="87">
        <f t="shared" ref="CQ41" si="149">SUM(CI41:CP41)</f>
        <v>1</v>
      </c>
      <c r="CR41" s="75">
        <f t="shared" ref="CR41" si="150">IF(MID(H41,1,1)="1",1,0)+IF(MID(I41,1,1)="1",1,0)+IF(MID(J41,1,1)="1",1,0)+IF(MID(K41,1,1)="1",1,0)+IF(MID(M41,1,1)="1",1,0)+IF(MID(N41,1,1)="1",1,0)+IF(MID(O41,1,1)="1",1,0)</f>
        <v>0</v>
      </c>
      <c r="CS41" s="75">
        <f t="shared" ref="CS41" si="151">IF(MID(H41,1,1)="2",1,0)+IF(MID(I41,1,1)="2",1,0)+IF(MID(J41,1,1)="2",1,0)+IF(MID(K41,1,1)="2",1,0)+IF(MID(M41,1,1)="2",1,0)+IF(MID(N41,1,1)="2",1,0)+IF(MID(O41,1,1)="2",1,0)</f>
        <v>0</v>
      </c>
      <c r="CT41" s="76">
        <f t="shared" ref="CT41" si="152">IF(MID(H41,1,1)="3",1,0)+IF(MID(I41,1,1)="3",1,0)+IF(MID(J41,1,1)="3",1,0)+IF(MID(K41,1,1)="3",1,0)+IF(MID(M41,1,1)="3",1,0)+IF(MID(N41,1,1)="3",1,0)+IF(MID(O41,1,1)="3",1,0)</f>
        <v>0</v>
      </c>
      <c r="CU41" s="75">
        <f t="shared" ref="CU41" si="153">IF(MID(H41,1,1)="4",1,0)+IF(MID(I41,1,1)="4",1,0)+IF(MID(J41,1,1)="4",1,0)+IF(MID(K41,1,1)="4",1,0)+IF(MID(M41,1,1)="4",1,0)+IF(MID(N41,1,1)="4",1,0)+IF(MID(O41,1,1)="4",1,0)</f>
        <v>0</v>
      </c>
      <c r="CV41" s="75">
        <f t="shared" ref="CV41" si="154">IF(MID(H41,1,1)="5",1,0)+IF(MID(I41,1,1)="5",1,0)+IF(MID(J41,1,1)="5",1,0)+IF(MID(K41,1,1)="5",1,0)+IF(MID(M41,1,1)="5",1,0)+IF(MID(N41,1,1)="5",1,0)+IF(MID(O41,1,1)="5",1,0)</f>
        <v>0</v>
      </c>
      <c r="CW41" s="75">
        <f t="shared" ref="CW41" si="155">IF(MID(H41,1,1)="6",1,0)+IF(MID(I41,1,1)="6",1,0)+IF(MID(J41,1,1)="6",1,0)+IF(MID(K41,1,1)="6",1,0)+IF(MID(M41,1,1)="6",1,0)+IF(MID(N41,1,1)="6",1,0)+IF(MID(O41,1,1)="6",1,0)</f>
        <v>0</v>
      </c>
      <c r="CX41" s="75">
        <f t="shared" ref="CX41" si="156">IF(MID(H41,1,1)="7",1,0)+IF(MID(I41,1,1)="7",1,0)+IF(MID(J41,1,1)="7",1,0)+IF(MID(K41,1,1)="7",1,0)+IF(MID(M41,1,1)="7",1,0)+IF(MID(N41,1,1)="7",1,0)+IF(MID(O41,1,1)="7",1,0)</f>
        <v>0</v>
      </c>
      <c r="CY41" s="75">
        <f t="shared" ref="CY41" si="157">IF(MID(H41,1,1)="8",1,0)+IF(MID(I41,1,1)="8",1,0)+IF(MID(J41,1,1)="8",1,0)+IF(MID(K41,1,1)="8",1,0)+IF(MID(M41,1,1)="8",1,0)+IF(MID(N41,1,1)="8",1,0)+IF(MID(O41,1,1)="8",1,0)</f>
        <v>0</v>
      </c>
      <c r="CZ41" s="86">
        <f t="shared" ref="CZ41" si="158">SUM(CR41:CY41)</f>
        <v>0</v>
      </c>
      <c r="DD41" s="66">
        <f>SUM($AE41:$AG41)+SUM($AI41:$AK41)+SUM($AM41:AO41)+SUM($AQ41:AS41)+SUM($AU41:AW41)+SUM($AY41:BA41)+SUM($BC41:BE41)+SUM($BG41:BI41)</f>
        <v>28</v>
      </c>
      <c r="DE41"/>
      <c r="DF41">
        <f t="shared" si="44"/>
        <v>27</v>
      </c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</row>
    <row r="42" spans="1:129" s="2" customFormat="1" x14ac:dyDescent="0.25">
      <c r="A42" s="490" t="str">
        <f t="shared" si="17"/>
        <v>1.1.28</v>
      </c>
      <c r="B42" s="546" t="s">
        <v>345</v>
      </c>
      <c r="C42" s="547" t="s">
        <v>128</v>
      </c>
      <c r="D42" s="542">
        <v>6</v>
      </c>
      <c r="E42" s="543"/>
      <c r="F42" s="541"/>
      <c r="G42" s="548"/>
      <c r="H42" s="540"/>
      <c r="I42" s="549"/>
      <c r="J42" s="133"/>
      <c r="K42" s="133"/>
      <c r="L42" s="133"/>
      <c r="M42" s="133"/>
      <c r="N42" s="133"/>
      <c r="O42" s="11"/>
      <c r="P42" s="147"/>
      <c r="Q42" s="147"/>
      <c r="R42" s="132"/>
      <c r="S42" s="133"/>
      <c r="T42" s="133"/>
      <c r="U42" s="541"/>
      <c r="V42" s="133"/>
      <c r="W42" s="133"/>
      <c r="X42" s="11"/>
      <c r="Y42" s="545">
        <v>90</v>
      </c>
      <c r="Z42" s="147">
        <f t="shared" si="87"/>
        <v>3</v>
      </c>
      <c r="AA42" s="9">
        <f t="shared" ref="AA42:AC42" si="159">AE42*$BM$5+AI42*$BN$5+AM42*$BO$5+AQ42*$BP$5+AU42*$BQ$5+AY42*$BR$5+BC42*$BS$5+BG42*$BT$5</f>
        <v>14</v>
      </c>
      <c r="AB42" s="9">
        <f t="shared" si="159"/>
        <v>0</v>
      </c>
      <c r="AC42" s="9">
        <f t="shared" si="159"/>
        <v>14</v>
      </c>
      <c r="AD42" s="9">
        <f t="shared" si="89"/>
        <v>62</v>
      </c>
      <c r="AE42" s="241"/>
      <c r="AF42" s="241"/>
      <c r="AG42" s="241"/>
      <c r="AH42" s="493">
        <f t="shared" ref="AH42" si="160">BM42</f>
        <v>0</v>
      </c>
      <c r="AI42" s="241"/>
      <c r="AJ42" s="241"/>
      <c r="AK42" s="241"/>
      <c r="AL42" s="493">
        <f t="shared" ref="AL42" si="161">BN42</f>
        <v>0</v>
      </c>
      <c r="AM42" s="241"/>
      <c r="AN42" s="241"/>
      <c r="AO42" s="241"/>
      <c r="AP42" s="493">
        <f t="shared" ref="AP42" si="162">BO42</f>
        <v>0</v>
      </c>
      <c r="AQ42" s="241"/>
      <c r="AR42" s="241"/>
      <c r="AS42" s="241"/>
      <c r="AT42" s="493">
        <f t="shared" ref="AT42" si="163">BP42</f>
        <v>0</v>
      </c>
      <c r="AU42" s="241"/>
      <c r="AV42" s="241"/>
      <c r="AW42" s="241"/>
      <c r="AX42" s="493">
        <f t="shared" ref="AX42" si="164">BQ42</f>
        <v>0</v>
      </c>
      <c r="AY42" s="539">
        <v>14</v>
      </c>
      <c r="AZ42" s="539"/>
      <c r="BA42" s="539">
        <v>14</v>
      </c>
      <c r="BB42" s="493">
        <f t="shared" ref="BB42" si="165">BR42</f>
        <v>3</v>
      </c>
      <c r="BC42" s="241"/>
      <c r="BD42" s="241"/>
      <c r="BE42" s="241"/>
      <c r="BF42" s="493">
        <f t="shared" ref="BF42" si="166">BS42</f>
        <v>0</v>
      </c>
      <c r="BG42" s="241"/>
      <c r="BH42" s="241"/>
      <c r="BI42" s="241"/>
      <c r="BJ42" s="493">
        <f t="shared" ref="BJ42" si="167">BT42</f>
        <v>0</v>
      </c>
      <c r="BK42" s="63">
        <f t="shared" si="98"/>
        <v>0.68888888888888888</v>
      </c>
      <c r="BL42" s="127" t="str">
        <f t="shared" ref="BL42" si="168">IF(ISERROR(SEARCH("в",A42)),"",1)</f>
        <v/>
      </c>
      <c r="BM42" s="14">
        <f t="shared" si="36"/>
        <v>0</v>
      </c>
      <c r="BN42" s="14">
        <f t="shared" si="37"/>
        <v>0</v>
      </c>
      <c r="BO42" s="14">
        <f t="shared" si="38"/>
        <v>0</v>
      </c>
      <c r="BP42" s="14">
        <f t="shared" si="39"/>
        <v>0</v>
      </c>
      <c r="BQ42" s="14">
        <f t="shared" si="40"/>
        <v>0</v>
      </c>
      <c r="BR42" s="14">
        <f t="shared" si="41"/>
        <v>3</v>
      </c>
      <c r="BS42" s="14">
        <f t="shared" si="42"/>
        <v>0</v>
      </c>
      <c r="BT42" s="14">
        <f t="shared" si="43"/>
        <v>0</v>
      </c>
      <c r="BU42" s="92">
        <f t="shared" ref="BU42" si="169">SUM(BM42:BT42)</f>
        <v>3</v>
      </c>
      <c r="BX42" s="14">
        <f t="shared" si="45"/>
        <v>0</v>
      </c>
      <c r="BY42" s="14">
        <f t="shared" si="46"/>
        <v>0</v>
      </c>
      <c r="BZ42" s="14">
        <f t="shared" si="47"/>
        <v>0</v>
      </c>
      <c r="CA42" s="14">
        <f t="shared" si="48"/>
        <v>0</v>
      </c>
      <c r="CB42" s="14">
        <f t="shared" si="49"/>
        <v>0</v>
      </c>
      <c r="CC42" s="14">
        <f t="shared" si="50"/>
        <v>3</v>
      </c>
      <c r="CD42" s="14">
        <f t="shared" si="51"/>
        <v>0</v>
      </c>
      <c r="CE42" s="14">
        <f t="shared" si="52"/>
        <v>0</v>
      </c>
      <c r="CF42" s="213">
        <f t="shared" ref="CF42" si="170">SUM(BX42:CE42)</f>
        <v>3</v>
      </c>
      <c r="CG42" s="227">
        <f t="shared" ref="CG42" si="171">MAX(BX42:CE42)</f>
        <v>3</v>
      </c>
      <c r="CI42" s="75">
        <f t="shared" si="26"/>
        <v>0</v>
      </c>
      <c r="CJ42" s="75">
        <f t="shared" si="27"/>
        <v>0</v>
      </c>
      <c r="CK42" s="75">
        <f t="shared" si="28"/>
        <v>0</v>
      </c>
      <c r="CL42" s="75">
        <f t="shared" si="29"/>
        <v>0</v>
      </c>
      <c r="CM42" s="75">
        <f t="shared" si="30"/>
        <v>0</v>
      </c>
      <c r="CN42" s="75">
        <f t="shared" si="31"/>
        <v>1</v>
      </c>
      <c r="CO42" s="75">
        <f t="shared" si="32"/>
        <v>0</v>
      </c>
      <c r="CP42" s="75">
        <f t="shared" si="33"/>
        <v>0</v>
      </c>
      <c r="CQ42" s="87">
        <f t="shared" ref="CQ42" si="172">SUM(CI42:CP42)</f>
        <v>1</v>
      </c>
      <c r="CR42" s="75">
        <f t="shared" ref="CR42" si="173">IF(MID(H42,1,1)="1",1,0)+IF(MID(I42,1,1)="1",1,0)+IF(MID(J42,1,1)="1",1,0)+IF(MID(K42,1,1)="1",1,0)+IF(MID(M42,1,1)="1",1,0)+IF(MID(N42,1,1)="1",1,0)+IF(MID(O42,1,1)="1",1,0)</f>
        <v>0</v>
      </c>
      <c r="CS42" s="75">
        <f t="shared" ref="CS42" si="174">IF(MID(H42,1,1)="2",1,0)+IF(MID(I42,1,1)="2",1,0)+IF(MID(J42,1,1)="2",1,0)+IF(MID(K42,1,1)="2",1,0)+IF(MID(M42,1,1)="2",1,0)+IF(MID(N42,1,1)="2",1,0)+IF(MID(O42,1,1)="2",1,0)</f>
        <v>0</v>
      </c>
      <c r="CT42" s="76">
        <f t="shared" ref="CT42" si="175">IF(MID(H42,1,1)="3",1,0)+IF(MID(I42,1,1)="3",1,0)+IF(MID(J42,1,1)="3",1,0)+IF(MID(K42,1,1)="3",1,0)+IF(MID(M42,1,1)="3",1,0)+IF(MID(N42,1,1)="3",1,0)+IF(MID(O42,1,1)="3",1,0)</f>
        <v>0</v>
      </c>
      <c r="CU42" s="75">
        <f t="shared" ref="CU42" si="176">IF(MID(H42,1,1)="4",1,0)+IF(MID(I42,1,1)="4",1,0)+IF(MID(J42,1,1)="4",1,0)+IF(MID(K42,1,1)="4",1,0)+IF(MID(M42,1,1)="4",1,0)+IF(MID(N42,1,1)="4",1,0)+IF(MID(O42,1,1)="4",1,0)</f>
        <v>0</v>
      </c>
      <c r="CV42" s="75">
        <f t="shared" ref="CV42" si="177">IF(MID(H42,1,1)="5",1,0)+IF(MID(I42,1,1)="5",1,0)+IF(MID(J42,1,1)="5",1,0)+IF(MID(K42,1,1)="5",1,0)+IF(MID(M42,1,1)="5",1,0)+IF(MID(N42,1,1)="5",1,0)+IF(MID(O42,1,1)="5",1,0)</f>
        <v>0</v>
      </c>
      <c r="CW42" s="75">
        <f t="shared" ref="CW42" si="178">IF(MID(H42,1,1)="6",1,0)+IF(MID(I42,1,1)="6",1,0)+IF(MID(J42,1,1)="6",1,0)+IF(MID(K42,1,1)="6",1,0)+IF(MID(M42,1,1)="6",1,0)+IF(MID(N42,1,1)="6",1,0)+IF(MID(O42,1,1)="6",1,0)</f>
        <v>0</v>
      </c>
      <c r="CX42" s="75">
        <f t="shared" ref="CX42" si="179">IF(MID(H42,1,1)="7",1,0)+IF(MID(I42,1,1)="7",1,0)+IF(MID(J42,1,1)="7",1,0)+IF(MID(K42,1,1)="7",1,0)+IF(MID(M42,1,1)="7",1,0)+IF(MID(N42,1,1)="7",1,0)+IF(MID(O42,1,1)="7",1,0)</f>
        <v>0</v>
      </c>
      <c r="CY42" s="75">
        <f t="shared" ref="CY42" si="180">IF(MID(H42,1,1)="8",1,0)+IF(MID(I42,1,1)="8",1,0)+IF(MID(J42,1,1)="8",1,0)+IF(MID(K42,1,1)="8",1,0)+IF(MID(M42,1,1)="8",1,0)+IF(MID(N42,1,1)="8",1,0)+IF(MID(O42,1,1)="8",1,0)</f>
        <v>0</v>
      </c>
      <c r="CZ42" s="86">
        <f t="shared" ref="CZ42" si="181">SUM(CR42:CY42)</f>
        <v>0</v>
      </c>
      <c r="DD42" s="66">
        <f>SUM($AE42:$AG42)+SUM($AI42:$AK42)+SUM($AM42:AO42)+SUM($AQ42:AS42)+SUM($AU42:AW42)+SUM($AY42:BA42)+SUM($BC42:BE42)+SUM($BG42:BI42)</f>
        <v>28</v>
      </c>
      <c r="DE42"/>
      <c r="DF42">
        <f t="shared" si="44"/>
        <v>28</v>
      </c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</row>
    <row r="43" spans="1:129" s="2" customFormat="1" x14ac:dyDescent="0.25">
      <c r="A43" s="490" t="str">
        <f t="shared" si="17"/>
        <v>1.1.29</v>
      </c>
      <c r="B43" s="546" t="s">
        <v>352</v>
      </c>
      <c r="C43" s="547" t="s">
        <v>128</v>
      </c>
      <c r="D43" s="540">
        <v>6</v>
      </c>
      <c r="E43" s="541"/>
      <c r="F43" s="541"/>
      <c r="G43" s="548"/>
      <c r="H43" s="540"/>
      <c r="I43" s="549"/>
      <c r="J43" s="133"/>
      <c r="K43" s="133"/>
      <c r="L43" s="133"/>
      <c r="M43" s="133"/>
      <c r="N43" s="133"/>
      <c r="O43" s="11"/>
      <c r="P43" s="147"/>
      <c r="Q43" s="147"/>
      <c r="R43" s="132"/>
      <c r="S43" s="133"/>
      <c r="T43" s="133"/>
      <c r="U43" s="541"/>
      <c r="V43" s="133"/>
      <c r="W43" s="133"/>
      <c r="X43" s="11"/>
      <c r="Y43" s="544">
        <v>90</v>
      </c>
      <c r="Z43" s="147">
        <f t="shared" si="87"/>
        <v>3</v>
      </c>
      <c r="AA43" s="9">
        <f t="shared" ref="AA43:AC43" si="182">AE43*$BM$5+AI43*$BN$5+AM43*$BO$5+AQ43*$BP$5+AU43*$BQ$5+AY43*$BR$5+BC43*$BS$5+BG43*$BT$5</f>
        <v>14</v>
      </c>
      <c r="AB43" s="9">
        <f t="shared" si="182"/>
        <v>0</v>
      </c>
      <c r="AC43" s="9">
        <f t="shared" si="182"/>
        <v>14</v>
      </c>
      <c r="AD43" s="9">
        <f t="shared" si="89"/>
        <v>62</v>
      </c>
      <c r="AE43" s="241"/>
      <c r="AF43" s="241"/>
      <c r="AG43" s="241"/>
      <c r="AH43" s="493">
        <f t="shared" ref="AH43" si="183">BM43</f>
        <v>0</v>
      </c>
      <c r="AI43" s="241"/>
      <c r="AJ43" s="241"/>
      <c r="AK43" s="241"/>
      <c r="AL43" s="493">
        <f t="shared" ref="AL43" si="184">BN43</f>
        <v>0</v>
      </c>
      <c r="AM43" s="241"/>
      <c r="AN43" s="241"/>
      <c r="AO43" s="241"/>
      <c r="AP43" s="493">
        <f t="shared" ref="AP43" si="185">BO43</f>
        <v>0</v>
      </c>
      <c r="AQ43" s="241"/>
      <c r="AR43" s="241"/>
      <c r="AS43" s="241"/>
      <c r="AT43" s="493">
        <f t="shared" ref="AT43" si="186">BP43</f>
        <v>0</v>
      </c>
      <c r="AU43" s="241"/>
      <c r="AV43" s="241"/>
      <c r="AW43" s="241"/>
      <c r="AX43" s="493">
        <f t="shared" ref="AX43" si="187">BQ43</f>
        <v>0</v>
      </c>
      <c r="AY43" s="539">
        <v>14</v>
      </c>
      <c r="AZ43" s="539"/>
      <c r="BA43" s="539">
        <v>14</v>
      </c>
      <c r="BB43" s="493">
        <f t="shared" ref="BB43" si="188">BR43</f>
        <v>3</v>
      </c>
      <c r="BC43" s="539"/>
      <c r="BD43" s="539"/>
      <c r="BE43" s="539"/>
      <c r="BF43" s="493">
        <f t="shared" ref="BF43" si="189">BS43</f>
        <v>0</v>
      </c>
      <c r="BG43" s="241"/>
      <c r="BH43" s="241"/>
      <c r="BI43" s="241"/>
      <c r="BJ43" s="493">
        <f t="shared" ref="BJ43" si="190">BT43</f>
        <v>0</v>
      </c>
      <c r="BK43" s="63">
        <f t="shared" si="98"/>
        <v>0.68888888888888888</v>
      </c>
      <c r="BL43" s="127" t="str">
        <f t="shared" ref="BL43" si="191">IF(ISERROR(SEARCH("в",A43)),"",1)</f>
        <v/>
      </c>
      <c r="BM43" s="14">
        <f t="shared" si="36"/>
        <v>0</v>
      </c>
      <c r="BN43" s="14">
        <f t="shared" si="37"/>
        <v>0</v>
      </c>
      <c r="BO43" s="14">
        <f t="shared" si="38"/>
        <v>0</v>
      </c>
      <c r="BP43" s="14">
        <f t="shared" si="39"/>
        <v>0</v>
      </c>
      <c r="BQ43" s="14">
        <f t="shared" si="40"/>
        <v>0</v>
      </c>
      <c r="BR43" s="14">
        <f t="shared" si="41"/>
        <v>3</v>
      </c>
      <c r="BS43" s="14">
        <f t="shared" si="42"/>
        <v>0</v>
      </c>
      <c r="BT43" s="14">
        <f t="shared" si="43"/>
        <v>0</v>
      </c>
      <c r="BU43" s="92">
        <f t="shared" ref="BU43" si="192">SUM(BM43:BT43)</f>
        <v>3</v>
      </c>
      <c r="BX43" s="14">
        <f t="shared" si="45"/>
        <v>0</v>
      </c>
      <c r="BY43" s="14">
        <f t="shared" si="46"/>
        <v>0</v>
      </c>
      <c r="BZ43" s="14">
        <f t="shared" si="47"/>
        <v>0</v>
      </c>
      <c r="CA43" s="14">
        <f t="shared" si="48"/>
        <v>0</v>
      </c>
      <c r="CB43" s="14">
        <f t="shared" si="49"/>
        <v>0</v>
      </c>
      <c r="CC43" s="14">
        <f t="shared" si="50"/>
        <v>3</v>
      </c>
      <c r="CD43" s="14">
        <f t="shared" si="51"/>
        <v>0</v>
      </c>
      <c r="CE43" s="14">
        <f t="shared" si="52"/>
        <v>0</v>
      </c>
      <c r="CF43" s="213">
        <f t="shared" ref="CF43" si="193">SUM(BX43:CE43)</f>
        <v>3</v>
      </c>
      <c r="CG43" s="227">
        <f t="shared" ref="CG43" si="194">MAX(BX43:CE43)</f>
        <v>3</v>
      </c>
      <c r="CI43" s="75">
        <f t="shared" si="26"/>
        <v>0</v>
      </c>
      <c r="CJ43" s="75">
        <f t="shared" si="27"/>
        <v>0</v>
      </c>
      <c r="CK43" s="75">
        <f t="shared" si="28"/>
        <v>0</v>
      </c>
      <c r="CL43" s="75">
        <f t="shared" si="29"/>
        <v>0</v>
      </c>
      <c r="CM43" s="75">
        <f t="shared" si="30"/>
        <v>0</v>
      </c>
      <c r="CN43" s="75">
        <f t="shared" si="31"/>
        <v>1</v>
      </c>
      <c r="CO43" s="75">
        <f t="shared" si="32"/>
        <v>0</v>
      </c>
      <c r="CP43" s="75">
        <f t="shared" si="33"/>
        <v>0</v>
      </c>
      <c r="CQ43" s="87">
        <f t="shared" ref="CQ43" si="195">SUM(CI43:CP43)</f>
        <v>1</v>
      </c>
      <c r="CR43" s="75">
        <f t="shared" ref="CR43" si="196">IF(MID(H43,1,1)="1",1,0)+IF(MID(I43,1,1)="1",1,0)+IF(MID(J43,1,1)="1",1,0)+IF(MID(K43,1,1)="1",1,0)+IF(MID(M43,1,1)="1",1,0)+IF(MID(N43,1,1)="1",1,0)+IF(MID(O43,1,1)="1",1,0)</f>
        <v>0</v>
      </c>
      <c r="CS43" s="75">
        <f t="shared" ref="CS43" si="197">IF(MID(H43,1,1)="2",1,0)+IF(MID(I43,1,1)="2",1,0)+IF(MID(J43,1,1)="2",1,0)+IF(MID(K43,1,1)="2",1,0)+IF(MID(M43,1,1)="2",1,0)+IF(MID(N43,1,1)="2",1,0)+IF(MID(O43,1,1)="2",1,0)</f>
        <v>0</v>
      </c>
      <c r="CT43" s="76">
        <f t="shared" ref="CT43" si="198">IF(MID(H43,1,1)="3",1,0)+IF(MID(I43,1,1)="3",1,0)+IF(MID(J43,1,1)="3",1,0)+IF(MID(K43,1,1)="3",1,0)+IF(MID(M43,1,1)="3",1,0)+IF(MID(N43,1,1)="3",1,0)+IF(MID(O43,1,1)="3",1,0)</f>
        <v>0</v>
      </c>
      <c r="CU43" s="75">
        <f t="shared" ref="CU43" si="199">IF(MID(H43,1,1)="4",1,0)+IF(MID(I43,1,1)="4",1,0)+IF(MID(J43,1,1)="4",1,0)+IF(MID(K43,1,1)="4",1,0)+IF(MID(M43,1,1)="4",1,0)+IF(MID(N43,1,1)="4",1,0)+IF(MID(O43,1,1)="4",1,0)</f>
        <v>0</v>
      </c>
      <c r="CV43" s="75">
        <f t="shared" ref="CV43" si="200">IF(MID(H43,1,1)="5",1,0)+IF(MID(I43,1,1)="5",1,0)+IF(MID(J43,1,1)="5",1,0)+IF(MID(K43,1,1)="5",1,0)+IF(MID(M43,1,1)="5",1,0)+IF(MID(N43,1,1)="5",1,0)+IF(MID(O43,1,1)="5",1,0)</f>
        <v>0</v>
      </c>
      <c r="CW43" s="75">
        <f t="shared" ref="CW43" si="201">IF(MID(H43,1,1)="6",1,0)+IF(MID(I43,1,1)="6",1,0)+IF(MID(J43,1,1)="6",1,0)+IF(MID(K43,1,1)="6",1,0)+IF(MID(M43,1,1)="6",1,0)+IF(MID(N43,1,1)="6",1,0)+IF(MID(O43,1,1)="6",1,0)</f>
        <v>0</v>
      </c>
      <c r="CX43" s="75">
        <f t="shared" ref="CX43" si="202">IF(MID(H43,1,1)="7",1,0)+IF(MID(I43,1,1)="7",1,0)+IF(MID(J43,1,1)="7",1,0)+IF(MID(K43,1,1)="7",1,0)+IF(MID(M43,1,1)="7",1,0)+IF(MID(N43,1,1)="7",1,0)+IF(MID(O43,1,1)="7",1,0)</f>
        <v>0</v>
      </c>
      <c r="CY43" s="75">
        <f t="shared" ref="CY43" si="203">IF(MID(H43,1,1)="8",1,0)+IF(MID(I43,1,1)="8",1,0)+IF(MID(J43,1,1)="8",1,0)+IF(MID(K43,1,1)="8",1,0)+IF(MID(M43,1,1)="8",1,0)+IF(MID(N43,1,1)="8",1,0)+IF(MID(O43,1,1)="8",1,0)</f>
        <v>0</v>
      </c>
      <c r="CZ43" s="86">
        <f t="shared" ref="CZ43" si="204">SUM(CR43:CY43)</f>
        <v>0</v>
      </c>
      <c r="DD43" s="66">
        <f>SUM($AE43:$AG43)+SUM($AI43:$AK43)+SUM($AM43:AO43)+SUM($AQ43:AS43)+SUM($AU43:AW43)+SUM($AY43:BA43)+SUM($BC43:BE43)+SUM($BG43:BI43)</f>
        <v>28</v>
      </c>
      <c r="DE43"/>
      <c r="DF43">
        <f t="shared" si="44"/>
        <v>29</v>
      </c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</row>
    <row r="44" spans="1:129" s="2" customFormat="1" x14ac:dyDescent="0.25">
      <c r="A44" s="490" t="str">
        <f t="shared" si="17"/>
        <v>1.1.30</v>
      </c>
      <c r="B44" s="546" t="s">
        <v>346</v>
      </c>
      <c r="C44" s="547" t="s">
        <v>128</v>
      </c>
      <c r="D44" s="540">
        <v>7</v>
      </c>
      <c r="E44" s="541"/>
      <c r="F44" s="541"/>
      <c r="G44" s="548"/>
      <c r="H44" s="540"/>
      <c r="I44" s="549"/>
      <c r="J44" s="133"/>
      <c r="K44" s="133"/>
      <c r="L44" s="133"/>
      <c r="M44" s="133"/>
      <c r="N44" s="133"/>
      <c r="O44" s="11"/>
      <c r="P44" s="147"/>
      <c r="Q44" s="147"/>
      <c r="R44" s="132"/>
      <c r="S44" s="133"/>
      <c r="T44" s="133"/>
      <c r="U44" s="541"/>
      <c r="V44" s="133"/>
      <c r="W44" s="133"/>
      <c r="X44" s="11"/>
      <c r="Y44" s="544">
        <v>120</v>
      </c>
      <c r="Z44" s="147">
        <f t="shared" si="87"/>
        <v>4</v>
      </c>
      <c r="AA44" s="9">
        <f t="shared" ref="AA44:AC44" si="205">AE44*$BM$5+AI44*$BN$5+AM44*$BO$5+AQ44*$BP$5+AU44*$BQ$5+AY44*$BR$5+BC44*$BS$5+BG44*$BT$5</f>
        <v>14</v>
      </c>
      <c r="AB44" s="9">
        <f t="shared" si="205"/>
        <v>0</v>
      </c>
      <c r="AC44" s="9">
        <f t="shared" si="205"/>
        <v>14</v>
      </c>
      <c r="AD44" s="9">
        <f t="shared" si="89"/>
        <v>92</v>
      </c>
      <c r="AE44" s="241"/>
      <c r="AF44" s="241"/>
      <c r="AG44" s="241"/>
      <c r="AH44" s="493">
        <f t="shared" ref="AH44" si="206">BM44</f>
        <v>0</v>
      </c>
      <c r="AI44" s="241"/>
      <c r="AJ44" s="241"/>
      <c r="AK44" s="241"/>
      <c r="AL44" s="493">
        <f t="shared" ref="AL44" si="207">BN44</f>
        <v>0</v>
      </c>
      <c r="AM44" s="241"/>
      <c r="AN44" s="241"/>
      <c r="AO44" s="241"/>
      <c r="AP44" s="493">
        <f t="shared" ref="AP44" si="208">BO44</f>
        <v>0</v>
      </c>
      <c r="AQ44" s="241"/>
      <c r="AR44" s="241"/>
      <c r="AS44" s="241"/>
      <c r="AT44" s="493">
        <f t="shared" ref="AT44" si="209">BP44</f>
        <v>0</v>
      </c>
      <c r="AU44" s="241"/>
      <c r="AV44" s="241"/>
      <c r="AW44" s="241"/>
      <c r="AX44" s="493">
        <f t="shared" ref="AX44" si="210">BQ44</f>
        <v>0</v>
      </c>
      <c r="AY44" s="241"/>
      <c r="AZ44" s="241"/>
      <c r="BA44" s="241"/>
      <c r="BB44" s="493">
        <f t="shared" ref="BB44" si="211">BR44</f>
        <v>0</v>
      </c>
      <c r="BC44" s="539">
        <v>14</v>
      </c>
      <c r="BD44" s="539"/>
      <c r="BE44" s="539">
        <v>14</v>
      </c>
      <c r="BF44" s="493">
        <f t="shared" ref="BF44" si="212">BS44</f>
        <v>4</v>
      </c>
      <c r="BG44" s="241"/>
      <c r="BH44" s="241"/>
      <c r="BI44" s="241"/>
      <c r="BJ44" s="493">
        <f t="shared" ref="BJ44" si="213">BT44</f>
        <v>0</v>
      </c>
      <c r="BK44" s="63">
        <f t="shared" si="98"/>
        <v>0.76666666666666672</v>
      </c>
      <c r="BL44" s="127" t="str">
        <f t="shared" ref="BL44" si="214">IF(ISERROR(SEARCH("в",A44)),"",1)</f>
        <v/>
      </c>
      <c r="BM44" s="14">
        <f t="shared" si="36"/>
        <v>0</v>
      </c>
      <c r="BN44" s="14">
        <f t="shared" si="37"/>
        <v>0</v>
      </c>
      <c r="BO44" s="14">
        <f t="shared" si="38"/>
        <v>0</v>
      </c>
      <c r="BP44" s="14">
        <f t="shared" si="39"/>
        <v>0</v>
      </c>
      <c r="BQ44" s="14">
        <f t="shared" si="40"/>
        <v>0</v>
      </c>
      <c r="BR44" s="14">
        <f t="shared" si="41"/>
        <v>0</v>
      </c>
      <c r="BS44" s="14">
        <f t="shared" si="42"/>
        <v>4</v>
      </c>
      <c r="BT44" s="14">
        <f t="shared" si="43"/>
        <v>0</v>
      </c>
      <c r="BU44" s="92">
        <f t="shared" ref="BU44" si="215">SUM(BM44:BT44)</f>
        <v>4</v>
      </c>
      <c r="BX44" s="14">
        <f t="shared" si="45"/>
        <v>0</v>
      </c>
      <c r="BY44" s="14">
        <f t="shared" si="46"/>
        <v>0</v>
      </c>
      <c r="BZ44" s="14">
        <f t="shared" si="47"/>
        <v>0</v>
      </c>
      <c r="CA44" s="14">
        <f t="shared" si="48"/>
        <v>0</v>
      </c>
      <c r="CB44" s="14">
        <f t="shared" si="49"/>
        <v>0</v>
      </c>
      <c r="CC44" s="14">
        <f t="shared" si="50"/>
        <v>0</v>
      </c>
      <c r="CD44" s="14">
        <f t="shared" si="51"/>
        <v>4</v>
      </c>
      <c r="CE44" s="14">
        <f t="shared" si="52"/>
        <v>0</v>
      </c>
      <c r="CF44" s="213">
        <f t="shared" ref="CF44" si="216">SUM(BX44:CE44)</f>
        <v>4</v>
      </c>
      <c r="CG44" s="227">
        <f t="shared" ref="CG44" si="217">MAX(BX44:CE44)</f>
        <v>4</v>
      </c>
      <c r="CI44" s="75">
        <f t="shared" si="26"/>
        <v>0</v>
      </c>
      <c r="CJ44" s="75">
        <f t="shared" si="27"/>
        <v>0</v>
      </c>
      <c r="CK44" s="75">
        <f t="shared" si="28"/>
        <v>0</v>
      </c>
      <c r="CL44" s="75">
        <f t="shared" si="29"/>
        <v>0</v>
      </c>
      <c r="CM44" s="75">
        <f t="shared" si="30"/>
        <v>0</v>
      </c>
      <c r="CN44" s="75">
        <f t="shared" si="31"/>
        <v>0</v>
      </c>
      <c r="CO44" s="75">
        <f t="shared" si="32"/>
        <v>1</v>
      </c>
      <c r="CP44" s="75">
        <f t="shared" si="33"/>
        <v>0</v>
      </c>
      <c r="CQ44" s="87">
        <f t="shared" ref="CQ44" si="218">SUM(CI44:CP44)</f>
        <v>1</v>
      </c>
      <c r="CR44" s="75">
        <f t="shared" ref="CR44" si="219">IF(MID(H44,1,1)="1",1,0)+IF(MID(I44,1,1)="1",1,0)+IF(MID(J44,1,1)="1",1,0)+IF(MID(K44,1,1)="1",1,0)+IF(MID(M44,1,1)="1",1,0)+IF(MID(N44,1,1)="1",1,0)+IF(MID(O44,1,1)="1",1,0)</f>
        <v>0</v>
      </c>
      <c r="CS44" s="75">
        <f t="shared" ref="CS44" si="220">IF(MID(H44,1,1)="2",1,0)+IF(MID(I44,1,1)="2",1,0)+IF(MID(J44,1,1)="2",1,0)+IF(MID(K44,1,1)="2",1,0)+IF(MID(M44,1,1)="2",1,0)+IF(MID(N44,1,1)="2",1,0)+IF(MID(O44,1,1)="2",1,0)</f>
        <v>0</v>
      </c>
      <c r="CT44" s="76">
        <f t="shared" ref="CT44" si="221">IF(MID(H44,1,1)="3",1,0)+IF(MID(I44,1,1)="3",1,0)+IF(MID(J44,1,1)="3",1,0)+IF(MID(K44,1,1)="3",1,0)+IF(MID(M44,1,1)="3",1,0)+IF(MID(N44,1,1)="3",1,0)+IF(MID(O44,1,1)="3",1,0)</f>
        <v>0</v>
      </c>
      <c r="CU44" s="75">
        <f t="shared" ref="CU44" si="222">IF(MID(H44,1,1)="4",1,0)+IF(MID(I44,1,1)="4",1,0)+IF(MID(J44,1,1)="4",1,0)+IF(MID(K44,1,1)="4",1,0)+IF(MID(M44,1,1)="4",1,0)+IF(MID(N44,1,1)="4",1,0)+IF(MID(O44,1,1)="4",1,0)</f>
        <v>0</v>
      </c>
      <c r="CV44" s="75">
        <f t="shared" ref="CV44" si="223">IF(MID(H44,1,1)="5",1,0)+IF(MID(I44,1,1)="5",1,0)+IF(MID(J44,1,1)="5",1,0)+IF(MID(K44,1,1)="5",1,0)+IF(MID(M44,1,1)="5",1,0)+IF(MID(N44,1,1)="5",1,0)+IF(MID(O44,1,1)="5",1,0)</f>
        <v>0</v>
      </c>
      <c r="CW44" s="75">
        <f t="shared" ref="CW44" si="224">IF(MID(H44,1,1)="6",1,0)+IF(MID(I44,1,1)="6",1,0)+IF(MID(J44,1,1)="6",1,0)+IF(MID(K44,1,1)="6",1,0)+IF(MID(M44,1,1)="6",1,0)+IF(MID(N44,1,1)="6",1,0)+IF(MID(O44,1,1)="6",1,0)</f>
        <v>0</v>
      </c>
      <c r="CX44" s="75">
        <f t="shared" ref="CX44" si="225">IF(MID(H44,1,1)="7",1,0)+IF(MID(I44,1,1)="7",1,0)+IF(MID(J44,1,1)="7",1,0)+IF(MID(K44,1,1)="7",1,0)+IF(MID(M44,1,1)="7",1,0)+IF(MID(N44,1,1)="7",1,0)+IF(MID(O44,1,1)="7",1,0)</f>
        <v>0</v>
      </c>
      <c r="CY44" s="75">
        <f t="shared" ref="CY44" si="226">IF(MID(H44,1,1)="8",1,0)+IF(MID(I44,1,1)="8",1,0)+IF(MID(J44,1,1)="8",1,0)+IF(MID(K44,1,1)="8",1,0)+IF(MID(M44,1,1)="8",1,0)+IF(MID(N44,1,1)="8",1,0)+IF(MID(O44,1,1)="8",1,0)</f>
        <v>0</v>
      </c>
      <c r="CZ44" s="86">
        <f t="shared" ref="CZ44" si="227">SUM(CR44:CY44)</f>
        <v>0</v>
      </c>
      <c r="DD44" s="66">
        <f>SUM($AE44:$AG44)+SUM($AI44:$AK44)+SUM($AM44:AO44)+SUM($AQ44:AS44)+SUM($AU44:AW44)+SUM($AY44:BA44)+SUM($BC44:BE44)+SUM($BG44:BI44)</f>
        <v>28</v>
      </c>
      <c r="DE44"/>
      <c r="DF44">
        <f t="shared" si="44"/>
        <v>30</v>
      </c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</row>
    <row r="45" spans="1:129" s="2" customFormat="1" x14ac:dyDescent="0.25">
      <c r="A45" s="490" t="str">
        <f t="shared" si="17"/>
        <v>1.1.31</v>
      </c>
      <c r="B45" s="546" t="s">
        <v>347</v>
      </c>
      <c r="C45" s="547" t="s">
        <v>128</v>
      </c>
      <c r="D45" s="540">
        <v>7</v>
      </c>
      <c r="E45" s="541"/>
      <c r="F45" s="541"/>
      <c r="G45" s="548"/>
      <c r="H45" s="540"/>
      <c r="I45" s="549"/>
      <c r="J45" s="133"/>
      <c r="K45" s="133"/>
      <c r="L45" s="133"/>
      <c r="M45" s="133"/>
      <c r="N45" s="133"/>
      <c r="O45" s="11"/>
      <c r="P45" s="147"/>
      <c r="Q45" s="147"/>
      <c r="R45" s="132"/>
      <c r="S45" s="133"/>
      <c r="T45" s="133"/>
      <c r="U45" s="541"/>
      <c r="V45" s="133"/>
      <c r="W45" s="133"/>
      <c r="X45" s="11"/>
      <c r="Y45" s="544">
        <v>120</v>
      </c>
      <c r="Z45" s="147">
        <f t="shared" si="87"/>
        <v>4</v>
      </c>
      <c r="AA45" s="9">
        <f t="shared" ref="AA45:AC45" si="228">AE45*$BM$5+AI45*$BN$5+AM45*$BO$5+AQ45*$BP$5+AU45*$BQ$5+AY45*$BR$5+BC45*$BS$5+BG45*$BT$5</f>
        <v>14</v>
      </c>
      <c r="AB45" s="9">
        <f t="shared" si="228"/>
        <v>0</v>
      </c>
      <c r="AC45" s="9">
        <f t="shared" si="228"/>
        <v>14</v>
      </c>
      <c r="AD45" s="9">
        <f t="shared" si="89"/>
        <v>92</v>
      </c>
      <c r="AE45" s="241"/>
      <c r="AF45" s="241"/>
      <c r="AG45" s="241"/>
      <c r="AH45" s="493">
        <f t="shared" ref="AH45" si="229">BM45</f>
        <v>0</v>
      </c>
      <c r="AI45" s="241"/>
      <c r="AJ45" s="241"/>
      <c r="AK45" s="241"/>
      <c r="AL45" s="493">
        <f t="shared" ref="AL45" si="230">BN45</f>
        <v>0</v>
      </c>
      <c r="AM45" s="241"/>
      <c r="AN45" s="241"/>
      <c r="AO45" s="241"/>
      <c r="AP45" s="493">
        <f t="shared" ref="AP45" si="231">BO45</f>
        <v>0</v>
      </c>
      <c r="AQ45" s="241"/>
      <c r="AR45" s="241"/>
      <c r="AS45" s="241"/>
      <c r="AT45" s="493">
        <f t="shared" ref="AT45" si="232">BP45</f>
        <v>0</v>
      </c>
      <c r="AU45" s="241"/>
      <c r="AV45" s="241"/>
      <c r="AW45" s="241"/>
      <c r="AX45" s="493">
        <f t="shared" ref="AX45" si="233">BQ45</f>
        <v>0</v>
      </c>
      <c r="AY45" s="241"/>
      <c r="AZ45" s="241"/>
      <c r="BA45" s="241"/>
      <c r="BB45" s="493">
        <f t="shared" ref="BB45" si="234">BR45</f>
        <v>0</v>
      </c>
      <c r="BC45" s="539">
        <v>14</v>
      </c>
      <c r="BD45" s="539"/>
      <c r="BE45" s="539">
        <v>14</v>
      </c>
      <c r="BF45" s="493">
        <f t="shared" ref="BF45" si="235">BS45</f>
        <v>4</v>
      </c>
      <c r="BG45" s="241"/>
      <c r="BH45" s="241"/>
      <c r="BI45" s="241"/>
      <c r="BJ45" s="493">
        <f t="shared" ref="BJ45" si="236">BT45</f>
        <v>0</v>
      </c>
      <c r="BK45" s="63">
        <f t="shared" si="98"/>
        <v>0.76666666666666672</v>
      </c>
      <c r="BL45" s="127" t="str">
        <f t="shared" ref="BL45" si="237">IF(ISERROR(SEARCH("в",A45)),"",1)</f>
        <v/>
      </c>
      <c r="BM45" s="14">
        <f t="shared" si="36"/>
        <v>0</v>
      </c>
      <c r="BN45" s="14">
        <f t="shared" si="37"/>
        <v>0</v>
      </c>
      <c r="BO45" s="14">
        <f t="shared" si="38"/>
        <v>0</v>
      </c>
      <c r="BP45" s="14">
        <f t="shared" si="39"/>
        <v>0</v>
      </c>
      <c r="BQ45" s="14">
        <f t="shared" si="40"/>
        <v>0</v>
      </c>
      <c r="BR45" s="14">
        <f t="shared" si="41"/>
        <v>0</v>
      </c>
      <c r="BS45" s="14">
        <f t="shared" si="42"/>
        <v>4</v>
      </c>
      <c r="BT45" s="14">
        <f t="shared" si="43"/>
        <v>0</v>
      </c>
      <c r="BU45" s="92">
        <f t="shared" ref="BU45" si="238">SUM(BM45:BT45)</f>
        <v>4</v>
      </c>
      <c r="BX45" s="14">
        <f t="shared" si="45"/>
        <v>0</v>
      </c>
      <c r="BY45" s="14">
        <f t="shared" si="46"/>
        <v>0</v>
      </c>
      <c r="BZ45" s="14">
        <f t="shared" si="47"/>
        <v>0</v>
      </c>
      <c r="CA45" s="14">
        <f t="shared" si="48"/>
        <v>0</v>
      </c>
      <c r="CB45" s="14">
        <f t="shared" si="49"/>
        <v>0</v>
      </c>
      <c r="CC45" s="14">
        <f t="shared" si="50"/>
        <v>0</v>
      </c>
      <c r="CD45" s="14">
        <f t="shared" si="51"/>
        <v>4</v>
      </c>
      <c r="CE45" s="14">
        <f t="shared" si="52"/>
        <v>0</v>
      </c>
      <c r="CF45" s="213">
        <f t="shared" ref="CF45" si="239">SUM(BX45:CE45)</f>
        <v>4</v>
      </c>
      <c r="CG45" s="227">
        <f t="shared" ref="CG45" si="240">MAX(BX45:CE45)</f>
        <v>4</v>
      </c>
      <c r="CI45" s="75">
        <f t="shared" si="26"/>
        <v>0</v>
      </c>
      <c r="CJ45" s="75">
        <f t="shared" si="27"/>
        <v>0</v>
      </c>
      <c r="CK45" s="75">
        <f t="shared" si="28"/>
        <v>0</v>
      </c>
      <c r="CL45" s="75">
        <f t="shared" si="29"/>
        <v>0</v>
      </c>
      <c r="CM45" s="75">
        <f t="shared" si="30"/>
        <v>0</v>
      </c>
      <c r="CN45" s="75">
        <f t="shared" si="31"/>
        <v>0</v>
      </c>
      <c r="CO45" s="75">
        <f t="shared" si="32"/>
        <v>1</v>
      </c>
      <c r="CP45" s="75">
        <f t="shared" si="33"/>
        <v>0</v>
      </c>
      <c r="CQ45" s="87">
        <f t="shared" ref="CQ45" si="241">SUM(CI45:CP45)</f>
        <v>1</v>
      </c>
      <c r="CR45" s="75">
        <f t="shared" ref="CR45" si="242">IF(MID(H45,1,1)="1",1,0)+IF(MID(I45,1,1)="1",1,0)+IF(MID(J45,1,1)="1",1,0)+IF(MID(K45,1,1)="1",1,0)+IF(MID(M45,1,1)="1",1,0)+IF(MID(N45,1,1)="1",1,0)+IF(MID(O45,1,1)="1",1,0)</f>
        <v>0</v>
      </c>
      <c r="CS45" s="75">
        <f t="shared" ref="CS45" si="243">IF(MID(H45,1,1)="2",1,0)+IF(MID(I45,1,1)="2",1,0)+IF(MID(J45,1,1)="2",1,0)+IF(MID(K45,1,1)="2",1,0)+IF(MID(M45,1,1)="2",1,0)+IF(MID(N45,1,1)="2",1,0)+IF(MID(O45,1,1)="2",1,0)</f>
        <v>0</v>
      </c>
      <c r="CT45" s="76">
        <f t="shared" ref="CT45" si="244">IF(MID(H45,1,1)="3",1,0)+IF(MID(I45,1,1)="3",1,0)+IF(MID(J45,1,1)="3",1,0)+IF(MID(K45,1,1)="3",1,0)+IF(MID(M45,1,1)="3",1,0)+IF(MID(N45,1,1)="3",1,0)+IF(MID(O45,1,1)="3",1,0)</f>
        <v>0</v>
      </c>
      <c r="CU45" s="75">
        <f t="shared" ref="CU45" si="245">IF(MID(H45,1,1)="4",1,0)+IF(MID(I45,1,1)="4",1,0)+IF(MID(J45,1,1)="4",1,0)+IF(MID(K45,1,1)="4",1,0)+IF(MID(M45,1,1)="4",1,0)+IF(MID(N45,1,1)="4",1,0)+IF(MID(O45,1,1)="4",1,0)</f>
        <v>0</v>
      </c>
      <c r="CV45" s="75">
        <f t="shared" ref="CV45" si="246">IF(MID(H45,1,1)="5",1,0)+IF(MID(I45,1,1)="5",1,0)+IF(MID(J45,1,1)="5",1,0)+IF(MID(K45,1,1)="5",1,0)+IF(MID(M45,1,1)="5",1,0)+IF(MID(N45,1,1)="5",1,0)+IF(MID(O45,1,1)="5",1,0)</f>
        <v>0</v>
      </c>
      <c r="CW45" s="75">
        <f t="shared" ref="CW45" si="247">IF(MID(H45,1,1)="6",1,0)+IF(MID(I45,1,1)="6",1,0)+IF(MID(J45,1,1)="6",1,0)+IF(MID(K45,1,1)="6",1,0)+IF(MID(M45,1,1)="6",1,0)+IF(MID(N45,1,1)="6",1,0)+IF(MID(O45,1,1)="6",1,0)</f>
        <v>0</v>
      </c>
      <c r="CX45" s="75">
        <f t="shared" ref="CX45" si="248">IF(MID(H45,1,1)="7",1,0)+IF(MID(I45,1,1)="7",1,0)+IF(MID(J45,1,1)="7",1,0)+IF(MID(K45,1,1)="7",1,0)+IF(MID(M45,1,1)="7",1,0)+IF(MID(N45,1,1)="7",1,0)+IF(MID(O45,1,1)="7",1,0)</f>
        <v>0</v>
      </c>
      <c r="CY45" s="75">
        <f t="shared" ref="CY45" si="249">IF(MID(H45,1,1)="8",1,0)+IF(MID(I45,1,1)="8",1,0)+IF(MID(J45,1,1)="8",1,0)+IF(MID(K45,1,1)="8",1,0)+IF(MID(M45,1,1)="8",1,0)+IF(MID(N45,1,1)="8",1,0)+IF(MID(O45,1,1)="8",1,0)</f>
        <v>0</v>
      </c>
      <c r="CZ45" s="86">
        <f t="shared" ref="CZ45" si="250">SUM(CR45:CY45)</f>
        <v>0</v>
      </c>
      <c r="DD45" s="66">
        <f>SUM($AE45:$AG45)+SUM($AI45:$AK45)+SUM($AM45:AO45)+SUM($AQ45:AS45)+SUM($AU45:AW45)+SUM($AY45:BA45)+SUM($BC45:BE45)+SUM($BG45:BI45)</f>
        <v>28</v>
      </c>
      <c r="DE45"/>
      <c r="DF45">
        <f t="shared" si="44"/>
        <v>31</v>
      </c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</row>
    <row r="46" spans="1:129" s="2" customFormat="1" x14ac:dyDescent="0.25">
      <c r="A46" s="490" t="str">
        <f t="shared" si="17"/>
        <v>1.1.32</v>
      </c>
      <c r="B46" s="546" t="s">
        <v>348</v>
      </c>
      <c r="C46" s="547" t="s">
        <v>128</v>
      </c>
      <c r="D46" s="540">
        <v>7</v>
      </c>
      <c r="E46" s="541"/>
      <c r="F46" s="541"/>
      <c r="G46" s="548"/>
      <c r="H46" s="540"/>
      <c r="I46" s="549"/>
      <c r="J46" s="133"/>
      <c r="K46" s="133"/>
      <c r="L46" s="133"/>
      <c r="M46" s="133"/>
      <c r="N46" s="133"/>
      <c r="O46" s="11"/>
      <c r="P46" s="147"/>
      <c r="Q46" s="147"/>
      <c r="R46" s="132"/>
      <c r="S46" s="133"/>
      <c r="T46" s="133"/>
      <c r="U46" s="541"/>
      <c r="V46" s="133"/>
      <c r="W46" s="133"/>
      <c r="X46" s="11"/>
      <c r="Y46" s="544">
        <v>90</v>
      </c>
      <c r="Z46" s="147">
        <f t="shared" si="87"/>
        <v>3</v>
      </c>
      <c r="AA46" s="9">
        <f t="shared" ref="AA46:AC46" si="251">AE46*$BM$5+AI46*$BN$5+AM46*$BO$5+AQ46*$BP$5+AU46*$BQ$5+AY46*$BR$5+BC46*$BS$5+BG46*$BT$5</f>
        <v>14</v>
      </c>
      <c r="AB46" s="9">
        <f t="shared" si="251"/>
        <v>0</v>
      </c>
      <c r="AC46" s="9">
        <f t="shared" si="251"/>
        <v>14</v>
      </c>
      <c r="AD46" s="9">
        <f t="shared" si="89"/>
        <v>62</v>
      </c>
      <c r="AE46" s="241"/>
      <c r="AF46" s="241"/>
      <c r="AG46" s="241"/>
      <c r="AH46" s="493">
        <f t="shared" ref="AH46" si="252">BM46</f>
        <v>0</v>
      </c>
      <c r="AI46" s="241"/>
      <c r="AJ46" s="241"/>
      <c r="AK46" s="241"/>
      <c r="AL46" s="493">
        <f t="shared" ref="AL46" si="253">BN46</f>
        <v>0</v>
      </c>
      <c r="AM46" s="241"/>
      <c r="AN46" s="241"/>
      <c r="AO46" s="241"/>
      <c r="AP46" s="493">
        <f t="shared" ref="AP46" si="254">BO46</f>
        <v>0</v>
      </c>
      <c r="AQ46" s="241"/>
      <c r="AR46" s="241"/>
      <c r="AS46" s="241"/>
      <c r="AT46" s="493">
        <f t="shared" ref="AT46" si="255">BP46</f>
        <v>0</v>
      </c>
      <c r="AU46" s="241"/>
      <c r="AV46" s="241"/>
      <c r="AW46" s="241"/>
      <c r="AX46" s="493">
        <f t="shared" ref="AX46" si="256">BQ46</f>
        <v>0</v>
      </c>
      <c r="AY46" s="241"/>
      <c r="AZ46" s="241"/>
      <c r="BA46" s="241"/>
      <c r="BB46" s="493">
        <f t="shared" ref="BB46" si="257">BR46</f>
        <v>0</v>
      </c>
      <c r="BC46" s="539">
        <v>14</v>
      </c>
      <c r="BD46" s="539"/>
      <c r="BE46" s="539">
        <v>14</v>
      </c>
      <c r="BF46" s="493">
        <f t="shared" ref="BF46" si="258">BS46</f>
        <v>3</v>
      </c>
      <c r="BG46" s="241"/>
      <c r="BH46" s="241"/>
      <c r="BI46" s="241"/>
      <c r="BJ46" s="493">
        <f t="shared" ref="BJ46" si="259">BT46</f>
        <v>0</v>
      </c>
      <c r="BK46" s="63">
        <f t="shared" si="98"/>
        <v>0.68888888888888888</v>
      </c>
      <c r="BL46" s="127" t="str">
        <f t="shared" ref="BL46" si="260">IF(ISERROR(SEARCH("в",A46)),"",1)</f>
        <v/>
      </c>
      <c r="BM46" s="14">
        <f t="shared" si="36"/>
        <v>0</v>
      </c>
      <c r="BN46" s="14">
        <f t="shared" si="37"/>
        <v>0</v>
      </c>
      <c r="BO46" s="14">
        <f t="shared" si="38"/>
        <v>0</v>
      </c>
      <c r="BP46" s="14">
        <f t="shared" si="39"/>
        <v>0</v>
      </c>
      <c r="BQ46" s="14">
        <f t="shared" si="40"/>
        <v>0</v>
      </c>
      <c r="BR46" s="14">
        <f t="shared" si="41"/>
        <v>0</v>
      </c>
      <c r="BS46" s="14">
        <f t="shared" si="42"/>
        <v>3</v>
      </c>
      <c r="BT46" s="14">
        <f t="shared" si="43"/>
        <v>0</v>
      </c>
      <c r="BU46" s="92">
        <f t="shared" ref="BU46" si="261">SUM(BM46:BT46)</f>
        <v>3</v>
      </c>
      <c r="BX46" s="14">
        <f t="shared" si="45"/>
        <v>0</v>
      </c>
      <c r="BY46" s="14">
        <f t="shared" si="46"/>
        <v>0</v>
      </c>
      <c r="BZ46" s="14">
        <f t="shared" si="47"/>
        <v>0</v>
      </c>
      <c r="CA46" s="14">
        <f t="shared" si="48"/>
        <v>0</v>
      </c>
      <c r="CB46" s="14">
        <f t="shared" si="49"/>
        <v>0</v>
      </c>
      <c r="CC46" s="14">
        <f t="shared" si="50"/>
        <v>0</v>
      </c>
      <c r="CD46" s="14">
        <f t="shared" si="51"/>
        <v>3</v>
      </c>
      <c r="CE46" s="14">
        <f t="shared" si="52"/>
        <v>0</v>
      </c>
      <c r="CF46" s="213">
        <f t="shared" ref="CF46" si="262">SUM(BX46:CE46)</f>
        <v>3</v>
      </c>
      <c r="CG46" s="227">
        <f t="shared" ref="CG46" si="263">MAX(BX46:CE46)</f>
        <v>3</v>
      </c>
      <c r="CI46" s="75">
        <f t="shared" si="26"/>
        <v>0</v>
      </c>
      <c r="CJ46" s="75">
        <f t="shared" si="27"/>
        <v>0</v>
      </c>
      <c r="CK46" s="75">
        <f t="shared" si="28"/>
        <v>0</v>
      </c>
      <c r="CL46" s="75">
        <f t="shared" si="29"/>
        <v>0</v>
      </c>
      <c r="CM46" s="75">
        <f t="shared" si="30"/>
        <v>0</v>
      </c>
      <c r="CN46" s="75">
        <f t="shared" si="31"/>
        <v>0</v>
      </c>
      <c r="CO46" s="75">
        <f t="shared" si="32"/>
        <v>1</v>
      </c>
      <c r="CP46" s="75">
        <f t="shared" si="33"/>
        <v>0</v>
      </c>
      <c r="CQ46" s="87">
        <f t="shared" ref="CQ46" si="264">SUM(CI46:CP46)</f>
        <v>1</v>
      </c>
      <c r="CR46" s="75">
        <f t="shared" ref="CR46" si="265">IF(MID(H46,1,1)="1",1,0)+IF(MID(I46,1,1)="1",1,0)+IF(MID(J46,1,1)="1",1,0)+IF(MID(K46,1,1)="1",1,0)+IF(MID(M46,1,1)="1",1,0)+IF(MID(N46,1,1)="1",1,0)+IF(MID(O46,1,1)="1",1,0)</f>
        <v>0</v>
      </c>
      <c r="CS46" s="75">
        <f t="shared" ref="CS46" si="266">IF(MID(H46,1,1)="2",1,0)+IF(MID(I46,1,1)="2",1,0)+IF(MID(J46,1,1)="2",1,0)+IF(MID(K46,1,1)="2",1,0)+IF(MID(M46,1,1)="2",1,0)+IF(MID(N46,1,1)="2",1,0)+IF(MID(O46,1,1)="2",1,0)</f>
        <v>0</v>
      </c>
      <c r="CT46" s="76">
        <f t="shared" ref="CT46" si="267">IF(MID(H46,1,1)="3",1,0)+IF(MID(I46,1,1)="3",1,0)+IF(MID(J46,1,1)="3",1,0)+IF(MID(K46,1,1)="3",1,0)+IF(MID(M46,1,1)="3",1,0)+IF(MID(N46,1,1)="3",1,0)+IF(MID(O46,1,1)="3",1,0)</f>
        <v>0</v>
      </c>
      <c r="CU46" s="75">
        <f t="shared" ref="CU46" si="268">IF(MID(H46,1,1)="4",1,0)+IF(MID(I46,1,1)="4",1,0)+IF(MID(J46,1,1)="4",1,0)+IF(MID(K46,1,1)="4",1,0)+IF(MID(M46,1,1)="4",1,0)+IF(MID(N46,1,1)="4",1,0)+IF(MID(O46,1,1)="4",1,0)</f>
        <v>0</v>
      </c>
      <c r="CV46" s="75">
        <f t="shared" ref="CV46" si="269">IF(MID(H46,1,1)="5",1,0)+IF(MID(I46,1,1)="5",1,0)+IF(MID(J46,1,1)="5",1,0)+IF(MID(K46,1,1)="5",1,0)+IF(MID(M46,1,1)="5",1,0)+IF(MID(N46,1,1)="5",1,0)+IF(MID(O46,1,1)="5",1,0)</f>
        <v>0</v>
      </c>
      <c r="CW46" s="75">
        <f t="shared" ref="CW46" si="270">IF(MID(H46,1,1)="6",1,0)+IF(MID(I46,1,1)="6",1,0)+IF(MID(J46,1,1)="6",1,0)+IF(MID(K46,1,1)="6",1,0)+IF(MID(M46,1,1)="6",1,0)+IF(MID(N46,1,1)="6",1,0)+IF(MID(O46,1,1)="6",1,0)</f>
        <v>0</v>
      </c>
      <c r="CX46" s="75">
        <f t="shared" ref="CX46" si="271">IF(MID(H46,1,1)="7",1,0)+IF(MID(I46,1,1)="7",1,0)+IF(MID(J46,1,1)="7",1,0)+IF(MID(K46,1,1)="7",1,0)+IF(MID(M46,1,1)="7",1,0)+IF(MID(N46,1,1)="7",1,0)+IF(MID(O46,1,1)="7",1,0)</f>
        <v>0</v>
      </c>
      <c r="CY46" s="75">
        <f t="shared" ref="CY46" si="272">IF(MID(H46,1,1)="8",1,0)+IF(MID(I46,1,1)="8",1,0)+IF(MID(J46,1,1)="8",1,0)+IF(MID(K46,1,1)="8",1,0)+IF(MID(M46,1,1)="8",1,0)+IF(MID(N46,1,1)="8",1,0)+IF(MID(O46,1,1)="8",1,0)</f>
        <v>0</v>
      </c>
      <c r="CZ46" s="86">
        <f t="shared" ref="CZ46" si="273">SUM(CR46:CY46)</f>
        <v>0</v>
      </c>
      <c r="DD46" s="66">
        <f>SUM($AE46:$AG46)+SUM($AI46:$AK46)+SUM($AM46:AO46)+SUM($AQ46:AS46)+SUM($AU46:AW46)+SUM($AY46:BA46)+SUM($BC46:BE46)+SUM($BG46:BI46)</f>
        <v>28</v>
      </c>
      <c r="DE46"/>
      <c r="DF46">
        <f t="shared" si="44"/>
        <v>32</v>
      </c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</row>
    <row r="47" spans="1:129" s="2" customFormat="1" x14ac:dyDescent="0.25">
      <c r="A47" s="490" t="str">
        <f t="shared" si="17"/>
        <v>1.1.33</v>
      </c>
      <c r="B47" s="546" t="s">
        <v>349</v>
      </c>
      <c r="C47" s="547" t="s">
        <v>128</v>
      </c>
      <c r="D47" s="540"/>
      <c r="E47" s="541"/>
      <c r="F47" s="541"/>
      <c r="G47" s="548"/>
      <c r="H47" s="540">
        <v>7</v>
      </c>
      <c r="I47" s="549"/>
      <c r="J47" s="133"/>
      <c r="K47" s="133"/>
      <c r="L47" s="133"/>
      <c r="M47" s="133"/>
      <c r="N47" s="133"/>
      <c r="O47" s="11"/>
      <c r="P47" s="147"/>
      <c r="Q47" s="147"/>
      <c r="R47" s="132"/>
      <c r="S47" s="133"/>
      <c r="T47" s="133"/>
      <c r="U47" s="541"/>
      <c r="V47" s="133"/>
      <c r="W47" s="133"/>
      <c r="X47" s="11"/>
      <c r="Y47" s="544">
        <v>90</v>
      </c>
      <c r="Z47" s="147">
        <f t="shared" si="87"/>
        <v>3</v>
      </c>
      <c r="AA47" s="9">
        <f t="shared" ref="AA47:AC47" si="274">AE47*$BM$5+AI47*$BN$5+AM47*$BO$5+AQ47*$BP$5+AU47*$BQ$5+AY47*$BR$5+BC47*$BS$5+BG47*$BT$5</f>
        <v>14</v>
      </c>
      <c r="AB47" s="9">
        <f t="shared" si="274"/>
        <v>0</v>
      </c>
      <c r="AC47" s="9">
        <f t="shared" si="274"/>
        <v>14</v>
      </c>
      <c r="AD47" s="9">
        <f t="shared" si="89"/>
        <v>62</v>
      </c>
      <c r="AE47" s="241"/>
      <c r="AF47" s="241"/>
      <c r="AG47" s="241"/>
      <c r="AH47" s="493">
        <f t="shared" ref="AH47" si="275">BM47</f>
        <v>0</v>
      </c>
      <c r="AI47" s="241"/>
      <c r="AJ47" s="241"/>
      <c r="AK47" s="241"/>
      <c r="AL47" s="493">
        <f t="shared" ref="AL47" si="276">BN47</f>
        <v>0</v>
      </c>
      <c r="AM47" s="241"/>
      <c r="AN47" s="241"/>
      <c r="AO47" s="241"/>
      <c r="AP47" s="493">
        <f t="shared" ref="AP47" si="277">BO47</f>
        <v>0</v>
      </c>
      <c r="AQ47" s="241"/>
      <c r="AR47" s="241"/>
      <c r="AS47" s="241"/>
      <c r="AT47" s="493">
        <f t="shared" ref="AT47" si="278">BP47</f>
        <v>0</v>
      </c>
      <c r="AU47" s="241"/>
      <c r="AV47" s="241"/>
      <c r="AW47" s="241"/>
      <c r="AX47" s="493">
        <f t="shared" ref="AX47" si="279">BQ47</f>
        <v>0</v>
      </c>
      <c r="AY47" s="241"/>
      <c r="AZ47" s="241"/>
      <c r="BA47" s="241"/>
      <c r="BB47" s="493">
        <f t="shared" ref="BB47" si="280">BR47</f>
        <v>0</v>
      </c>
      <c r="BC47" s="539">
        <v>14</v>
      </c>
      <c r="BD47" s="539"/>
      <c r="BE47" s="539">
        <v>14</v>
      </c>
      <c r="BF47" s="493">
        <f t="shared" ref="BF47" si="281">BS47</f>
        <v>3</v>
      </c>
      <c r="BG47" s="241"/>
      <c r="BH47" s="241"/>
      <c r="BI47" s="241"/>
      <c r="BJ47" s="493">
        <f t="shared" ref="BJ47" si="282">BT47</f>
        <v>0</v>
      </c>
      <c r="BK47" s="63">
        <f t="shared" si="98"/>
        <v>0.68888888888888888</v>
      </c>
      <c r="BL47" s="127" t="str">
        <f t="shared" ref="BL47" si="283">IF(ISERROR(SEARCH("в",A47)),"",1)</f>
        <v/>
      </c>
      <c r="BM47" s="14">
        <f t="shared" si="36"/>
        <v>0</v>
      </c>
      <c r="BN47" s="14">
        <f t="shared" si="37"/>
        <v>0</v>
      </c>
      <c r="BO47" s="14">
        <f t="shared" si="38"/>
        <v>0</v>
      </c>
      <c r="BP47" s="14">
        <f t="shared" si="39"/>
        <v>0</v>
      </c>
      <c r="BQ47" s="14">
        <f t="shared" si="40"/>
        <v>0</v>
      </c>
      <c r="BR47" s="14">
        <f t="shared" si="41"/>
        <v>0</v>
      </c>
      <c r="BS47" s="14">
        <f t="shared" si="42"/>
        <v>3</v>
      </c>
      <c r="BT47" s="14">
        <f t="shared" si="43"/>
        <v>0</v>
      </c>
      <c r="BU47" s="92">
        <f t="shared" ref="BU47" si="284">SUM(BM47:BT47)</f>
        <v>3</v>
      </c>
      <c r="BX47" s="14">
        <f t="shared" si="45"/>
        <v>0</v>
      </c>
      <c r="BY47" s="14">
        <f t="shared" si="46"/>
        <v>0</v>
      </c>
      <c r="BZ47" s="14">
        <f t="shared" si="47"/>
        <v>0</v>
      </c>
      <c r="CA47" s="14">
        <f t="shared" si="48"/>
        <v>0</v>
      </c>
      <c r="CB47" s="14">
        <f t="shared" si="49"/>
        <v>0</v>
      </c>
      <c r="CC47" s="14">
        <f t="shared" si="50"/>
        <v>0</v>
      </c>
      <c r="CD47" s="14">
        <f t="shared" si="51"/>
        <v>3</v>
      </c>
      <c r="CE47" s="14">
        <f t="shared" si="52"/>
        <v>0</v>
      </c>
      <c r="CF47" s="213">
        <f t="shared" ref="CF47" si="285">SUM(BX47:CE47)</f>
        <v>3</v>
      </c>
      <c r="CG47" s="227">
        <f t="shared" ref="CG47" si="286">MAX(BX47:CE47)</f>
        <v>3</v>
      </c>
      <c r="CI47" s="75">
        <f t="shared" si="26"/>
        <v>0</v>
      </c>
      <c r="CJ47" s="75">
        <f t="shared" si="27"/>
        <v>0</v>
      </c>
      <c r="CK47" s="75">
        <f t="shared" si="28"/>
        <v>0</v>
      </c>
      <c r="CL47" s="75">
        <f t="shared" si="29"/>
        <v>0</v>
      </c>
      <c r="CM47" s="75">
        <f t="shared" si="30"/>
        <v>0</v>
      </c>
      <c r="CN47" s="75">
        <f t="shared" si="31"/>
        <v>0</v>
      </c>
      <c r="CO47" s="75">
        <f t="shared" si="32"/>
        <v>0</v>
      </c>
      <c r="CP47" s="75">
        <f t="shared" si="33"/>
        <v>0</v>
      </c>
      <c r="CQ47" s="87">
        <f t="shared" ref="CQ47" si="287">SUM(CI47:CP47)</f>
        <v>0</v>
      </c>
      <c r="CR47" s="75">
        <f t="shared" ref="CR47" si="288">IF(MID(H47,1,1)="1",1,0)+IF(MID(I47,1,1)="1",1,0)+IF(MID(J47,1,1)="1",1,0)+IF(MID(K47,1,1)="1",1,0)+IF(MID(M47,1,1)="1",1,0)+IF(MID(N47,1,1)="1",1,0)+IF(MID(O47,1,1)="1",1,0)</f>
        <v>0</v>
      </c>
      <c r="CS47" s="75">
        <f t="shared" ref="CS47" si="289">IF(MID(H47,1,1)="2",1,0)+IF(MID(I47,1,1)="2",1,0)+IF(MID(J47,1,1)="2",1,0)+IF(MID(K47,1,1)="2",1,0)+IF(MID(M47,1,1)="2",1,0)+IF(MID(N47,1,1)="2",1,0)+IF(MID(O47,1,1)="2",1,0)</f>
        <v>0</v>
      </c>
      <c r="CT47" s="76">
        <f t="shared" ref="CT47" si="290">IF(MID(H47,1,1)="3",1,0)+IF(MID(I47,1,1)="3",1,0)+IF(MID(J47,1,1)="3",1,0)+IF(MID(K47,1,1)="3",1,0)+IF(MID(M47,1,1)="3",1,0)+IF(MID(N47,1,1)="3",1,0)+IF(MID(O47,1,1)="3",1,0)</f>
        <v>0</v>
      </c>
      <c r="CU47" s="75">
        <f t="shared" ref="CU47" si="291">IF(MID(H47,1,1)="4",1,0)+IF(MID(I47,1,1)="4",1,0)+IF(MID(J47,1,1)="4",1,0)+IF(MID(K47,1,1)="4",1,0)+IF(MID(M47,1,1)="4",1,0)+IF(MID(N47,1,1)="4",1,0)+IF(MID(O47,1,1)="4",1,0)</f>
        <v>0</v>
      </c>
      <c r="CV47" s="75">
        <f t="shared" ref="CV47" si="292">IF(MID(H47,1,1)="5",1,0)+IF(MID(I47,1,1)="5",1,0)+IF(MID(J47,1,1)="5",1,0)+IF(MID(K47,1,1)="5",1,0)+IF(MID(M47,1,1)="5",1,0)+IF(MID(N47,1,1)="5",1,0)+IF(MID(O47,1,1)="5",1,0)</f>
        <v>0</v>
      </c>
      <c r="CW47" s="75">
        <f t="shared" ref="CW47" si="293">IF(MID(H47,1,1)="6",1,0)+IF(MID(I47,1,1)="6",1,0)+IF(MID(J47,1,1)="6",1,0)+IF(MID(K47,1,1)="6",1,0)+IF(MID(M47,1,1)="6",1,0)+IF(MID(N47,1,1)="6",1,0)+IF(MID(O47,1,1)="6",1,0)</f>
        <v>0</v>
      </c>
      <c r="CX47" s="75">
        <f t="shared" ref="CX47" si="294">IF(MID(H47,1,1)="7",1,0)+IF(MID(I47,1,1)="7",1,0)+IF(MID(J47,1,1)="7",1,0)+IF(MID(K47,1,1)="7",1,0)+IF(MID(M47,1,1)="7",1,0)+IF(MID(N47,1,1)="7",1,0)+IF(MID(O47,1,1)="7",1,0)</f>
        <v>1</v>
      </c>
      <c r="CY47" s="75">
        <f t="shared" ref="CY47" si="295">IF(MID(H47,1,1)="8",1,0)+IF(MID(I47,1,1)="8",1,0)+IF(MID(J47,1,1)="8",1,0)+IF(MID(K47,1,1)="8",1,0)+IF(MID(M47,1,1)="8",1,0)+IF(MID(N47,1,1)="8",1,0)+IF(MID(O47,1,1)="8",1,0)</f>
        <v>0</v>
      </c>
      <c r="CZ47" s="86">
        <f t="shared" ref="CZ47" si="296">SUM(CR47:CY47)</f>
        <v>1</v>
      </c>
      <c r="DD47" s="66">
        <f>SUM($AE47:$AG47)+SUM($AI47:$AK47)+SUM($AM47:AO47)+SUM($AQ47:AS47)+SUM($AU47:AW47)+SUM($AY47:BA47)+SUM($BC47:BE47)+SUM($BG47:BI47)</f>
        <v>28</v>
      </c>
      <c r="DE47"/>
      <c r="DF47">
        <f t="shared" si="44"/>
        <v>33</v>
      </c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</row>
    <row r="48" spans="1:129" s="2" customFormat="1" x14ac:dyDescent="0.25">
      <c r="A48" s="490" t="str">
        <f t="shared" si="17"/>
        <v>1.1.34</v>
      </c>
      <c r="B48" s="546" t="s">
        <v>350</v>
      </c>
      <c r="C48" s="547" t="s">
        <v>128</v>
      </c>
      <c r="D48" s="542">
        <v>7</v>
      </c>
      <c r="E48" s="543"/>
      <c r="F48" s="541"/>
      <c r="G48" s="548"/>
      <c r="H48" s="540"/>
      <c r="I48" s="549"/>
      <c r="J48" s="133"/>
      <c r="K48" s="133"/>
      <c r="L48" s="133"/>
      <c r="M48" s="133"/>
      <c r="N48" s="133"/>
      <c r="O48" s="11"/>
      <c r="P48" s="147"/>
      <c r="Q48" s="147"/>
      <c r="R48" s="132"/>
      <c r="S48" s="133"/>
      <c r="T48" s="133"/>
      <c r="U48" s="541"/>
      <c r="V48" s="133"/>
      <c r="W48" s="133"/>
      <c r="X48" s="11"/>
      <c r="Y48" s="545">
        <v>90</v>
      </c>
      <c r="Z48" s="147">
        <f t="shared" si="87"/>
        <v>3</v>
      </c>
      <c r="AA48" s="9">
        <f t="shared" ref="AA48:AC48" si="297">AE48*$BM$5+AI48*$BN$5+AM48*$BO$5+AQ48*$BP$5+AU48*$BQ$5+AY48*$BR$5+BC48*$BS$5+BG48*$BT$5</f>
        <v>14</v>
      </c>
      <c r="AB48" s="9">
        <f t="shared" si="297"/>
        <v>0</v>
      </c>
      <c r="AC48" s="9">
        <f t="shared" si="297"/>
        <v>14</v>
      </c>
      <c r="AD48" s="9">
        <f t="shared" si="89"/>
        <v>62</v>
      </c>
      <c r="AE48" s="241"/>
      <c r="AF48" s="241"/>
      <c r="AG48" s="241"/>
      <c r="AH48" s="493">
        <f t="shared" ref="AH48" si="298">BM48</f>
        <v>0</v>
      </c>
      <c r="AI48" s="241"/>
      <c r="AJ48" s="241"/>
      <c r="AK48" s="241"/>
      <c r="AL48" s="493">
        <f t="shared" ref="AL48" si="299">BN48</f>
        <v>0</v>
      </c>
      <c r="AM48" s="241"/>
      <c r="AN48" s="241"/>
      <c r="AO48" s="241"/>
      <c r="AP48" s="493">
        <f t="shared" ref="AP48" si="300">BO48</f>
        <v>0</v>
      </c>
      <c r="AQ48" s="241"/>
      <c r="AR48" s="241"/>
      <c r="AS48" s="241"/>
      <c r="AT48" s="493">
        <f t="shared" ref="AT48" si="301">BP48</f>
        <v>0</v>
      </c>
      <c r="AU48" s="241"/>
      <c r="AV48" s="241"/>
      <c r="AW48" s="241"/>
      <c r="AX48" s="493">
        <f t="shared" ref="AX48" si="302">BQ48</f>
        <v>0</v>
      </c>
      <c r="AY48" s="241"/>
      <c r="AZ48" s="241"/>
      <c r="BA48" s="241"/>
      <c r="BB48" s="493">
        <f t="shared" ref="BB48" si="303">BR48</f>
        <v>0</v>
      </c>
      <c r="BC48" s="539">
        <v>14</v>
      </c>
      <c r="BD48" s="539"/>
      <c r="BE48" s="539">
        <v>14</v>
      </c>
      <c r="BF48" s="493">
        <f t="shared" ref="BF48" si="304">BS48</f>
        <v>3</v>
      </c>
      <c r="BG48" s="539"/>
      <c r="BH48" s="539"/>
      <c r="BI48" s="539"/>
      <c r="BJ48" s="493">
        <f t="shared" ref="BJ48" si="305">BT48</f>
        <v>0</v>
      </c>
      <c r="BK48" s="63">
        <f t="shared" si="98"/>
        <v>0.68888888888888888</v>
      </c>
      <c r="BL48" s="127" t="str">
        <f t="shared" ref="BL48" si="306">IF(ISERROR(SEARCH("в",A48)),"",1)</f>
        <v/>
      </c>
      <c r="BM48" s="14">
        <f t="shared" si="36"/>
        <v>0</v>
      </c>
      <c r="BN48" s="14">
        <f t="shared" si="37"/>
        <v>0</v>
      </c>
      <c r="BO48" s="14">
        <f t="shared" si="38"/>
        <v>0</v>
      </c>
      <c r="BP48" s="14">
        <f t="shared" si="39"/>
        <v>0</v>
      </c>
      <c r="BQ48" s="14">
        <f t="shared" si="40"/>
        <v>0</v>
      </c>
      <c r="BR48" s="14">
        <f t="shared" si="41"/>
        <v>0</v>
      </c>
      <c r="BS48" s="14">
        <f t="shared" si="42"/>
        <v>3</v>
      </c>
      <c r="BT48" s="14">
        <f t="shared" si="43"/>
        <v>0</v>
      </c>
      <c r="BU48" s="92">
        <f t="shared" ref="BU48" si="307">SUM(BM48:BT48)</f>
        <v>3</v>
      </c>
      <c r="BX48" s="14">
        <f t="shared" si="45"/>
        <v>0</v>
      </c>
      <c r="BY48" s="14">
        <f t="shared" si="46"/>
        <v>0</v>
      </c>
      <c r="BZ48" s="14">
        <f t="shared" si="47"/>
        <v>0</v>
      </c>
      <c r="CA48" s="14">
        <f t="shared" si="48"/>
        <v>0</v>
      </c>
      <c r="CB48" s="14">
        <f t="shared" si="49"/>
        <v>0</v>
      </c>
      <c r="CC48" s="14">
        <f t="shared" si="50"/>
        <v>0</v>
      </c>
      <c r="CD48" s="14">
        <f t="shared" si="51"/>
        <v>3</v>
      </c>
      <c r="CE48" s="14">
        <f t="shared" si="52"/>
        <v>0</v>
      </c>
      <c r="CF48" s="213">
        <f t="shared" ref="CF48" si="308">SUM(BX48:CE48)</f>
        <v>3</v>
      </c>
      <c r="CG48" s="227">
        <f t="shared" ref="CG48" si="309">MAX(BX48:CE48)</f>
        <v>3</v>
      </c>
      <c r="CI48" s="75">
        <f t="shared" si="26"/>
        <v>0</v>
      </c>
      <c r="CJ48" s="75">
        <f t="shared" si="27"/>
        <v>0</v>
      </c>
      <c r="CK48" s="75">
        <f t="shared" si="28"/>
        <v>0</v>
      </c>
      <c r="CL48" s="75">
        <f t="shared" si="29"/>
        <v>0</v>
      </c>
      <c r="CM48" s="75">
        <f t="shared" si="30"/>
        <v>0</v>
      </c>
      <c r="CN48" s="75">
        <f t="shared" si="31"/>
        <v>0</v>
      </c>
      <c r="CO48" s="75">
        <f t="shared" si="32"/>
        <v>1</v>
      </c>
      <c r="CP48" s="75">
        <f t="shared" si="33"/>
        <v>0</v>
      </c>
      <c r="CQ48" s="87">
        <f t="shared" ref="CQ48" si="310">SUM(CI48:CP48)</f>
        <v>1</v>
      </c>
      <c r="CR48" s="75">
        <f t="shared" ref="CR48" si="311">IF(MID(H48,1,1)="1",1,0)+IF(MID(I48,1,1)="1",1,0)+IF(MID(J48,1,1)="1",1,0)+IF(MID(K48,1,1)="1",1,0)+IF(MID(M48,1,1)="1",1,0)+IF(MID(N48,1,1)="1",1,0)+IF(MID(O48,1,1)="1",1,0)</f>
        <v>0</v>
      </c>
      <c r="CS48" s="75">
        <f t="shared" ref="CS48" si="312">IF(MID(H48,1,1)="2",1,0)+IF(MID(I48,1,1)="2",1,0)+IF(MID(J48,1,1)="2",1,0)+IF(MID(K48,1,1)="2",1,0)+IF(MID(M48,1,1)="2",1,0)+IF(MID(N48,1,1)="2",1,0)+IF(MID(O48,1,1)="2",1,0)</f>
        <v>0</v>
      </c>
      <c r="CT48" s="76">
        <f t="shared" ref="CT48" si="313">IF(MID(H48,1,1)="3",1,0)+IF(MID(I48,1,1)="3",1,0)+IF(MID(J48,1,1)="3",1,0)+IF(MID(K48,1,1)="3",1,0)+IF(MID(M48,1,1)="3",1,0)+IF(MID(N48,1,1)="3",1,0)+IF(MID(O48,1,1)="3",1,0)</f>
        <v>0</v>
      </c>
      <c r="CU48" s="75">
        <f t="shared" ref="CU48" si="314">IF(MID(H48,1,1)="4",1,0)+IF(MID(I48,1,1)="4",1,0)+IF(MID(J48,1,1)="4",1,0)+IF(MID(K48,1,1)="4",1,0)+IF(MID(M48,1,1)="4",1,0)+IF(MID(N48,1,1)="4",1,0)+IF(MID(O48,1,1)="4",1,0)</f>
        <v>0</v>
      </c>
      <c r="CV48" s="75">
        <f t="shared" ref="CV48" si="315">IF(MID(H48,1,1)="5",1,0)+IF(MID(I48,1,1)="5",1,0)+IF(MID(J48,1,1)="5",1,0)+IF(MID(K48,1,1)="5",1,0)+IF(MID(M48,1,1)="5",1,0)+IF(MID(N48,1,1)="5",1,0)+IF(MID(O48,1,1)="5",1,0)</f>
        <v>0</v>
      </c>
      <c r="CW48" s="75">
        <f t="shared" ref="CW48" si="316">IF(MID(H48,1,1)="6",1,0)+IF(MID(I48,1,1)="6",1,0)+IF(MID(J48,1,1)="6",1,0)+IF(MID(K48,1,1)="6",1,0)+IF(MID(M48,1,1)="6",1,0)+IF(MID(N48,1,1)="6",1,0)+IF(MID(O48,1,1)="6",1,0)</f>
        <v>0</v>
      </c>
      <c r="CX48" s="75">
        <f t="shared" ref="CX48" si="317">IF(MID(H48,1,1)="7",1,0)+IF(MID(I48,1,1)="7",1,0)+IF(MID(J48,1,1)="7",1,0)+IF(MID(K48,1,1)="7",1,0)+IF(MID(M48,1,1)="7",1,0)+IF(MID(N48,1,1)="7",1,0)+IF(MID(O48,1,1)="7",1,0)</f>
        <v>0</v>
      </c>
      <c r="CY48" s="75">
        <f t="shared" ref="CY48" si="318">IF(MID(H48,1,1)="8",1,0)+IF(MID(I48,1,1)="8",1,0)+IF(MID(J48,1,1)="8",1,0)+IF(MID(K48,1,1)="8",1,0)+IF(MID(M48,1,1)="8",1,0)+IF(MID(N48,1,1)="8",1,0)+IF(MID(O48,1,1)="8",1,0)</f>
        <v>0</v>
      </c>
      <c r="CZ48" s="86">
        <f t="shared" ref="CZ48" si="319">SUM(CR48:CY48)</f>
        <v>0</v>
      </c>
      <c r="DD48" s="66">
        <f>SUM($AE48:$AG48)+SUM($AI48:$AK48)+SUM($AM48:AO48)+SUM($AQ48:AS48)+SUM($AU48:AW48)+SUM($AY48:BA48)+SUM($BC48:BE48)+SUM($BG48:BI48)</f>
        <v>28</v>
      </c>
      <c r="DE48"/>
      <c r="DF48">
        <f t="shared" si="44"/>
        <v>34</v>
      </c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</row>
    <row r="49" spans="1:126" s="2" customFormat="1" x14ac:dyDescent="0.25">
      <c r="A49" s="490" t="str">
        <f t="shared" si="17"/>
        <v>1.1.35</v>
      </c>
      <c r="B49" s="546" t="s">
        <v>351</v>
      </c>
      <c r="C49" s="547" t="s">
        <v>128</v>
      </c>
      <c r="D49" s="542">
        <v>8</v>
      </c>
      <c r="E49" s="543"/>
      <c r="F49" s="541"/>
      <c r="G49" s="548"/>
      <c r="H49" s="540"/>
      <c r="I49" s="549"/>
      <c r="J49" s="133"/>
      <c r="K49" s="133"/>
      <c r="L49" s="133"/>
      <c r="M49" s="133"/>
      <c r="N49" s="133"/>
      <c r="O49" s="11"/>
      <c r="P49" s="147"/>
      <c r="Q49" s="147"/>
      <c r="R49" s="132"/>
      <c r="S49" s="133"/>
      <c r="T49" s="133"/>
      <c r="U49" s="541"/>
      <c r="V49" s="133"/>
      <c r="W49" s="133"/>
      <c r="X49" s="11"/>
      <c r="Y49" s="545">
        <v>105</v>
      </c>
      <c r="Z49" s="147">
        <f t="shared" si="87"/>
        <v>3.5</v>
      </c>
      <c r="AA49" s="9">
        <f t="shared" ref="AA49:AC49" si="320">AE49*$BM$5+AI49*$BN$5+AM49*$BO$5+AQ49*$BP$5+AU49*$BQ$5+AY49*$BR$5+BC49*$BS$5+BG49*$BT$5</f>
        <v>14</v>
      </c>
      <c r="AB49" s="9">
        <f t="shared" si="320"/>
        <v>0</v>
      </c>
      <c r="AC49" s="9">
        <f t="shared" si="320"/>
        <v>14</v>
      </c>
      <c r="AD49" s="9">
        <f t="shared" si="89"/>
        <v>77</v>
      </c>
      <c r="AE49" s="241"/>
      <c r="AF49" s="241"/>
      <c r="AG49" s="241"/>
      <c r="AH49" s="493">
        <f t="shared" ref="AH49" si="321">BM49</f>
        <v>0</v>
      </c>
      <c r="AI49" s="241"/>
      <c r="AJ49" s="241"/>
      <c r="AK49" s="241"/>
      <c r="AL49" s="493">
        <f t="shared" ref="AL49" si="322">BN49</f>
        <v>0</v>
      </c>
      <c r="AM49" s="241"/>
      <c r="AN49" s="241"/>
      <c r="AO49" s="241"/>
      <c r="AP49" s="493">
        <f t="shared" ref="AP49" si="323">BO49</f>
        <v>0</v>
      </c>
      <c r="AQ49" s="241"/>
      <c r="AR49" s="241"/>
      <c r="AS49" s="241"/>
      <c r="AT49" s="493">
        <f t="shared" ref="AT49" si="324">BP49</f>
        <v>0</v>
      </c>
      <c r="AU49" s="241"/>
      <c r="AV49" s="241"/>
      <c r="AW49" s="241"/>
      <c r="AX49" s="493">
        <f t="shared" ref="AX49" si="325">BQ49</f>
        <v>0</v>
      </c>
      <c r="AY49" s="241"/>
      <c r="AZ49" s="241"/>
      <c r="BA49" s="241"/>
      <c r="BB49" s="493">
        <f t="shared" ref="BB49" si="326">BR49</f>
        <v>0</v>
      </c>
      <c r="BC49" s="241"/>
      <c r="BD49" s="241"/>
      <c r="BE49" s="241"/>
      <c r="BF49" s="493">
        <f t="shared" ref="BF49" si="327">BS49</f>
        <v>0</v>
      </c>
      <c r="BG49" s="539">
        <v>14</v>
      </c>
      <c r="BH49" s="539"/>
      <c r="BI49" s="539">
        <v>14</v>
      </c>
      <c r="BJ49" s="493">
        <f t="shared" ref="BJ49" si="328">BT49</f>
        <v>3.5</v>
      </c>
      <c r="BK49" s="63">
        <f t="shared" si="98"/>
        <v>0.73333333333333328</v>
      </c>
      <c r="BL49" s="127" t="str">
        <f t="shared" ref="BL49" si="329">IF(ISERROR(SEARCH("в",A49)),"",1)</f>
        <v/>
      </c>
      <c r="BM49" s="14">
        <f t="shared" si="36"/>
        <v>0</v>
      </c>
      <c r="BN49" s="14">
        <f t="shared" si="37"/>
        <v>0</v>
      </c>
      <c r="BO49" s="14">
        <f t="shared" si="38"/>
        <v>0</v>
      </c>
      <c r="BP49" s="14">
        <f t="shared" si="39"/>
        <v>0</v>
      </c>
      <c r="BQ49" s="14">
        <f t="shared" si="40"/>
        <v>0</v>
      </c>
      <c r="BR49" s="14">
        <f t="shared" si="41"/>
        <v>0</v>
      </c>
      <c r="BS49" s="14">
        <f t="shared" si="42"/>
        <v>0</v>
      </c>
      <c r="BT49" s="14">
        <f t="shared" si="43"/>
        <v>3.5</v>
      </c>
      <c r="BU49" s="92">
        <f t="shared" ref="BU49" si="330">SUM(BM49:BT49)</f>
        <v>3.5</v>
      </c>
      <c r="BX49" s="14">
        <f t="shared" si="45"/>
        <v>0</v>
      </c>
      <c r="BY49" s="14">
        <f t="shared" si="46"/>
        <v>0</v>
      </c>
      <c r="BZ49" s="14">
        <f t="shared" si="47"/>
        <v>0</v>
      </c>
      <c r="CA49" s="14">
        <f t="shared" si="48"/>
        <v>0</v>
      </c>
      <c r="CB49" s="14">
        <f t="shared" si="49"/>
        <v>0</v>
      </c>
      <c r="CC49" s="14">
        <f t="shared" si="50"/>
        <v>0</v>
      </c>
      <c r="CD49" s="14">
        <f t="shared" si="51"/>
        <v>0</v>
      </c>
      <c r="CE49" s="14">
        <f t="shared" si="52"/>
        <v>3.5</v>
      </c>
      <c r="CF49" s="213">
        <f t="shared" ref="CF49" si="331">SUM(BX49:CE49)</f>
        <v>3.5</v>
      </c>
      <c r="CG49" s="227">
        <f t="shared" ref="CG49" si="332">MAX(BX49:CE49)</f>
        <v>3.5</v>
      </c>
      <c r="CI49" s="75">
        <f t="shared" si="26"/>
        <v>0</v>
      </c>
      <c r="CJ49" s="75">
        <f t="shared" si="27"/>
        <v>0</v>
      </c>
      <c r="CK49" s="75">
        <f t="shared" si="28"/>
        <v>0</v>
      </c>
      <c r="CL49" s="75">
        <f t="shared" si="29"/>
        <v>0</v>
      </c>
      <c r="CM49" s="75">
        <f t="shared" si="30"/>
        <v>0</v>
      </c>
      <c r="CN49" s="75">
        <f t="shared" si="31"/>
        <v>0</v>
      </c>
      <c r="CO49" s="75">
        <f t="shared" si="32"/>
        <v>0</v>
      </c>
      <c r="CP49" s="75">
        <f t="shared" si="33"/>
        <v>1</v>
      </c>
      <c r="CQ49" s="87">
        <f t="shared" ref="CQ49" si="333">SUM(CI49:CP49)</f>
        <v>1</v>
      </c>
      <c r="CR49" s="75">
        <f t="shared" ref="CR49" si="334">IF(MID(H49,1,1)="1",1,0)+IF(MID(I49,1,1)="1",1,0)+IF(MID(J49,1,1)="1",1,0)+IF(MID(K49,1,1)="1",1,0)+IF(MID(M49,1,1)="1",1,0)+IF(MID(N49,1,1)="1",1,0)+IF(MID(O49,1,1)="1",1,0)</f>
        <v>0</v>
      </c>
      <c r="CS49" s="75">
        <f t="shared" ref="CS49" si="335">IF(MID(H49,1,1)="2",1,0)+IF(MID(I49,1,1)="2",1,0)+IF(MID(J49,1,1)="2",1,0)+IF(MID(K49,1,1)="2",1,0)+IF(MID(M49,1,1)="2",1,0)+IF(MID(N49,1,1)="2",1,0)+IF(MID(O49,1,1)="2",1,0)</f>
        <v>0</v>
      </c>
      <c r="CT49" s="76">
        <f t="shared" ref="CT49" si="336">IF(MID(H49,1,1)="3",1,0)+IF(MID(I49,1,1)="3",1,0)+IF(MID(J49,1,1)="3",1,0)+IF(MID(K49,1,1)="3",1,0)+IF(MID(M49,1,1)="3",1,0)+IF(MID(N49,1,1)="3",1,0)+IF(MID(O49,1,1)="3",1,0)</f>
        <v>0</v>
      </c>
      <c r="CU49" s="75">
        <f t="shared" ref="CU49" si="337">IF(MID(H49,1,1)="4",1,0)+IF(MID(I49,1,1)="4",1,0)+IF(MID(J49,1,1)="4",1,0)+IF(MID(K49,1,1)="4",1,0)+IF(MID(M49,1,1)="4",1,0)+IF(MID(N49,1,1)="4",1,0)+IF(MID(O49,1,1)="4",1,0)</f>
        <v>0</v>
      </c>
      <c r="CV49" s="75">
        <f t="shared" ref="CV49" si="338">IF(MID(H49,1,1)="5",1,0)+IF(MID(I49,1,1)="5",1,0)+IF(MID(J49,1,1)="5",1,0)+IF(MID(K49,1,1)="5",1,0)+IF(MID(M49,1,1)="5",1,0)+IF(MID(N49,1,1)="5",1,0)+IF(MID(O49,1,1)="5",1,0)</f>
        <v>0</v>
      </c>
      <c r="CW49" s="75">
        <f t="shared" ref="CW49" si="339">IF(MID(H49,1,1)="6",1,0)+IF(MID(I49,1,1)="6",1,0)+IF(MID(J49,1,1)="6",1,0)+IF(MID(K49,1,1)="6",1,0)+IF(MID(M49,1,1)="6",1,0)+IF(MID(N49,1,1)="6",1,0)+IF(MID(O49,1,1)="6",1,0)</f>
        <v>0</v>
      </c>
      <c r="CX49" s="75">
        <f t="shared" ref="CX49" si="340">IF(MID(H49,1,1)="7",1,0)+IF(MID(I49,1,1)="7",1,0)+IF(MID(J49,1,1)="7",1,0)+IF(MID(K49,1,1)="7",1,0)+IF(MID(M49,1,1)="7",1,0)+IF(MID(N49,1,1)="7",1,0)+IF(MID(O49,1,1)="7",1,0)</f>
        <v>0</v>
      </c>
      <c r="CY49" s="75">
        <f t="shared" ref="CY49" si="341">IF(MID(H49,1,1)="8",1,0)+IF(MID(I49,1,1)="8",1,0)+IF(MID(J49,1,1)="8",1,0)+IF(MID(K49,1,1)="8",1,0)+IF(MID(M49,1,1)="8",1,0)+IF(MID(N49,1,1)="8",1,0)+IF(MID(O49,1,1)="8",1,0)</f>
        <v>0</v>
      </c>
      <c r="CZ49" s="86">
        <f t="shared" ref="CZ49" si="342">SUM(CR49:CY49)</f>
        <v>0</v>
      </c>
      <c r="DD49" s="66">
        <f>SUM($AE49:$AG49)+SUM($AI49:$AK49)+SUM($AM49:AO49)+SUM($AQ49:AS49)+SUM($AU49:AW49)+SUM($AY49:BA49)+SUM($BC49:BE49)+SUM($BG49:BI49)</f>
        <v>28</v>
      </c>
      <c r="DE49"/>
      <c r="DF49">
        <f t="shared" si="44"/>
        <v>35</v>
      </c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</row>
    <row r="50" spans="1:126" s="2" customFormat="1" hidden="1" x14ac:dyDescent="0.25">
      <c r="A50" s="490" t="str">
        <f t="shared" si="17"/>
        <v>1.1.35</v>
      </c>
      <c r="B50" s="124"/>
      <c r="C50" s="142"/>
      <c r="D50" s="132"/>
      <c r="E50" s="133"/>
      <c r="F50" s="133"/>
      <c r="G50" s="11"/>
      <c r="H50" s="132"/>
      <c r="I50" s="133"/>
      <c r="J50" s="133"/>
      <c r="K50" s="133"/>
      <c r="L50" s="133"/>
      <c r="M50" s="133"/>
      <c r="N50" s="133"/>
      <c r="O50" s="11"/>
      <c r="P50" s="147"/>
      <c r="Q50" s="147"/>
      <c r="R50" s="132"/>
      <c r="S50" s="133"/>
      <c r="T50" s="133"/>
      <c r="U50" s="133"/>
      <c r="V50" s="133"/>
      <c r="W50" s="133"/>
      <c r="X50" s="11"/>
      <c r="Y50" s="8"/>
      <c r="Z50" s="147">
        <f t="shared" si="18"/>
        <v>0</v>
      </c>
      <c r="AA50" s="9">
        <f t="shared" ref="AA50:AC50" si="343">AE50*$BM$5+AI50*$BN$5+AM50*$BO$5+AQ50*$BP$5+AU50*$BQ$5+AY50*$BR$5+BC50*$BS$5+BG50*$BT$5</f>
        <v>0</v>
      </c>
      <c r="AB50" s="9">
        <f t="shared" si="343"/>
        <v>0</v>
      </c>
      <c r="AC50" s="9">
        <f t="shared" si="343"/>
        <v>0</v>
      </c>
      <c r="AD50" s="9">
        <f t="shared" si="20"/>
        <v>0</v>
      </c>
      <c r="AE50" s="241"/>
      <c r="AF50" s="241"/>
      <c r="AG50" s="241"/>
      <c r="AH50" s="493">
        <f t="shared" ref="AH50" si="344">BM50</f>
        <v>0</v>
      </c>
      <c r="AI50" s="241"/>
      <c r="AJ50" s="241"/>
      <c r="AK50" s="241"/>
      <c r="AL50" s="493">
        <f t="shared" ref="AL50" si="345">BN50</f>
        <v>0</v>
      </c>
      <c r="AM50" s="241"/>
      <c r="AN50" s="241"/>
      <c r="AO50" s="241"/>
      <c r="AP50" s="493">
        <f t="shared" ref="AP50" si="346">BO50</f>
        <v>0</v>
      </c>
      <c r="AQ50" s="241"/>
      <c r="AR50" s="241"/>
      <c r="AS50" s="241"/>
      <c r="AT50" s="493">
        <f t="shared" ref="AT50" si="347">BP50</f>
        <v>0</v>
      </c>
      <c r="AU50" s="241"/>
      <c r="AV50" s="241"/>
      <c r="AW50" s="241"/>
      <c r="AX50" s="493">
        <f t="shared" ref="AX50" si="348">BQ50</f>
        <v>0</v>
      </c>
      <c r="AY50" s="241"/>
      <c r="AZ50" s="241"/>
      <c r="BA50" s="241"/>
      <c r="BB50" s="493">
        <f t="shared" ref="BB50" si="349">BR50</f>
        <v>0</v>
      </c>
      <c r="BC50" s="241"/>
      <c r="BD50" s="241"/>
      <c r="BE50" s="241"/>
      <c r="BF50" s="493">
        <f t="shared" ref="BF50" si="350">BS50</f>
        <v>0</v>
      </c>
      <c r="BG50" s="241"/>
      <c r="BH50" s="241"/>
      <c r="BI50" s="241"/>
      <c r="BJ50" s="493">
        <f t="shared" ref="BJ50" si="351">BT50</f>
        <v>0</v>
      </c>
      <c r="BK50" s="63">
        <f t="shared" ref="BK50" si="352">IF(ISERROR(AD50/Y50),0,AD50/Y50)</f>
        <v>0</v>
      </c>
      <c r="BL50" s="127" t="str">
        <f t="shared" ref="BL50" si="353">IF(ISERROR(SEARCH("в",A50)),"",1)</f>
        <v/>
      </c>
      <c r="BM50" s="14">
        <f t="shared" si="36"/>
        <v>0</v>
      </c>
      <c r="BN50" s="14">
        <f t="shared" si="37"/>
        <v>0</v>
      </c>
      <c r="BO50" s="14">
        <f t="shared" si="38"/>
        <v>0</v>
      </c>
      <c r="BP50" s="14">
        <f t="shared" si="39"/>
        <v>0</v>
      </c>
      <c r="BQ50" s="14">
        <f t="shared" si="40"/>
        <v>0</v>
      </c>
      <c r="BR50" s="14">
        <f t="shared" si="41"/>
        <v>0</v>
      </c>
      <c r="BS50" s="14">
        <f t="shared" si="42"/>
        <v>0</v>
      </c>
      <c r="BT50" s="14">
        <f t="shared" si="43"/>
        <v>0</v>
      </c>
      <c r="BU50" s="92">
        <f t="shared" ref="BU50" si="354">SUM(BM50:BT50)</f>
        <v>0</v>
      </c>
      <c r="BX50" s="14">
        <f t="shared" si="45"/>
        <v>0</v>
      </c>
      <c r="BY50" s="14">
        <f t="shared" si="46"/>
        <v>0</v>
      </c>
      <c r="BZ50" s="14">
        <f t="shared" si="47"/>
        <v>0</v>
      </c>
      <c r="CA50" s="14">
        <f t="shared" si="48"/>
        <v>0</v>
      </c>
      <c r="CB50" s="14">
        <f t="shared" si="49"/>
        <v>0</v>
      </c>
      <c r="CC50" s="14">
        <f t="shared" si="50"/>
        <v>0</v>
      </c>
      <c r="CD50" s="14">
        <f t="shared" si="51"/>
        <v>0</v>
      </c>
      <c r="CE50" s="14">
        <f t="shared" si="52"/>
        <v>0</v>
      </c>
      <c r="CF50" s="213">
        <f t="shared" ref="CF50" si="355">SUM(BX50:CE50)</f>
        <v>0</v>
      </c>
      <c r="CG50" s="227">
        <f t="shared" ref="CG50" si="356">MAX(BX50:CE50)</f>
        <v>0</v>
      </c>
      <c r="CI50" s="75">
        <f t="shared" si="26"/>
        <v>0</v>
      </c>
      <c r="CJ50" s="75">
        <f t="shared" si="27"/>
        <v>0</v>
      </c>
      <c r="CK50" s="75">
        <f t="shared" si="28"/>
        <v>0</v>
      </c>
      <c r="CL50" s="75">
        <f t="shared" si="29"/>
        <v>0</v>
      </c>
      <c r="CM50" s="75">
        <f t="shared" si="30"/>
        <v>0</v>
      </c>
      <c r="CN50" s="75">
        <f t="shared" si="31"/>
        <v>0</v>
      </c>
      <c r="CO50" s="75">
        <f t="shared" si="32"/>
        <v>0</v>
      </c>
      <c r="CP50" s="75">
        <f t="shared" si="33"/>
        <v>0</v>
      </c>
      <c r="CQ50" s="87">
        <f t="shared" ref="CQ50" si="357">SUM(CI50:CP50)</f>
        <v>0</v>
      </c>
      <c r="CR50" s="75">
        <f t="shared" ref="CR50" si="358">IF(MID(H50,1,1)="1",1,0)+IF(MID(I50,1,1)="1",1,0)+IF(MID(J50,1,1)="1",1,0)+IF(MID(K50,1,1)="1",1,0)+IF(MID(M50,1,1)="1",1,0)+IF(MID(N50,1,1)="1",1,0)+IF(MID(O50,1,1)="1",1,0)</f>
        <v>0</v>
      </c>
      <c r="CS50" s="75">
        <f t="shared" ref="CS50" si="359">IF(MID(H50,1,1)="2",1,0)+IF(MID(I50,1,1)="2",1,0)+IF(MID(J50,1,1)="2",1,0)+IF(MID(K50,1,1)="2",1,0)+IF(MID(M50,1,1)="2",1,0)+IF(MID(N50,1,1)="2",1,0)+IF(MID(O50,1,1)="2",1,0)</f>
        <v>0</v>
      </c>
      <c r="CT50" s="76">
        <f t="shared" ref="CT50" si="360">IF(MID(H50,1,1)="3",1,0)+IF(MID(I50,1,1)="3",1,0)+IF(MID(J50,1,1)="3",1,0)+IF(MID(K50,1,1)="3",1,0)+IF(MID(M50,1,1)="3",1,0)+IF(MID(N50,1,1)="3",1,0)+IF(MID(O50,1,1)="3",1,0)</f>
        <v>0</v>
      </c>
      <c r="CU50" s="75">
        <f t="shared" ref="CU50" si="361">IF(MID(H50,1,1)="4",1,0)+IF(MID(I50,1,1)="4",1,0)+IF(MID(J50,1,1)="4",1,0)+IF(MID(K50,1,1)="4",1,0)+IF(MID(M50,1,1)="4",1,0)+IF(MID(N50,1,1)="4",1,0)+IF(MID(O50,1,1)="4",1,0)</f>
        <v>0</v>
      </c>
      <c r="CV50" s="75">
        <f t="shared" ref="CV50" si="362">IF(MID(H50,1,1)="5",1,0)+IF(MID(I50,1,1)="5",1,0)+IF(MID(J50,1,1)="5",1,0)+IF(MID(K50,1,1)="5",1,0)+IF(MID(M50,1,1)="5",1,0)+IF(MID(N50,1,1)="5",1,0)+IF(MID(O50,1,1)="5",1,0)</f>
        <v>0</v>
      </c>
      <c r="CW50" s="75">
        <f t="shared" ref="CW50" si="363">IF(MID(H50,1,1)="6",1,0)+IF(MID(I50,1,1)="6",1,0)+IF(MID(J50,1,1)="6",1,0)+IF(MID(K50,1,1)="6",1,0)+IF(MID(M50,1,1)="6",1,0)+IF(MID(N50,1,1)="6",1,0)+IF(MID(O50,1,1)="6",1,0)</f>
        <v>0</v>
      </c>
      <c r="CX50" s="75">
        <f t="shared" ref="CX50" si="364">IF(MID(H50,1,1)="7",1,0)+IF(MID(I50,1,1)="7",1,0)+IF(MID(J50,1,1)="7",1,0)+IF(MID(K50,1,1)="7",1,0)+IF(MID(M50,1,1)="7",1,0)+IF(MID(N50,1,1)="7",1,0)+IF(MID(O50,1,1)="7",1,0)</f>
        <v>0</v>
      </c>
      <c r="CY50" s="75">
        <f t="shared" ref="CY50" si="365">IF(MID(H50,1,1)="8",1,0)+IF(MID(I50,1,1)="8",1,0)+IF(MID(J50,1,1)="8",1,0)+IF(MID(K50,1,1)="8",1,0)+IF(MID(M50,1,1)="8",1,0)+IF(MID(N50,1,1)="8",1,0)+IF(MID(O50,1,1)="8",1,0)</f>
        <v>0</v>
      </c>
      <c r="CZ50" s="86">
        <f t="shared" ref="CZ50" si="366">SUM(CR50:CY50)</f>
        <v>0</v>
      </c>
      <c r="DD50" s="66">
        <f>SUM($AE50:$AG50)+SUM($AI50:$AK50)+SUM($AM50:AO50)+SUM($AQ50:AS50)+SUM($AU50:AW50)+SUM($AY50:BA50)+SUM($BC50:BE50)+SUM($BG50:BI50)</f>
        <v>0</v>
      </c>
      <c r="DE50"/>
      <c r="DF50">
        <f t="shared" si="44"/>
        <v>35</v>
      </c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</row>
    <row r="51" spans="1:126" s="2" customFormat="1" hidden="1" x14ac:dyDescent="0.25">
      <c r="A51" s="490" t="str">
        <f t="shared" si="17"/>
        <v>1.1.35</v>
      </c>
      <c r="B51" s="124"/>
      <c r="C51" s="142"/>
      <c r="D51" s="132"/>
      <c r="E51" s="133"/>
      <c r="F51" s="133"/>
      <c r="G51" s="11"/>
      <c r="H51" s="132"/>
      <c r="I51" s="133"/>
      <c r="J51" s="133"/>
      <c r="K51" s="133"/>
      <c r="L51" s="133"/>
      <c r="M51" s="133"/>
      <c r="N51" s="133"/>
      <c r="O51" s="11"/>
      <c r="P51" s="147"/>
      <c r="Q51" s="147"/>
      <c r="R51" s="132"/>
      <c r="S51" s="133"/>
      <c r="T51" s="133"/>
      <c r="U51" s="133"/>
      <c r="V51" s="133"/>
      <c r="W51" s="133"/>
      <c r="X51" s="11"/>
      <c r="Y51" s="8"/>
      <c r="Z51" s="147">
        <f t="shared" si="18"/>
        <v>0</v>
      </c>
      <c r="AA51" s="9">
        <f t="shared" ref="AA51:AC51" si="367">AE51*$BM$5+AI51*$BN$5+AM51*$BO$5+AQ51*$BP$5+AU51*$BQ$5+AY51*$BR$5+BC51*$BS$5+BG51*$BT$5</f>
        <v>0</v>
      </c>
      <c r="AB51" s="9">
        <f t="shared" si="367"/>
        <v>0</v>
      </c>
      <c r="AC51" s="9">
        <f t="shared" si="367"/>
        <v>0</v>
      </c>
      <c r="AD51" s="9">
        <f t="shared" si="20"/>
        <v>0</v>
      </c>
      <c r="AE51" s="241"/>
      <c r="AF51" s="241"/>
      <c r="AG51" s="241"/>
      <c r="AH51" s="493">
        <f t="shared" ref="AH51" si="368">BM51</f>
        <v>0</v>
      </c>
      <c r="AI51" s="241"/>
      <c r="AJ51" s="241"/>
      <c r="AK51" s="241"/>
      <c r="AL51" s="493">
        <f t="shared" ref="AL51" si="369">BN51</f>
        <v>0</v>
      </c>
      <c r="AM51" s="241"/>
      <c r="AN51" s="241"/>
      <c r="AO51" s="241"/>
      <c r="AP51" s="493">
        <f t="shared" ref="AP51" si="370">BO51</f>
        <v>0</v>
      </c>
      <c r="AQ51" s="241"/>
      <c r="AR51" s="241"/>
      <c r="AS51" s="241"/>
      <c r="AT51" s="493">
        <f t="shared" ref="AT51" si="371">BP51</f>
        <v>0</v>
      </c>
      <c r="AU51" s="241"/>
      <c r="AV51" s="241"/>
      <c r="AW51" s="241"/>
      <c r="AX51" s="493">
        <f t="shared" ref="AX51" si="372">BQ51</f>
        <v>0</v>
      </c>
      <c r="AY51" s="241"/>
      <c r="AZ51" s="241"/>
      <c r="BA51" s="241"/>
      <c r="BB51" s="493">
        <f t="shared" ref="BB51" si="373">BR51</f>
        <v>0</v>
      </c>
      <c r="BC51" s="241"/>
      <c r="BD51" s="241"/>
      <c r="BE51" s="241"/>
      <c r="BF51" s="493">
        <f t="shared" ref="BF51" si="374">BS51</f>
        <v>0</v>
      </c>
      <c r="BG51" s="241"/>
      <c r="BH51" s="241"/>
      <c r="BI51" s="241"/>
      <c r="BJ51" s="493">
        <f t="shared" ref="BJ51" si="375">BT51</f>
        <v>0</v>
      </c>
      <c r="BK51" s="63">
        <f t="shared" ref="BK51" si="376">IF(ISERROR(AD51/Y51),0,AD51/Y51)</f>
        <v>0</v>
      </c>
      <c r="BL51" s="127" t="str">
        <f t="shared" ref="BL51" si="377">IF(ISERROR(SEARCH("в",A51)),"",1)</f>
        <v/>
      </c>
      <c r="BM51" s="14">
        <f t="shared" si="36"/>
        <v>0</v>
      </c>
      <c r="BN51" s="14">
        <f t="shared" si="37"/>
        <v>0</v>
      </c>
      <c r="BO51" s="14">
        <f t="shared" si="38"/>
        <v>0</v>
      </c>
      <c r="BP51" s="14">
        <f t="shared" si="39"/>
        <v>0</v>
      </c>
      <c r="BQ51" s="14">
        <f t="shared" si="40"/>
        <v>0</v>
      </c>
      <c r="BR51" s="14">
        <f t="shared" si="41"/>
        <v>0</v>
      </c>
      <c r="BS51" s="14">
        <f t="shared" si="42"/>
        <v>0</v>
      </c>
      <c r="BT51" s="14">
        <f t="shared" si="43"/>
        <v>0</v>
      </c>
      <c r="BU51" s="92">
        <f t="shared" ref="BU51" si="378">SUM(BM51:BT51)</f>
        <v>0</v>
      </c>
      <c r="BX51" s="14">
        <f t="shared" si="45"/>
        <v>0</v>
      </c>
      <c r="BY51" s="14">
        <f t="shared" si="46"/>
        <v>0</v>
      </c>
      <c r="BZ51" s="14">
        <f t="shared" si="47"/>
        <v>0</v>
      </c>
      <c r="CA51" s="14">
        <f t="shared" si="48"/>
        <v>0</v>
      </c>
      <c r="CB51" s="14">
        <f t="shared" si="49"/>
        <v>0</v>
      </c>
      <c r="CC51" s="14">
        <f t="shared" si="50"/>
        <v>0</v>
      </c>
      <c r="CD51" s="14">
        <f t="shared" si="51"/>
        <v>0</v>
      </c>
      <c r="CE51" s="14">
        <f t="shared" si="52"/>
        <v>0</v>
      </c>
      <c r="CF51" s="213">
        <f t="shared" ref="CF51" si="379">SUM(BX51:CE51)</f>
        <v>0</v>
      </c>
      <c r="CG51" s="227">
        <f t="shared" ref="CG51" si="380">MAX(BX51:CE51)</f>
        <v>0</v>
      </c>
      <c r="CI51" s="75">
        <f t="shared" si="26"/>
        <v>0</v>
      </c>
      <c r="CJ51" s="75">
        <f t="shared" si="27"/>
        <v>0</v>
      </c>
      <c r="CK51" s="75">
        <f t="shared" si="28"/>
        <v>0</v>
      </c>
      <c r="CL51" s="75">
        <f t="shared" si="29"/>
        <v>0</v>
      </c>
      <c r="CM51" s="75">
        <f t="shared" si="30"/>
        <v>0</v>
      </c>
      <c r="CN51" s="75">
        <f t="shared" si="31"/>
        <v>0</v>
      </c>
      <c r="CO51" s="75">
        <f t="shared" si="32"/>
        <v>0</v>
      </c>
      <c r="CP51" s="75">
        <f t="shared" si="33"/>
        <v>0</v>
      </c>
      <c r="CQ51" s="87">
        <f t="shared" ref="CQ51" si="381">SUM(CI51:CP51)</f>
        <v>0</v>
      </c>
      <c r="CR51" s="75">
        <f t="shared" ref="CR51" si="382">IF(MID(H51,1,1)="1",1,0)+IF(MID(I51,1,1)="1",1,0)+IF(MID(J51,1,1)="1",1,0)+IF(MID(K51,1,1)="1",1,0)+IF(MID(M51,1,1)="1",1,0)+IF(MID(N51,1,1)="1",1,0)+IF(MID(O51,1,1)="1",1,0)</f>
        <v>0</v>
      </c>
      <c r="CS51" s="75">
        <f t="shared" ref="CS51" si="383">IF(MID(H51,1,1)="2",1,0)+IF(MID(I51,1,1)="2",1,0)+IF(MID(J51,1,1)="2",1,0)+IF(MID(K51,1,1)="2",1,0)+IF(MID(M51,1,1)="2",1,0)+IF(MID(N51,1,1)="2",1,0)+IF(MID(O51,1,1)="2",1,0)</f>
        <v>0</v>
      </c>
      <c r="CT51" s="76">
        <f t="shared" ref="CT51" si="384">IF(MID(H51,1,1)="3",1,0)+IF(MID(I51,1,1)="3",1,0)+IF(MID(J51,1,1)="3",1,0)+IF(MID(K51,1,1)="3",1,0)+IF(MID(M51,1,1)="3",1,0)+IF(MID(N51,1,1)="3",1,0)+IF(MID(O51,1,1)="3",1,0)</f>
        <v>0</v>
      </c>
      <c r="CU51" s="75">
        <f t="shared" ref="CU51" si="385">IF(MID(H51,1,1)="4",1,0)+IF(MID(I51,1,1)="4",1,0)+IF(MID(J51,1,1)="4",1,0)+IF(MID(K51,1,1)="4",1,0)+IF(MID(M51,1,1)="4",1,0)+IF(MID(N51,1,1)="4",1,0)+IF(MID(O51,1,1)="4",1,0)</f>
        <v>0</v>
      </c>
      <c r="CV51" s="75">
        <f t="shared" ref="CV51" si="386">IF(MID(H51,1,1)="5",1,0)+IF(MID(I51,1,1)="5",1,0)+IF(MID(J51,1,1)="5",1,0)+IF(MID(K51,1,1)="5",1,0)+IF(MID(M51,1,1)="5",1,0)+IF(MID(N51,1,1)="5",1,0)+IF(MID(O51,1,1)="5",1,0)</f>
        <v>0</v>
      </c>
      <c r="CW51" s="75">
        <f t="shared" ref="CW51" si="387">IF(MID(H51,1,1)="6",1,0)+IF(MID(I51,1,1)="6",1,0)+IF(MID(J51,1,1)="6",1,0)+IF(MID(K51,1,1)="6",1,0)+IF(MID(M51,1,1)="6",1,0)+IF(MID(N51,1,1)="6",1,0)+IF(MID(O51,1,1)="6",1,0)</f>
        <v>0</v>
      </c>
      <c r="CX51" s="75">
        <f t="shared" ref="CX51" si="388">IF(MID(H51,1,1)="7",1,0)+IF(MID(I51,1,1)="7",1,0)+IF(MID(J51,1,1)="7",1,0)+IF(MID(K51,1,1)="7",1,0)+IF(MID(M51,1,1)="7",1,0)+IF(MID(N51,1,1)="7",1,0)+IF(MID(O51,1,1)="7",1,0)</f>
        <v>0</v>
      </c>
      <c r="CY51" s="75">
        <f t="shared" ref="CY51" si="389">IF(MID(H51,1,1)="8",1,0)+IF(MID(I51,1,1)="8",1,0)+IF(MID(J51,1,1)="8",1,0)+IF(MID(K51,1,1)="8",1,0)+IF(MID(M51,1,1)="8",1,0)+IF(MID(N51,1,1)="8",1,0)+IF(MID(O51,1,1)="8",1,0)</f>
        <v>0</v>
      </c>
      <c r="CZ51" s="86">
        <f t="shared" ref="CZ51" si="390">SUM(CR51:CY51)</f>
        <v>0</v>
      </c>
      <c r="DD51" s="66">
        <f>SUM($AE51:$AG51)+SUM($AI51:$AK51)+SUM($AM51:AO51)+SUM($AQ51:AS51)+SUM($AU51:AW51)+SUM($AY51:BA51)+SUM($BC51:BE51)+SUM($BG51:BI51)</f>
        <v>0</v>
      </c>
      <c r="DE51"/>
      <c r="DF51">
        <f t="shared" si="44"/>
        <v>35</v>
      </c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</row>
    <row r="52" spans="1:126" s="2" customFormat="1" hidden="1" x14ac:dyDescent="0.25">
      <c r="A52" s="490" t="str">
        <f t="shared" si="17"/>
        <v>1.1.35</v>
      </c>
      <c r="B52" s="124"/>
      <c r="C52" s="142"/>
      <c r="D52" s="132"/>
      <c r="E52" s="133"/>
      <c r="F52" s="133"/>
      <c r="G52" s="11"/>
      <c r="H52" s="132"/>
      <c r="I52" s="133"/>
      <c r="J52" s="133"/>
      <c r="K52" s="133"/>
      <c r="L52" s="133"/>
      <c r="M52" s="133"/>
      <c r="N52" s="133"/>
      <c r="O52" s="11"/>
      <c r="P52" s="147"/>
      <c r="Q52" s="147"/>
      <c r="R52" s="132"/>
      <c r="S52" s="133"/>
      <c r="T52" s="133"/>
      <c r="U52" s="133"/>
      <c r="V52" s="133"/>
      <c r="W52" s="133"/>
      <c r="X52" s="11"/>
      <c r="Y52" s="8"/>
      <c r="Z52" s="147">
        <f t="shared" si="18"/>
        <v>0</v>
      </c>
      <c r="AA52" s="9">
        <f t="shared" ref="AA52:AC52" si="391">AE52*$BM$5+AI52*$BN$5+AM52*$BO$5+AQ52*$BP$5+AU52*$BQ$5+AY52*$BR$5+BC52*$BS$5+BG52*$BT$5</f>
        <v>0</v>
      </c>
      <c r="AB52" s="9">
        <f t="shared" si="391"/>
        <v>0</v>
      </c>
      <c r="AC52" s="9">
        <f t="shared" si="391"/>
        <v>0</v>
      </c>
      <c r="AD52" s="9">
        <f t="shared" si="20"/>
        <v>0</v>
      </c>
      <c r="AE52" s="241"/>
      <c r="AF52" s="241"/>
      <c r="AG52" s="241"/>
      <c r="AH52" s="493">
        <f t="shared" ref="AH52" si="392">BM52</f>
        <v>0</v>
      </c>
      <c r="AI52" s="241"/>
      <c r="AJ52" s="241"/>
      <c r="AK52" s="241"/>
      <c r="AL52" s="493">
        <f t="shared" ref="AL52" si="393">BN52</f>
        <v>0</v>
      </c>
      <c r="AM52" s="241"/>
      <c r="AN52" s="241"/>
      <c r="AO52" s="241"/>
      <c r="AP52" s="493">
        <f t="shared" ref="AP52" si="394">BO52</f>
        <v>0</v>
      </c>
      <c r="AQ52" s="241"/>
      <c r="AR52" s="241"/>
      <c r="AS52" s="241"/>
      <c r="AT52" s="493">
        <f t="shared" ref="AT52" si="395">BP52</f>
        <v>0</v>
      </c>
      <c r="AU52" s="241"/>
      <c r="AV52" s="241"/>
      <c r="AW52" s="241"/>
      <c r="AX52" s="493">
        <f t="shared" ref="AX52" si="396">BQ52</f>
        <v>0</v>
      </c>
      <c r="AY52" s="241"/>
      <c r="AZ52" s="241"/>
      <c r="BA52" s="241"/>
      <c r="BB52" s="493">
        <f t="shared" ref="BB52" si="397">BR52</f>
        <v>0</v>
      </c>
      <c r="BC52" s="241"/>
      <c r="BD52" s="241"/>
      <c r="BE52" s="241"/>
      <c r="BF52" s="493">
        <f t="shared" ref="BF52" si="398">BS52</f>
        <v>0</v>
      </c>
      <c r="BG52" s="241"/>
      <c r="BH52" s="241"/>
      <c r="BI52" s="241"/>
      <c r="BJ52" s="493">
        <f t="shared" ref="BJ52" si="399">BT52</f>
        <v>0</v>
      </c>
      <c r="BK52" s="63">
        <f t="shared" ref="BK52" si="400">IF(ISERROR(AD52/Y52),0,AD52/Y52)</f>
        <v>0</v>
      </c>
      <c r="BL52" s="127" t="str">
        <f t="shared" ref="BL52" si="401">IF(ISERROR(SEARCH("в",A52)),"",1)</f>
        <v/>
      </c>
      <c r="BM52" s="14">
        <f t="shared" si="36"/>
        <v>0</v>
      </c>
      <c r="BN52" s="14">
        <f t="shared" si="37"/>
        <v>0</v>
      </c>
      <c r="BO52" s="14">
        <f t="shared" si="38"/>
        <v>0</v>
      </c>
      <c r="BP52" s="14">
        <f t="shared" si="39"/>
        <v>0</v>
      </c>
      <c r="BQ52" s="14">
        <f t="shared" si="40"/>
        <v>0</v>
      </c>
      <c r="BR52" s="14">
        <f t="shared" si="41"/>
        <v>0</v>
      </c>
      <c r="BS52" s="14">
        <f t="shared" si="42"/>
        <v>0</v>
      </c>
      <c r="BT52" s="14">
        <f t="shared" si="43"/>
        <v>0</v>
      </c>
      <c r="BU52" s="92">
        <f t="shared" ref="BU52" si="402">SUM(BM52:BT52)</f>
        <v>0</v>
      </c>
      <c r="BX52" s="14">
        <f t="shared" si="45"/>
        <v>0</v>
      </c>
      <c r="BY52" s="14">
        <f t="shared" si="46"/>
        <v>0</v>
      </c>
      <c r="BZ52" s="14">
        <f t="shared" si="47"/>
        <v>0</v>
      </c>
      <c r="CA52" s="14">
        <f t="shared" si="48"/>
        <v>0</v>
      </c>
      <c r="CB52" s="14">
        <f t="shared" si="49"/>
        <v>0</v>
      </c>
      <c r="CC52" s="14">
        <f t="shared" si="50"/>
        <v>0</v>
      </c>
      <c r="CD52" s="14">
        <f t="shared" si="51"/>
        <v>0</v>
      </c>
      <c r="CE52" s="14">
        <f t="shared" si="52"/>
        <v>0</v>
      </c>
      <c r="CF52" s="213">
        <f t="shared" ref="CF52" si="403">SUM(BX52:CE52)</f>
        <v>0</v>
      </c>
      <c r="CG52" s="227">
        <f t="shared" ref="CG52" si="404">MAX(BX52:CE52)</f>
        <v>0</v>
      </c>
      <c r="CI52" s="75">
        <f t="shared" si="26"/>
        <v>0</v>
      </c>
      <c r="CJ52" s="75">
        <f t="shared" si="27"/>
        <v>0</v>
      </c>
      <c r="CK52" s="75">
        <f t="shared" si="28"/>
        <v>0</v>
      </c>
      <c r="CL52" s="75">
        <f t="shared" si="29"/>
        <v>0</v>
      </c>
      <c r="CM52" s="75">
        <f t="shared" si="30"/>
        <v>0</v>
      </c>
      <c r="CN52" s="75">
        <f t="shared" si="31"/>
        <v>0</v>
      </c>
      <c r="CO52" s="75">
        <f t="shared" si="32"/>
        <v>0</v>
      </c>
      <c r="CP52" s="75">
        <f t="shared" si="33"/>
        <v>0</v>
      </c>
      <c r="CQ52" s="87">
        <f t="shared" ref="CQ52" si="405">SUM(CI52:CP52)</f>
        <v>0</v>
      </c>
      <c r="CR52" s="75">
        <f t="shared" ref="CR52" si="406">IF(MID(H52,1,1)="1",1,0)+IF(MID(I52,1,1)="1",1,0)+IF(MID(J52,1,1)="1",1,0)+IF(MID(K52,1,1)="1",1,0)+IF(MID(M52,1,1)="1",1,0)+IF(MID(N52,1,1)="1",1,0)+IF(MID(O52,1,1)="1",1,0)</f>
        <v>0</v>
      </c>
      <c r="CS52" s="75">
        <f t="shared" ref="CS52" si="407">IF(MID(H52,1,1)="2",1,0)+IF(MID(I52,1,1)="2",1,0)+IF(MID(J52,1,1)="2",1,0)+IF(MID(K52,1,1)="2",1,0)+IF(MID(M52,1,1)="2",1,0)+IF(MID(N52,1,1)="2",1,0)+IF(MID(O52,1,1)="2",1,0)</f>
        <v>0</v>
      </c>
      <c r="CT52" s="76">
        <f t="shared" ref="CT52" si="408">IF(MID(H52,1,1)="3",1,0)+IF(MID(I52,1,1)="3",1,0)+IF(MID(J52,1,1)="3",1,0)+IF(MID(K52,1,1)="3",1,0)+IF(MID(M52,1,1)="3",1,0)+IF(MID(N52,1,1)="3",1,0)+IF(MID(O52,1,1)="3",1,0)</f>
        <v>0</v>
      </c>
      <c r="CU52" s="75">
        <f t="shared" ref="CU52" si="409">IF(MID(H52,1,1)="4",1,0)+IF(MID(I52,1,1)="4",1,0)+IF(MID(J52,1,1)="4",1,0)+IF(MID(K52,1,1)="4",1,0)+IF(MID(M52,1,1)="4",1,0)+IF(MID(N52,1,1)="4",1,0)+IF(MID(O52,1,1)="4",1,0)</f>
        <v>0</v>
      </c>
      <c r="CV52" s="75">
        <f t="shared" ref="CV52" si="410">IF(MID(H52,1,1)="5",1,0)+IF(MID(I52,1,1)="5",1,0)+IF(MID(J52,1,1)="5",1,0)+IF(MID(K52,1,1)="5",1,0)+IF(MID(M52,1,1)="5",1,0)+IF(MID(N52,1,1)="5",1,0)+IF(MID(O52,1,1)="5",1,0)</f>
        <v>0</v>
      </c>
      <c r="CW52" s="75">
        <f t="shared" ref="CW52" si="411">IF(MID(H52,1,1)="6",1,0)+IF(MID(I52,1,1)="6",1,0)+IF(MID(J52,1,1)="6",1,0)+IF(MID(K52,1,1)="6",1,0)+IF(MID(M52,1,1)="6",1,0)+IF(MID(N52,1,1)="6",1,0)+IF(MID(O52,1,1)="6",1,0)</f>
        <v>0</v>
      </c>
      <c r="CX52" s="75">
        <f t="shared" ref="CX52" si="412">IF(MID(H52,1,1)="7",1,0)+IF(MID(I52,1,1)="7",1,0)+IF(MID(J52,1,1)="7",1,0)+IF(MID(K52,1,1)="7",1,0)+IF(MID(M52,1,1)="7",1,0)+IF(MID(N52,1,1)="7",1,0)+IF(MID(O52,1,1)="7",1,0)</f>
        <v>0</v>
      </c>
      <c r="CY52" s="75">
        <f t="shared" ref="CY52" si="413">IF(MID(H52,1,1)="8",1,0)+IF(MID(I52,1,1)="8",1,0)+IF(MID(J52,1,1)="8",1,0)+IF(MID(K52,1,1)="8",1,0)+IF(MID(M52,1,1)="8",1,0)+IF(MID(N52,1,1)="8",1,0)+IF(MID(O52,1,1)="8",1,0)</f>
        <v>0</v>
      </c>
      <c r="CZ52" s="86">
        <f t="shared" ref="CZ52" si="414">SUM(CR52:CY52)</f>
        <v>0</v>
      </c>
      <c r="DD52" s="66">
        <f>SUM($AE52:$AG52)+SUM($AI52:$AK52)+SUM($AM52:AO52)+SUM($AQ52:AS52)+SUM($AU52:AW52)+SUM($AY52:BA52)+SUM($BC52:BE52)+SUM($BG52:BI52)</f>
        <v>0</v>
      </c>
      <c r="DE52"/>
      <c r="DF52">
        <f t="shared" si="44"/>
        <v>35</v>
      </c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</row>
    <row r="53" spans="1:126" s="2" customFormat="1" hidden="1" x14ac:dyDescent="0.25">
      <c r="A53" s="490" t="str">
        <f t="shared" si="17"/>
        <v>1.1.35</v>
      </c>
      <c r="B53" s="124"/>
      <c r="C53" s="142"/>
      <c r="D53" s="132"/>
      <c r="E53" s="133"/>
      <c r="F53" s="133"/>
      <c r="G53" s="11"/>
      <c r="H53" s="132"/>
      <c r="I53" s="133"/>
      <c r="J53" s="133"/>
      <c r="K53" s="133"/>
      <c r="L53" s="133"/>
      <c r="M53" s="133"/>
      <c r="N53" s="133"/>
      <c r="O53" s="11"/>
      <c r="P53" s="147"/>
      <c r="Q53" s="147"/>
      <c r="R53" s="132"/>
      <c r="S53" s="133"/>
      <c r="T53" s="133"/>
      <c r="U53" s="133"/>
      <c r="V53" s="133"/>
      <c r="W53" s="133"/>
      <c r="X53" s="11"/>
      <c r="Y53" s="8"/>
      <c r="Z53" s="147">
        <f t="shared" si="18"/>
        <v>0</v>
      </c>
      <c r="AA53" s="9">
        <f t="shared" ref="AA53:AC53" si="415">AE53*$BM$5+AI53*$BN$5+AM53*$BO$5+AQ53*$BP$5+AU53*$BQ$5+AY53*$BR$5+BC53*$BS$5+BG53*$BT$5</f>
        <v>0</v>
      </c>
      <c r="AB53" s="9">
        <f t="shared" si="415"/>
        <v>0</v>
      </c>
      <c r="AC53" s="9">
        <f t="shared" si="415"/>
        <v>0</v>
      </c>
      <c r="AD53" s="9">
        <f t="shared" si="20"/>
        <v>0</v>
      </c>
      <c r="AE53" s="241"/>
      <c r="AF53" s="241"/>
      <c r="AG53" s="241"/>
      <c r="AH53" s="493">
        <f t="shared" ref="AH53" si="416">BM53</f>
        <v>0</v>
      </c>
      <c r="AI53" s="241"/>
      <c r="AJ53" s="241"/>
      <c r="AK53" s="241"/>
      <c r="AL53" s="493">
        <f t="shared" ref="AL53" si="417">BN53</f>
        <v>0</v>
      </c>
      <c r="AM53" s="241"/>
      <c r="AN53" s="241"/>
      <c r="AO53" s="241"/>
      <c r="AP53" s="493">
        <f t="shared" ref="AP53" si="418">BO53</f>
        <v>0</v>
      </c>
      <c r="AQ53" s="241"/>
      <c r="AR53" s="241"/>
      <c r="AS53" s="241"/>
      <c r="AT53" s="493">
        <f t="shared" ref="AT53" si="419">BP53</f>
        <v>0</v>
      </c>
      <c r="AU53" s="241"/>
      <c r="AV53" s="241"/>
      <c r="AW53" s="241"/>
      <c r="AX53" s="493">
        <f t="shared" ref="AX53" si="420">BQ53</f>
        <v>0</v>
      </c>
      <c r="AY53" s="241"/>
      <c r="AZ53" s="241"/>
      <c r="BA53" s="241"/>
      <c r="BB53" s="493">
        <f t="shared" ref="BB53" si="421">BR53</f>
        <v>0</v>
      </c>
      <c r="BC53" s="241"/>
      <c r="BD53" s="241"/>
      <c r="BE53" s="241"/>
      <c r="BF53" s="493">
        <f t="shared" ref="BF53" si="422">BS53</f>
        <v>0</v>
      </c>
      <c r="BG53" s="241"/>
      <c r="BH53" s="241"/>
      <c r="BI53" s="241"/>
      <c r="BJ53" s="493">
        <f t="shared" ref="BJ53" si="423">BT53</f>
        <v>0</v>
      </c>
      <c r="BK53" s="63">
        <f t="shared" ref="BK53" si="424">IF(ISERROR(AD53/Y53),0,AD53/Y53)</f>
        <v>0</v>
      </c>
      <c r="BL53" s="127" t="str">
        <f t="shared" ref="BL53" si="425">IF(ISERROR(SEARCH("в",A53)),"",1)</f>
        <v/>
      </c>
      <c r="BM53" s="14">
        <f t="shared" si="36"/>
        <v>0</v>
      </c>
      <c r="BN53" s="14">
        <f t="shared" si="37"/>
        <v>0</v>
      </c>
      <c r="BO53" s="14">
        <f t="shared" si="38"/>
        <v>0</v>
      </c>
      <c r="BP53" s="14">
        <f t="shared" si="39"/>
        <v>0</v>
      </c>
      <c r="BQ53" s="14">
        <f t="shared" si="40"/>
        <v>0</v>
      </c>
      <c r="BR53" s="14">
        <f t="shared" si="41"/>
        <v>0</v>
      </c>
      <c r="BS53" s="14">
        <f t="shared" si="42"/>
        <v>0</v>
      </c>
      <c r="BT53" s="14">
        <f t="shared" si="43"/>
        <v>0</v>
      </c>
      <c r="BU53" s="92">
        <f t="shared" ref="BU53" si="426">SUM(BM53:BT53)</f>
        <v>0</v>
      </c>
      <c r="BX53" s="14">
        <f t="shared" si="45"/>
        <v>0</v>
      </c>
      <c r="BY53" s="14">
        <f t="shared" si="46"/>
        <v>0</v>
      </c>
      <c r="BZ53" s="14">
        <f t="shared" si="47"/>
        <v>0</v>
      </c>
      <c r="CA53" s="14">
        <f t="shared" si="48"/>
        <v>0</v>
      </c>
      <c r="CB53" s="14">
        <f t="shared" si="49"/>
        <v>0</v>
      </c>
      <c r="CC53" s="14">
        <f t="shared" si="50"/>
        <v>0</v>
      </c>
      <c r="CD53" s="14">
        <f t="shared" si="51"/>
        <v>0</v>
      </c>
      <c r="CE53" s="14">
        <f t="shared" si="52"/>
        <v>0</v>
      </c>
      <c r="CF53" s="213">
        <f t="shared" ref="CF53" si="427">SUM(BX53:CE53)</f>
        <v>0</v>
      </c>
      <c r="CG53" s="227">
        <f t="shared" ref="CG53" si="428">MAX(BX53:CE53)</f>
        <v>0</v>
      </c>
      <c r="CI53" s="75">
        <f t="shared" si="26"/>
        <v>0</v>
      </c>
      <c r="CJ53" s="75">
        <f t="shared" si="27"/>
        <v>0</v>
      </c>
      <c r="CK53" s="75">
        <f t="shared" si="28"/>
        <v>0</v>
      </c>
      <c r="CL53" s="75">
        <f t="shared" si="29"/>
        <v>0</v>
      </c>
      <c r="CM53" s="75">
        <f t="shared" si="30"/>
        <v>0</v>
      </c>
      <c r="CN53" s="75">
        <f t="shared" si="31"/>
        <v>0</v>
      </c>
      <c r="CO53" s="75">
        <f t="shared" si="32"/>
        <v>0</v>
      </c>
      <c r="CP53" s="75">
        <f t="shared" si="33"/>
        <v>0</v>
      </c>
      <c r="CQ53" s="87">
        <f t="shared" ref="CQ53" si="429">SUM(CI53:CP53)</f>
        <v>0</v>
      </c>
      <c r="CR53" s="75">
        <f t="shared" ref="CR53" si="430">IF(MID(H53,1,1)="1",1,0)+IF(MID(I53,1,1)="1",1,0)+IF(MID(J53,1,1)="1",1,0)+IF(MID(K53,1,1)="1",1,0)+IF(MID(M53,1,1)="1",1,0)+IF(MID(N53,1,1)="1",1,0)+IF(MID(O53,1,1)="1",1,0)</f>
        <v>0</v>
      </c>
      <c r="CS53" s="75">
        <f t="shared" ref="CS53" si="431">IF(MID(H53,1,1)="2",1,0)+IF(MID(I53,1,1)="2",1,0)+IF(MID(J53,1,1)="2",1,0)+IF(MID(K53,1,1)="2",1,0)+IF(MID(M53,1,1)="2",1,0)+IF(MID(N53,1,1)="2",1,0)+IF(MID(O53,1,1)="2",1,0)</f>
        <v>0</v>
      </c>
      <c r="CT53" s="76">
        <f t="shared" ref="CT53" si="432">IF(MID(H53,1,1)="3",1,0)+IF(MID(I53,1,1)="3",1,0)+IF(MID(J53,1,1)="3",1,0)+IF(MID(K53,1,1)="3",1,0)+IF(MID(M53,1,1)="3",1,0)+IF(MID(N53,1,1)="3",1,0)+IF(MID(O53,1,1)="3",1,0)</f>
        <v>0</v>
      </c>
      <c r="CU53" s="75">
        <f t="shared" ref="CU53" si="433">IF(MID(H53,1,1)="4",1,0)+IF(MID(I53,1,1)="4",1,0)+IF(MID(J53,1,1)="4",1,0)+IF(MID(K53,1,1)="4",1,0)+IF(MID(M53,1,1)="4",1,0)+IF(MID(N53,1,1)="4",1,0)+IF(MID(O53,1,1)="4",1,0)</f>
        <v>0</v>
      </c>
      <c r="CV53" s="75">
        <f t="shared" ref="CV53" si="434">IF(MID(H53,1,1)="5",1,0)+IF(MID(I53,1,1)="5",1,0)+IF(MID(J53,1,1)="5",1,0)+IF(MID(K53,1,1)="5",1,0)+IF(MID(M53,1,1)="5",1,0)+IF(MID(N53,1,1)="5",1,0)+IF(MID(O53,1,1)="5",1,0)</f>
        <v>0</v>
      </c>
      <c r="CW53" s="75">
        <f t="shared" ref="CW53" si="435">IF(MID(H53,1,1)="6",1,0)+IF(MID(I53,1,1)="6",1,0)+IF(MID(J53,1,1)="6",1,0)+IF(MID(K53,1,1)="6",1,0)+IF(MID(M53,1,1)="6",1,0)+IF(MID(N53,1,1)="6",1,0)+IF(MID(O53,1,1)="6",1,0)</f>
        <v>0</v>
      </c>
      <c r="CX53" s="75">
        <f t="shared" ref="CX53" si="436">IF(MID(H53,1,1)="7",1,0)+IF(MID(I53,1,1)="7",1,0)+IF(MID(J53,1,1)="7",1,0)+IF(MID(K53,1,1)="7",1,0)+IF(MID(M53,1,1)="7",1,0)+IF(MID(N53,1,1)="7",1,0)+IF(MID(O53,1,1)="7",1,0)</f>
        <v>0</v>
      </c>
      <c r="CY53" s="75">
        <f t="shared" ref="CY53" si="437">IF(MID(H53,1,1)="8",1,0)+IF(MID(I53,1,1)="8",1,0)+IF(MID(J53,1,1)="8",1,0)+IF(MID(K53,1,1)="8",1,0)+IF(MID(M53,1,1)="8",1,0)+IF(MID(N53,1,1)="8",1,0)+IF(MID(O53,1,1)="8",1,0)</f>
        <v>0</v>
      </c>
      <c r="CZ53" s="86">
        <f t="shared" ref="CZ53" si="438">SUM(CR53:CY53)</f>
        <v>0</v>
      </c>
      <c r="DD53" s="66">
        <f>SUM($AE53:$AG53)+SUM($AI53:$AK53)+SUM($AM53:AO53)+SUM($AQ53:AS53)+SUM($AU53:AW53)+SUM($AY53:BA53)+SUM($BC53:BE53)+SUM($BG53:BI53)</f>
        <v>0</v>
      </c>
      <c r="DE53"/>
      <c r="DF53">
        <f t="shared" si="44"/>
        <v>35</v>
      </c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</row>
    <row r="54" spans="1:126" s="2" customFormat="1" hidden="1" x14ac:dyDescent="0.25">
      <c r="A54" s="490" t="str">
        <f t="shared" si="17"/>
        <v>1.1.35</v>
      </c>
      <c r="B54" s="124"/>
      <c r="C54" s="142"/>
      <c r="D54" s="132"/>
      <c r="E54" s="133"/>
      <c r="F54" s="133"/>
      <c r="G54" s="11"/>
      <c r="H54" s="132"/>
      <c r="I54" s="133"/>
      <c r="J54" s="133"/>
      <c r="K54" s="133"/>
      <c r="L54" s="133"/>
      <c r="M54" s="133"/>
      <c r="N54" s="133"/>
      <c r="O54" s="11"/>
      <c r="P54" s="147"/>
      <c r="Q54" s="147"/>
      <c r="R54" s="132"/>
      <c r="S54" s="133"/>
      <c r="T54" s="133"/>
      <c r="U54" s="133"/>
      <c r="V54" s="133"/>
      <c r="W54" s="133"/>
      <c r="X54" s="11"/>
      <c r="Y54" s="8"/>
      <c r="Z54" s="147">
        <f t="shared" si="18"/>
        <v>0</v>
      </c>
      <c r="AA54" s="9">
        <f t="shared" ref="AA54:AC54" si="439">AE54*$BM$5+AI54*$BN$5+AM54*$BO$5+AQ54*$BP$5+AU54*$BQ$5+AY54*$BR$5+BC54*$BS$5+BG54*$BT$5</f>
        <v>0</v>
      </c>
      <c r="AB54" s="9">
        <f t="shared" si="439"/>
        <v>0</v>
      </c>
      <c r="AC54" s="9">
        <f t="shared" si="439"/>
        <v>0</v>
      </c>
      <c r="AD54" s="9">
        <f t="shared" si="20"/>
        <v>0</v>
      </c>
      <c r="AE54" s="241"/>
      <c r="AF54" s="241"/>
      <c r="AG54" s="241"/>
      <c r="AH54" s="493">
        <f t="shared" ref="AH54" si="440">BM54</f>
        <v>0</v>
      </c>
      <c r="AI54" s="241"/>
      <c r="AJ54" s="241"/>
      <c r="AK54" s="241"/>
      <c r="AL54" s="493">
        <f t="shared" ref="AL54" si="441">BN54</f>
        <v>0</v>
      </c>
      <c r="AM54" s="241"/>
      <c r="AN54" s="241"/>
      <c r="AO54" s="241"/>
      <c r="AP54" s="493">
        <f t="shared" ref="AP54" si="442">BO54</f>
        <v>0</v>
      </c>
      <c r="AQ54" s="241"/>
      <c r="AR54" s="241"/>
      <c r="AS54" s="241"/>
      <c r="AT54" s="493">
        <f t="shared" ref="AT54" si="443">BP54</f>
        <v>0</v>
      </c>
      <c r="AU54" s="241"/>
      <c r="AV54" s="241"/>
      <c r="AW54" s="241"/>
      <c r="AX54" s="493">
        <f t="shared" ref="AX54" si="444">BQ54</f>
        <v>0</v>
      </c>
      <c r="AY54" s="241"/>
      <c r="AZ54" s="241"/>
      <c r="BA54" s="241"/>
      <c r="BB54" s="493">
        <f t="shared" ref="BB54" si="445">BR54</f>
        <v>0</v>
      </c>
      <c r="BC54" s="241"/>
      <c r="BD54" s="241"/>
      <c r="BE54" s="241"/>
      <c r="BF54" s="493">
        <f t="shared" ref="BF54" si="446">BS54</f>
        <v>0</v>
      </c>
      <c r="BG54" s="241"/>
      <c r="BH54" s="241"/>
      <c r="BI54" s="241"/>
      <c r="BJ54" s="493">
        <f t="shared" ref="BJ54" si="447">BT54</f>
        <v>0</v>
      </c>
      <c r="BK54" s="63">
        <f t="shared" ref="BK54" si="448">IF(ISERROR(AD54/Y54),0,AD54/Y54)</f>
        <v>0</v>
      </c>
      <c r="BL54" s="127" t="str">
        <f t="shared" ref="BL54" si="449">IF(ISERROR(SEARCH("в",A54)),"",1)</f>
        <v/>
      </c>
      <c r="BM54" s="14">
        <f t="shared" si="36"/>
        <v>0</v>
      </c>
      <c r="BN54" s="14">
        <f t="shared" si="37"/>
        <v>0</v>
      </c>
      <c r="BO54" s="14">
        <f t="shared" si="38"/>
        <v>0</v>
      </c>
      <c r="BP54" s="14">
        <f t="shared" si="39"/>
        <v>0</v>
      </c>
      <c r="BQ54" s="14">
        <f t="shared" si="40"/>
        <v>0</v>
      </c>
      <c r="BR54" s="14">
        <f t="shared" si="41"/>
        <v>0</v>
      </c>
      <c r="BS54" s="14">
        <f t="shared" si="42"/>
        <v>0</v>
      </c>
      <c r="BT54" s="14">
        <f t="shared" si="43"/>
        <v>0</v>
      </c>
      <c r="BU54" s="92">
        <f t="shared" ref="BU54" si="450">SUM(BM54:BT54)</f>
        <v>0</v>
      </c>
      <c r="BX54" s="14">
        <f t="shared" si="45"/>
        <v>0</v>
      </c>
      <c r="BY54" s="14">
        <f t="shared" si="46"/>
        <v>0</v>
      </c>
      <c r="BZ54" s="14">
        <f t="shared" si="47"/>
        <v>0</v>
      </c>
      <c r="CA54" s="14">
        <f t="shared" si="48"/>
        <v>0</v>
      </c>
      <c r="CB54" s="14">
        <f t="shared" si="49"/>
        <v>0</v>
      </c>
      <c r="CC54" s="14">
        <f t="shared" si="50"/>
        <v>0</v>
      </c>
      <c r="CD54" s="14">
        <f t="shared" si="51"/>
        <v>0</v>
      </c>
      <c r="CE54" s="14">
        <f t="shared" si="52"/>
        <v>0</v>
      </c>
      <c r="CF54" s="213">
        <f t="shared" ref="CF54" si="451">SUM(BX54:CE54)</f>
        <v>0</v>
      </c>
      <c r="CG54" s="227">
        <f t="shared" ref="CG54" si="452">MAX(BX54:CE54)</f>
        <v>0</v>
      </c>
      <c r="CI54" s="75">
        <f t="shared" si="26"/>
        <v>0</v>
      </c>
      <c r="CJ54" s="75">
        <f t="shared" si="27"/>
        <v>0</v>
      </c>
      <c r="CK54" s="75">
        <f t="shared" si="28"/>
        <v>0</v>
      </c>
      <c r="CL54" s="75">
        <f t="shared" si="29"/>
        <v>0</v>
      </c>
      <c r="CM54" s="75">
        <f t="shared" si="30"/>
        <v>0</v>
      </c>
      <c r="CN54" s="75">
        <f t="shared" si="31"/>
        <v>0</v>
      </c>
      <c r="CO54" s="75">
        <f t="shared" si="32"/>
        <v>0</v>
      </c>
      <c r="CP54" s="75">
        <f t="shared" si="33"/>
        <v>0</v>
      </c>
      <c r="CQ54" s="87">
        <f t="shared" ref="CQ54" si="453">SUM(CI54:CP54)</f>
        <v>0</v>
      </c>
      <c r="CR54" s="75">
        <f t="shared" ref="CR54" si="454">IF(MID(H54,1,1)="1",1,0)+IF(MID(I54,1,1)="1",1,0)+IF(MID(J54,1,1)="1",1,0)+IF(MID(K54,1,1)="1",1,0)+IF(MID(M54,1,1)="1",1,0)+IF(MID(N54,1,1)="1",1,0)+IF(MID(O54,1,1)="1",1,0)</f>
        <v>0</v>
      </c>
      <c r="CS54" s="75">
        <f t="shared" ref="CS54" si="455">IF(MID(H54,1,1)="2",1,0)+IF(MID(I54,1,1)="2",1,0)+IF(MID(J54,1,1)="2",1,0)+IF(MID(K54,1,1)="2",1,0)+IF(MID(M54,1,1)="2",1,0)+IF(MID(N54,1,1)="2",1,0)+IF(MID(O54,1,1)="2",1,0)</f>
        <v>0</v>
      </c>
      <c r="CT54" s="76">
        <f t="shared" ref="CT54" si="456">IF(MID(H54,1,1)="3",1,0)+IF(MID(I54,1,1)="3",1,0)+IF(MID(J54,1,1)="3",1,0)+IF(MID(K54,1,1)="3",1,0)+IF(MID(M54,1,1)="3",1,0)+IF(MID(N54,1,1)="3",1,0)+IF(MID(O54,1,1)="3",1,0)</f>
        <v>0</v>
      </c>
      <c r="CU54" s="75">
        <f t="shared" ref="CU54" si="457">IF(MID(H54,1,1)="4",1,0)+IF(MID(I54,1,1)="4",1,0)+IF(MID(J54,1,1)="4",1,0)+IF(MID(K54,1,1)="4",1,0)+IF(MID(M54,1,1)="4",1,0)+IF(MID(N54,1,1)="4",1,0)+IF(MID(O54,1,1)="4",1,0)</f>
        <v>0</v>
      </c>
      <c r="CV54" s="75">
        <f t="shared" ref="CV54" si="458">IF(MID(H54,1,1)="5",1,0)+IF(MID(I54,1,1)="5",1,0)+IF(MID(J54,1,1)="5",1,0)+IF(MID(K54,1,1)="5",1,0)+IF(MID(M54,1,1)="5",1,0)+IF(MID(N54,1,1)="5",1,0)+IF(MID(O54,1,1)="5",1,0)</f>
        <v>0</v>
      </c>
      <c r="CW54" s="75">
        <f t="shared" ref="CW54" si="459">IF(MID(H54,1,1)="6",1,0)+IF(MID(I54,1,1)="6",1,0)+IF(MID(J54,1,1)="6",1,0)+IF(MID(K54,1,1)="6",1,0)+IF(MID(M54,1,1)="6",1,0)+IF(MID(N54,1,1)="6",1,0)+IF(MID(O54,1,1)="6",1,0)</f>
        <v>0</v>
      </c>
      <c r="CX54" s="75">
        <f t="shared" ref="CX54" si="460">IF(MID(H54,1,1)="7",1,0)+IF(MID(I54,1,1)="7",1,0)+IF(MID(J54,1,1)="7",1,0)+IF(MID(K54,1,1)="7",1,0)+IF(MID(M54,1,1)="7",1,0)+IF(MID(N54,1,1)="7",1,0)+IF(MID(O54,1,1)="7",1,0)</f>
        <v>0</v>
      </c>
      <c r="CY54" s="75">
        <f t="shared" ref="CY54" si="461">IF(MID(H54,1,1)="8",1,0)+IF(MID(I54,1,1)="8",1,0)+IF(MID(J54,1,1)="8",1,0)+IF(MID(K54,1,1)="8",1,0)+IF(MID(M54,1,1)="8",1,0)+IF(MID(N54,1,1)="8",1,0)+IF(MID(O54,1,1)="8",1,0)</f>
        <v>0</v>
      </c>
      <c r="CZ54" s="86">
        <f t="shared" ref="CZ54" si="462">SUM(CR54:CY54)</f>
        <v>0</v>
      </c>
      <c r="DD54" s="66">
        <f>SUM($AE54:$AG54)+SUM($AI54:$AK54)+SUM($AM54:AO54)+SUM($AQ54:AS54)+SUM($AU54:AW54)+SUM($AY54:BA54)+SUM($BC54:BE54)+SUM($BG54:BI54)</f>
        <v>0</v>
      </c>
      <c r="DE54"/>
      <c r="DF54">
        <f t="shared" si="44"/>
        <v>35</v>
      </c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</row>
    <row r="55" spans="1:126" s="2" customFormat="1" hidden="1" x14ac:dyDescent="0.25">
      <c r="A55" s="490" t="str">
        <f t="shared" si="17"/>
        <v>1.1.35</v>
      </c>
      <c r="B55" s="124"/>
      <c r="C55" s="142"/>
      <c r="D55" s="132"/>
      <c r="E55" s="133"/>
      <c r="F55" s="133"/>
      <c r="G55" s="11"/>
      <c r="H55" s="132"/>
      <c r="I55" s="133"/>
      <c r="J55" s="133"/>
      <c r="K55" s="133"/>
      <c r="L55" s="133"/>
      <c r="M55" s="133"/>
      <c r="N55" s="133"/>
      <c r="O55" s="11"/>
      <c r="P55" s="147"/>
      <c r="Q55" s="147"/>
      <c r="R55" s="132"/>
      <c r="S55" s="133"/>
      <c r="T55" s="133"/>
      <c r="U55" s="133"/>
      <c r="V55" s="133"/>
      <c r="W55" s="133"/>
      <c r="X55" s="11"/>
      <c r="Y55" s="8"/>
      <c r="Z55" s="147">
        <f t="shared" si="18"/>
        <v>0</v>
      </c>
      <c r="AA55" s="9">
        <f t="shared" ref="AA55:AC55" si="463">AE55*$BM$5+AI55*$BN$5+AM55*$BO$5+AQ55*$BP$5+AU55*$BQ$5+AY55*$BR$5+BC55*$BS$5+BG55*$BT$5</f>
        <v>0</v>
      </c>
      <c r="AB55" s="9">
        <f t="shared" si="463"/>
        <v>0</v>
      </c>
      <c r="AC55" s="9">
        <f t="shared" si="463"/>
        <v>0</v>
      </c>
      <c r="AD55" s="9">
        <f t="shared" si="20"/>
        <v>0</v>
      </c>
      <c r="AE55" s="241"/>
      <c r="AF55" s="241"/>
      <c r="AG55" s="241"/>
      <c r="AH55" s="493">
        <f t="shared" ref="AH55" si="464">BM55</f>
        <v>0</v>
      </c>
      <c r="AI55" s="241"/>
      <c r="AJ55" s="241"/>
      <c r="AK55" s="241"/>
      <c r="AL55" s="493">
        <f t="shared" ref="AL55" si="465">BN55</f>
        <v>0</v>
      </c>
      <c r="AM55" s="241"/>
      <c r="AN55" s="241"/>
      <c r="AO55" s="241"/>
      <c r="AP55" s="493">
        <f t="shared" ref="AP55" si="466">BO55</f>
        <v>0</v>
      </c>
      <c r="AQ55" s="241"/>
      <c r="AR55" s="241"/>
      <c r="AS55" s="241"/>
      <c r="AT55" s="493">
        <f t="shared" ref="AT55" si="467">BP55</f>
        <v>0</v>
      </c>
      <c r="AU55" s="241"/>
      <c r="AV55" s="241"/>
      <c r="AW55" s="241"/>
      <c r="AX55" s="493">
        <f t="shared" ref="AX55" si="468">BQ55</f>
        <v>0</v>
      </c>
      <c r="AY55" s="241"/>
      <c r="AZ55" s="241"/>
      <c r="BA55" s="241"/>
      <c r="BB55" s="493">
        <f t="shared" ref="BB55" si="469">BR55</f>
        <v>0</v>
      </c>
      <c r="BC55" s="241"/>
      <c r="BD55" s="241"/>
      <c r="BE55" s="241"/>
      <c r="BF55" s="493">
        <f t="shared" ref="BF55" si="470">BS55</f>
        <v>0</v>
      </c>
      <c r="BG55" s="241"/>
      <c r="BH55" s="241"/>
      <c r="BI55" s="241"/>
      <c r="BJ55" s="493">
        <f t="shared" ref="BJ55" si="471">BT55</f>
        <v>0</v>
      </c>
      <c r="BK55" s="63">
        <f t="shared" ref="BK55" si="472">IF(ISERROR(AD55/Y55),0,AD55/Y55)</f>
        <v>0</v>
      </c>
      <c r="BL55" s="127" t="str">
        <f t="shared" ref="BL55" si="473">IF(ISERROR(SEARCH("в",A55)),"",1)</f>
        <v/>
      </c>
      <c r="BM55" s="14">
        <f t="shared" si="36"/>
        <v>0</v>
      </c>
      <c r="BN55" s="14">
        <f t="shared" si="37"/>
        <v>0</v>
      </c>
      <c r="BO55" s="14">
        <f t="shared" si="38"/>
        <v>0</v>
      </c>
      <c r="BP55" s="14">
        <f t="shared" si="39"/>
        <v>0</v>
      </c>
      <c r="BQ55" s="14">
        <f t="shared" si="40"/>
        <v>0</v>
      </c>
      <c r="BR55" s="14">
        <f t="shared" si="41"/>
        <v>0</v>
      </c>
      <c r="BS55" s="14">
        <f t="shared" si="42"/>
        <v>0</v>
      </c>
      <c r="BT55" s="14">
        <f t="shared" si="43"/>
        <v>0</v>
      </c>
      <c r="BU55" s="92">
        <f t="shared" ref="BU55" si="474">SUM(BM55:BT55)</f>
        <v>0</v>
      </c>
      <c r="BX55" s="14">
        <f t="shared" si="45"/>
        <v>0</v>
      </c>
      <c r="BY55" s="14">
        <f t="shared" si="46"/>
        <v>0</v>
      </c>
      <c r="BZ55" s="14">
        <f t="shared" si="47"/>
        <v>0</v>
      </c>
      <c r="CA55" s="14">
        <f t="shared" si="48"/>
        <v>0</v>
      </c>
      <c r="CB55" s="14">
        <f t="shared" si="49"/>
        <v>0</v>
      </c>
      <c r="CC55" s="14">
        <f t="shared" si="50"/>
        <v>0</v>
      </c>
      <c r="CD55" s="14">
        <f t="shared" si="51"/>
        <v>0</v>
      </c>
      <c r="CE55" s="14">
        <f t="shared" si="52"/>
        <v>0</v>
      </c>
      <c r="CF55" s="213">
        <f t="shared" ref="CF55" si="475">SUM(BX55:CE55)</f>
        <v>0</v>
      </c>
      <c r="CG55" s="227">
        <f t="shared" ref="CG55" si="476">MAX(BX55:CE55)</f>
        <v>0</v>
      </c>
      <c r="CI55" s="75">
        <f t="shared" si="26"/>
        <v>0</v>
      </c>
      <c r="CJ55" s="75">
        <f t="shared" si="27"/>
        <v>0</v>
      </c>
      <c r="CK55" s="75">
        <f t="shared" si="28"/>
        <v>0</v>
      </c>
      <c r="CL55" s="75">
        <f t="shared" si="29"/>
        <v>0</v>
      </c>
      <c r="CM55" s="75">
        <f t="shared" si="30"/>
        <v>0</v>
      </c>
      <c r="CN55" s="75">
        <f t="shared" si="31"/>
        <v>0</v>
      </c>
      <c r="CO55" s="75">
        <f t="shared" si="32"/>
        <v>0</v>
      </c>
      <c r="CP55" s="75">
        <f t="shared" si="33"/>
        <v>0</v>
      </c>
      <c r="CQ55" s="87">
        <f t="shared" ref="CQ55" si="477">SUM(CI55:CP55)</f>
        <v>0</v>
      </c>
      <c r="CR55" s="75">
        <f t="shared" ref="CR55" si="478">IF(MID(H55,1,1)="1",1,0)+IF(MID(I55,1,1)="1",1,0)+IF(MID(J55,1,1)="1",1,0)+IF(MID(K55,1,1)="1",1,0)+IF(MID(M55,1,1)="1",1,0)+IF(MID(N55,1,1)="1",1,0)+IF(MID(O55,1,1)="1",1,0)</f>
        <v>0</v>
      </c>
      <c r="CS55" s="75">
        <f t="shared" ref="CS55" si="479">IF(MID(H55,1,1)="2",1,0)+IF(MID(I55,1,1)="2",1,0)+IF(MID(J55,1,1)="2",1,0)+IF(MID(K55,1,1)="2",1,0)+IF(MID(M55,1,1)="2",1,0)+IF(MID(N55,1,1)="2",1,0)+IF(MID(O55,1,1)="2",1,0)</f>
        <v>0</v>
      </c>
      <c r="CT55" s="76">
        <f t="shared" ref="CT55" si="480">IF(MID(H55,1,1)="3",1,0)+IF(MID(I55,1,1)="3",1,0)+IF(MID(J55,1,1)="3",1,0)+IF(MID(K55,1,1)="3",1,0)+IF(MID(M55,1,1)="3",1,0)+IF(MID(N55,1,1)="3",1,0)+IF(MID(O55,1,1)="3",1,0)</f>
        <v>0</v>
      </c>
      <c r="CU55" s="75">
        <f t="shared" ref="CU55" si="481">IF(MID(H55,1,1)="4",1,0)+IF(MID(I55,1,1)="4",1,0)+IF(MID(J55,1,1)="4",1,0)+IF(MID(K55,1,1)="4",1,0)+IF(MID(M55,1,1)="4",1,0)+IF(MID(N55,1,1)="4",1,0)+IF(MID(O55,1,1)="4",1,0)</f>
        <v>0</v>
      </c>
      <c r="CV55" s="75">
        <f t="shared" ref="CV55" si="482">IF(MID(H55,1,1)="5",1,0)+IF(MID(I55,1,1)="5",1,0)+IF(MID(J55,1,1)="5",1,0)+IF(MID(K55,1,1)="5",1,0)+IF(MID(M55,1,1)="5",1,0)+IF(MID(N55,1,1)="5",1,0)+IF(MID(O55,1,1)="5",1,0)</f>
        <v>0</v>
      </c>
      <c r="CW55" s="75">
        <f t="shared" ref="CW55" si="483">IF(MID(H55,1,1)="6",1,0)+IF(MID(I55,1,1)="6",1,0)+IF(MID(J55,1,1)="6",1,0)+IF(MID(K55,1,1)="6",1,0)+IF(MID(M55,1,1)="6",1,0)+IF(MID(N55,1,1)="6",1,0)+IF(MID(O55,1,1)="6",1,0)</f>
        <v>0</v>
      </c>
      <c r="CX55" s="75">
        <f t="shared" ref="CX55" si="484">IF(MID(H55,1,1)="7",1,0)+IF(MID(I55,1,1)="7",1,0)+IF(MID(J55,1,1)="7",1,0)+IF(MID(K55,1,1)="7",1,0)+IF(MID(M55,1,1)="7",1,0)+IF(MID(N55,1,1)="7",1,0)+IF(MID(O55,1,1)="7",1,0)</f>
        <v>0</v>
      </c>
      <c r="CY55" s="75">
        <f t="shared" ref="CY55" si="485">IF(MID(H55,1,1)="8",1,0)+IF(MID(I55,1,1)="8",1,0)+IF(MID(J55,1,1)="8",1,0)+IF(MID(K55,1,1)="8",1,0)+IF(MID(M55,1,1)="8",1,0)+IF(MID(N55,1,1)="8",1,0)+IF(MID(O55,1,1)="8",1,0)</f>
        <v>0</v>
      </c>
      <c r="CZ55" s="86">
        <f t="shared" ref="CZ55" si="486">SUM(CR55:CY55)</f>
        <v>0</v>
      </c>
      <c r="DD55" s="66">
        <f>SUM($AE55:$AG55)+SUM($AI55:$AK55)+SUM($AM55:AO55)+SUM($AQ55:AS55)+SUM($AU55:AW55)+SUM($AY55:BA55)+SUM($BC55:BE55)+SUM($BG55:BI55)</f>
        <v>0</v>
      </c>
      <c r="DE55"/>
      <c r="DF55">
        <f t="shared" si="44"/>
        <v>35</v>
      </c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</row>
    <row r="56" spans="1:126" s="2" customFormat="1" hidden="1" x14ac:dyDescent="0.25">
      <c r="A56" s="490" t="str">
        <f t="shared" si="17"/>
        <v>1.1.35</v>
      </c>
      <c r="B56" s="124"/>
      <c r="C56" s="142"/>
      <c r="D56" s="132"/>
      <c r="E56" s="133"/>
      <c r="F56" s="133"/>
      <c r="G56" s="11"/>
      <c r="H56" s="132"/>
      <c r="I56" s="133"/>
      <c r="J56" s="133"/>
      <c r="K56" s="133"/>
      <c r="L56" s="133"/>
      <c r="M56" s="133"/>
      <c r="N56" s="133"/>
      <c r="O56" s="11"/>
      <c r="P56" s="147"/>
      <c r="Q56" s="147"/>
      <c r="R56" s="132"/>
      <c r="S56" s="133"/>
      <c r="T56" s="133"/>
      <c r="U56" s="133"/>
      <c r="V56" s="133"/>
      <c r="W56" s="133"/>
      <c r="X56" s="11"/>
      <c r="Y56" s="8"/>
      <c r="Z56" s="147">
        <f t="shared" si="18"/>
        <v>0</v>
      </c>
      <c r="AA56" s="9">
        <f t="shared" ref="AA56:AC56" si="487">AE56*$BM$5+AI56*$BN$5+AM56*$BO$5+AQ56*$BP$5+AU56*$BQ$5+AY56*$BR$5+BC56*$BS$5+BG56*$BT$5</f>
        <v>0</v>
      </c>
      <c r="AB56" s="9">
        <f t="shared" si="487"/>
        <v>0</v>
      </c>
      <c r="AC56" s="9">
        <f t="shared" si="487"/>
        <v>0</v>
      </c>
      <c r="AD56" s="9">
        <f t="shared" si="20"/>
        <v>0</v>
      </c>
      <c r="AE56" s="241"/>
      <c r="AF56" s="241"/>
      <c r="AG56" s="241"/>
      <c r="AH56" s="493">
        <f t="shared" ref="AH56" si="488">BM56</f>
        <v>0</v>
      </c>
      <c r="AI56" s="241"/>
      <c r="AJ56" s="241"/>
      <c r="AK56" s="241"/>
      <c r="AL56" s="493">
        <f t="shared" ref="AL56" si="489">BN56</f>
        <v>0</v>
      </c>
      <c r="AM56" s="241"/>
      <c r="AN56" s="241"/>
      <c r="AO56" s="241"/>
      <c r="AP56" s="493">
        <f t="shared" ref="AP56" si="490">BO56</f>
        <v>0</v>
      </c>
      <c r="AQ56" s="241"/>
      <c r="AR56" s="241"/>
      <c r="AS56" s="241"/>
      <c r="AT56" s="493">
        <f t="shared" ref="AT56" si="491">BP56</f>
        <v>0</v>
      </c>
      <c r="AU56" s="241"/>
      <c r="AV56" s="241"/>
      <c r="AW56" s="241"/>
      <c r="AX56" s="493">
        <f t="shared" ref="AX56" si="492">BQ56</f>
        <v>0</v>
      </c>
      <c r="AY56" s="241"/>
      <c r="AZ56" s="241"/>
      <c r="BA56" s="241"/>
      <c r="BB56" s="493">
        <f t="shared" ref="BB56" si="493">BR56</f>
        <v>0</v>
      </c>
      <c r="BC56" s="241"/>
      <c r="BD56" s="241"/>
      <c r="BE56" s="241"/>
      <c r="BF56" s="493">
        <f t="shared" ref="BF56" si="494">BS56</f>
        <v>0</v>
      </c>
      <c r="BG56" s="241"/>
      <c r="BH56" s="241"/>
      <c r="BI56" s="241"/>
      <c r="BJ56" s="493">
        <f t="shared" ref="BJ56" si="495">BT56</f>
        <v>0</v>
      </c>
      <c r="BK56" s="63">
        <f t="shared" ref="BK56" si="496">IF(ISERROR(AD56/Y56),0,AD56/Y56)</f>
        <v>0</v>
      </c>
      <c r="BL56" s="127" t="str">
        <f t="shared" ref="BL56" si="497">IF(ISERROR(SEARCH("в",A56)),"",1)</f>
        <v/>
      </c>
      <c r="BM56" s="14">
        <f t="shared" si="36"/>
        <v>0</v>
      </c>
      <c r="BN56" s="14">
        <f t="shared" si="37"/>
        <v>0</v>
      </c>
      <c r="BO56" s="14">
        <f t="shared" si="38"/>
        <v>0</v>
      </c>
      <c r="BP56" s="14">
        <f t="shared" si="39"/>
        <v>0</v>
      </c>
      <c r="BQ56" s="14">
        <f t="shared" si="40"/>
        <v>0</v>
      </c>
      <c r="BR56" s="14">
        <f t="shared" si="41"/>
        <v>0</v>
      </c>
      <c r="BS56" s="14">
        <f t="shared" si="42"/>
        <v>0</v>
      </c>
      <c r="BT56" s="14">
        <f t="shared" si="43"/>
        <v>0</v>
      </c>
      <c r="BU56" s="92">
        <f t="shared" ref="BU56" si="498">SUM(BM56:BT56)</f>
        <v>0</v>
      </c>
      <c r="BX56" s="14">
        <f t="shared" si="45"/>
        <v>0</v>
      </c>
      <c r="BY56" s="14">
        <f t="shared" si="46"/>
        <v>0</v>
      </c>
      <c r="BZ56" s="14">
        <f t="shared" si="47"/>
        <v>0</v>
      </c>
      <c r="CA56" s="14">
        <f t="shared" si="48"/>
        <v>0</v>
      </c>
      <c r="CB56" s="14">
        <f t="shared" si="49"/>
        <v>0</v>
      </c>
      <c r="CC56" s="14">
        <f t="shared" si="50"/>
        <v>0</v>
      </c>
      <c r="CD56" s="14">
        <f t="shared" si="51"/>
        <v>0</v>
      </c>
      <c r="CE56" s="14">
        <f t="shared" si="52"/>
        <v>0</v>
      </c>
      <c r="CF56" s="213">
        <f t="shared" ref="CF56" si="499">SUM(BX56:CE56)</f>
        <v>0</v>
      </c>
      <c r="CG56" s="227">
        <f t="shared" ref="CG56" si="500">MAX(BX56:CE56)</f>
        <v>0</v>
      </c>
      <c r="CI56" s="75">
        <f t="shared" si="26"/>
        <v>0</v>
      </c>
      <c r="CJ56" s="75">
        <f t="shared" si="27"/>
        <v>0</v>
      </c>
      <c r="CK56" s="75">
        <f t="shared" si="28"/>
        <v>0</v>
      </c>
      <c r="CL56" s="75">
        <f t="shared" si="29"/>
        <v>0</v>
      </c>
      <c r="CM56" s="75">
        <f t="shared" si="30"/>
        <v>0</v>
      </c>
      <c r="CN56" s="75">
        <f t="shared" si="31"/>
        <v>0</v>
      </c>
      <c r="CO56" s="75">
        <f t="shared" si="32"/>
        <v>0</v>
      </c>
      <c r="CP56" s="75">
        <f t="shared" si="33"/>
        <v>0</v>
      </c>
      <c r="CQ56" s="87">
        <f t="shared" ref="CQ56" si="501">SUM(CI56:CP56)</f>
        <v>0</v>
      </c>
      <c r="CR56" s="75">
        <f t="shared" ref="CR56" si="502">IF(MID(H56,1,1)="1",1,0)+IF(MID(I56,1,1)="1",1,0)+IF(MID(J56,1,1)="1",1,0)+IF(MID(K56,1,1)="1",1,0)+IF(MID(M56,1,1)="1",1,0)+IF(MID(N56,1,1)="1",1,0)+IF(MID(O56,1,1)="1",1,0)</f>
        <v>0</v>
      </c>
      <c r="CS56" s="75">
        <f t="shared" ref="CS56" si="503">IF(MID(H56,1,1)="2",1,0)+IF(MID(I56,1,1)="2",1,0)+IF(MID(J56,1,1)="2",1,0)+IF(MID(K56,1,1)="2",1,0)+IF(MID(M56,1,1)="2",1,0)+IF(MID(N56,1,1)="2",1,0)+IF(MID(O56,1,1)="2",1,0)</f>
        <v>0</v>
      </c>
      <c r="CT56" s="76">
        <f t="shared" ref="CT56" si="504">IF(MID(H56,1,1)="3",1,0)+IF(MID(I56,1,1)="3",1,0)+IF(MID(J56,1,1)="3",1,0)+IF(MID(K56,1,1)="3",1,0)+IF(MID(M56,1,1)="3",1,0)+IF(MID(N56,1,1)="3",1,0)+IF(MID(O56,1,1)="3",1,0)</f>
        <v>0</v>
      </c>
      <c r="CU56" s="75">
        <f t="shared" ref="CU56" si="505">IF(MID(H56,1,1)="4",1,0)+IF(MID(I56,1,1)="4",1,0)+IF(MID(J56,1,1)="4",1,0)+IF(MID(K56,1,1)="4",1,0)+IF(MID(M56,1,1)="4",1,0)+IF(MID(N56,1,1)="4",1,0)+IF(MID(O56,1,1)="4",1,0)</f>
        <v>0</v>
      </c>
      <c r="CV56" s="75">
        <f t="shared" ref="CV56" si="506">IF(MID(H56,1,1)="5",1,0)+IF(MID(I56,1,1)="5",1,0)+IF(MID(J56,1,1)="5",1,0)+IF(MID(K56,1,1)="5",1,0)+IF(MID(M56,1,1)="5",1,0)+IF(MID(N56,1,1)="5",1,0)+IF(MID(O56,1,1)="5",1,0)</f>
        <v>0</v>
      </c>
      <c r="CW56" s="75">
        <f t="shared" ref="CW56" si="507">IF(MID(H56,1,1)="6",1,0)+IF(MID(I56,1,1)="6",1,0)+IF(MID(J56,1,1)="6",1,0)+IF(MID(K56,1,1)="6",1,0)+IF(MID(M56,1,1)="6",1,0)+IF(MID(N56,1,1)="6",1,0)+IF(MID(O56,1,1)="6",1,0)</f>
        <v>0</v>
      </c>
      <c r="CX56" s="75">
        <f t="shared" ref="CX56" si="508">IF(MID(H56,1,1)="7",1,0)+IF(MID(I56,1,1)="7",1,0)+IF(MID(J56,1,1)="7",1,0)+IF(MID(K56,1,1)="7",1,0)+IF(MID(M56,1,1)="7",1,0)+IF(MID(N56,1,1)="7",1,0)+IF(MID(O56,1,1)="7",1,0)</f>
        <v>0</v>
      </c>
      <c r="CY56" s="75">
        <f t="shared" ref="CY56" si="509">IF(MID(H56,1,1)="8",1,0)+IF(MID(I56,1,1)="8",1,0)+IF(MID(J56,1,1)="8",1,0)+IF(MID(K56,1,1)="8",1,0)+IF(MID(M56,1,1)="8",1,0)+IF(MID(N56,1,1)="8",1,0)+IF(MID(O56,1,1)="8",1,0)</f>
        <v>0</v>
      </c>
      <c r="CZ56" s="86">
        <f t="shared" ref="CZ56" si="510">SUM(CR56:CY56)</f>
        <v>0</v>
      </c>
      <c r="DD56" s="66">
        <f>SUM($AE56:$AG56)+SUM($AI56:$AK56)+SUM($AM56:AO56)+SUM($AQ56:AS56)+SUM($AU56:AW56)+SUM($AY56:BA56)+SUM($BC56:BE56)+SUM($BG56:BI56)</f>
        <v>0</v>
      </c>
      <c r="DE56"/>
      <c r="DF56">
        <f t="shared" si="44"/>
        <v>35</v>
      </c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</row>
    <row r="57" spans="1:126" s="2" customFormat="1" hidden="1" x14ac:dyDescent="0.25">
      <c r="A57" s="490" t="str">
        <f t="shared" si="17"/>
        <v>1.1.35</v>
      </c>
      <c r="B57" s="124"/>
      <c r="C57" s="142"/>
      <c r="D57" s="132"/>
      <c r="E57" s="133"/>
      <c r="F57" s="133"/>
      <c r="G57" s="11"/>
      <c r="H57" s="132"/>
      <c r="I57" s="133"/>
      <c r="J57" s="133"/>
      <c r="K57" s="133"/>
      <c r="L57" s="133"/>
      <c r="M57" s="133"/>
      <c r="N57" s="133"/>
      <c r="O57" s="11"/>
      <c r="P57" s="147"/>
      <c r="Q57" s="147"/>
      <c r="R57" s="132"/>
      <c r="S57" s="133"/>
      <c r="T57" s="133"/>
      <c r="U57" s="133"/>
      <c r="V57" s="133"/>
      <c r="W57" s="133"/>
      <c r="X57" s="11"/>
      <c r="Y57" s="8"/>
      <c r="Z57" s="147">
        <f t="shared" si="18"/>
        <v>0</v>
      </c>
      <c r="AA57" s="9">
        <f t="shared" ref="AA57:AC57" si="511">AE57*$BM$5+AI57*$BN$5+AM57*$BO$5+AQ57*$BP$5+AU57*$BQ$5+AY57*$BR$5+BC57*$BS$5+BG57*$BT$5</f>
        <v>0</v>
      </c>
      <c r="AB57" s="9">
        <f t="shared" si="511"/>
        <v>0</v>
      </c>
      <c r="AC57" s="9">
        <f t="shared" si="511"/>
        <v>0</v>
      </c>
      <c r="AD57" s="9">
        <f t="shared" si="20"/>
        <v>0</v>
      </c>
      <c r="AE57" s="241"/>
      <c r="AF57" s="241"/>
      <c r="AG57" s="241"/>
      <c r="AH57" s="493">
        <f t="shared" ref="AH57" si="512">BM57</f>
        <v>0</v>
      </c>
      <c r="AI57" s="241"/>
      <c r="AJ57" s="241"/>
      <c r="AK57" s="241"/>
      <c r="AL57" s="493">
        <f t="shared" ref="AL57" si="513">BN57</f>
        <v>0</v>
      </c>
      <c r="AM57" s="241"/>
      <c r="AN57" s="241"/>
      <c r="AO57" s="241"/>
      <c r="AP57" s="493">
        <f t="shared" ref="AP57" si="514">BO57</f>
        <v>0</v>
      </c>
      <c r="AQ57" s="241"/>
      <c r="AR57" s="241"/>
      <c r="AS57" s="241"/>
      <c r="AT57" s="493">
        <f t="shared" ref="AT57" si="515">BP57</f>
        <v>0</v>
      </c>
      <c r="AU57" s="241"/>
      <c r="AV57" s="241"/>
      <c r="AW57" s="241"/>
      <c r="AX57" s="493">
        <f t="shared" ref="AX57" si="516">BQ57</f>
        <v>0</v>
      </c>
      <c r="AY57" s="241"/>
      <c r="AZ57" s="241"/>
      <c r="BA57" s="241"/>
      <c r="BB57" s="493">
        <f t="shared" ref="BB57" si="517">BR57</f>
        <v>0</v>
      </c>
      <c r="BC57" s="241"/>
      <c r="BD57" s="241"/>
      <c r="BE57" s="241"/>
      <c r="BF57" s="493">
        <f t="shared" ref="BF57" si="518">BS57</f>
        <v>0</v>
      </c>
      <c r="BG57" s="241"/>
      <c r="BH57" s="241"/>
      <c r="BI57" s="241"/>
      <c r="BJ57" s="493">
        <f t="shared" ref="BJ57" si="519">BT57</f>
        <v>0</v>
      </c>
      <c r="BK57" s="63">
        <f t="shared" ref="BK57" si="520">IF(ISERROR(AD57/Y57),0,AD57/Y57)</f>
        <v>0</v>
      </c>
      <c r="BL57" s="127" t="str">
        <f t="shared" ref="BL57" si="521">IF(ISERROR(SEARCH("в",A57)),"",1)</f>
        <v/>
      </c>
      <c r="BM57" s="14">
        <f t="shared" si="36"/>
        <v>0</v>
      </c>
      <c r="BN57" s="14">
        <f t="shared" si="37"/>
        <v>0</v>
      </c>
      <c r="BO57" s="14">
        <f t="shared" si="38"/>
        <v>0</v>
      </c>
      <c r="BP57" s="14">
        <f t="shared" si="39"/>
        <v>0</v>
      </c>
      <c r="BQ57" s="14">
        <f t="shared" si="40"/>
        <v>0</v>
      </c>
      <c r="BR57" s="14">
        <f t="shared" si="41"/>
        <v>0</v>
      </c>
      <c r="BS57" s="14">
        <f t="shared" si="42"/>
        <v>0</v>
      </c>
      <c r="BT57" s="14">
        <f t="shared" si="43"/>
        <v>0</v>
      </c>
      <c r="BU57" s="92">
        <f t="shared" ref="BU57" si="522">SUM(BM57:BT57)</f>
        <v>0</v>
      </c>
      <c r="BX57" s="14">
        <f t="shared" si="45"/>
        <v>0</v>
      </c>
      <c r="BY57" s="14">
        <f t="shared" si="46"/>
        <v>0</v>
      </c>
      <c r="BZ57" s="14">
        <f t="shared" si="47"/>
        <v>0</v>
      </c>
      <c r="CA57" s="14">
        <f t="shared" si="48"/>
        <v>0</v>
      </c>
      <c r="CB57" s="14">
        <f t="shared" si="49"/>
        <v>0</v>
      </c>
      <c r="CC57" s="14">
        <f t="shared" si="50"/>
        <v>0</v>
      </c>
      <c r="CD57" s="14">
        <f t="shared" si="51"/>
        <v>0</v>
      </c>
      <c r="CE57" s="14">
        <f t="shared" si="52"/>
        <v>0</v>
      </c>
      <c r="CF57" s="213">
        <f t="shared" ref="CF57" si="523">SUM(BX57:CE57)</f>
        <v>0</v>
      </c>
      <c r="CG57" s="227">
        <f t="shared" ref="CG57" si="524">MAX(BX57:CE57)</f>
        <v>0</v>
      </c>
      <c r="CI57" s="75">
        <f t="shared" si="26"/>
        <v>0</v>
      </c>
      <c r="CJ57" s="75">
        <f t="shared" si="27"/>
        <v>0</v>
      </c>
      <c r="CK57" s="75">
        <f t="shared" si="28"/>
        <v>0</v>
      </c>
      <c r="CL57" s="75">
        <f t="shared" si="29"/>
        <v>0</v>
      </c>
      <c r="CM57" s="75">
        <f t="shared" si="30"/>
        <v>0</v>
      </c>
      <c r="CN57" s="75">
        <f t="shared" si="31"/>
        <v>0</v>
      </c>
      <c r="CO57" s="75">
        <f t="shared" si="32"/>
        <v>0</v>
      </c>
      <c r="CP57" s="75">
        <f t="shared" si="33"/>
        <v>0</v>
      </c>
      <c r="CQ57" s="87">
        <f t="shared" ref="CQ57" si="525">SUM(CI57:CP57)</f>
        <v>0</v>
      </c>
      <c r="CR57" s="75">
        <f t="shared" ref="CR57" si="526">IF(MID(H57,1,1)="1",1,0)+IF(MID(I57,1,1)="1",1,0)+IF(MID(J57,1,1)="1",1,0)+IF(MID(K57,1,1)="1",1,0)+IF(MID(M57,1,1)="1",1,0)+IF(MID(N57,1,1)="1",1,0)+IF(MID(O57,1,1)="1",1,0)</f>
        <v>0</v>
      </c>
      <c r="CS57" s="75">
        <f t="shared" ref="CS57" si="527">IF(MID(H57,1,1)="2",1,0)+IF(MID(I57,1,1)="2",1,0)+IF(MID(J57,1,1)="2",1,0)+IF(MID(K57,1,1)="2",1,0)+IF(MID(M57,1,1)="2",1,0)+IF(MID(N57,1,1)="2",1,0)+IF(MID(O57,1,1)="2",1,0)</f>
        <v>0</v>
      </c>
      <c r="CT57" s="76">
        <f t="shared" ref="CT57" si="528">IF(MID(H57,1,1)="3",1,0)+IF(MID(I57,1,1)="3",1,0)+IF(MID(J57,1,1)="3",1,0)+IF(MID(K57,1,1)="3",1,0)+IF(MID(M57,1,1)="3",1,0)+IF(MID(N57,1,1)="3",1,0)+IF(MID(O57,1,1)="3",1,0)</f>
        <v>0</v>
      </c>
      <c r="CU57" s="75">
        <f t="shared" ref="CU57" si="529">IF(MID(H57,1,1)="4",1,0)+IF(MID(I57,1,1)="4",1,0)+IF(MID(J57,1,1)="4",1,0)+IF(MID(K57,1,1)="4",1,0)+IF(MID(M57,1,1)="4",1,0)+IF(MID(N57,1,1)="4",1,0)+IF(MID(O57,1,1)="4",1,0)</f>
        <v>0</v>
      </c>
      <c r="CV57" s="75">
        <f t="shared" ref="CV57" si="530">IF(MID(H57,1,1)="5",1,0)+IF(MID(I57,1,1)="5",1,0)+IF(MID(J57,1,1)="5",1,0)+IF(MID(K57,1,1)="5",1,0)+IF(MID(M57,1,1)="5",1,0)+IF(MID(N57,1,1)="5",1,0)+IF(MID(O57,1,1)="5",1,0)</f>
        <v>0</v>
      </c>
      <c r="CW57" s="75">
        <f t="shared" ref="CW57" si="531">IF(MID(H57,1,1)="6",1,0)+IF(MID(I57,1,1)="6",1,0)+IF(MID(J57,1,1)="6",1,0)+IF(MID(K57,1,1)="6",1,0)+IF(MID(M57,1,1)="6",1,0)+IF(MID(N57,1,1)="6",1,0)+IF(MID(O57,1,1)="6",1,0)</f>
        <v>0</v>
      </c>
      <c r="CX57" s="75">
        <f t="shared" ref="CX57" si="532">IF(MID(H57,1,1)="7",1,0)+IF(MID(I57,1,1)="7",1,0)+IF(MID(J57,1,1)="7",1,0)+IF(MID(K57,1,1)="7",1,0)+IF(MID(M57,1,1)="7",1,0)+IF(MID(N57,1,1)="7",1,0)+IF(MID(O57,1,1)="7",1,0)</f>
        <v>0</v>
      </c>
      <c r="CY57" s="75">
        <f t="shared" ref="CY57" si="533">IF(MID(H57,1,1)="8",1,0)+IF(MID(I57,1,1)="8",1,0)+IF(MID(J57,1,1)="8",1,0)+IF(MID(K57,1,1)="8",1,0)+IF(MID(M57,1,1)="8",1,0)+IF(MID(N57,1,1)="8",1,0)+IF(MID(O57,1,1)="8",1,0)</f>
        <v>0</v>
      </c>
      <c r="CZ57" s="86">
        <f t="shared" ref="CZ57" si="534">SUM(CR57:CY57)</f>
        <v>0</v>
      </c>
      <c r="DD57" s="66">
        <f>SUM($AE57:$AG57)+SUM($AI57:$AK57)+SUM($AM57:AO57)+SUM($AQ57:AS57)+SUM($AU57:AW57)+SUM($AY57:BA57)+SUM($BC57:BE57)+SUM($BG57:BI57)</f>
        <v>0</v>
      </c>
      <c r="DE57"/>
      <c r="DF57">
        <f t="shared" si="44"/>
        <v>35</v>
      </c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</row>
    <row r="58" spans="1:126" s="2" customFormat="1" hidden="1" x14ac:dyDescent="0.25">
      <c r="A58" s="490" t="str">
        <f t="shared" si="17"/>
        <v>1.1.35</v>
      </c>
      <c r="B58" s="124"/>
      <c r="C58" s="142"/>
      <c r="D58" s="132"/>
      <c r="E58" s="133"/>
      <c r="F58" s="133"/>
      <c r="G58" s="11"/>
      <c r="H58" s="132"/>
      <c r="I58" s="133"/>
      <c r="J58" s="133"/>
      <c r="K58" s="133"/>
      <c r="L58" s="133"/>
      <c r="M58" s="133"/>
      <c r="N58" s="133"/>
      <c r="O58" s="11"/>
      <c r="P58" s="147"/>
      <c r="Q58" s="147"/>
      <c r="R58" s="132"/>
      <c r="S58" s="133"/>
      <c r="T58" s="133"/>
      <c r="U58" s="133"/>
      <c r="V58" s="133"/>
      <c r="W58" s="133"/>
      <c r="X58" s="11"/>
      <c r="Y58" s="8"/>
      <c r="Z58" s="147">
        <f t="shared" si="18"/>
        <v>0</v>
      </c>
      <c r="AA58" s="9">
        <f t="shared" ref="AA58:AC58" si="535">AE58*$BM$5+AI58*$BN$5+AM58*$BO$5+AQ58*$BP$5+AU58*$BQ$5+AY58*$BR$5+BC58*$BS$5+BG58*$BT$5</f>
        <v>0</v>
      </c>
      <c r="AB58" s="9">
        <f t="shared" si="535"/>
        <v>0</v>
      </c>
      <c r="AC58" s="9">
        <f t="shared" si="535"/>
        <v>0</v>
      </c>
      <c r="AD58" s="9">
        <f t="shared" si="20"/>
        <v>0</v>
      </c>
      <c r="AE58" s="241"/>
      <c r="AF58" s="241"/>
      <c r="AG58" s="241"/>
      <c r="AH58" s="493">
        <f t="shared" ref="AH58" si="536">BM58</f>
        <v>0</v>
      </c>
      <c r="AI58" s="241"/>
      <c r="AJ58" s="241"/>
      <c r="AK58" s="241"/>
      <c r="AL58" s="493">
        <f t="shared" ref="AL58" si="537">BN58</f>
        <v>0</v>
      </c>
      <c r="AM58" s="241"/>
      <c r="AN58" s="241"/>
      <c r="AO58" s="241"/>
      <c r="AP58" s="493">
        <f t="shared" ref="AP58" si="538">BO58</f>
        <v>0</v>
      </c>
      <c r="AQ58" s="241"/>
      <c r="AR58" s="241"/>
      <c r="AS58" s="241"/>
      <c r="AT58" s="493">
        <f t="shared" ref="AT58" si="539">BP58</f>
        <v>0</v>
      </c>
      <c r="AU58" s="241"/>
      <c r="AV58" s="241"/>
      <c r="AW58" s="241"/>
      <c r="AX58" s="493">
        <f t="shared" ref="AX58" si="540">BQ58</f>
        <v>0</v>
      </c>
      <c r="AY58" s="241"/>
      <c r="AZ58" s="241"/>
      <c r="BA58" s="241"/>
      <c r="BB58" s="493">
        <f t="shared" ref="BB58" si="541">BR58</f>
        <v>0</v>
      </c>
      <c r="BC58" s="241"/>
      <c r="BD58" s="241"/>
      <c r="BE58" s="241"/>
      <c r="BF58" s="493">
        <f t="shared" ref="BF58" si="542">BS58</f>
        <v>0</v>
      </c>
      <c r="BG58" s="241"/>
      <c r="BH58" s="241"/>
      <c r="BI58" s="241"/>
      <c r="BJ58" s="493">
        <f t="shared" ref="BJ58" si="543">BT58</f>
        <v>0</v>
      </c>
      <c r="BK58" s="63">
        <f t="shared" ref="BK58" si="544">IF(ISERROR(AD58/Y58),0,AD58/Y58)</f>
        <v>0</v>
      </c>
      <c r="BL58" s="127" t="str">
        <f t="shared" ref="BL58" si="545">IF(ISERROR(SEARCH("в",A58)),"",1)</f>
        <v/>
      </c>
      <c r="BM58" s="14">
        <f t="shared" si="36"/>
        <v>0</v>
      </c>
      <c r="BN58" s="14">
        <f t="shared" si="37"/>
        <v>0</v>
      </c>
      <c r="BO58" s="14">
        <f t="shared" si="38"/>
        <v>0</v>
      </c>
      <c r="BP58" s="14">
        <f t="shared" si="39"/>
        <v>0</v>
      </c>
      <c r="BQ58" s="14">
        <f t="shared" si="40"/>
        <v>0</v>
      </c>
      <c r="BR58" s="14">
        <f t="shared" si="41"/>
        <v>0</v>
      </c>
      <c r="BS58" s="14">
        <f t="shared" si="42"/>
        <v>0</v>
      </c>
      <c r="BT58" s="14">
        <f t="shared" si="43"/>
        <v>0</v>
      </c>
      <c r="BU58" s="92">
        <f t="shared" ref="BU58" si="546">SUM(BM58:BT58)</f>
        <v>0</v>
      </c>
      <c r="BX58" s="14">
        <f t="shared" si="45"/>
        <v>0</v>
      </c>
      <c r="BY58" s="14">
        <f t="shared" si="46"/>
        <v>0</v>
      </c>
      <c r="BZ58" s="14">
        <f t="shared" si="47"/>
        <v>0</v>
      </c>
      <c r="CA58" s="14">
        <f t="shared" si="48"/>
        <v>0</v>
      </c>
      <c r="CB58" s="14">
        <f t="shared" si="49"/>
        <v>0</v>
      </c>
      <c r="CC58" s="14">
        <f t="shared" si="50"/>
        <v>0</v>
      </c>
      <c r="CD58" s="14">
        <f t="shared" si="51"/>
        <v>0</v>
      </c>
      <c r="CE58" s="14">
        <f t="shared" si="52"/>
        <v>0</v>
      </c>
      <c r="CF58" s="213">
        <f t="shared" ref="CF58" si="547">SUM(BX58:CE58)</f>
        <v>0</v>
      </c>
      <c r="CG58" s="227">
        <f t="shared" ref="CG58" si="548">MAX(BX58:CE58)</f>
        <v>0</v>
      </c>
      <c r="CI58" s="75">
        <f t="shared" si="26"/>
        <v>0</v>
      </c>
      <c r="CJ58" s="75">
        <f t="shared" si="27"/>
        <v>0</v>
      </c>
      <c r="CK58" s="75">
        <f t="shared" si="28"/>
        <v>0</v>
      </c>
      <c r="CL58" s="75">
        <f t="shared" si="29"/>
        <v>0</v>
      </c>
      <c r="CM58" s="75">
        <f t="shared" si="30"/>
        <v>0</v>
      </c>
      <c r="CN58" s="75">
        <f t="shared" si="31"/>
        <v>0</v>
      </c>
      <c r="CO58" s="75">
        <f t="shared" si="32"/>
        <v>0</v>
      </c>
      <c r="CP58" s="75">
        <f t="shared" si="33"/>
        <v>0</v>
      </c>
      <c r="CQ58" s="87">
        <f t="shared" ref="CQ58" si="549">SUM(CI58:CP58)</f>
        <v>0</v>
      </c>
      <c r="CR58" s="75">
        <f t="shared" ref="CR58" si="550">IF(MID(H58,1,1)="1",1,0)+IF(MID(I58,1,1)="1",1,0)+IF(MID(J58,1,1)="1",1,0)+IF(MID(K58,1,1)="1",1,0)+IF(MID(M58,1,1)="1",1,0)+IF(MID(N58,1,1)="1",1,0)+IF(MID(O58,1,1)="1",1,0)</f>
        <v>0</v>
      </c>
      <c r="CS58" s="75">
        <f t="shared" ref="CS58" si="551">IF(MID(H58,1,1)="2",1,0)+IF(MID(I58,1,1)="2",1,0)+IF(MID(J58,1,1)="2",1,0)+IF(MID(K58,1,1)="2",1,0)+IF(MID(M58,1,1)="2",1,0)+IF(MID(N58,1,1)="2",1,0)+IF(MID(O58,1,1)="2",1,0)</f>
        <v>0</v>
      </c>
      <c r="CT58" s="76">
        <f t="shared" ref="CT58" si="552">IF(MID(H58,1,1)="3",1,0)+IF(MID(I58,1,1)="3",1,0)+IF(MID(J58,1,1)="3",1,0)+IF(MID(K58,1,1)="3",1,0)+IF(MID(M58,1,1)="3",1,0)+IF(MID(N58,1,1)="3",1,0)+IF(MID(O58,1,1)="3",1,0)</f>
        <v>0</v>
      </c>
      <c r="CU58" s="75">
        <f t="shared" ref="CU58" si="553">IF(MID(H58,1,1)="4",1,0)+IF(MID(I58,1,1)="4",1,0)+IF(MID(J58,1,1)="4",1,0)+IF(MID(K58,1,1)="4",1,0)+IF(MID(M58,1,1)="4",1,0)+IF(MID(N58,1,1)="4",1,0)+IF(MID(O58,1,1)="4",1,0)</f>
        <v>0</v>
      </c>
      <c r="CV58" s="75">
        <f t="shared" ref="CV58" si="554">IF(MID(H58,1,1)="5",1,0)+IF(MID(I58,1,1)="5",1,0)+IF(MID(J58,1,1)="5",1,0)+IF(MID(K58,1,1)="5",1,0)+IF(MID(M58,1,1)="5",1,0)+IF(MID(N58,1,1)="5",1,0)+IF(MID(O58,1,1)="5",1,0)</f>
        <v>0</v>
      </c>
      <c r="CW58" s="75">
        <f t="shared" ref="CW58" si="555">IF(MID(H58,1,1)="6",1,0)+IF(MID(I58,1,1)="6",1,0)+IF(MID(J58,1,1)="6",1,0)+IF(MID(K58,1,1)="6",1,0)+IF(MID(M58,1,1)="6",1,0)+IF(MID(N58,1,1)="6",1,0)+IF(MID(O58,1,1)="6",1,0)</f>
        <v>0</v>
      </c>
      <c r="CX58" s="75">
        <f t="shared" ref="CX58" si="556">IF(MID(H58,1,1)="7",1,0)+IF(MID(I58,1,1)="7",1,0)+IF(MID(J58,1,1)="7",1,0)+IF(MID(K58,1,1)="7",1,0)+IF(MID(M58,1,1)="7",1,0)+IF(MID(N58,1,1)="7",1,0)+IF(MID(O58,1,1)="7",1,0)</f>
        <v>0</v>
      </c>
      <c r="CY58" s="75">
        <f t="shared" ref="CY58" si="557">IF(MID(H58,1,1)="8",1,0)+IF(MID(I58,1,1)="8",1,0)+IF(MID(J58,1,1)="8",1,0)+IF(MID(K58,1,1)="8",1,0)+IF(MID(M58,1,1)="8",1,0)+IF(MID(N58,1,1)="8",1,0)+IF(MID(O58,1,1)="8",1,0)</f>
        <v>0</v>
      </c>
      <c r="CZ58" s="86">
        <f t="shared" ref="CZ58" si="558">SUM(CR58:CY58)</f>
        <v>0</v>
      </c>
      <c r="DD58" s="66">
        <f>SUM($AE58:$AG58)+SUM($AI58:$AK58)+SUM($AM58:AO58)+SUM($AQ58:AS58)+SUM($AU58:AW58)+SUM($AY58:BA58)+SUM($BC58:BE58)+SUM($BG58:BI58)</f>
        <v>0</v>
      </c>
      <c r="DE58"/>
      <c r="DF58">
        <f t="shared" si="44"/>
        <v>35</v>
      </c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</row>
    <row r="59" spans="1:126" s="2" customFormat="1" hidden="1" x14ac:dyDescent="0.25">
      <c r="A59" s="490" t="str">
        <f t="shared" si="17"/>
        <v>1.1.35</v>
      </c>
      <c r="B59" s="124"/>
      <c r="C59" s="142"/>
      <c r="D59" s="132"/>
      <c r="E59" s="133"/>
      <c r="F59" s="133"/>
      <c r="G59" s="11"/>
      <c r="H59" s="132"/>
      <c r="I59" s="133"/>
      <c r="J59" s="133"/>
      <c r="K59" s="133"/>
      <c r="L59" s="133"/>
      <c r="M59" s="133"/>
      <c r="N59" s="133"/>
      <c r="O59" s="11"/>
      <c r="P59" s="147"/>
      <c r="Q59" s="147"/>
      <c r="R59" s="132"/>
      <c r="S59" s="133"/>
      <c r="T59" s="133"/>
      <c r="U59" s="133"/>
      <c r="V59" s="133"/>
      <c r="W59" s="133"/>
      <c r="X59" s="11"/>
      <c r="Y59" s="8"/>
      <c r="Z59" s="147">
        <f t="shared" si="18"/>
        <v>0</v>
      </c>
      <c r="AA59" s="9">
        <f t="shared" ref="AA59:AC59" si="559">AE59*$BM$5+AI59*$BN$5+AM59*$BO$5+AQ59*$BP$5+AU59*$BQ$5+AY59*$BR$5+BC59*$BS$5+BG59*$BT$5</f>
        <v>0</v>
      </c>
      <c r="AB59" s="9">
        <f t="shared" si="559"/>
        <v>0</v>
      </c>
      <c r="AC59" s="9">
        <f t="shared" si="559"/>
        <v>0</v>
      </c>
      <c r="AD59" s="9">
        <f t="shared" si="20"/>
        <v>0</v>
      </c>
      <c r="AE59" s="241"/>
      <c r="AF59" s="241"/>
      <c r="AG59" s="241"/>
      <c r="AH59" s="493">
        <f t="shared" ref="AH59" si="560">BM59</f>
        <v>0</v>
      </c>
      <c r="AI59" s="241"/>
      <c r="AJ59" s="241"/>
      <c r="AK59" s="241"/>
      <c r="AL59" s="493">
        <f t="shared" ref="AL59" si="561">BN59</f>
        <v>0</v>
      </c>
      <c r="AM59" s="241"/>
      <c r="AN59" s="241"/>
      <c r="AO59" s="241"/>
      <c r="AP59" s="493">
        <f t="shared" ref="AP59" si="562">BO59</f>
        <v>0</v>
      </c>
      <c r="AQ59" s="241"/>
      <c r="AR59" s="241"/>
      <c r="AS59" s="241"/>
      <c r="AT59" s="493">
        <f t="shared" ref="AT59" si="563">BP59</f>
        <v>0</v>
      </c>
      <c r="AU59" s="241"/>
      <c r="AV59" s="241"/>
      <c r="AW59" s="241"/>
      <c r="AX59" s="493">
        <f t="shared" ref="AX59" si="564">BQ59</f>
        <v>0</v>
      </c>
      <c r="AY59" s="241"/>
      <c r="AZ59" s="241"/>
      <c r="BA59" s="241"/>
      <c r="BB59" s="493">
        <f t="shared" ref="BB59" si="565">BR59</f>
        <v>0</v>
      </c>
      <c r="BC59" s="241"/>
      <c r="BD59" s="241"/>
      <c r="BE59" s="241"/>
      <c r="BF59" s="493">
        <f t="shared" ref="BF59" si="566">BS59</f>
        <v>0</v>
      </c>
      <c r="BG59" s="241"/>
      <c r="BH59" s="241"/>
      <c r="BI59" s="241"/>
      <c r="BJ59" s="493">
        <f t="shared" ref="BJ59" si="567">BT59</f>
        <v>0</v>
      </c>
      <c r="BK59" s="63">
        <f t="shared" ref="BK59" si="568">IF(ISERROR(AD59/Y59),0,AD59/Y59)</f>
        <v>0</v>
      </c>
      <c r="BL59" s="127" t="str">
        <f t="shared" ref="BL59" si="569">IF(ISERROR(SEARCH("в",A59)),"",1)</f>
        <v/>
      </c>
      <c r="BM59" s="14">
        <f t="shared" si="36"/>
        <v>0</v>
      </c>
      <c r="BN59" s="14">
        <f t="shared" si="37"/>
        <v>0</v>
      </c>
      <c r="BO59" s="14">
        <f t="shared" si="38"/>
        <v>0</v>
      </c>
      <c r="BP59" s="14">
        <f t="shared" si="39"/>
        <v>0</v>
      </c>
      <c r="BQ59" s="14">
        <f t="shared" si="40"/>
        <v>0</v>
      </c>
      <c r="BR59" s="14">
        <f t="shared" si="41"/>
        <v>0</v>
      </c>
      <c r="BS59" s="14">
        <f t="shared" si="42"/>
        <v>0</v>
      </c>
      <c r="BT59" s="14">
        <f t="shared" si="43"/>
        <v>0</v>
      </c>
      <c r="BU59" s="92">
        <f t="shared" ref="BU59" si="570">SUM(BM59:BT59)</f>
        <v>0</v>
      </c>
      <c r="BX59" s="14">
        <f t="shared" si="45"/>
        <v>0</v>
      </c>
      <c r="BY59" s="14">
        <f t="shared" si="46"/>
        <v>0</v>
      </c>
      <c r="BZ59" s="14">
        <f t="shared" si="47"/>
        <v>0</v>
      </c>
      <c r="CA59" s="14">
        <f t="shared" si="48"/>
        <v>0</v>
      </c>
      <c r="CB59" s="14">
        <f t="shared" si="49"/>
        <v>0</v>
      </c>
      <c r="CC59" s="14">
        <f t="shared" si="50"/>
        <v>0</v>
      </c>
      <c r="CD59" s="14">
        <f t="shared" si="51"/>
        <v>0</v>
      </c>
      <c r="CE59" s="14">
        <f t="shared" si="52"/>
        <v>0</v>
      </c>
      <c r="CF59" s="213">
        <f t="shared" ref="CF59" si="571">SUM(BX59:CE59)</f>
        <v>0</v>
      </c>
      <c r="CG59" s="227">
        <f t="shared" ref="CG59" si="572">MAX(BX59:CE59)</f>
        <v>0</v>
      </c>
      <c r="CI59" s="75">
        <f t="shared" si="26"/>
        <v>0</v>
      </c>
      <c r="CJ59" s="75">
        <f t="shared" si="27"/>
        <v>0</v>
      </c>
      <c r="CK59" s="75">
        <f t="shared" si="28"/>
        <v>0</v>
      </c>
      <c r="CL59" s="75">
        <f t="shared" si="29"/>
        <v>0</v>
      </c>
      <c r="CM59" s="75">
        <f t="shared" si="30"/>
        <v>0</v>
      </c>
      <c r="CN59" s="75">
        <f t="shared" si="31"/>
        <v>0</v>
      </c>
      <c r="CO59" s="75">
        <f t="shared" si="32"/>
        <v>0</v>
      </c>
      <c r="CP59" s="75">
        <f t="shared" si="33"/>
        <v>0</v>
      </c>
      <c r="CQ59" s="87">
        <f t="shared" ref="CQ59" si="573">SUM(CI59:CP59)</f>
        <v>0</v>
      </c>
      <c r="CR59" s="75">
        <f t="shared" ref="CR59" si="574">IF(MID(H59,1,1)="1",1,0)+IF(MID(I59,1,1)="1",1,0)+IF(MID(J59,1,1)="1",1,0)+IF(MID(K59,1,1)="1",1,0)+IF(MID(M59,1,1)="1",1,0)+IF(MID(N59,1,1)="1",1,0)+IF(MID(O59,1,1)="1",1,0)</f>
        <v>0</v>
      </c>
      <c r="CS59" s="75">
        <f t="shared" ref="CS59" si="575">IF(MID(H59,1,1)="2",1,0)+IF(MID(I59,1,1)="2",1,0)+IF(MID(J59,1,1)="2",1,0)+IF(MID(K59,1,1)="2",1,0)+IF(MID(M59,1,1)="2",1,0)+IF(MID(N59,1,1)="2",1,0)+IF(MID(O59,1,1)="2",1,0)</f>
        <v>0</v>
      </c>
      <c r="CT59" s="76">
        <f t="shared" ref="CT59" si="576">IF(MID(H59,1,1)="3",1,0)+IF(MID(I59,1,1)="3",1,0)+IF(MID(J59,1,1)="3",1,0)+IF(MID(K59,1,1)="3",1,0)+IF(MID(M59,1,1)="3",1,0)+IF(MID(N59,1,1)="3",1,0)+IF(MID(O59,1,1)="3",1,0)</f>
        <v>0</v>
      </c>
      <c r="CU59" s="75">
        <f t="shared" ref="CU59" si="577">IF(MID(H59,1,1)="4",1,0)+IF(MID(I59,1,1)="4",1,0)+IF(MID(J59,1,1)="4",1,0)+IF(MID(K59,1,1)="4",1,0)+IF(MID(M59,1,1)="4",1,0)+IF(MID(N59,1,1)="4",1,0)+IF(MID(O59,1,1)="4",1,0)</f>
        <v>0</v>
      </c>
      <c r="CV59" s="75">
        <f t="shared" ref="CV59" si="578">IF(MID(H59,1,1)="5",1,0)+IF(MID(I59,1,1)="5",1,0)+IF(MID(J59,1,1)="5",1,0)+IF(MID(K59,1,1)="5",1,0)+IF(MID(M59,1,1)="5",1,0)+IF(MID(N59,1,1)="5",1,0)+IF(MID(O59,1,1)="5",1,0)</f>
        <v>0</v>
      </c>
      <c r="CW59" s="75">
        <f t="shared" ref="CW59" si="579">IF(MID(H59,1,1)="6",1,0)+IF(MID(I59,1,1)="6",1,0)+IF(MID(J59,1,1)="6",1,0)+IF(MID(K59,1,1)="6",1,0)+IF(MID(M59,1,1)="6",1,0)+IF(MID(N59,1,1)="6",1,0)+IF(MID(O59,1,1)="6",1,0)</f>
        <v>0</v>
      </c>
      <c r="CX59" s="75">
        <f t="shared" ref="CX59" si="580">IF(MID(H59,1,1)="7",1,0)+IF(MID(I59,1,1)="7",1,0)+IF(MID(J59,1,1)="7",1,0)+IF(MID(K59,1,1)="7",1,0)+IF(MID(M59,1,1)="7",1,0)+IF(MID(N59,1,1)="7",1,0)+IF(MID(O59,1,1)="7",1,0)</f>
        <v>0</v>
      </c>
      <c r="CY59" s="75">
        <f t="shared" ref="CY59" si="581">IF(MID(H59,1,1)="8",1,0)+IF(MID(I59,1,1)="8",1,0)+IF(MID(J59,1,1)="8",1,0)+IF(MID(K59,1,1)="8",1,0)+IF(MID(M59,1,1)="8",1,0)+IF(MID(N59,1,1)="8",1,0)+IF(MID(O59,1,1)="8",1,0)</f>
        <v>0</v>
      </c>
      <c r="CZ59" s="86">
        <f t="shared" ref="CZ59" si="582">SUM(CR59:CY59)</f>
        <v>0</v>
      </c>
      <c r="DD59" s="66">
        <f>SUM($AE59:$AG59)+SUM($AI59:$AK59)+SUM($AM59:AO59)+SUM($AQ59:AS59)+SUM($AU59:AW59)+SUM($AY59:BA59)+SUM($BC59:BE59)+SUM($BG59:BI59)</f>
        <v>0</v>
      </c>
      <c r="DE59"/>
      <c r="DF59">
        <f t="shared" si="44"/>
        <v>35</v>
      </c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</row>
    <row r="60" spans="1:126" s="2" customFormat="1" hidden="1" x14ac:dyDescent="0.25">
      <c r="A60" s="490" t="str">
        <f t="shared" si="17"/>
        <v>1.1.35</v>
      </c>
      <c r="B60" s="124"/>
      <c r="C60" s="142"/>
      <c r="D60" s="132"/>
      <c r="E60" s="133"/>
      <c r="F60" s="133"/>
      <c r="G60" s="11"/>
      <c r="H60" s="132"/>
      <c r="I60" s="133"/>
      <c r="J60" s="133"/>
      <c r="K60" s="133"/>
      <c r="L60" s="133"/>
      <c r="M60" s="133"/>
      <c r="N60" s="133"/>
      <c r="O60" s="11"/>
      <c r="P60" s="147"/>
      <c r="Q60" s="147"/>
      <c r="R60" s="132"/>
      <c r="S60" s="133"/>
      <c r="T60" s="133"/>
      <c r="U60" s="133"/>
      <c r="V60" s="133"/>
      <c r="W60" s="133"/>
      <c r="X60" s="11"/>
      <c r="Y60" s="8"/>
      <c r="Z60" s="147">
        <f t="shared" si="18"/>
        <v>0</v>
      </c>
      <c r="AA60" s="9">
        <f t="shared" ref="AA60:AC60" si="583">AE60*$BM$5+AI60*$BN$5+AM60*$BO$5+AQ60*$BP$5+AU60*$BQ$5+AY60*$BR$5+BC60*$BS$5+BG60*$BT$5</f>
        <v>0</v>
      </c>
      <c r="AB60" s="9">
        <f t="shared" si="583"/>
        <v>0</v>
      </c>
      <c r="AC60" s="9">
        <f t="shared" si="583"/>
        <v>0</v>
      </c>
      <c r="AD60" s="9">
        <f t="shared" si="20"/>
        <v>0</v>
      </c>
      <c r="AE60" s="241"/>
      <c r="AF60" s="241"/>
      <c r="AG60" s="241"/>
      <c r="AH60" s="493">
        <f t="shared" ref="AH60" si="584">BM60</f>
        <v>0</v>
      </c>
      <c r="AI60" s="241"/>
      <c r="AJ60" s="241"/>
      <c r="AK60" s="241"/>
      <c r="AL60" s="493">
        <f t="shared" ref="AL60" si="585">BN60</f>
        <v>0</v>
      </c>
      <c r="AM60" s="241"/>
      <c r="AN60" s="241"/>
      <c r="AO60" s="241"/>
      <c r="AP60" s="493">
        <f t="shared" ref="AP60" si="586">BO60</f>
        <v>0</v>
      </c>
      <c r="AQ60" s="241"/>
      <c r="AR60" s="241"/>
      <c r="AS60" s="241"/>
      <c r="AT60" s="493">
        <f t="shared" ref="AT60" si="587">BP60</f>
        <v>0</v>
      </c>
      <c r="AU60" s="241"/>
      <c r="AV60" s="241"/>
      <c r="AW60" s="241"/>
      <c r="AX60" s="493">
        <f t="shared" ref="AX60" si="588">BQ60</f>
        <v>0</v>
      </c>
      <c r="AY60" s="241"/>
      <c r="AZ60" s="241"/>
      <c r="BA60" s="241"/>
      <c r="BB60" s="493">
        <f t="shared" ref="BB60" si="589">BR60</f>
        <v>0</v>
      </c>
      <c r="BC60" s="241"/>
      <c r="BD60" s="241"/>
      <c r="BE60" s="241"/>
      <c r="BF60" s="493">
        <f t="shared" ref="BF60" si="590">BS60</f>
        <v>0</v>
      </c>
      <c r="BG60" s="241"/>
      <c r="BH60" s="241"/>
      <c r="BI60" s="241"/>
      <c r="BJ60" s="493">
        <f t="shared" ref="BJ60" si="591">BT60</f>
        <v>0</v>
      </c>
      <c r="BK60" s="63">
        <f t="shared" ref="BK60" si="592">IF(ISERROR(AD60/Y60),0,AD60/Y60)</f>
        <v>0</v>
      </c>
      <c r="BL60" s="127" t="str">
        <f t="shared" ref="BL60" si="593">IF(ISERROR(SEARCH("в",A60)),"",1)</f>
        <v/>
      </c>
      <c r="BM60" s="14">
        <f t="shared" si="36"/>
        <v>0</v>
      </c>
      <c r="BN60" s="14">
        <f t="shared" si="37"/>
        <v>0</v>
      </c>
      <c r="BO60" s="14">
        <f t="shared" si="38"/>
        <v>0</v>
      </c>
      <c r="BP60" s="14">
        <f t="shared" si="39"/>
        <v>0</v>
      </c>
      <c r="BQ60" s="14">
        <f t="shared" si="40"/>
        <v>0</v>
      </c>
      <c r="BR60" s="14">
        <f t="shared" si="41"/>
        <v>0</v>
      </c>
      <c r="BS60" s="14">
        <f t="shared" si="42"/>
        <v>0</v>
      </c>
      <c r="BT60" s="14">
        <f t="shared" si="43"/>
        <v>0</v>
      </c>
      <c r="BU60" s="92">
        <f t="shared" ref="BU60" si="594">SUM(BM60:BT60)</f>
        <v>0</v>
      </c>
      <c r="BX60" s="14">
        <f t="shared" si="45"/>
        <v>0</v>
      </c>
      <c r="BY60" s="14">
        <f t="shared" si="46"/>
        <v>0</v>
      </c>
      <c r="BZ60" s="14">
        <f t="shared" si="47"/>
        <v>0</v>
      </c>
      <c r="CA60" s="14">
        <f t="shared" si="48"/>
        <v>0</v>
      </c>
      <c r="CB60" s="14">
        <f t="shared" si="49"/>
        <v>0</v>
      </c>
      <c r="CC60" s="14">
        <f t="shared" si="50"/>
        <v>0</v>
      </c>
      <c r="CD60" s="14">
        <f t="shared" si="51"/>
        <v>0</v>
      </c>
      <c r="CE60" s="14">
        <f t="shared" si="52"/>
        <v>0</v>
      </c>
      <c r="CF60" s="213">
        <f t="shared" ref="CF60" si="595">SUM(BX60:CE60)</f>
        <v>0</v>
      </c>
      <c r="CG60" s="227">
        <f t="shared" ref="CG60" si="596">MAX(BX60:CE60)</f>
        <v>0</v>
      </c>
      <c r="CI60" s="75">
        <f t="shared" si="26"/>
        <v>0</v>
      </c>
      <c r="CJ60" s="75">
        <f t="shared" si="27"/>
        <v>0</v>
      </c>
      <c r="CK60" s="75">
        <f t="shared" si="28"/>
        <v>0</v>
      </c>
      <c r="CL60" s="75">
        <f t="shared" si="29"/>
        <v>0</v>
      </c>
      <c r="CM60" s="75">
        <f t="shared" si="30"/>
        <v>0</v>
      </c>
      <c r="CN60" s="75">
        <f t="shared" si="31"/>
        <v>0</v>
      </c>
      <c r="CO60" s="75">
        <f t="shared" si="32"/>
        <v>0</v>
      </c>
      <c r="CP60" s="75">
        <f t="shared" si="33"/>
        <v>0</v>
      </c>
      <c r="CQ60" s="87">
        <f t="shared" ref="CQ60" si="597">SUM(CI60:CP60)</f>
        <v>0</v>
      </c>
      <c r="CR60" s="75">
        <f t="shared" ref="CR60" si="598">IF(MID(H60,1,1)="1",1,0)+IF(MID(I60,1,1)="1",1,0)+IF(MID(J60,1,1)="1",1,0)+IF(MID(K60,1,1)="1",1,0)+IF(MID(M60,1,1)="1",1,0)+IF(MID(N60,1,1)="1",1,0)+IF(MID(O60,1,1)="1",1,0)</f>
        <v>0</v>
      </c>
      <c r="CS60" s="75">
        <f t="shared" ref="CS60" si="599">IF(MID(H60,1,1)="2",1,0)+IF(MID(I60,1,1)="2",1,0)+IF(MID(J60,1,1)="2",1,0)+IF(MID(K60,1,1)="2",1,0)+IF(MID(M60,1,1)="2",1,0)+IF(MID(N60,1,1)="2",1,0)+IF(MID(O60,1,1)="2",1,0)</f>
        <v>0</v>
      </c>
      <c r="CT60" s="76">
        <f t="shared" ref="CT60" si="600">IF(MID(H60,1,1)="3",1,0)+IF(MID(I60,1,1)="3",1,0)+IF(MID(J60,1,1)="3",1,0)+IF(MID(K60,1,1)="3",1,0)+IF(MID(M60,1,1)="3",1,0)+IF(MID(N60,1,1)="3",1,0)+IF(MID(O60,1,1)="3",1,0)</f>
        <v>0</v>
      </c>
      <c r="CU60" s="75">
        <f t="shared" ref="CU60" si="601">IF(MID(H60,1,1)="4",1,0)+IF(MID(I60,1,1)="4",1,0)+IF(MID(J60,1,1)="4",1,0)+IF(MID(K60,1,1)="4",1,0)+IF(MID(M60,1,1)="4",1,0)+IF(MID(N60,1,1)="4",1,0)+IF(MID(O60,1,1)="4",1,0)</f>
        <v>0</v>
      </c>
      <c r="CV60" s="75">
        <f t="shared" ref="CV60" si="602">IF(MID(H60,1,1)="5",1,0)+IF(MID(I60,1,1)="5",1,0)+IF(MID(J60,1,1)="5",1,0)+IF(MID(K60,1,1)="5",1,0)+IF(MID(M60,1,1)="5",1,0)+IF(MID(N60,1,1)="5",1,0)+IF(MID(O60,1,1)="5",1,0)</f>
        <v>0</v>
      </c>
      <c r="CW60" s="75">
        <f t="shared" ref="CW60" si="603">IF(MID(H60,1,1)="6",1,0)+IF(MID(I60,1,1)="6",1,0)+IF(MID(J60,1,1)="6",1,0)+IF(MID(K60,1,1)="6",1,0)+IF(MID(M60,1,1)="6",1,0)+IF(MID(N60,1,1)="6",1,0)+IF(MID(O60,1,1)="6",1,0)</f>
        <v>0</v>
      </c>
      <c r="CX60" s="75">
        <f t="shared" ref="CX60" si="604">IF(MID(H60,1,1)="7",1,0)+IF(MID(I60,1,1)="7",1,0)+IF(MID(J60,1,1)="7",1,0)+IF(MID(K60,1,1)="7",1,0)+IF(MID(M60,1,1)="7",1,0)+IF(MID(N60,1,1)="7",1,0)+IF(MID(O60,1,1)="7",1,0)</f>
        <v>0</v>
      </c>
      <c r="CY60" s="75">
        <f t="shared" ref="CY60" si="605">IF(MID(H60,1,1)="8",1,0)+IF(MID(I60,1,1)="8",1,0)+IF(MID(J60,1,1)="8",1,0)+IF(MID(K60,1,1)="8",1,0)+IF(MID(M60,1,1)="8",1,0)+IF(MID(N60,1,1)="8",1,0)+IF(MID(O60,1,1)="8",1,0)</f>
        <v>0</v>
      </c>
      <c r="CZ60" s="86">
        <f t="shared" ref="CZ60" si="606">SUM(CR60:CY60)</f>
        <v>0</v>
      </c>
      <c r="DD60" s="66">
        <f>SUM($AE60:$AG60)+SUM($AI60:$AK60)+SUM($AM60:AO60)+SUM($AQ60:AS60)+SUM($AU60:AW60)+SUM($AY60:BA60)+SUM($BC60:BE60)+SUM($BG60:BI60)</f>
        <v>0</v>
      </c>
      <c r="DE60"/>
      <c r="DF60">
        <f t="shared" si="44"/>
        <v>35</v>
      </c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</row>
    <row r="61" spans="1:126" s="2" customFormat="1" hidden="1" x14ac:dyDescent="0.25">
      <c r="A61" s="490" t="str">
        <f t="shared" si="17"/>
        <v>1.1.35</v>
      </c>
      <c r="B61" s="124"/>
      <c r="C61" s="142"/>
      <c r="D61" s="132"/>
      <c r="E61" s="133"/>
      <c r="F61" s="133"/>
      <c r="G61" s="11"/>
      <c r="H61" s="132"/>
      <c r="I61" s="133"/>
      <c r="J61" s="133"/>
      <c r="K61" s="133"/>
      <c r="L61" s="133"/>
      <c r="M61" s="133"/>
      <c r="N61" s="133"/>
      <c r="O61" s="11"/>
      <c r="P61" s="147"/>
      <c r="Q61" s="147"/>
      <c r="R61" s="132"/>
      <c r="S61" s="133"/>
      <c r="T61" s="133"/>
      <c r="U61" s="133"/>
      <c r="V61" s="133"/>
      <c r="W61" s="133"/>
      <c r="X61" s="11"/>
      <c r="Y61" s="8"/>
      <c r="Z61" s="147">
        <f t="shared" si="18"/>
        <v>0</v>
      </c>
      <c r="AA61" s="9">
        <f t="shared" ref="AA61:AC61" si="607">AE61*$BM$5+AI61*$BN$5+AM61*$BO$5+AQ61*$BP$5+AU61*$BQ$5+AY61*$BR$5+BC61*$BS$5+BG61*$BT$5</f>
        <v>0</v>
      </c>
      <c r="AB61" s="9">
        <f t="shared" si="607"/>
        <v>0</v>
      </c>
      <c r="AC61" s="9">
        <f t="shared" si="607"/>
        <v>0</v>
      </c>
      <c r="AD61" s="9">
        <f t="shared" si="20"/>
        <v>0</v>
      </c>
      <c r="AE61" s="241"/>
      <c r="AF61" s="241"/>
      <c r="AG61" s="241"/>
      <c r="AH61" s="493">
        <f t="shared" ref="AH61" si="608">BM61</f>
        <v>0</v>
      </c>
      <c r="AI61" s="241"/>
      <c r="AJ61" s="241"/>
      <c r="AK61" s="241"/>
      <c r="AL61" s="493">
        <f t="shared" ref="AL61" si="609">BN61</f>
        <v>0</v>
      </c>
      <c r="AM61" s="241"/>
      <c r="AN61" s="241"/>
      <c r="AO61" s="241"/>
      <c r="AP61" s="493">
        <f t="shared" ref="AP61" si="610">BO61</f>
        <v>0</v>
      </c>
      <c r="AQ61" s="241"/>
      <c r="AR61" s="241"/>
      <c r="AS61" s="241"/>
      <c r="AT61" s="493">
        <f t="shared" ref="AT61" si="611">BP61</f>
        <v>0</v>
      </c>
      <c r="AU61" s="241"/>
      <c r="AV61" s="241"/>
      <c r="AW61" s="241"/>
      <c r="AX61" s="493">
        <f t="shared" ref="AX61" si="612">BQ61</f>
        <v>0</v>
      </c>
      <c r="AY61" s="241"/>
      <c r="AZ61" s="241"/>
      <c r="BA61" s="241"/>
      <c r="BB61" s="493">
        <f t="shared" ref="BB61" si="613">BR61</f>
        <v>0</v>
      </c>
      <c r="BC61" s="241"/>
      <c r="BD61" s="241"/>
      <c r="BE61" s="241"/>
      <c r="BF61" s="493">
        <f t="shared" ref="BF61" si="614">BS61</f>
        <v>0</v>
      </c>
      <c r="BG61" s="241"/>
      <c r="BH61" s="241"/>
      <c r="BI61" s="241"/>
      <c r="BJ61" s="493">
        <f t="shared" ref="BJ61" si="615">BT61</f>
        <v>0</v>
      </c>
      <c r="BK61" s="63">
        <f t="shared" ref="BK61" si="616">IF(ISERROR(AD61/Y61),0,AD61/Y61)</f>
        <v>0</v>
      </c>
      <c r="BL61" s="127" t="str">
        <f t="shared" ref="BL61" si="617">IF(ISERROR(SEARCH("в",A61)),"",1)</f>
        <v/>
      </c>
      <c r="BM61" s="14">
        <f t="shared" si="36"/>
        <v>0</v>
      </c>
      <c r="BN61" s="14">
        <f t="shared" si="37"/>
        <v>0</v>
      </c>
      <c r="BO61" s="14">
        <f t="shared" si="38"/>
        <v>0</v>
      </c>
      <c r="BP61" s="14">
        <f t="shared" si="39"/>
        <v>0</v>
      </c>
      <c r="BQ61" s="14">
        <f t="shared" si="40"/>
        <v>0</v>
      </c>
      <c r="BR61" s="14">
        <f t="shared" si="41"/>
        <v>0</v>
      </c>
      <c r="BS61" s="14">
        <f t="shared" si="42"/>
        <v>0</v>
      </c>
      <c r="BT61" s="14">
        <f t="shared" si="43"/>
        <v>0</v>
      </c>
      <c r="BU61" s="92">
        <f t="shared" ref="BU61" si="618">SUM(BM61:BT61)</f>
        <v>0</v>
      </c>
      <c r="BX61" s="14">
        <f t="shared" si="45"/>
        <v>0</v>
      </c>
      <c r="BY61" s="14">
        <f t="shared" si="46"/>
        <v>0</v>
      </c>
      <c r="BZ61" s="14">
        <f t="shared" si="47"/>
        <v>0</v>
      </c>
      <c r="CA61" s="14">
        <f t="shared" si="48"/>
        <v>0</v>
      </c>
      <c r="CB61" s="14">
        <f t="shared" si="49"/>
        <v>0</v>
      </c>
      <c r="CC61" s="14">
        <f t="shared" si="50"/>
        <v>0</v>
      </c>
      <c r="CD61" s="14">
        <f t="shared" si="51"/>
        <v>0</v>
      </c>
      <c r="CE61" s="14">
        <f t="shared" si="52"/>
        <v>0</v>
      </c>
      <c r="CF61" s="213">
        <f t="shared" ref="CF61" si="619">SUM(BX61:CE61)</f>
        <v>0</v>
      </c>
      <c r="CG61" s="227">
        <f t="shared" ref="CG61" si="620">MAX(BX61:CE61)</f>
        <v>0</v>
      </c>
      <c r="CI61" s="75">
        <f t="shared" si="26"/>
        <v>0</v>
      </c>
      <c r="CJ61" s="75">
        <f t="shared" si="27"/>
        <v>0</v>
      </c>
      <c r="CK61" s="75">
        <f t="shared" si="28"/>
        <v>0</v>
      </c>
      <c r="CL61" s="75">
        <f t="shared" si="29"/>
        <v>0</v>
      </c>
      <c r="CM61" s="75">
        <f t="shared" si="30"/>
        <v>0</v>
      </c>
      <c r="CN61" s="75">
        <f t="shared" si="31"/>
        <v>0</v>
      </c>
      <c r="CO61" s="75">
        <f t="shared" si="32"/>
        <v>0</v>
      </c>
      <c r="CP61" s="75">
        <f t="shared" si="33"/>
        <v>0</v>
      </c>
      <c r="CQ61" s="87">
        <f t="shared" ref="CQ61" si="621">SUM(CI61:CP61)</f>
        <v>0</v>
      </c>
      <c r="CR61" s="75">
        <f t="shared" ref="CR61" si="622">IF(MID(H61,1,1)="1",1,0)+IF(MID(I61,1,1)="1",1,0)+IF(MID(J61,1,1)="1",1,0)+IF(MID(K61,1,1)="1",1,0)+IF(MID(M61,1,1)="1",1,0)+IF(MID(N61,1,1)="1",1,0)+IF(MID(O61,1,1)="1",1,0)</f>
        <v>0</v>
      </c>
      <c r="CS61" s="75">
        <f t="shared" ref="CS61" si="623">IF(MID(H61,1,1)="2",1,0)+IF(MID(I61,1,1)="2",1,0)+IF(MID(J61,1,1)="2",1,0)+IF(MID(K61,1,1)="2",1,0)+IF(MID(M61,1,1)="2",1,0)+IF(MID(N61,1,1)="2",1,0)+IF(MID(O61,1,1)="2",1,0)</f>
        <v>0</v>
      </c>
      <c r="CT61" s="76">
        <f t="shared" ref="CT61" si="624">IF(MID(H61,1,1)="3",1,0)+IF(MID(I61,1,1)="3",1,0)+IF(MID(J61,1,1)="3",1,0)+IF(MID(K61,1,1)="3",1,0)+IF(MID(M61,1,1)="3",1,0)+IF(MID(N61,1,1)="3",1,0)+IF(MID(O61,1,1)="3",1,0)</f>
        <v>0</v>
      </c>
      <c r="CU61" s="75">
        <f t="shared" ref="CU61" si="625">IF(MID(H61,1,1)="4",1,0)+IF(MID(I61,1,1)="4",1,0)+IF(MID(J61,1,1)="4",1,0)+IF(MID(K61,1,1)="4",1,0)+IF(MID(M61,1,1)="4",1,0)+IF(MID(N61,1,1)="4",1,0)+IF(MID(O61,1,1)="4",1,0)</f>
        <v>0</v>
      </c>
      <c r="CV61" s="75">
        <f t="shared" ref="CV61" si="626">IF(MID(H61,1,1)="5",1,0)+IF(MID(I61,1,1)="5",1,0)+IF(MID(J61,1,1)="5",1,0)+IF(MID(K61,1,1)="5",1,0)+IF(MID(M61,1,1)="5",1,0)+IF(MID(N61,1,1)="5",1,0)+IF(MID(O61,1,1)="5",1,0)</f>
        <v>0</v>
      </c>
      <c r="CW61" s="75">
        <f t="shared" ref="CW61" si="627">IF(MID(H61,1,1)="6",1,0)+IF(MID(I61,1,1)="6",1,0)+IF(MID(J61,1,1)="6",1,0)+IF(MID(K61,1,1)="6",1,0)+IF(MID(M61,1,1)="6",1,0)+IF(MID(N61,1,1)="6",1,0)+IF(MID(O61,1,1)="6",1,0)</f>
        <v>0</v>
      </c>
      <c r="CX61" s="75">
        <f t="shared" ref="CX61" si="628">IF(MID(H61,1,1)="7",1,0)+IF(MID(I61,1,1)="7",1,0)+IF(MID(J61,1,1)="7",1,0)+IF(MID(K61,1,1)="7",1,0)+IF(MID(M61,1,1)="7",1,0)+IF(MID(N61,1,1)="7",1,0)+IF(MID(O61,1,1)="7",1,0)</f>
        <v>0</v>
      </c>
      <c r="CY61" s="75">
        <f t="shared" ref="CY61" si="629">IF(MID(H61,1,1)="8",1,0)+IF(MID(I61,1,1)="8",1,0)+IF(MID(J61,1,1)="8",1,0)+IF(MID(K61,1,1)="8",1,0)+IF(MID(M61,1,1)="8",1,0)+IF(MID(N61,1,1)="8",1,0)+IF(MID(O61,1,1)="8",1,0)</f>
        <v>0</v>
      </c>
      <c r="CZ61" s="86">
        <f t="shared" ref="CZ61" si="630">SUM(CR61:CY61)</f>
        <v>0</v>
      </c>
      <c r="DD61" s="66">
        <f>SUM($AE61:$AG61)+SUM($AI61:$AK61)+SUM($AM61:AO61)+SUM($AQ61:AS61)+SUM($AU61:AW61)+SUM($AY61:BA61)+SUM($BC61:BE61)+SUM($BG61:BI61)</f>
        <v>0</v>
      </c>
      <c r="DE61"/>
      <c r="DF61">
        <f t="shared" si="44"/>
        <v>35</v>
      </c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</row>
    <row r="62" spans="1:126" s="2" customFormat="1" hidden="1" x14ac:dyDescent="0.25">
      <c r="A62" s="490" t="str">
        <f t="shared" si="17"/>
        <v>1.1.35</v>
      </c>
      <c r="B62" s="124"/>
      <c r="C62" s="142"/>
      <c r="D62" s="132"/>
      <c r="E62" s="133"/>
      <c r="F62" s="133"/>
      <c r="G62" s="11"/>
      <c r="H62" s="132"/>
      <c r="I62" s="133"/>
      <c r="J62" s="133"/>
      <c r="K62" s="133"/>
      <c r="L62" s="133"/>
      <c r="M62" s="133"/>
      <c r="N62" s="133"/>
      <c r="O62" s="11"/>
      <c r="P62" s="147"/>
      <c r="Q62" s="147"/>
      <c r="R62" s="132"/>
      <c r="S62" s="133"/>
      <c r="T62" s="133"/>
      <c r="U62" s="133"/>
      <c r="V62" s="133"/>
      <c r="W62" s="133"/>
      <c r="X62" s="11"/>
      <c r="Y62" s="8"/>
      <c r="Z62" s="147">
        <f t="shared" si="18"/>
        <v>0</v>
      </c>
      <c r="AA62" s="9">
        <f t="shared" ref="AA62:AC62" si="631">AE62*$BM$5+AI62*$BN$5+AM62*$BO$5+AQ62*$BP$5+AU62*$BQ$5+AY62*$BR$5+BC62*$BS$5+BG62*$BT$5</f>
        <v>0</v>
      </c>
      <c r="AB62" s="9">
        <f t="shared" si="631"/>
        <v>0</v>
      </c>
      <c r="AC62" s="9">
        <f t="shared" si="631"/>
        <v>0</v>
      </c>
      <c r="AD62" s="9">
        <f t="shared" si="20"/>
        <v>0</v>
      </c>
      <c r="AE62" s="241"/>
      <c r="AF62" s="241"/>
      <c r="AG62" s="241"/>
      <c r="AH62" s="493">
        <f t="shared" ref="AH62" si="632">BM62</f>
        <v>0</v>
      </c>
      <c r="AI62" s="241"/>
      <c r="AJ62" s="241"/>
      <c r="AK62" s="241"/>
      <c r="AL62" s="493">
        <f t="shared" ref="AL62" si="633">BN62</f>
        <v>0</v>
      </c>
      <c r="AM62" s="241"/>
      <c r="AN62" s="241"/>
      <c r="AO62" s="241"/>
      <c r="AP62" s="493">
        <f t="shared" ref="AP62" si="634">BO62</f>
        <v>0</v>
      </c>
      <c r="AQ62" s="241"/>
      <c r="AR62" s="241"/>
      <c r="AS62" s="241"/>
      <c r="AT62" s="493">
        <f t="shared" ref="AT62" si="635">BP62</f>
        <v>0</v>
      </c>
      <c r="AU62" s="241"/>
      <c r="AV62" s="241"/>
      <c r="AW62" s="241"/>
      <c r="AX62" s="493">
        <f t="shared" ref="AX62" si="636">BQ62</f>
        <v>0</v>
      </c>
      <c r="AY62" s="241"/>
      <c r="AZ62" s="241"/>
      <c r="BA62" s="241"/>
      <c r="BB62" s="493">
        <f t="shared" ref="BB62" si="637">BR62</f>
        <v>0</v>
      </c>
      <c r="BC62" s="241"/>
      <c r="BD62" s="241"/>
      <c r="BE62" s="241"/>
      <c r="BF62" s="493">
        <f t="shared" ref="BF62" si="638">BS62</f>
        <v>0</v>
      </c>
      <c r="BG62" s="241"/>
      <c r="BH62" s="241"/>
      <c r="BI62" s="241"/>
      <c r="BJ62" s="493">
        <f t="shared" ref="BJ62" si="639">BT62</f>
        <v>0</v>
      </c>
      <c r="BK62" s="63">
        <f t="shared" ref="BK62" si="640">IF(ISERROR(AD62/Y62),0,AD62/Y62)</f>
        <v>0</v>
      </c>
      <c r="BL62" s="127" t="str">
        <f t="shared" ref="BL62" si="641">IF(ISERROR(SEARCH("в",A62)),"",1)</f>
        <v/>
      </c>
      <c r="BM62" s="14">
        <f t="shared" si="36"/>
        <v>0</v>
      </c>
      <c r="BN62" s="14">
        <f t="shared" si="37"/>
        <v>0</v>
      </c>
      <c r="BO62" s="14">
        <f t="shared" si="38"/>
        <v>0</v>
      </c>
      <c r="BP62" s="14">
        <f t="shared" si="39"/>
        <v>0</v>
      </c>
      <c r="BQ62" s="14">
        <f t="shared" si="40"/>
        <v>0</v>
      </c>
      <c r="BR62" s="14">
        <f t="shared" si="41"/>
        <v>0</v>
      </c>
      <c r="BS62" s="14">
        <f t="shared" si="42"/>
        <v>0</v>
      </c>
      <c r="BT62" s="14">
        <f t="shared" si="43"/>
        <v>0</v>
      </c>
      <c r="BU62" s="92">
        <f t="shared" ref="BU62" si="642">SUM(BM62:BT62)</f>
        <v>0</v>
      </c>
      <c r="BX62" s="14">
        <f t="shared" si="45"/>
        <v>0</v>
      </c>
      <c r="BY62" s="14">
        <f t="shared" si="46"/>
        <v>0</v>
      </c>
      <c r="BZ62" s="14">
        <f t="shared" si="47"/>
        <v>0</v>
      </c>
      <c r="CA62" s="14">
        <f t="shared" si="48"/>
        <v>0</v>
      </c>
      <c r="CB62" s="14">
        <f t="shared" si="49"/>
        <v>0</v>
      </c>
      <c r="CC62" s="14">
        <f t="shared" si="50"/>
        <v>0</v>
      </c>
      <c r="CD62" s="14">
        <f t="shared" si="51"/>
        <v>0</v>
      </c>
      <c r="CE62" s="14">
        <f t="shared" si="52"/>
        <v>0</v>
      </c>
      <c r="CF62" s="213">
        <f t="shared" ref="CF62" si="643">SUM(BX62:CE62)</f>
        <v>0</v>
      </c>
      <c r="CG62" s="227">
        <f t="shared" ref="CG62" si="644">MAX(BX62:CE62)</f>
        <v>0</v>
      </c>
      <c r="CI62" s="75">
        <f t="shared" si="26"/>
        <v>0</v>
      </c>
      <c r="CJ62" s="75">
        <f t="shared" si="27"/>
        <v>0</v>
      </c>
      <c r="CK62" s="75">
        <f t="shared" si="28"/>
        <v>0</v>
      </c>
      <c r="CL62" s="75">
        <f t="shared" si="29"/>
        <v>0</v>
      </c>
      <c r="CM62" s="75">
        <f t="shared" si="30"/>
        <v>0</v>
      </c>
      <c r="CN62" s="75">
        <f t="shared" si="31"/>
        <v>0</v>
      </c>
      <c r="CO62" s="75">
        <f t="shared" si="32"/>
        <v>0</v>
      </c>
      <c r="CP62" s="75">
        <f t="shared" si="33"/>
        <v>0</v>
      </c>
      <c r="CQ62" s="87">
        <f t="shared" ref="CQ62" si="645">SUM(CI62:CP62)</f>
        <v>0</v>
      </c>
      <c r="CR62" s="75">
        <f t="shared" ref="CR62" si="646">IF(MID(H62,1,1)="1",1,0)+IF(MID(I62,1,1)="1",1,0)+IF(MID(J62,1,1)="1",1,0)+IF(MID(K62,1,1)="1",1,0)+IF(MID(M62,1,1)="1",1,0)+IF(MID(N62,1,1)="1",1,0)+IF(MID(O62,1,1)="1",1,0)</f>
        <v>0</v>
      </c>
      <c r="CS62" s="75">
        <f t="shared" ref="CS62" si="647">IF(MID(H62,1,1)="2",1,0)+IF(MID(I62,1,1)="2",1,0)+IF(MID(J62,1,1)="2",1,0)+IF(MID(K62,1,1)="2",1,0)+IF(MID(M62,1,1)="2",1,0)+IF(MID(N62,1,1)="2",1,0)+IF(MID(O62,1,1)="2",1,0)</f>
        <v>0</v>
      </c>
      <c r="CT62" s="76">
        <f t="shared" ref="CT62" si="648">IF(MID(H62,1,1)="3",1,0)+IF(MID(I62,1,1)="3",1,0)+IF(MID(J62,1,1)="3",1,0)+IF(MID(K62,1,1)="3",1,0)+IF(MID(M62,1,1)="3",1,0)+IF(MID(N62,1,1)="3",1,0)+IF(MID(O62,1,1)="3",1,0)</f>
        <v>0</v>
      </c>
      <c r="CU62" s="75">
        <f t="shared" ref="CU62" si="649">IF(MID(H62,1,1)="4",1,0)+IF(MID(I62,1,1)="4",1,0)+IF(MID(J62,1,1)="4",1,0)+IF(MID(K62,1,1)="4",1,0)+IF(MID(M62,1,1)="4",1,0)+IF(MID(N62,1,1)="4",1,0)+IF(MID(O62,1,1)="4",1,0)</f>
        <v>0</v>
      </c>
      <c r="CV62" s="75">
        <f t="shared" ref="CV62" si="650">IF(MID(H62,1,1)="5",1,0)+IF(MID(I62,1,1)="5",1,0)+IF(MID(J62,1,1)="5",1,0)+IF(MID(K62,1,1)="5",1,0)+IF(MID(M62,1,1)="5",1,0)+IF(MID(N62,1,1)="5",1,0)+IF(MID(O62,1,1)="5",1,0)</f>
        <v>0</v>
      </c>
      <c r="CW62" s="75">
        <f t="shared" ref="CW62" si="651">IF(MID(H62,1,1)="6",1,0)+IF(MID(I62,1,1)="6",1,0)+IF(MID(J62,1,1)="6",1,0)+IF(MID(K62,1,1)="6",1,0)+IF(MID(M62,1,1)="6",1,0)+IF(MID(N62,1,1)="6",1,0)+IF(MID(O62,1,1)="6",1,0)</f>
        <v>0</v>
      </c>
      <c r="CX62" s="75">
        <f t="shared" ref="CX62" si="652">IF(MID(H62,1,1)="7",1,0)+IF(MID(I62,1,1)="7",1,0)+IF(MID(J62,1,1)="7",1,0)+IF(MID(K62,1,1)="7",1,0)+IF(MID(M62,1,1)="7",1,0)+IF(MID(N62,1,1)="7",1,0)+IF(MID(O62,1,1)="7",1,0)</f>
        <v>0</v>
      </c>
      <c r="CY62" s="75">
        <f t="shared" ref="CY62" si="653">IF(MID(H62,1,1)="8",1,0)+IF(MID(I62,1,1)="8",1,0)+IF(MID(J62,1,1)="8",1,0)+IF(MID(K62,1,1)="8",1,0)+IF(MID(M62,1,1)="8",1,0)+IF(MID(N62,1,1)="8",1,0)+IF(MID(O62,1,1)="8",1,0)</f>
        <v>0</v>
      </c>
      <c r="CZ62" s="86">
        <f t="shared" ref="CZ62" si="654">SUM(CR62:CY62)</f>
        <v>0</v>
      </c>
      <c r="DD62" s="66">
        <f>SUM($AE62:$AG62)+SUM($AI62:$AK62)+SUM($AM62:AO62)+SUM($AQ62:AS62)+SUM($AU62:AW62)+SUM($AY62:BA62)+SUM($BC62:BE62)+SUM($BG62:BI62)</f>
        <v>0</v>
      </c>
      <c r="DE62"/>
      <c r="DF62">
        <f t="shared" si="44"/>
        <v>35</v>
      </c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</row>
    <row r="63" spans="1:126" s="2" customFormat="1" hidden="1" x14ac:dyDescent="0.25">
      <c r="A63" s="490" t="str">
        <f t="shared" si="17"/>
        <v>1.1.35</v>
      </c>
      <c r="B63" s="124"/>
      <c r="C63" s="142"/>
      <c r="D63" s="132"/>
      <c r="E63" s="133"/>
      <c r="F63" s="133"/>
      <c r="G63" s="11"/>
      <c r="H63" s="132"/>
      <c r="I63" s="133"/>
      <c r="J63" s="133"/>
      <c r="K63" s="133"/>
      <c r="L63" s="133"/>
      <c r="M63" s="133"/>
      <c r="N63" s="133"/>
      <c r="O63" s="11"/>
      <c r="P63" s="147"/>
      <c r="Q63" s="147"/>
      <c r="R63" s="132"/>
      <c r="S63" s="133"/>
      <c r="T63" s="133"/>
      <c r="U63" s="133"/>
      <c r="V63" s="133"/>
      <c r="W63" s="133"/>
      <c r="X63" s="11"/>
      <c r="Y63" s="8"/>
      <c r="Z63" s="147">
        <f t="shared" si="18"/>
        <v>0</v>
      </c>
      <c r="AA63" s="9">
        <f t="shared" ref="AA63:AC63" si="655">AE63*$BM$5+AI63*$BN$5+AM63*$BO$5+AQ63*$BP$5+AU63*$BQ$5+AY63*$BR$5+BC63*$BS$5+BG63*$BT$5</f>
        <v>0</v>
      </c>
      <c r="AB63" s="9">
        <f t="shared" si="655"/>
        <v>0</v>
      </c>
      <c r="AC63" s="9">
        <f t="shared" si="655"/>
        <v>0</v>
      </c>
      <c r="AD63" s="9">
        <f t="shared" si="20"/>
        <v>0</v>
      </c>
      <c r="AE63" s="241"/>
      <c r="AF63" s="241"/>
      <c r="AG63" s="241"/>
      <c r="AH63" s="493">
        <f t="shared" ref="AH63" si="656">BM63</f>
        <v>0</v>
      </c>
      <c r="AI63" s="241"/>
      <c r="AJ63" s="241"/>
      <c r="AK63" s="241"/>
      <c r="AL63" s="493">
        <f t="shared" ref="AL63" si="657">BN63</f>
        <v>0</v>
      </c>
      <c r="AM63" s="241"/>
      <c r="AN63" s="241"/>
      <c r="AO63" s="241"/>
      <c r="AP63" s="493">
        <f t="shared" ref="AP63" si="658">BO63</f>
        <v>0</v>
      </c>
      <c r="AQ63" s="241"/>
      <c r="AR63" s="241"/>
      <c r="AS63" s="241"/>
      <c r="AT63" s="493">
        <f t="shared" ref="AT63" si="659">BP63</f>
        <v>0</v>
      </c>
      <c r="AU63" s="241"/>
      <c r="AV63" s="241"/>
      <c r="AW63" s="241"/>
      <c r="AX63" s="493">
        <f t="shared" ref="AX63" si="660">BQ63</f>
        <v>0</v>
      </c>
      <c r="AY63" s="241"/>
      <c r="AZ63" s="241"/>
      <c r="BA63" s="241"/>
      <c r="BB63" s="493">
        <f t="shared" ref="BB63" si="661">BR63</f>
        <v>0</v>
      </c>
      <c r="BC63" s="241"/>
      <c r="BD63" s="241"/>
      <c r="BE63" s="241"/>
      <c r="BF63" s="493">
        <f t="shared" ref="BF63" si="662">BS63</f>
        <v>0</v>
      </c>
      <c r="BG63" s="241"/>
      <c r="BH63" s="241"/>
      <c r="BI63" s="241"/>
      <c r="BJ63" s="493">
        <f t="shared" ref="BJ63" si="663">BT63</f>
        <v>0</v>
      </c>
      <c r="BK63" s="63">
        <f t="shared" ref="BK63" si="664">IF(ISERROR(AD63/Y63),0,AD63/Y63)</f>
        <v>0</v>
      </c>
      <c r="BL63" s="127" t="str">
        <f t="shared" ref="BL63" si="665">IF(ISERROR(SEARCH("в",A63)),"",1)</f>
        <v/>
      </c>
      <c r="BM63" s="14">
        <f t="shared" si="36"/>
        <v>0</v>
      </c>
      <c r="BN63" s="14">
        <f t="shared" si="37"/>
        <v>0</v>
      </c>
      <c r="BO63" s="14">
        <f t="shared" si="38"/>
        <v>0</v>
      </c>
      <c r="BP63" s="14">
        <f t="shared" si="39"/>
        <v>0</v>
      </c>
      <c r="BQ63" s="14">
        <f t="shared" si="40"/>
        <v>0</v>
      </c>
      <c r="BR63" s="14">
        <f t="shared" si="41"/>
        <v>0</v>
      </c>
      <c r="BS63" s="14">
        <f t="shared" si="42"/>
        <v>0</v>
      </c>
      <c r="BT63" s="14">
        <f t="shared" si="43"/>
        <v>0</v>
      </c>
      <c r="BU63" s="92">
        <f t="shared" ref="BU63" si="666">SUM(BM63:BT63)</f>
        <v>0</v>
      </c>
      <c r="BX63" s="14">
        <f t="shared" si="45"/>
        <v>0</v>
      </c>
      <c r="BY63" s="14">
        <f t="shared" si="46"/>
        <v>0</v>
      </c>
      <c r="BZ63" s="14">
        <f t="shared" si="47"/>
        <v>0</v>
      </c>
      <c r="CA63" s="14">
        <f t="shared" si="48"/>
        <v>0</v>
      </c>
      <c r="CB63" s="14">
        <f t="shared" si="49"/>
        <v>0</v>
      </c>
      <c r="CC63" s="14">
        <f t="shared" si="50"/>
        <v>0</v>
      </c>
      <c r="CD63" s="14">
        <f t="shared" si="51"/>
        <v>0</v>
      </c>
      <c r="CE63" s="14">
        <f t="shared" si="52"/>
        <v>0</v>
      </c>
      <c r="CF63" s="213">
        <f t="shared" ref="CF63" si="667">SUM(BX63:CE63)</f>
        <v>0</v>
      </c>
      <c r="CG63" s="227">
        <f t="shared" ref="CG63" si="668">MAX(BX63:CE63)</f>
        <v>0</v>
      </c>
      <c r="CI63" s="75">
        <f t="shared" si="26"/>
        <v>0</v>
      </c>
      <c r="CJ63" s="75">
        <f t="shared" si="27"/>
        <v>0</v>
      </c>
      <c r="CK63" s="75">
        <f t="shared" si="28"/>
        <v>0</v>
      </c>
      <c r="CL63" s="75">
        <f t="shared" si="29"/>
        <v>0</v>
      </c>
      <c r="CM63" s="75">
        <f t="shared" si="30"/>
        <v>0</v>
      </c>
      <c r="CN63" s="75">
        <f t="shared" si="31"/>
        <v>0</v>
      </c>
      <c r="CO63" s="75">
        <f t="shared" si="32"/>
        <v>0</v>
      </c>
      <c r="CP63" s="75">
        <f t="shared" si="33"/>
        <v>0</v>
      </c>
      <c r="CQ63" s="87">
        <f t="shared" ref="CQ63" si="669">SUM(CI63:CP63)</f>
        <v>0</v>
      </c>
      <c r="CR63" s="75">
        <f t="shared" ref="CR63" si="670">IF(MID(H63,1,1)="1",1,0)+IF(MID(I63,1,1)="1",1,0)+IF(MID(J63,1,1)="1",1,0)+IF(MID(K63,1,1)="1",1,0)+IF(MID(M63,1,1)="1",1,0)+IF(MID(N63,1,1)="1",1,0)+IF(MID(O63,1,1)="1",1,0)</f>
        <v>0</v>
      </c>
      <c r="CS63" s="75">
        <f t="shared" ref="CS63" si="671">IF(MID(H63,1,1)="2",1,0)+IF(MID(I63,1,1)="2",1,0)+IF(MID(J63,1,1)="2",1,0)+IF(MID(K63,1,1)="2",1,0)+IF(MID(M63,1,1)="2",1,0)+IF(MID(N63,1,1)="2",1,0)+IF(MID(O63,1,1)="2",1,0)</f>
        <v>0</v>
      </c>
      <c r="CT63" s="76">
        <f t="shared" ref="CT63" si="672">IF(MID(H63,1,1)="3",1,0)+IF(MID(I63,1,1)="3",1,0)+IF(MID(J63,1,1)="3",1,0)+IF(MID(K63,1,1)="3",1,0)+IF(MID(M63,1,1)="3",1,0)+IF(MID(N63,1,1)="3",1,0)+IF(MID(O63,1,1)="3",1,0)</f>
        <v>0</v>
      </c>
      <c r="CU63" s="75">
        <f t="shared" ref="CU63" si="673">IF(MID(H63,1,1)="4",1,0)+IF(MID(I63,1,1)="4",1,0)+IF(MID(J63,1,1)="4",1,0)+IF(MID(K63,1,1)="4",1,0)+IF(MID(M63,1,1)="4",1,0)+IF(MID(N63,1,1)="4",1,0)+IF(MID(O63,1,1)="4",1,0)</f>
        <v>0</v>
      </c>
      <c r="CV63" s="75">
        <f t="shared" ref="CV63" si="674">IF(MID(H63,1,1)="5",1,0)+IF(MID(I63,1,1)="5",1,0)+IF(MID(J63,1,1)="5",1,0)+IF(MID(K63,1,1)="5",1,0)+IF(MID(M63,1,1)="5",1,0)+IF(MID(N63,1,1)="5",1,0)+IF(MID(O63,1,1)="5",1,0)</f>
        <v>0</v>
      </c>
      <c r="CW63" s="75">
        <f t="shared" ref="CW63" si="675">IF(MID(H63,1,1)="6",1,0)+IF(MID(I63,1,1)="6",1,0)+IF(MID(J63,1,1)="6",1,0)+IF(MID(K63,1,1)="6",1,0)+IF(MID(M63,1,1)="6",1,0)+IF(MID(N63,1,1)="6",1,0)+IF(MID(O63,1,1)="6",1,0)</f>
        <v>0</v>
      </c>
      <c r="CX63" s="75">
        <f t="shared" ref="CX63" si="676">IF(MID(H63,1,1)="7",1,0)+IF(MID(I63,1,1)="7",1,0)+IF(MID(J63,1,1)="7",1,0)+IF(MID(K63,1,1)="7",1,0)+IF(MID(M63,1,1)="7",1,0)+IF(MID(N63,1,1)="7",1,0)+IF(MID(O63,1,1)="7",1,0)</f>
        <v>0</v>
      </c>
      <c r="CY63" s="75">
        <f t="shared" ref="CY63" si="677">IF(MID(H63,1,1)="8",1,0)+IF(MID(I63,1,1)="8",1,0)+IF(MID(J63,1,1)="8",1,0)+IF(MID(K63,1,1)="8",1,0)+IF(MID(M63,1,1)="8",1,0)+IF(MID(N63,1,1)="8",1,0)+IF(MID(O63,1,1)="8",1,0)</f>
        <v>0</v>
      </c>
      <c r="CZ63" s="86">
        <f t="shared" ref="CZ63" si="678">SUM(CR63:CY63)</f>
        <v>0</v>
      </c>
      <c r="DD63" s="66">
        <f>SUM($AE63:$AG63)+SUM($AI63:$AK63)+SUM($AM63:AO63)+SUM($AQ63:AS63)+SUM($AU63:AW63)+SUM($AY63:BA63)+SUM($BC63:BE63)+SUM($BG63:BI63)</f>
        <v>0</v>
      </c>
      <c r="DE63"/>
      <c r="DF63">
        <f t="shared" si="44"/>
        <v>35</v>
      </c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</row>
    <row r="64" spans="1:126" s="2" customFormat="1" x14ac:dyDescent="0.25">
      <c r="A64" s="490" t="str">
        <f t="shared" si="17"/>
        <v>1.1.36</v>
      </c>
      <c r="B64" s="306" t="s">
        <v>181</v>
      </c>
      <c r="C64" s="142" t="s">
        <v>102</v>
      </c>
      <c r="D64" s="320"/>
      <c r="E64" s="170"/>
      <c r="F64" s="170"/>
      <c r="G64" s="321"/>
      <c r="H64" s="320">
        <v>2</v>
      </c>
      <c r="I64" s="170">
        <v>4</v>
      </c>
      <c r="J64" s="170"/>
      <c r="K64" s="170"/>
      <c r="L64" s="170"/>
      <c r="M64" s="170"/>
      <c r="N64" s="170"/>
      <c r="O64" s="321"/>
      <c r="P64" s="147"/>
      <c r="Q64" s="147"/>
      <c r="R64" s="320"/>
      <c r="S64" s="170"/>
      <c r="T64" s="170"/>
      <c r="U64" s="170"/>
      <c r="V64" s="170"/>
      <c r="W64" s="170"/>
      <c r="X64" s="321"/>
      <c r="Y64" s="322">
        <v>120</v>
      </c>
      <c r="Z64" s="147">
        <f t="shared" si="18"/>
        <v>4</v>
      </c>
      <c r="AA64" s="9">
        <f t="shared" ref="AA64:AC64" si="679">AE64*$BM$5+AI64*$BN$5+AM64*$BO$5+AQ64*$BP$5+AU64*$BQ$5+AY64*$BR$5+BC64*$BS$5+BG64*$BT$5</f>
        <v>0</v>
      </c>
      <c r="AB64" s="9">
        <f t="shared" si="679"/>
        <v>0</v>
      </c>
      <c r="AC64" s="9">
        <f t="shared" si="679"/>
        <v>112</v>
      </c>
      <c r="AD64" s="9">
        <f t="shared" si="20"/>
        <v>8</v>
      </c>
      <c r="AE64" s="312"/>
      <c r="AF64" s="312"/>
      <c r="AG64" s="312">
        <v>28</v>
      </c>
      <c r="AH64" s="493">
        <f t="shared" ref="AH64" si="680">BM64</f>
        <v>1</v>
      </c>
      <c r="AI64" s="312"/>
      <c r="AJ64" s="312"/>
      <c r="AK64" s="312">
        <v>28</v>
      </c>
      <c r="AL64" s="493">
        <f t="shared" ref="AL64" si="681">BN64</f>
        <v>1</v>
      </c>
      <c r="AM64" s="312"/>
      <c r="AN64" s="312"/>
      <c r="AO64" s="312">
        <v>28</v>
      </c>
      <c r="AP64" s="493">
        <f t="shared" ref="AP64" si="682">BO64</f>
        <v>1</v>
      </c>
      <c r="AQ64" s="312"/>
      <c r="AR64" s="312"/>
      <c r="AS64" s="312">
        <v>28</v>
      </c>
      <c r="AT64" s="493">
        <f t="shared" ref="AT64" si="683">BP64</f>
        <v>1</v>
      </c>
      <c r="AU64" s="312"/>
      <c r="AV64" s="312"/>
      <c r="AW64" s="312"/>
      <c r="AX64" s="493">
        <f t="shared" ref="AX64" si="684">BQ64</f>
        <v>0</v>
      </c>
      <c r="AY64" s="312"/>
      <c r="AZ64" s="312"/>
      <c r="BA64" s="312"/>
      <c r="BB64" s="493">
        <f t="shared" ref="BB64" si="685">BR64</f>
        <v>0</v>
      </c>
      <c r="BC64" s="312"/>
      <c r="BD64" s="312"/>
      <c r="BE64" s="312"/>
      <c r="BF64" s="493">
        <f t="shared" ref="BF64" si="686">BS64</f>
        <v>0</v>
      </c>
      <c r="BG64" s="312"/>
      <c r="BH64" s="312"/>
      <c r="BI64" s="312"/>
      <c r="BJ64" s="493">
        <f t="shared" ref="BJ64" si="687">BT64</f>
        <v>0</v>
      </c>
      <c r="BK64" s="63">
        <f t="shared" ref="BK64" si="688">IF(ISERROR(AD64/Y64),0,AD64/Y64)</f>
        <v>6.6666666666666666E-2</v>
      </c>
      <c r="BL64" s="127" t="str">
        <f t="shared" ref="BL64" si="689">IF(ISERROR(SEARCH("в",A64)),"",1)</f>
        <v/>
      </c>
      <c r="BM64" s="14">
        <f t="shared" si="36"/>
        <v>1</v>
      </c>
      <c r="BN64" s="14">
        <f t="shared" si="37"/>
        <v>1</v>
      </c>
      <c r="BO64" s="14">
        <f t="shared" si="38"/>
        <v>1</v>
      </c>
      <c r="BP64" s="14">
        <f t="shared" si="39"/>
        <v>1</v>
      </c>
      <c r="BQ64" s="14">
        <f t="shared" si="40"/>
        <v>0</v>
      </c>
      <c r="BR64" s="14">
        <f t="shared" si="41"/>
        <v>0</v>
      </c>
      <c r="BS64" s="14">
        <f t="shared" si="42"/>
        <v>0</v>
      </c>
      <c r="BT64" s="14">
        <f t="shared" si="43"/>
        <v>0</v>
      </c>
      <c r="BU64" s="92">
        <f t="shared" ref="BU64" si="690">SUM(BM64:BT64)</f>
        <v>4</v>
      </c>
      <c r="BX64" s="14">
        <f t="shared" si="45"/>
        <v>1</v>
      </c>
      <c r="BY64" s="14">
        <f t="shared" si="46"/>
        <v>1</v>
      </c>
      <c r="BZ64" s="14">
        <f t="shared" si="47"/>
        <v>1</v>
      </c>
      <c r="CA64" s="14">
        <f t="shared" si="48"/>
        <v>1</v>
      </c>
      <c r="CB64" s="14">
        <f t="shared" si="49"/>
        <v>0</v>
      </c>
      <c r="CC64" s="14">
        <f t="shared" si="50"/>
        <v>0</v>
      </c>
      <c r="CD64" s="14">
        <f t="shared" si="51"/>
        <v>0</v>
      </c>
      <c r="CE64" s="14">
        <f t="shared" si="52"/>
        <v>0</v>
      </c>
      <c r="CF64" s="213">
        <f t="shared" ref="CF64" si="691">SUM(BX64:CE64)</f>
        <v>4</v>
      </c>
      <c r="CG64" s="227">
        <f t="shared" ref="CG64" si="692">MAX(BX64:CE64)</f>
        <v>1</v>
      </c>
      <c r="CI64" s="75">
        <f t="shared" si="26"/>
        <v>0</v>
      </c>
      <c r="CJ64" s="75">
        <f t="shared" si="27"/>
        <v>0</v>
      </c>
      <c r="CK64" s="75">
        <f t="shared" si="28"/>
        <v>0</v>
      </c>
      <c r="CL64" s="75">
        <f t="shared" si="29"/>
        <v>0</v>
      </c>
      <c r="CM64" s="75">
        <f t="shared" si="30"/>
        <v>0</v>
      </c>
      <c r="CN64" s="75">
        <f t="shared" si="31"/>
        <v>0</v>
      </c>
      <c r="CO64" s="75">
        <f t="shared" si="32"/>
        <v>0</v>
      </c>
      <c r="CP64" s="75">
        <f t="shared" si="33"/>
        <v>0</v>
      </c>
      <c r="CQ64" s="87">
        <f t="shared" ref="CQ64" si="693">SUM(CI64:CP64)</f>
        <v>0</v>
      </c>
      <c r="CR64" s="75">
        <f t="shared" ref="CR64" si="694">IF(MID(H64,1,1)="1",1,0)+IF(MID(I64,1,1)="1",1,0)+IF(MID(J64,1,1)="1",1,0)+IF(MID(K64,1,1)="1",1,0)+IF(MID(M64,1,1)="1",1,0)+IF(MID(N64,1,1)="1",1,0)+IF(MID(O64,1,1)="1",1,0)</f>
        <v>0</v>
      </c>
      <c r="CS64" s="75">
        <f t="shared" ref="CS64" si="695">IF(MID(H64,1,1)="2",1,0)+IF(MID(I64,1,1)="2",1,0)+IF(MID(J64,1,1)="2",1,0)+IF(MID(K64,1,1)="2",1,0)+IF(MID(M64,1,1)="2",1,0)+IF(MID(N64,1,1)="2",1,0)+IF(MID(O64,1,1)="2",1,0)</f>
        <v>1</v>
      </c>
      <c r="CT64" s="76">
        <f t="shared" ref="CT64" si="696">IF(MID(H64,1,1)="3",1,0)+IF(MID(I64,1,1)="3",1,0)+IF(MID(J64,1,1)="3",1,0)+IF(MID(K64,1,1)="3",1,0)+IF(MID(M64,1,1)="3",1,0)+IF(MID(N64,1,1)="3",1,0)+IF(MID(O64,1,1)="3",1,0)</f>
        <v>0</v>
      </c>
      <c r="CU64" s="75">
        <f t="shared" ref="CU64" si="697">IF(MID(H64,1,1)="4",1,0)+IF(MID(I64,1,1)="4",1,0)+IF(MID(J64,1,1)="4",1,0)+IF(MID(K64,1,1)="4",1,0)+IF(MID(M64,1,1)="4",1,0)+IF(MID(N64,1,1)="4",1,0)+IF(MID(O64,1,1)="4",1,0)</f>
        <v>1</v>
      </c>
      <c r="CV64" s="75">
        <f t="shared" ref="CV64" si="698">IF(MID(H64,1,1)="5",1,0)+IF(MID(I64,1,1)="5",1,0)+IF(MID(J64,1,1)="5",1,0)+IF(MID(K64,1,1)="5",1,0)+IF(MID(M64,1,1)="5",1,0)+IF(MID(N64,1,1)="5",1,0)+IF(MID(O64,1,1)="5",1,0)</f>
        <v>0</v>
      </c>
      <c r="CW64" s="75">
        <f t="shared" ref="CW64" si="699">IF(MID(H64,1,1)="6",1,0)+IF(MID(I64,1,1)="6",1,0)+IF(MID(J64,1,1)="6",1,0)+IF(MID(K64,1,1)="6",1,0)+IF(MID(M64,1,1)="6",1,0)+IF(MID(N64,1,1)="6",1,0)+IF(MID(O64,1,1)="6",1,0)</f>
        <v>0</v>
      </c>
      <c r="CX64" s="75">
        <f t="shared" ref="CX64" si="700">IF(MID(H64,1,1)="7",1,0)+IF(MID(I64,1,1)="7",1,0)+IF(MID(J64,1,1)="7",1,0)+IF(MID(K64,1,1)="7",1,0)+IF(MID(M64,1,1)="7",1,0)+IF(MID(N64,1,1)="7",1,0)+IF(MID(O64,1,1)="7",1,0)</f>
        <v>0</v>
      </c>
      <c r="CY64" s="75">
        <f t="shared" ref="CY64" si="701">IF(MID(H64,1,1)="8",1,0)+IF(MID(I64,1,1)="8",1,0)+IF(MID(J64,1,1)="8",1,0)+IF(MID(K64,1,1)="8",1,0)+IF(MID(M64,1,1)="8",1,0)+IF(MID(N64,1,1)="8",1,0)+IF(MID(O64,1,1)="8",1,0)</f>
        <v>0</v>
      </c>
      <c r="CZ64" s="86">
        <f t="shared" ref="CZ64" si="702">SUM(CR64:CY64)</f>
        <v>2</v>
      </c>
      <c r="DD64" s="66">
        <f>SUM($AE64:$AG64)+SUM($AI64:$AK64)+SUM($AM64:AO64)+SUM($AQ64:AS64)+SUM($AU64:AW64)+SUM($AY64:BA64)+SUM($BC64:BE64)+SUM($BG64:BI64)</f>
        <v>112</v>
      </c>
      <c r="DE64"/>
      <c r="DF64">
        <f t="shared" si="44"/>
        <v>36</v>
      </c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</row>
    <row r="65" spans="1:126" s="2" customFormat="1" hidden="1" x14ac:dyDescent="0.25">
      <c r="A65" s="193" t="s">
        <v>24</v>
      </c>
      <c r="B65" s="124"/>
      <c r="C65" s="142"/>
      <c r="D65" s="132"/>
      <c r="E65" s="133"/>
      <c r="F65" s="133"/>
      <c r="G65" s="11"/>
      <c r="H65" s="132"/>
      <c r="I65" s="133"/>
      <c r="J65" s="133"/>
      <c r="K65" s="133"/>
      <c r="L65" s="133"/>
      <c r="M65" s="133"/>
      <c r="N65" s="133"/>
      <c r="O65" s="11"/>
      <c r="P65" s="147"/>
      <c r="Q65" s="147"/>
      <c r="R65" s="132"/>
      <c r="S65" s="133"/>
      <c r="T65" s="133"/>
      <c r="U65" s="133"/>
      <c r="V65" s="133"/>
      <c r="W65" s="133"/>
      <c r="X65" s="11"/>
      <c r="Y65" s="8"/>
      <c r="Z65" s="8"/>
      <c r="AA65" s="8"/>
      <c r="AB65" s="8"/>
      <c r="AC65" s="8"/>
      <c r="AD65" s="8"/>
      <c r="AE65" s="241"/>
      <c r="AF65" s="241"/>
      <c r="AG65" s="241"/>
      <c r="AH65" s="324"/>
      <c r="AI65" s="241"/>
      <c r="AJ65" s="241"/>
      <c r="AK65" s="241"/>
      <c r="AL65" s="324"/>
      <c r="AM65" s="241"/>
      <c r="AN65" s="241"/>
      <c r="AO65" s="241"/>
      <c r="AP65" s="324"/>
      <c r="AQ65" s="241"/>
      <c r="AR65" s="241"/>
      <c r="AS65" s="241"/>
      <c r="AT65" s="324"/>
      <c r="AU65" s="241"/>
      <c r="AV65" s="241"/>
      <c r="AW65" s="241"/>
      <c r="AX65" s="324"/>
      <c r="AY65" s="241"/>
      <c r="AZ65" s="241"/>
      <c r="BA65" s="241"/>
      <c r="BB65" s="324"/>
      <c r="BC65" s="241"/>
      <c r="BD65" s="241"/>
      <c r="BE65" s="241"/>
      <c r="BF65" s="324"/>
      <c r="BG65" s="241"/>
      <c r="BH65" s="241"/>
      <c r="BI65" s="241"/>
      <c r="BJ65" s="324"/>
      <c r="BK65" s="63">
        <f t="shared" si="0"/>
        <v>0</v>
      </c>
      <c r="BL65" s="127" t="str">
        <f t="shared" si="1"/>
        <v/>
      </c>
      <c r="BM65" s="49"/>
      <c r="BN65" s="49"/>
      <c r="BO65" s="49"/>
      <c r="BP65" s="49"/>
      <c r="BQ65" s="49"/>
      <c r="BR65" s="49"/>
      <c r="BS65" s="49"/>
      <c r="BT65" s="49"/>
      <c r="BU65" s="98"/>
      <c r="BX65" s="49"/>
      <c r="BY65" s="49"/>
      <c r="BZ65" s="49"/>
      <c r="CA65" s="49"/>
      <c r="CB65" s="49"/>
      <c r="CC65" s="49"/>
      <c r="CD65" s="49"/>
      <c r="CE65" s="49"/>
      <c r="CF65" s="213"/>
      <c r="CG65" s="227">
        <f>MAX(BX65:CE65)</f>
        <v>0</v>
      </c>
      <c r="CI65" s="75"/>
      <c r="CJ65" s="75"/>
      <c r="CK65" s="75"/>
      <c r="CL65" s="75"/>
      <c r="CM65" s="75"/>
      <c r="CN65" s="75"/>
      <c r="CO65" s="75"/>
      <c r="CP65" s="75"/>
      <c r="CR65" s="75"/>
      <c r="CS65" s="75"/>
      <c r="CT65" s="76"/>
      <c r="CU65" s="75"/>
      <c r="CV65" s="75"/>
      <c r="CW65" s="75"/>
      <c r="CX65" s="75"/>
      <c r="CY65" s="75"/>
      <c r="DD65" s="66">
        <f>SUM($AE65:$AG65)+SUM($AI65:$AK65)+SUM($AM65:AO65)+SUM($AQ65:AS65)+SUM($AU65:AW65)+SUM($AY65:BA65)+SUM($BC65:BE65)+SUM($BG65:BI65)</f>
        <v>0</v>
      </c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</row>
    <row r="66" spans="1:126" s="2" customFormat="1" hidden="1" x14ac:dyDescent="0.25">
      <c r="A66" s="193" t="s">
        <v>24</v>
      </c>
      <c r="B66" s="124"/>
      <c r="C66" s="142"/>
      <c r="D66" s="132"/>
      <c r="E66" s="133"/>
      <c r="F66" s="133"/>
      <c r="G66" s="11"/>
      <c r="H66" s="132"/>
      <c r="I66" s="133"/>
      <c r="J66" s="133"/>
      <c r="K66" s="133"/>
      <c r="L66" s="133"/>
      <c r="M66" s="133"/>
      <c r="N66" s="133"/>
      <c r="O66" s="11"/>
      <c r="P66" s="147"/>
      <c r="Q66" s="147"/>
      <c r="R66" s="132"/>
      <c r="S66" s="133"/>
      <c r="T66" s="133"/>
      <c r="U66" s="133"/>
      <c r="V66" s="133"/>
      <c r="W66" s="133"/>
      <c r="X66" s="11"/>
      <c r="Y66" s="8"/>
      <c r="Z66" s="8"/>
      <c r="AA66" s="8"/>
      <c r="AB66" s="8"/>
      <c r="AC66" s="8"/>
      <c r="AD66" s="8"/>
      <c r="AE66" s="241"/>
      <c r="AF66" s="241"/>
      <c r="AG66" s="241"/>
      <c r="AH66" s="324"/>
      <c r="AI66" s="241"/>
      <c r="AJ66" s="241"/>
      <c r="AK66" s="241"/>
      <c r="AL66" s="324"/>
      <c r="AM66" s="241"/>
      <c r="AN66" s="241"/>
      <c r="AO66" s="241"/>
      <c r="AP66" s="324"/>
      <c r="AQ66" s="241"/>
      <c r="AR66" s="241"/>
      <c r="AS66" s="241"/>
      <c r="AT66" s="324"/>
      <c r="AU66" s="241"/>
      <c r="AV66" s="241"/>
      <c r="AW66" s="241"/>
      <c r="AX66" s="324"/>
      <c r="AY66" s="241"/>
      <c r="AZ66" s="241"/>
      <c r="BA66" s="241"/>
      <c r="BB66" s="324"/>
      <c r="BC66" s="241"/>
      <c r="BD66" s="241"/>
      <c r="BE66" s="241"/>
      <c r="BF66" s="324"/>
      <c r="BG66" s="241"/>
      <c r="BH66" s="241"/>
      <c r="BI66" s="241"/>
      <c r="BJ66" s="324"/>
      <c r="BK66" s="63">
        <f t="shared" si="0"/>
        <v>0</v>
      </c>
      <c r="BL66" s="127" t="str">
        <f t="shared" si="1"/>
        <v/>
      </c>
      <c r="BM66" s="49"/>
      <c r="BN66" s="49"/>
      <c r="BO66" s="49"/>
      <c r="BP66" s="49"/>
      <c r="BQ66" s="49"/>
      <c r="BR66" s="49"/>
      <c r="BS66" s="49"/>
      <c r="BT66" s="49"/>
      <c r="BU66" s="98"/>
      <c r="BX66" s="49"/>
      <c r="BY66" s="49"/>
      <c r="BZ66" s="49"/>
      <c r="CA66" s="49"/>
      <c r="CB66" s="49"/>
      <c r="CC66" s="49"/>
      <c r="CD66" s="49"/>
      <c r="CE66" s="49"/>
      <c r="CF66" s="213"/>
      <c r="CG66" s="227">
        <f>MAX(BX66:CE66)</f>
        <v>0</v>
      </c>
      <c r="CI66" s="75"/>
      <c r="CJ66" s="75"/>
      <c r="CK66" s="75"/>
      <c r="CL66" s="75"/>
      <c r="CM66" s="75"/>
      <c r="CN66" s="75"/>
      <c r="CO66" s="75"/>
      <c r="CP66" s="75"/>
      <c r="CR66" s="75"/>
      <c r="CS66" s="75"/>
      <c r="CT66" s="76"/>
      <c r="CU66" s="75"/>
      <c r="CV66" s="75"/>
      <c r="CW66" s="75"/>
      <c r="CX66" s="75"/>
      <c r="CY66" s="75"/>
      <c r="DD66" s="66">
        <f>SUM($AE66:$AG66)+SUM($AI66:$AK66)+SUM($AM66:AO66)+SUM($AQ66:AS66)+SUM($AU66:AW66)+SUM($AY66:BA66)+SUM($BC66:BE66)+SUM($BG66:BI66)</f>
        <v>0</v>
      </c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</row>
    <row r="67" spans="1:126" s="2" customFormat="1" ht="10.199999999999999" hidden="1" x14ac:dyDescent="0.2">
      <c r="A67" s="193" t="s">
        <v>24</v>
      </c>
      <c r="B67" s="124"/>
      <c r="C67" s="142"/>
      <c r="D67" s="132"/>
      <c r="E67" s="133"/>
      <c r="F67" s="133"/>
      <c r="G67" s="11"/>
      <c r="H67" s="132"/>
      <c r="I67" s="133"/>
      <c r="J67" s="133"/>
      <c r="K67" s="133"/>
      <c r="L67" s="133"/>
      <c r="M67" s="133"/>
      <c r="N67" s="133"/>
      <c r="O67" s="11"/>
      <c r="P67" s="147"/>
      <c r="Q67" s="147"/>
      <c r="R67" s="132"/>
      <c r="S67" s="133"/>
      <c r="T67" s="133"/>
      <c r="U67" s="133"/>
      <c r="V67" s="133"/>
      <c r="W67" s="133"/>
      <c r="X67" s="11"/>
      <c r="Y67" s="8"/>
      <c r="Z67" s="8"/>
      <c r="AA67" s="8"/>
      <c r="AB67" s="8"/>
      <c r="AC67" s="8"/>
      <c r="AD67" s="8"/>
      <c r="AE67" s="241"/>
      <c r="AF67" s="241"/>
      <c r="AG67" s="241"/>
      <c r="AH67" s="324"/>
      <c r="AI67" s="241"/>
      <c r="AJ67" s="241"/>
      <c r="AK67" s="241"/>
      <c r="AL67" s="324"/>
      <c r="AM67" s="241"/>
      <c r="AN67" s="241"/>
      <c r="AO67" s="241"/>
      <c r="AP67" s="324"/>
      <c r="AQ67" s="241"/>
      <c r="AR67" s="241"/>
      <c r="AS67" s="241"/>
      <c r="AT67" s="324"/>
      <c r="AU67" s="241"/>
      <c r="AV67" s="241"/>
      <c r="AW67" s="241"/>
      <c r="AX67" s="324"/>
      <c r="AY67" s="241"/>
      <c r="AZ67" s="241"/>
      <c r="BA67" s="241"/>
      <c r="BB67" s="324"/>
      <c r="BC67" s="241"/>
      <c r="BD67" s="241"/>
      <c r="BE67" s="241"/>
      <c r="BF67" s="324"/>
      <c r="BG67" s="241"/>
      <c r="BH67" s="241"/>
      <c r="BI67" s="241"/>
      <c r="BJ67" s="324"/>
      <c r="BK67" s="63">
        <f t="shared" si="0"/>
        <v>0</v>
      </c>
      <c r="BL67" s="127" t="str">
        <f t="shared" si="1"/>
        <v/>
      </c>
      <c r="BM67" s="49"/>
      <c r="BN67" s="49"/>
      <c r="BO67" s="49"/>
      <c r="BP67" s="49"/>
      <c r="BQ67" s="49"/>
      <c r="BR67" s="49"/>
      <c r="BS67" s="49"/>
      <c r="BT67" s="49"/>
      <c r="BU67" s="98"/>
      <c r="BX67" s="49"/>
      <c r="BY67" s="49"/>
      <c r="BZ67" s="49"/>
      <c r="CA67" s="49"/>
      <c r="CB67" s="49"/>
      <c r="CC67" s="49"/>
      <c r="CD67" s="49"/>
      <c r="CE67" s="49"/>
      <c r="CF67" s="213"/>
      <c r="CG67" s="227">
        <f t="shared" si="25"/>
        <v>0</v>
      </c>
      <c r="CI67" s="75"/>
      <c r="CJ67" s="75"/>
      <c r="CK67" s="75"/>
      <c r="CL67" s="75"/>
      <c r="CM67" s="75"/>
      <c r="CN67" s="75"/>
      <c r="CO67" s="75"/>
      <c r="CP67" s="75"/>
      <c r="CR67" s="75"/>
      <c r="CS67" s="75"/>
      <c r="CT67" s="76"/>
      <c r="CU67" s="75"/>
      <c r="CV67" s="75"/>
      <c r="CW67" s="75"/>
      <c r="CX67" s="75"/>
      <c r="CY67" s="75"/>
      <c r="DD67" s="66">
        <f t="shared" ref="DD67:DD68" si="703">SUM($AE67:$AE67)+SUM($AI67:$AI67)+SUM($AM67:$AM67)+SUM($AQ67:$AQ67)+SUM($AU67:$AU67)+SUM($AY67:$AY67)+SUM($BC67:$BC67)+SUM($BG67:$BG67)</f>
        <v>0</v>
      </c>
      <c r="DE67" s="95"/>
      <c r="DF67" s="95"/>
      <c r="DG67" s="95"/>
      <c r="DH67" s="95"/>
      <c r="DI67" s="95"/>
      <c r="DJ67" s="95"/>
      <c r="DK67" s="95"/>
      <c r="DL67" s="95"/>
      <c r="DM67" s="67"/>
    </row>
    <row r="68" spans="1:126" s="2" customFormat="1" ht="10.199999999999999" hidden="1" x14ac:dyDescent="0.2">
      <c r="A68" s="193" t="s">
        <v>24</v>
      </c>
      <c r="B68" s="124"/>
      <c r="C68" s="142"/>
      <c r="D68" s="132"/>
      <c r="E68" s="133"/>
      <c r="F68" s="133"/>
      <c r="G68" s="11"/>
      <c r="H68" s="132"/>
      <c r="I68" s="133"/>
      <c r="J68" s="133"/>
      <c r="K68" s="133"/>
      <c r="L68" s="133"/>
      <c r="M68" s="133"/>
      <c r="N68" s="133"/>
      <c r="O68" s="11"/>
      <c r="P68" s="147"/>
      <c r="Q68" s="147"/>
      <c r="R68" s="132"/>
      <c r="S68" s="133"/>
      <c r="T68" s="133"/>
      <c r="U68" s="133"/>
      <c r="V68" s="133"/>
      <c r="W68" s="133"/>
      <c r="X68" s="11"/>
      <c r="Y68" s="8"/>
      <c r="Z68" s="8"/>
      <c r="AA68" s="8"/>
      <c r="AB68" s="8"/>
      <c r="AC68" s="8"/>
      <c r="AD68" s="8"/>
      <c r="AE68" s="241"/>
      <c r="AF68" s="241"/>
      <c r="AG68" s="241"/>
      <c r="AH68" s="324"/>
      <c r="AI68" s="241"/>
      <c r="AJ68" s="241"/>
      <c r="AK68" s="241"/>
      <c r="AL68" s="324"/>
      <c r="AM68" s="241"/>
      <c r="AN68" s="241"/>
      <c r="AO68" s="241"/>
      <c r="AP68" s="324"/>
      <c r="AQ68" s="241"/>
      <c r="AR68" s="241"/>
      <c r="AS68" s="241"/>
      <c r="AT68" s="324"/>
      <c r="AU68" s="241"/>
      <c r="AV68" s="241"/>
      <c r="AW68" s="241"/>
      <c r="AX68" s="324"/>
      <c r="AY68" s="241"/>
      <c r="AZ68" s="241"/>
      <c r="BA68" s="241"/>
      <c r="BB68" s="324"/>
      <c r="BC68" s="241"/>
      <c r="BD68" s="241"/>
      <c r="BE68" s="241"/>
      <c r="BF68" s="324"/>
      <c r="BG68" s="241"/>
      <c r="BH68" s="241"/>
      <c r="BI68" s="241"/>
      <c r="BJ68" s="324"/>
      <c r="BK68" s="63">
        <f t="shared" si="0"/>
        <v>0</v>
      </c>
      <c r="BL68" s="127" t="str">
        <f t="shared" si="1"/>
        <v/>
      </c>
      <c r="BM68" s="49"/>
      <c r="BN68" s="49"/>
      <c r="BO68" s="49"/>
      <c r="BP68" s="49"/>
      <c r="BQ68" s="49"/>
      <c r="BR68" s="49"/>
      <c r="BS68" s="49"/>
      <c r="BT68" s="49"/>
      <c r="BU68" s="98"/>
      <c r="BX68" s="49"/>
      <c r="BY68" s="49"/>
      <c r="BZ68" s="49"/>
      <c r="CA68" s="49"/>
      <c r="CB68" s="49"/>
      <c r="CC68" s="49"/>
      <c r="CD68" s="49"/>
      <c r="CE68" s="49"/>
      <c r="CF68" s="213"/>
      <c r="CG68" s="227">
        <f t="shared" si="25"/>
        <v>0</v>
      </c>
      <c r="CI68" s="75"/>
      <c r="CJ68" s="75"/>
      <c r="CK68" s="75"/>
      <c r="CL68" s="75"/>
      <c r="CM68" s="75"/>
      <c r="CN68" s="75"/>
      <c r="CO68" s="75"/>
      <c r="CP68" s="75"/>
      <c r="CR68" s="75"/>
      <c r="CS68" s="75"/>
      <c r="CT68" s="76"/>
      <c r="CU68" s="75"/>
      <c r="CV68" s="75"/>
      <c r="CW68" s="75"/>
      <c r="CX68" s="75"/>
      <c r="CY68" s="75"/>
      <c r="DD68" s="66">
        <f t="shared" si="703"/>
        <v>0</v>
      </c>
      <c r="DE68" s="95"/>
      <c r="DF68" s="95"/>
      <c r="DG68" s="95"/>
      <c r="DH68" s="95"/>
      <c r="DI68" s="95"/>
      <c r="DJ68" s="95"/>
      <c r="DK68" s="95"/>
      <c r="DL68" s="95"/>
      <c r="DM68" s="67"/>
    </row>
    <row r="69" spans="1:126" s="20" customFormat="1" ht="14.25" customHeight="1" x14ac:dyDescent="0.25">
      <c r="A69" s="193" t="s">
        <v>24</v>
      </c>
      <c r="B69" s="327" t="s">
        <v>230</v>
      </c>
      <c r="C69" s="194"/>
      <c r="D69" s="195"/>
      <c r="E69" s="195"/>
      <c r="F69" s="195"/>
      <c r="G69" s="195"/>
      <c r="H69" s="195"/>
      <c r="I69" s="196"/>
      <c r="J69" s="196"/>
      <c r="K69" s="195"/>
      <c r="L69" s="195"/>
      <c r="M69" s="195"/>
      <c r="N69" s="195"/>
      <c r="O69" s="195"/>
      <c r="P69" s="184"/>
      <c r="Q69" s="184"/>
      <c r="R69" s="195"/>
      <c r="S69" s="195"/>
      <c r="T69" s="195"/>
      <c r="U69" s="196"/>
      <c r="V69" s="196"/>
      <c r="W69" s="196"/>
      <c r="X69" s="202"/>
      <c r="Y69" s="34">
        <f>SUMIF($A15:$A64,"&gt;'#'",Y15:Y64)</f>
        <v>4905</v>
      </c>
      <c r="Z69" s="34">
        <f>SUMIF($A15:$A64,"&gt;'#'",Z15:Z64)</f>
        <v>163.5</v>
      </c>
      <c r="AA69" s="35">
        <f t="shared" ref="AA69:AD69" si="704">SUMIF($A15:$A64,"&gt;'#'",AA15:AA64)</f>
        <v>580</v>
      </c>
      <c r="AB69" s="35">
        <f t="shared" ref="AB69:AC69" si="705">SUMIF($A15:$A64,"&gt;'#'",AB15:AB64)</f>
        <v>0</v>
      </c>
      <c r="AC69" s="35">
        <f t="shared" si="705"/>
        <v>938</v>
      </c>
      <c r="AD69" s="35">
        <f t="shared" si="704"/>
        <v>3387</v>
      </c>
      <c r="AE69" s="234">
        <f>SUM(AE15:AE64)</f>
        <v>132</v>
      </c>
      <c r="AF69" s="234">
        <f>SUM(AF15:AF64)</f>
        <v>0</v>
      </c>
      <c r="AG69" s="234">
        <f>SUM(AG15:AG64)</f>
        <v>182</v>
      </c>
      <c r="AH69" s="232">
        <f t="shared" ref="AH69:BJ69" si="706">SUM(AH15:AH64)</f>
        <v>30</v>
      </c>
      <c r="AI69" s="234">
        <f t="shared" si="706"/>
        <v>98</v>
      </c>
      <c r="AJ69" s="234">
        <f t="shared" ref="AJ69:AK69" si="707">SUM(AJ15:AJ64)</f>
        <v>0</v>
      </c>
      <c r="AK69" s="234">
        <f t="shared" si="707"/>
        <v>154</v>
      </c>
      <c r="AL69" s="232">
        <f t="shared" si="706"/>
        <v>30</v>
      </c>
      <c r="AM69" s="234">
        <f t="shared" si="706"/>
        <v>70</v>
      </c>
      <c r="AN69" s="234">
        <f t="shared" ref="AN69:AO69" si="708">SUM(AN15:AN64)</f>
        <v>0</v>
      </c>
      <c r="AO69" s="234">
        <f t="shared" si="708"/>
        <v>126</v>
      </c>
      <c r="AP69" s="232">
        <f t="shared" si="706"/>
        <v>20</v>
      </c>
      <c r="AQ69" s="234">
        <f t="shared" si="706"/>
        <v>70</v>
      </c>
      <c r="AR69" s="234">
        <f t="shared" ref="AR69:AS69" si="709">SUM(AR15:AR64)</f>
        <v>0</v>
      </c>
      <c r="AS69" s="234">
        <f t="shared" si="709"/>
        <v>140</v>
      </c>
      <c r="AT69" s="232">
        <f t="shared" si="706"/>
        <v>20</v>
      </c>
      <c r="AU69" s="234">
        <f t="shared" si="706"/>
        <v>56</v>
      </c>
      <c r="AV69" s="234">
        <f t="shared" ref="AV69:AW69" si="710">SUM(AV15:AV64)</f>
        <v>0</v>
      </c>
      <c r="AW69" s="234">
        <f t="shared" si="710"/>
        <v>98</v>
      </c>
      <c r="AX69" s="232">
        <f t="shared" si="706"/>
        <v>20</v>
      </c>
      <c r="AY69" s="234">
        <f t="shared" si="706"/>
        <v>70</v>
      </c>
      <c r="AZ69" s="234">
        <f t="shared" ref="AZ69:BA69" si="711">SUM(AZ15:AZ64)</f>
        <v>0</v>
      </c>
      <c r="BA69" s="234">
        <f t="shared" si="711"/>
        <v>98</v>
      </c>
      <c r="BB69" s="232">
        <f t="shared" si="706"/>
        <v>19</v>
      </c>
      <c r="BC69" s="234">
        <f t="shared" si="706"/>
        <v>70</v>
      </c>
      <c r="BD69" s="234">
        <f t="shared" ref="BD69:BE69" si="712">SUM(BD15:BD64)</f>
        <v>0</v>
      </c>
      <c r="BE69" s="234">
        <f t="shared" si="712"/>
        <v>98</v>
      </c>
      <c r="BF69" s="232">
        <f t="shared" si="706"/>
        <v>19</v>
      </c>
      <c r="BG69" s="234">
        <f t="shared" si="706"/>
        <v>14</v>
      </c>
      <c r="BH69" s="234">
        <f t="shared" ref="BH69:BI69" si="713">SUM(BH15:BH64)</f>
        <v>0</v>
      </c>
      <c r="BI69" s="234">
        <f t="shared" si="713"/>
        <v>42</v>
      </c>
      <c r="BJ69" s="232">
        <f t="shared" si="706"/>
        <v>5.5</v>
      </c>
      <c r="BK69" s="64">
        <f t="shared" si="0"/>
        <v>0.690519877675841</v>
      </c>
      <c r="BL69" s="54"/>
      <c r="BM69" s="84">
        <f>SUM(BM15:BM68)</f>
        <v>30</v>
      </c>
      <c r="BN69" s="84">
        <f t="shared" ref="BN69:BU69" si="714">SUM(BN15:BN68)</f>
        <v>30</v>
      </c>
      <c r="BO69" s="84">
        <f t="shared" si="714"/>
        <v>20</v>
      </c>
      <c r="BP69" s="84">
        <f t="shared" si="714"/>
        <v>20</v>
      </c>
      <c r="BQ69" s="84">
        <f t="shared" si="714"/>
        <v>20</v>
      </c>
      <c r="BR69" s="84">
        <f t="shared" si="714"/>
        <v>19</v>
      </c>
      <c r="BS69" s="84">
        <f t="shared" si="714"/>
        <v>19</v>
      </c>
      <c r="BT69" s="84">
        <f t="shared" si="714"/>
        <v>5.5</v>
      </c>
      <c r="BU69" s="92">
        <f t="shared" si="714"/>
        <v>163.5</v>
      </c>
      <c r="BX69" s="37">
        <f>SUM(BX15:BX68)</f>
        <v>30</v>
      </c>
      <c r="BY69" s="37">
        <f t="shared" ref="BY69:CF69" si="715">SUM(BY15:BY68)</f>
        <v>30</v>
      </c>
      <c r="BZ69" s="37">
        <f t="shared" si="715"/>
        <v>20</v>
      </c>
      <c r="CA69" s="37">
        <f t="shared" si="715"/>
        <v>20</v>
      </c>
      <c r="CB69" s="37">
        <f t="shared" si="715"/>
        <v>20</v>
      </c>
      <c r="CC69" s="37">
        <f t="shared" si="715"/>
        <v>19</v>
      </c>
      <c r="CD69" s="37">
        <f t="shared" si="715"/>
        <v>19</v>
      </c>
      <c r="CE69" s="37">
        <f t="shared" si="715"/>
        <v>5.5</v>
      </c>
      <c r="CF69" s="214">
        <f t="shared" si="715"/>
        <v>163.5</v>
      </c>
      <c r="CG69" s="228"/>
      <c r="CH69" s="23" t="s">
        <v>35</v>
      </c>
      <c r="CI69" s="78">
        <f>SUM(CI15:CI68)</f>
        <v>5</v>
      </c>
      <c r="CJ69" s="78">
        <f t="shared" ref="CJ69:CP69" si="716">SUM(CJ15:CJ68)</f>
        <v>5</v>
      </c>
      <c r="CK69" s="78">
        <f t="shared" si="716"/>
        <v>4</v>
      </c>
      <c r="CL69" s="78">
        <f t="shared" si="716"/>
        <v>4</v>
      </c>
      <c r="CM69" s="78">
        <f t="shared" si="716"/>
        <v>4</v>
      </c>
      <c r="CN69" s="78">
        <f t="shared" si="716"/>
        <v>4</v>
      </c>
      <c r="CO69" s="78">
        <f t="shared" si="716"/>
        <v>4</v>
      </c>
      <c r="CP69" s="78">
        <f t="shared" si="716"/>
        <v>1</v>
      </c>
      <c r="CQ69" s="89">
        <f>SUM(CQ15:CQ38)</f>
        <v>21</v>
      </c>
      <c r="CR69" s="78">
        <f>SUM(CR15:CR68)</f>
        <v>4</v>
      </c>
      <c r="CS69" s="78">
        <f t="shared" ref="CS69:CY69" si="717">SUM(CS15:CS68)</f>
        <v>4</v>
      </c>
      <c r="CT69" s="78">
        <f t="shared" si="717"/>
        <v>2</v>
      </c>
      <c r="CU69" s="78">
        <f t="shared" si="717"/>
        <v>3</v>
      </c>
      <c r="CV69" s="78">
        <f t="shared" si="717"/>
        <v>1</v>
      </c>
      <c r="CW69" s="78">
        <f t="shared" si="717"/>
        <v>2</v>
      </c>
      <c r="CX69" s="78">
        <f t="shared" si="717"/>
        <v>2</v>
      </c>
      <c r="CY69" s="78">
        <f t="shared" si="717"/>
        <v>1</v>
      </c>
      <c r="CZ69" s="91">
        <f>SUM(CZ15:CZ38)</f>
        <v>16</v>
      </c>
      <c r="DE69" s="20">
        <f>COUNTIF(DE15:DE38,"&gt;0")</f>
        <v>0</v>
      </c>
      <c r="DF69" s="20">
        <f t="shared" ref="DF69:DL69" si="718">COUNTIF(DF15:DF38,"&gt;0")</f>
        <v>24</v>
      </c>
      <c r="DG69" s="20">
        <f t="shared" si="718"/>
        <v>0</v>
      </c>
      <c r="DH69" s="20">
        <f t="shared" si="718"/>
        <v>0</v>
      </c>
      <c r="DI69" s="20">
        <f t="shared" si="718"/>
        <v>0</v>
      </c>
      <c r="DJ69" s="20">
        <f t="shared" si="718"/>
        <v>0</v>
      </c>
      <c r="DK69" s="20">
        <f t="shared" si="718"/>
        <v>0</v>
      </c>
      <c r="DL69" s="20">
        <f t="shared" si="718"/>
        <v>0</v>
      </c>
      <c r="DM69" s="139">
        <f>COUNTIF(DM15:DM38,"&gt;0")</f>
        <v>0</v>
      </c>
      <c r="DN69" s="20">
        <f t="shared" ref="DN69:DV69" si="719">COUNTIF(DN15:DN38,"&gt;0")</f>
        <v>0</v>
      </c>
      <c r="DO69" s="20">
        <f t="shared" si="719"/>
        <v>0</v>
      </c>
      <c r="DP69" s="20">
        <f t="shared" si="719"/>
        <v>0</v>
      </c>
      <c r="DQ69" s="20">
        <f t="shared" si="719"/>
        <v>0</v>
      </c>
      <c r="DR69" s="20">
        <f t="shared" si="719"/>
        <v>0</v>
      </c>
      <c r="DS69" s="20">
        <f t="shared" si="719"/>
        <v>0</v>
      </c>
      <c r="DT69" s="20">
        <f t="shared" si="719"/>
        <v>0</v>
      </c>
      <c r="DU69" s="20">
        <f t="shared" si="719"/>
        <v>0</v>
      </c>
      <c r="DV69" s="139">
        <f t="shared" si="719"/>
        <v>0</v>
      </c>
    </row>
    <row r="70" spans="1:126" s="2" customFormat="1" x14ac:dyDescent="0.25">
      <c r="A70" s="141"/>
      <c r="B70" s="162"/>
      <c r="C70" s="198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18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153"/>
      <c r="AE70" s="237"/>
      <c r="AF70" s="237"/>
      <c r="AG70" s="237"/>
      <c r="AH70" s="153"/>
      <c r="AI70" s="237"/>
      <c r="AJ70" s="237"/>
      <c r="AK70" s="237"/>
      <c r="AL70" s="153"/>
      <c r="AM70" s="237"/>
      <c r="AN70" s="237"/>
      <c r="AO70" s="237"/>
      <c r="AP70" s="153"/>
      <c r="AQ70" s="237"/>
      <c r="AR70" s="237"/>
      <c r="AS70" s="237"/>
      <c r="AT70" s="153"/>
      <c r="AU70" s="237"/>
      <c r="AV70" s="237"/>
      <c r="AW70" s="237"/>
      <c r="AX70" s="153"/>
      <c r="AY70" s="237"/>
      <c r="AZ70" s="237"/>
      <c r="BA70" s="237"/>
      <c r="BB70" s="153"/>
      <c r="BC70" s="237"/>
      <c r="BD70" s="237"/>
      <c r="BE70" s="237"/>
      <c r="BF70" s="153"/>
      <c r="BG70" s="237"/>
      <c r="BH70" s="237"/>
      <c r="BI70" s="237"/>
      <c r="BJ70" s="18"/>
      <c r="BK70" s="71"/>
      <c r="BL70" s="24"/>
      <c r="BM70" s="53"/>
      <c r="BN70" s="53"/>
      <c r="BO70" s="53"/>
      <c r="BP70" s="53"/>
      <c r="BQ70" s="53"/>
      <c r="BR70" s="53"/>
      <c r="BS70" s="53"/>
      <c r="BT70" s="53"/>
      <c r="BU70" s="53"/>
      <c r="CF70" s="209"/>
      <c r="CG70" s="222"/>
      <c r="DE70" s="683" t="s">
        <v>148</v>
      </c>
      <c r="DF70" s="684"/>
      <c r="DG70" s="684"/>
      <c r="DH70" s="684"/>
      <c r="DI70" s="684"/>
      <c r="DJ70" s="684"/>
      <c r="DK70" s="684"/>
      <c r="DL70" s="685"/>
      <c r="DM70" s="136" t="s">
        <v>35</v>
      </c>
      <c r="DN70" s="683" t="s">
        <v>149</v>
      </c>
      <c r="DO70" s="684"/>
      <c r="DP70" s="684"/>
      <c r="DQ70" s="684"/>
      <c r="DR70" s="684"/>
      <c r="DS70" s="684"/>
      <c r="DT70" s="684"/>
      <c r="DU70" s="685"/>
      <c r="DV70" s="136" t="s">
        <v>35</v>
      </c>
    </row>
    <row r="71" spans="1:126" s="2" customFormat="1" ht="13.5" customHeight="1" x14ac:dyDescent="0.25">
      <c r="A71" s="300" t="s">
        <v>201</v>
      </c>
      <c r="B71" s="334" t="s">
        <v>147</v>
      </c>
      <c r="C71" s="199"/>
      <c r="D71" s="200"/>
      <c r="E71" s="200"/>
      <c r="F71" s="200"/>
      <c r="G71" s="200"/>
      <c r="H71" s="200"/>
      <c r="I71" s="200"/>
      <c r="J71" s="200"/>
      <c r="K71" s="200"/>
      <c r="L71" s="200"/>
      <c r="M71" s="200"/>
      <c r="N71" s="200"/>
      <c r="O71" s="200"/>
      <c r="P71" s="200"/>
      <c r="Q71" s="200"/>
      <c r="R71" s="200"/>
      <c r="S71" s="200"/>
      <c r="T71" s="200"/>
      <c r="U71" s="200"/>
      <c r="V71" s="200"/>
      <c r="W71" s="200"/>
      <c r="X71" s="200"/>
      <c r="Y71" s="153"/>
      <c r="Z71" s="153"/>
      <c r="AA71" s="153"/>
      <c r="AB71" s="153"/>
      <c r="AC71" s="153"/>
      <c r="AD71" s="153"/>
      <c r="AE71" s="237"/>
      <c r="AF71" s="237"/>
      <c r="AG71" s="237"/>
      <c r="AH71" s="153"/>
      <c r="AI71" s="237"/>
      <c r="AJ71" s="237"/>
      <c r="AK71" s="237"/>
      <c r="AL71" s="153"/>
      <c r="AM71" s="237"/>
      <c r="AN71" s="237"/>
      <c r="AO71" s="237"/>
      <c r="AP71" s="153"/>
      <c r="AQ71" s="237"/>
      <c r="AR71" s="237"/>
      <c r="AS71" s="237"/>
      <c r="AT71" s="153"/>
      <c r="AU71" s="237"/>
      <c r="AV71" s="237"/>
      <c r="AW71" s="237"/>
      <c r="AX71" s="153"/>
      <c r="AY71" s="237"/>
      <c r="AZ71" s="237"/>
      <c r="BA71" s="237"/>
      <c r="BB71" s="153"/>
      <c r="BC71" s="237"/>
      <c r="BD71" s="237"/>
      <c r="BE71" s="237"/>
      <c r="BF71" s="153"/>
      <c r="BG71" s="237"/>
      <c r="BH71" s="237"/>
      <c r="BI71" s="237"/>
      <c r="BJ71" s="152"/>
      <c r="BK71" s="71"/>
      <c r="BL71" s="24"/>
      <c r="BM71" s="53"/>
      <c r="BN71" s="53"/>
      <c r="BO71" s="53"/>
      <c r="BP71" s="53"/>
      <c r="BQ71" s="53"/>
      <c r="BR71" s="53"/>
      <c r="BS71" s="53"/>
      <c r="BT71" s="53"/>
      <c r="BU71" s="53"/>
      <c r="CF71" s="209"/>
      <c r="CG71" s="222"/>
      <c r="DE71" s="31">
        <v>1</v>
      </c>
      <c r="DF71" s="31">
        <v>2</v>
      </c>
      <c r="DG71" s="31">
        <v>3</v>
      </c>
      <c r="DH71" s="31">
        <v>4</v>
      </c>
      <c r="DI71" s="31">
        <v>5</v>
      </c>
      <c r="DJ71" s="31">
        <v>6</v>
      </c>
      <c r="DK71" s="31">
        <v>7</v>
      </c>
      <c r="DL71" s="31">
        <v>8</v>
      </c>
      <c r="DM71" s="137" t="s">
        <v>107</v>
      </c>
      <c r="DN71" s="31">
        <v>1</v>
      </c>
      <c r="DO71" s="31">
        <v>2</v>
      </c>
      <c r="DP71" s="31">
        <v>3</v>
      </c>
      <c r="DQ71" s="31">
        <v>4</v>
      </c>
      <c r="DR71" s="31">
        <v>5</v>
      </c>
      <c r="DS71" s="31">
        <v>6</v>
      </c>
      <c r="DT71" s="31">
        <v>7</v>
      </c>
      <c r="DU71" s="31">
        <v>8</v>
      </c>
      <c r="DV71" s="137" t="s">
        <v>77</v>
      </c>
    </row>
    <row r="72" spans="1:126" s="2" customFormat="1" x14ac:dyDescent="0.25">
      <c r="A72" s="343" t="s">
        <v>202</v>
      </c>
      <c r="B72" s="546" t="s">
        <v>345</v>
      </c>
      <c r="C72" s="142" t="s">
        <v>128</v>
      </c>
      <c r="D72" s="147"/>
      <c r="E72" s="147"/>
      <c r="F72" s="147"/>
      <c r="G72" s="147"/>
      <c r="H72" s="147"/>
      <c r="I72" s="147"/>
      <c r="J72" s="147"/>
      <c r="K72" s="147"/>
      <c r="L72" s="147"/>
      <c r="M72" s="147"/>
      <c r="N72" s="147"/>
      <c r="O72" s="147"/>
      <c r="P72" s="8"/>
      <c r="Q72" s="544">
        <v>6</v>
      </c>
      <c r="R72" s="147"/>
      <c r="S72" s="147"/>
      <c r="T72" s="147"/>
      <c r="U72" s="147"/>
      <c r="V72" s="147"/>
      <c r="W72" s="147"/>
      <c r="X72" s="147"/>
      <c r="Y72" s="147">
        <f t="shared" ref="Y72:Y79" si="720">Z72*$BS$7</f>
        <v>30</v>
      </c>
      <c r="Z72" s="147">
        <f t="shared" ref="Z72:Z79" si="721">AH72+AL72+AP72+AT72+AX72+BB72+BF72+BJ72</f>
        <v>1</v>
      </c>
      <c r="AA72" s="9">
        <f t="shared" ref="AA72:AC79" si="722">AE72*$BM$5+AI72*$BN$5+AM72*$BO$5+AQ72*$BP$5+AU72*$BQ$5+AY72*$BR$5+BC72*$BS$5+BG72*$BT$5</f>
        <v>0</v>
      </c>
      <c r="AB72" s="9">
        <f t="shared" si="722"/>
        <v>0</v>
      </c>
      <c r="AC72" s="9">
        <f t="shared" si="722"/>
        <v>0</v>
      </c>
      <c r="AD72" s="9">
        <f t="shared" ref="AD72:AD79" si="723">Y72-AA72</f>
        <v>30</v>
      </c>
      <c r="AE72" s="241"/>
      <c r="AF72" s="241"/>
      <c r="AG72" s="241"/>
      <c r="AH72" s="70">
        <f>DE72+DN72</f>
        <v>0</v>
      </c>
      <c r="AI72" s="241"/>
      <c r="AJ72" s="241"/>
      <c r="AK72" s="241"/>
      <c r="AL72" s="70">
        <f>DF72+DO72</f>
        <v>0</v>
      </c>
      <c r="AM72" s="241"/>
      <c r="AN72" s="241"/>
      <c r="AO72" s="241"/>
      <c r="AP72" s="70">
        <f>DG72+DP72</f>
        <v>0</v>
      </c>
      <c r="AQ72" s="241"/>
      <c r="AR72" s="241"/>
      <c r="AS72" s="241"/>
      <c r="AT72" s="70">
        <f>DH72+DQ72</f>
        <v>0</v>
      </c>
      <c r="AU72" s="241"/>
      <c r="AV72" s="241"/>
      <c r="AW72" s="241"/>
      <c r="AX72" s="70">
        <f>DI72+DR72</f>
        <v>0</v>
      </c>
      <c r="AY72" s="241"/>
      <c r="AZ72" s="241"/>
      <c r="BA72" s="241"/>
      <c r="BB72" s="70">
        <f>DJ72+DS72</f>
        <v>1</v>
      </c>
      <c r="BC72" s="241"/>
      <c r="BD72" s="241"/>
      <c r="BE72" s="241"/>
      <c r="BF72" s="70">
        <f>DK72+DT72</f>
        <v>0</v>
      </c>
      <c r="BG72" s="241"/>
      <c r="BH72" s="241"/>
      <c r="BI72" s="241"/>
      <c r="BJ72" s="70">
        <f>DL72+DU72</f>
        <v>0</v>
      </c>
      <c r="BK72" s="63">
        <f t="shared" ref="BK72:BK79" si="724">IF(ISERROR(AD72/Y72),0,AD72/Y72)</f>
        <v>1</v>
      </c>
      <c r="BL72" s="127" t="str">
        <f t="shared" ref="BL72:BL79" si="725">IF(ISERROR(SEARCH("в",A72)),"",1)</f>
        <v/>
      </c>
      <c r="BM72" s="14">
        <f t="shared" ref="BM72:BM79" si="726">IF(OR(MID($D72,1,1)="1",MID($E72,1,1)="1",MID($F72,1,1)="1",MID($G72,1,1)="1",MID($H72,1,1)="1",MID($I72,1,1)="1",MID($J72,1,1)="1",MID($K72,1,1)="1",MID($M72,1,1)="1",MID($N72,1,1)="1",MID($O72,1,1)=1),$Z72/$DA72,0)</f>
        <v>0</v>
      </c>
      <c r="BN72" s="14">
        <f t="shared" ref="BN72:BN79" si="727">IF(OR(MID($D72,1,1)="2",MID($E72,1,1)="2",MID($F72,1,1)="2",MID($G72,1,1)="2",MID($H72,1,1)="2",MID($I72,1,1)="2",MID($J72,1,1)="2",MID($K72,1,1)="2",MID($M72,1,1)="2",MID($N72,1,1)="2",MID($O72,1,1)=1),$Z72/$DA72,0)</f>
        <v>0</v>
      </c>
      <c r="BO72" s="14">
        <f t="shared" ref="BO72:BO79" si="728">IF(OR(MID($D72,1,1)="3",MID($E72,1,1)="3",MID($F72,1,1)="3",MID($G72,1,1)="3",MID($H72,1,1)="3",MID($I72,1,1)="3",MID($J72,1,1)="3",MID($K72,1,1)="3",MID($M72,1,1)="3",MID($N72,1,1)="3",MID($O72,1,1)=1),$Z72/$DA72,0)</f>
        <v>0</v>
      </c>
      <c r="BP72" s="14">
        <f t="shared" ref="BP72:BP79" si="729">IF(OR(MID($D72,1,1)="4",MID($E72,1,1)="4",MID($F72,1,1)="4",MID($G72,1,1)="4",MID($H72,1,1)="4",MID($I72,1,1)="4",MID($J72,1,1)="4",MID($K72,1,1)="4",MID($M72,1,1)="4",MID($N72,1,1)="4",MID($O72,1,1)=1),$Z72/$DA72,0)</f>
        <v>0</v>
      </c>
      <c r="BQ72" s="14">
        <f t="shared" ref="BQ72:BQ79" si="730">IF(OR(MID($D72,1,1)="5",MID($E72,1,1)="5",MID($F72,1,1)="5",MID($G72,1,1)="5",MID($H72,1,1)="5",MID($I72,1,1)="5",MID($J72,1,1)="5",MID($K72,1,1)="5",MID($M72,1,1)="5",MID($N72,1,1)="5",MID($O72,1,1)=1),$Z72/$DA72,0)</f>
        <v>0</v>
      </c>
      <c r="BR72" s="14">
        <f t="shared" ref="BR72:BR79" si="731">IF(OR(MID($D72,1,1)="6",MID($E72,1,1)="6",MID($F72,1,1)="6",MID($G72,1,1)="6",MID($H72,1,1)="6",MID($I72,1,1)="6",MID($J72,1,1)="6",MID($K72,1,1)="6",MID($M72,1,1)="6",MID($N72,1,1)="6",MID($O72,1,1)=1),$Z72/$DA72,0)</f>
        <v>0</v>
      </c>
      <c r="BS72" s="14">
        <f t="shared" ref="BS72:BS79" si="732">IF(OR(MID($D72,1,1)="7",MID($E72,1,1)="7",MID($F72,1,1)="7",MID($G72,1,1)="7",MID($H72,1,1)="7",MID($I72,1,1)="7",MID($J72,1,1)="7",MID($K72,1,1)="7",MID($M72,1,1)="7",MID($N72,1,1)="7",MID($O72,1,1)=1),$Z72/$DA72,0)</f>
        <v>0</v>
      </c>
      <c r="BT72" s="14">
        <f t="shared" ref="BT72:BT79" si="733">IF(OR(MID($D72,1,1)="8",MID($E72,1,1)="8",MID($F72,1,1)="8",MID($G72,1,1)="8",MID($H72,1,1)="8",MID($I72,1,1)="8",MID($J72,1,1)="8",MID($K72,1,1)="8",MID($M72,1,1)="8",MID($N72,1,1)="8",MID($O72,1,1)=1),$Z72/$DA72,0)</f>
        <v>0</v>
      </c>
      <c r="BU72" s="92">
        <f t="shared" ref="BU72:BU79" si="734">SUM(BM72:BT72)</f>
        <v>0</v>
      </c>
      <c r="BX72"/>
      <c r="BY72"/>
      <c r="BZ72"/>
      <c r="CA72"/>
      <c r="CB72"/>
      <c r="CC72"/>
      <c r="CD72"/>
      <c r="CE72"/>
      <c r="CF72" s="217"/>
      <c r="CG72" s="230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D72" s="66">
        <f t="shared" ref="DD72:DD79" si="735">SUM($AE72:$AE72)+SUM($AI72:$AI72)+SUM($AM72:$AM72)+SUM($AQ72:$AQ72)+SUM($AU72:$AU72)+SUM($AY72:$AY72)+SUM($BC72:$BC72)+SUM($BG72:$BG72)</f>
        <v>0</v>
      </c>
      <c r="DE72" s="95">
        <f t="shared" ref="DE72:DE79" si="736">IF(VALUE($P72)=1,BQ$6,0)</f>
        <v>0</v>
      </c>
      <c r="DF72" s="95">
        <f t="shared" ref="DF72:DF79" si="737">IF(VALUE($P72)=2,BQ$6,0)</f>
        <v>0</v>
      </c>
      <c r="DG72" s="95">
        <f t="shared" ref="DG72:DG79" si="738">IF(VALUE($P72)=3,BQ$6,0)</f>
        <v>0</v>
      </c>
      <c r="DH72" s="95">
        <f t="shared" ref="DH72:DH79" si="739">IF(VALUE($P72)=4,BQ$6,0)</f>
        <v>0</v>
      </c>
      <c r="DI72" s="95">
        <f t="shared" ref="DI72:DI79" si="740">IF(VALUE($P72)=5,BQ$6,0)</f>
        <v>0</v>
      </c>
      <c r="DJ72" s="95">
        <f t="shared" ref="DJ72:DJ79" si="741">IF(VALUE($P72)=6,BQ$6,0)</f>
        <v>0</v>
      </c>
      <c r="DK72" s="95">
        <f t="shared" ref="DK72:DK79" si="742">IF(VALUE($P72)=7,BQ$6,0)</f>
        <v>0</v>
      </c>
      <c r="DL72" s="95">
        <f t="shared" ref="DL72:DL79" si="743">IF(VALUE($P72)=8,BQ$6,0)</f>
        <v>0</v>
      </c>
      <c r="DM72" s="67">
        <f t="shared" ref="DM72:DM79" si="744">SUM(DE72:DL72)+DV72</f>
        <v>1</v>
      </c>
      <c r="DN72" s="95">
        <f t="shared" ref="DN72:DN79" si="745">IF(VALUE($Q72)=1,$BM$6,0)</f>
        <v>0</v>
      </c>
      <c r="DO72" s="95">
        <f t="shared" ref="DO72:DO79" si="746">IF(VALUE($Q72)=2,$BM$6,0)</f>
        <v>0</v>
      </c>
      <c r="DP72" s="95">
        <f t="shared" ref="DP72:DP79" si="747">IF(VALUE($Q72)=3,$BM$6,0)</f>
        <v>0</v>
      </c>
      <c r="DQ72" s="95">
        <f t="shared" ref="DQ72:DQ79" si="748">IF(VALUE($Q72)=4,$BM$6,0)</f>
        <v>0</v>
      </c>
      <c r="DR72" s="95">
        <f t="shared" ref="DR72:DR79" si="749">IF(VALUE($Q72)=5,$BM$6,0)</f>
        <v>0</v>
      </c>
      <c r="DS72" s="95">
        <f t="shared" ref="DS72:DS79" si="750">IF(VALUE($Q72)=6,$BM$6,0)</f>
        <v>1</v>
      </c>
      <c r="DT72" s="95">
        <f t="shared" ref="DT72:DT79" si="751">IF(VALUE($Q72)=7,$BM$6,0)</f>
        <v>0</v>
      </c>
      <c r="DU72" s="95">
        <f t="shared" ref="DU72:DU79" si="752">IF(VALUE($Q72)=8,$BM$6,0)</f>
        <v>0</v>
      </c>
      <c r="DV72" s="67">
        <f t="shared" ref="DV72:DV79" si="753">SUM(DN72:DU72)</f>
        <v>1</v>
      </c>
    </row>
    <row r="73" spans="1:126" s="2" customFormat="1" x14ac:dyDescent="0.25">
      <c r="A73" s="343" t="s">
        <v>203</v>
      </c>
      <c r="B73" s="546" t="s">
        <v>347</v>
      </c>
      <c r="C73" s="142" t="s">
        <v>128</v>
      </c>
      <c r="D73" s="147"/>
      <c r="E73" s="147"/>
      <c r="F73" s="147"/>
      <c r="G73" s="147"/>
      <c r="H73" s="147"/>
      <c r="I73" s="147"/>
      <c r="J73" s="147"/>
      <c r="K73" s="147"/>
      <c r="L73" s="147"/>
      <c r="M73" s="147"/>
      <c r="N73" s="147"/>
      <c r="O73" s="147"/>
      <c r="P73" s="8"/>
      <c r="Q73" s="544">
        <v>7</v>
      </c>
      <c r="R73" s="147"/>
      <c r="S73" s="147"/>
      <c r="T73" s="147"/>
      <c r="U73" s="147"/>
      <c r="V73" s="147"/>
      <c r="W73" s="147"/>
      <c r="X73" s="147"/>
      <c r="Y73" s="147">
        <f t="shared" si="720"/>
        <v>30</v>
      </c>
      <c r="Z73" s="147">
        <f t="shared" si="721"/>
        <v>1</v>
      </c>
      <c r="AA73" s="9">
        <f t="shared" si="722"/>
        <v>0</v>
      </c>
      <c r="AB73" s="9">
        <f t="shared" si="722"/>
        <v>0</v>
      </c>
      <c r="AC73" s="9">
        <f t="shared" si="722"/>
        <v>0</v>
      </c>
      <c r="AD73" s="9">
        <f t="shared" si="723"/>
        <v>30</v>
      </c>
      <c r="AE73" s="241"/>
      <c r="AF73" s="241"/>
      <c r="AG73" s="241"/>
      <c r="AH73" s="70">
        <f t="shared" ref="AH73:AH79" si="754">DE73+DN73</f>
        <v>0</v>
      </c>
      <c r="AI73" s="241"/>
      <c r="AJ73" s="241"/>
      <c r="AK73" s="241"/>
      <c r="AL73" s="70">
        <f t="shared" ref="AL73:AL79" si="755">DF73+DO73</f>
        <v>0</v>
      </c>
      <c r="AM73" s="241"/>
      <c r="AN73" s="241"/>
      <c r="AO73" s="241"/>
      <c r="AP73" s="70">
        <f t="shared" ref="AP73:AP79" si="756">DG73+DP73</f>
        <v>0</v>
      </c>
      <c r="AQ73" s="241"/>
      <c r="AR73" s="241"/>
      <c r="AS73" s="241"/>
      <c r="AT73" s="70">
        <f t="shared" ref="AT73:AT79" si="757">DH73+DQ73</f>
        <v>0</v>
      </c>
      <c r="AU73" s="241"/>
      <c r="AV73" s="241"/>
      <c r="AW73" s="241"/>
      <c r="AX73" s="70">
        <f t="shared" ref="AX73:AX79" si="758">DI73+DR73</f>
        <v>0</v>
      </c>
      <c r="AY73" s="241"/>
      <c r="AZ73" s="241"/>
      <c r="BA73" s="241"/>
      <c r="BB73" s="70">
        <f t="shared" ref="BB73:BB79" si="759">DJ73+DS73</f>
        <v>0</v>
      </c>
      <c r="BC73" s="241"/>
      <c r="BD73" s="241"/>
      <c r="BE73" s="241"/>
      <c r="BF73" s="70">
        <f t="shared" ref="BF73:BF79" si="760">DK73+DT73</f>
        <v>1</v>
      </c>
      <c r="BG73" s="241"/>
      <c r="BH73" s="241"/>
      <c r="BI73" s="241"/>
      <c r="BJ73" s="70">
        <f t="shared" ref="BJ73:BJ79" si="761">DL73+DU73</f>
        <v>0</v>
      </c>
      <c r="BK73" s="63">
        <f t="shared" si="724"/>
        <v>1</v>
      </c>
      <c r="BL73" s="127" t="str">
        <f t="shared" si="725"/>
        <v/>
      </c>
      <c r="BM73" s="14">
        <f t="shared" si="726"/>
        <v>0</v>
      </c>
      <c r="BN73" s="14">
        <f t="shared" si="727"/>
        <v>0</v>
      </c>
      <c r="BO73" s="14">
        <f t="shared" si="728"/>
        <v>0</v>
      </c>
      <c r="BP73" s="14">
        <f t="shared" si="729"/>
        <v>0</v>
      </c>
      <c r="BQ73" s="14">
        <f t="shared" si="730"/>
        <v>0</v>
      </c>
      <c r="BR73" s="14">
        <f t="shared" si="731"/>
        <v>0</v>
      </c>
      <c r="BS73" s="14">
        <f t="shared" si="732"/>
        <v>0</v>
      </c>
      <c r="BT73" s="14">
        <f t="shared" si="733"/>
        <v>0</v>
      </c>
      <c r="BU73" s="92">
        <f t="shared" si="734"/>
        <v>0</v>
      </c>
      <c r="BX73"/>
      <c r="BY73"/>
      <c r="BZ73"/>
      <c r="CA73"/>
      <c r="CB73"/>
      <c r="CC73"/>
      <c r="CD73"/>
      <c r="CE73"/>
      <c r="CF73" s="217"/>
      <c r="CG73" s="230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D73" s="66">
        <f t="shared" si="735"/>
        <v>0</v>
      </c>
      <c r="DE73" s="95">
        <f t="shared" si="736"/>
        <v>0</v>
      </c>
      <c r="DF73" s="95">
        <f t="shared" si="737"/>
        <v>0</v>
      </c>
      <c r="DG73" s="95">
        <f t="shared" si="738"/>
        <v>0</v>
      </c>
      <c r="DH73" s="95">
        <f t="shared" si="739"/>
        <v>0</v>
      </c>
      <c r="DI73" s="95">
        <f t="shared" si="740"/>
        <v>0</v>
      </c>
      <c r="DJ73" s="95">
        <f t="shared" si="741"/>
        <v>0</v>
      </c>
      <c r="DK73" s="95">
        <f t="shared" si="742"/>
        <v>0</v>
      </c>
      <c r="DL73" s="95">
        <f t="shared" si="743"/>
        <v>0</v>
      </c>
      <c r="DM73" s="67">
        <f t="shared" si="744"/>
        <v>1</v>
      </c>
      <c r="DN73" s="95">
        <f t="shared" si="745"/>
        <v>0</v>
      </c>
      <c r="DO73" s="95">
        <f t="shared" si="746"/>
        <v>0</v>
      </c>
      <c r="DP73" s="95">
        <f t="shared" si="747"/>
        <v>0</v>
      </c>
      <c r="DQ73" s="95">
        <f t="shared" si="748"/>
        <v>0</v>
      </c>
      <c r="DR73" s="95">
        <f t="shared" si="749"/>
        <v>0</v>
      </c>
      <c r="DS73" s="95">
        <f t="shared" si="750"/>
        <v>0</v>
      </c>
      <c r="DT73" s="95">
        <f t="shared" si="751"/>
        <v>1</v>
      </c>
      <c r="DU73" s="95">
        <f t="shared" si="752"/>
        <v>0</v>
      </c>
      <c r="DV73" s="67">
        <f t="shared" si="753"/>
        <v>1</v>
      </c>
    </row>
    <row r="74" spans="1:126" s="2" customFormat="1" x14ac:dyDescent="0.25">
      <c r="A74" s="343" t="s">
        <v>204</v>
      </c>
      <c r="B74" s="546" t="s">
        <v>351</v>
      </c>
      <c r="C74" s="142" t="s">
        <v>128</v>
      </c>
      <c r="D74" s="147"/>
      <c r="E74" s="147"/>
      <c r="F74" s="147"/>
      <c r="G74" s="147"/>
      <c r="H74" s="147"/>
      <c r="I74" s="147"/>
      <c r="J74" s="147"/>
      <c r="K74" s="147"/>
      <c r="L74" s="147"/>
      <c r="M74" s="147"/>
      <c r="N74" s="147"/>
      <c r="O74" s="147"/>
      <c r="P74" s="8"/>
      <c r="Q74" s="544">
        <v>8</v>
      </c>
      <c r="R74" s="147"/>
      <c r="S74" s="147"/>
      <c r="T74" s="147"/>
      <c r="U74" s="147"/>
      <c r="V74" s="147"/>
      <c r="W74" s="147"/>
      <c r="X74" s="147"/>
      <c r="Y74" s="147">
        <f t="shared" si="720"/>
        <v>30</v>
      </c>
      <c r="Z74" s="147">
        <f t="shared" si="721"/>
        <v>1</v>
      </c>
      <c r="AA74" s="9">
        <f t="shared" si="722"/>
        <v>0</v>
      </c>
      <c r="AB74" s="9">
        <f t="shared" si="722"/>
        <v>0</v>
      </c>
      <c r="AC74" s="9">
        <f t="shared" si="722"/>
        <v>0</v>
      </c>
      <c r="AD74" s="9">
        <f t="shared" si="723"/>
        <v>30</v>
      </c>
      <c r="AE74" s="241"/>
      <c r="AF74" s="241"/>
      <c r="AG74" s="241"/>
      <c r="AH74" s="70">
        <f t="shared" si="754"/>
        <v>0</v>
      </c>
      <c r="AI74" s="241"/>
      <c r="AJ74" s="241"/>
      <c r="AK74" s="241"/>
      <c r="AL74" s="70">
        <f t="shared" si="755"/>
        <v>0</v>
      </c>
      <c r="AM74" s="241"/>
      <c r="AN74" s="241"/>
      <c r="AO74" s="241"/>
      <c r="AP74" s="70">
        <f t="shared" si="756"/>
        <v>0</v>
      </c>
      <c r="AQ74" s="241"/>
      <c r="AR74" s="241"/>
      <c r="AS74" s="241"/>
      <c r="AT74" s="70">
        <f t="shared" si="757"/>
        <v>0</v>
      </c>
      <c r="AU74" s="241"/>
      <c r="AV74" s="241"/>
      <c r="AW74" s="241"/>
      <c r="AX74" s="70">
        <f t="shared" si="758"/>
        <v>0</v>
      </c>
      <c r="AY74" s="241"/>
      <c r="AZ74" s="241"/>
      <c r="BA74" s="241"/>
      <c r="BB74" s="70">
        <f t="shared" si="759"/>
        <v>0</v>
      </c>
      <c r="BC74" s="241"/>
      <c r="BD74" s="241"/>
      <c r="BE74" s="241"/>
      <c r="BF74" s="70">
        <f t="shared" si="760"/>
        <v>0</v>
      </c>
      <c r="BG74" s="241"/>
      <c r="BH74" s="241"/>
      <c r="BI74" s="241"/>
      <c r="BJ74" s="70">
        <f t="shared" si="761"/>
        <v>1</v>
      </c>
      <c r="BK74" s="63">
        <f t="shared" si="724"/>
        <v>1</v>
      </c>
      <c r="BL74" s="127" t="str">
        <f t="shared" si="725"/>
        <v/>
      </c>
      <c r="BM74" s="14">
        <f t="shared" si="726"/>
        <v>0</v>
      </c>
      <c r="BN74" s="14">
        <f t="shared" si="727"/>
        <v>0</v>
      </c>
      <c r="BO74" s="14">
        <f t="shared" si="728"/>
        <v>0</v>
      </c>
      <c r="BP74" s="14">
        <f t="shared" si="729"/>
        <v>0</v>
      </c>
      <c r="BQ74" s="14">
        <f t="shared" si="730"/>
        <v>0</v>
      </c>
      <c r="BR74" s="14">
        <f t="shared" si="731"/>
        <v>0</v>
      </c>
      <c r="BS74" s="14">
        <f t="shared" si="732"/>
        <v>0</v>
      </c>
      <c r="BT74" s="14">
        <f t="shared" si="733"/>
        <v>0</v>
      </c>
      <c r="BU74" s="92">
        <f t="shared" si="734"/>
        <v>0</v>
      </c>
      <c r="BX74"/>
      <c r="BY74"/>
      <c r="BZ74"/>
      <c r="CA74"/>
      <c r="CB74"/>
      <c r="CC74"/>
      <c r="CD74"/>
      <c r="CE74"/>
      <c r="CF74" s="217"/>
      <c r="CG74" s="230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D74" s="66">
        <f t="shared" si="735"/>
        <v>0</v>
      </c>
      <c r="DE74" s="95">
        <f t="shared" si="736"/>
        <v>0</v>
      </c>
      <c r="DF74" s="95">
        <f t="shared" si="737"/>
        <v>0</v>
      </c>
      <c r="DG74" s="95">
        <f t="shared" si="738"/>
        <v>0</v>
      </c>
      <c r="DH74" s="95">
        <f t="shared" si="739"/>
        <v>0</v>
      </c>
      <c r="DI74" s="95">
        <f t="shared" si="740"/>
        <v>0</v>
      </c>
      <c r="DJ74" s="95">
        <f t="shared" si="741"/>
        <v>0</v>
      </c>
      <c r="DK74" s="95">
        <f t="shared" si="742"/>
        <v>0</v>
      </c>
      <c r="DL74" s="95">
        <f t="shared" si="743"/>
        <v>0</v>
      </c>
      <c r="DM74" s="67">
        <f t="shared" si="744"/>
        <v>1</v>
      </c>
      <c r="DN74" s="95">
        <f t="shared" si="745"/>
        <v>0</v>
      </c>
      <c r="DO74" s="95">
        <f t="shared" si="746"/>
        <v>0</v>
      </c>
      <c r="DP74" s="95">
        <f t="shared" si="747"/>
        <v>0</v>
      </c>
      <c r="DQ74" s="95">
        <f t="shared" si="748"/>
        <v>0</v>
      </c>
      <c r="DR74" s="95">
        <f t="shared" si="749"/>
        <v>0</v>
      </c>
      <c r="DS74" s="95">
        <f t="shared" si="750"/>
        <v>0</v>
      </c>
      <c r="DT74" s="95">
        <f t="shared" si="751"/>
        <v>0</v>
      </c>
      <c r="DU74" s="95">
        <f t="shared" si="752"/>
        <v>1</v>
      </c>
      <c r="DV74" s="67">
        <f t="shared" si="753"/>
        <v>1</v>
      </c>
    </row>
    <row r="75" spans="1:126" s="2" customFormat="1" hidden="1" x14ac:dyDescent="0.25">
      <c r="A75" s="343" t="s">
        <v>205</v>
      </c>
      <c r="B75" s="124"/>
      <c r="C75" s="142"/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47"/>
      <c r="P75" s="8"/>
      <c r="Q75" s="8"/>
      <c r="R75" s="147"/>
      <c r="S75" s="147"/>
      <c r="T75" s="147"/>
      <c r="U75" s="147"/>
      <c r="V75" s="147"/>
      <c r="W75" s="147"/>
      <c r="X75" s="147"/>
      <c r="Y75" s="147">
        <f t="shared" si="720"/>
        <v>0</v>
      </c>
      <c r="Z75" s="147">
        <f t="shared" si="721"/>
        <v>0</v>
      </c>
      <c r="AA75" s="9">
        <f t="shared" si="722"/>
        <v>0</v>
      </c>
      <c r="AB75" s="9">
        <f t="shared" si="722"/>
        <v>0</v>
      </c>
      <c r="AC75" s="9">
        <f t="shared" si="722"/>
        <v>0</v>
      </c>
      <c r="AD75" s="9">
        <f t="shared" si="723"/>
        <v>0</v>
      </c>
      <c r="AE75" s="241"/>
      <c r="AF75" s="241"/>
      <c r="AG75" s="241"/>
      <c r="AH75" s="70">
        <f t="shared" si="754"/>
        <v>0</v>
      </c>
      <c r="AI75" s="241"/>
      <c r="AJ75" s="241"/>
      <c r="AK75" s="241"/>
      <c r="AL75" s="70">
        <f t="shared" si="755"/>
        <v>0</v>
      </c>
      <c r="AM75" s="241"/>
      <c r="AN75" s="241"/>
      <c r="AO75" s="241"/>
      <c r="AP75" s="70">
        <f t="shared" si="756"/>
        <v>0</v>
      </c>
      <c r="AQ75" s="241"/>
      <c r="AR75" s="241"/>
      <c r="AS75" s="241"/>
      <c r="AT75" s="70">
        <f t="shared" si="757"/>
        <v>0</v>
      </c>
      <c r="AU75" s="241"/>
      <c r="AV75" s="241"/>
      <c r="AW75" s="241"/>
      <c r="AX75" s="70">
        <f t="shared" si="758"/>
        <v>0</v>
      </c>
      <c r="AY75" s="241"/>
      <c r="AZ75" s="241"/>
      <c r="BA75" s="241"/>
      <c r="BB75" s="70">
        <f t="shared" si="759"/>
        <v>0</v>
      </c>
      <c r="BC75" s="241"/>
      <c r="BD75" s="241"/>
      <c r="BE75" s="241"/>
      <c r="BF75" s="70">
        <f t="shared" si="760"/>
        <v>0</v>
      </c>
      <c r="BG75" s="241"/>
      <c r="BH75" s="241"/>
      <c r="BI75" s="241"/>
      <c r="BJ75" s="70">
        <f t="shared" si="761"/>
        <v>0</v>
      </c>
      <c r="BK75" s="63">
        <f t="shared" si="724"/>
        <v>0</v>
      </c>
      <c r="BL75" s="127" t="str">
        <f t="shared" si="725"/>
        <v/>
      </c>
      <c r="BM75" s="14">
        <f t="shared" si="726"/>
        <v>0</v>
      </c>
      <c r="BN75" s="14">
        <f t="shared" si="727"/>
        <v>0</v>
      </c>
      <c r="BO75" s="14">
        <f t="shared" si="728"/>
        <v>0</v>
      </c>
      <c r="BP75" s="14">
        <f t="shared" si="729"/>
        <v>0</v>
      </c>
      <c r="BQ75" s="14">
        <f t="shared" si="730"/>
        <v>0</v>
      </c>
      <c r="BR75" s="14">
        <f t="shared" si="731"/>
        <v>0</v>
      </c>
      <c r="BS75" s="14">
        <f t="shared" si="732"/>
        <v>0</v>
      </c>
      <c r="BT75" s="14">
        <f t="shared" si="733"/>
        <v>0</v>
      </c>
      <c r="BU75" s="92">
        <f t="shared" si="734"/>
        <v>0</v>
      </c>
      <c r="BX75"/>
      <c r="BY75"/>
      <c r="BZ75"/>
      <c r="CA75"/>
      <c r="CB75"/>
      <c r="CC75"/>
      <c r="CD75"/>
      <c r="CE75"/>
      <c r="CF75" s="217"/>
      <c r="CG75" s="230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D75" s="66">
        <f t="shared" si="735"/>
        <v>0</v>
      </c>
      <c r="DE75" s="95">
        <f t="shared" si="736"/>
        <v>0</v>
      </c>
      <c r="DF75" s="95">
        <f t="shared" si="737"/>
        <v>0</v>
      </c>
      <c r="DG75" s="95">
        <f t="shared" si="738"/>
        <v>0</v>
      </c>
      <c r="DH75" s="95">
        <f t="shared" si="739"/>
        <v>0</v>
      </c>
      <c r="DI75" s="95">
        <f t="shared" si="740"/>
        <v>0</v>
      </c>
      <c r="DJ75" s="95">
        <f t="shared" si="741"/>
        <v>0</v>
      </c>
      <c r="DK75" s="95">
        <f t="shared" si="742"/>
        <v>0</v>
      </c>
      <c r="DL75" s="95">
        <f t="shared" si="743"/>
        <v>0</v>
      </c>
      <c r="DM75" s="67">
        <f t="shared" si="744"/>
        <v>0</v>
      </c>
      <c r="DN75" s="95">
        <f t="shared" si="745"/>
        <v>0</v>
      </c>
      <c r="DO75" s="95">
        <f t="shared" si="746"/>
        <v>0</v>
      </c>
      <c r="DP75" s="95">
        <f t="shared" si="747"/>
        <v>0</v>
      </c>
      <c r="DQ75" s="95">
        <f t="shared" si="748"/>
        <v>0</v>
      </c>
      <c r="DR75" s="95">
        <f t="shared" si="749"/>
        <v>0</v>
      </c>
      <c r="DS75" s="95">
        <f t="shared" si="750"/>
        <v>0</v>
      </c>
      <c r="DT75" s="95">
        <f t="shared" si="751"/>
        <v>0</v>
      </c>
      <c r="DU75" s="95">
        <f t="shared" si="752"/>
        <v>0</v>
      </c>
      <c r="DV75" s="67">
        <f t="shared" si="753"/>
        <v>0</v>
      </c>
    </row>
    <row r="76" spans="1:126" s="2" customFormat="1" hidden="1" x14ac:dyDescent="0.25">
      <c r="A76" s="343" t="s">
        <v>206</v>
      </c>
      <c r="B76" s="124"/>
      <c r="C76" s="142"/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8"/>
      <c r="Q76" s="8"/>
      <c r="R76" s="147"/>
      <c r="S76" s="147"/>
      <c r="T76" s="147"/>
      <c r="U76" s="147"/>
      <c r="V76" s="147"/>
      <c r="W76" s="147"/>
      <c r="X76" s="147"/>
      <c r="Y76" s="147">
        <f t="shared" si="720"/>
        <v>0</v>
      </c>
      <c r="Z76" s="147">
        <f t="shared" si="721"/>
        <v>0</v>
      </c>
      <c r="AA76" s="9">
        <f t="shared" si="722"/>
        <v>0</v>
      </c>
      <c r="AB76" s="9">
        <f t="shared" si="722"/>
        <v>0</v>
      </c>
      <c r="AC76" s="9">
        <f t="shared" si="722"/>
        <v>0</v>
      </c>
      <c r="AD76" s="9">
        <f t="shared" si="723"/>
        <v>0</v>
      </c>
      <c r="AE76" s="241"/>
      <c r="AF76" s="241"/>
      <c r="AG76" s="241"/>
      <c r="AH76" s="70">
        <f t="shared" si="754"/>
        <v>0</v>
      </c>
      <c r="AI76" s="241"/>
      <c r="AJ76" s="241"/>
      <c r="AK76" s="241"/>
      <c r="AL76" s="70">
        <f t="shared" si="755"/>
        <v>0</v>
      </c>
      <c r="AM76" s="241"/>
      <c r="AN76" s="241"/>
      <c r="AO76" s="241"/>
      <c r="AP76" s="70">
        <f t="shared" si="756"/>
        <v>0</v>
      </c>
      <c r="AQ76" s="241"/>
      <c r="AR76" s="241"/>
      <c r="AS76" s="241"/>
      <c r="AT76" s="70">
        <f t="shared" si="757"/>
        <v>0</v>
      </c>
      <c r="AU76" s="241"/>
      <c r="AV76" s="241"/>
      <c r="AW76" s="241"/>
      <c r="AX76" s="70">
        <f t="shared" si="758"/>
        <v>0</v>
      </c>
      <c r="AY76" s="241"/>
      <c r="AZ76" s="241"/>
      <c r="BA76" s="241"/>
      <c r="BB76" s="70">
        <f t="shared" si="759"/>
        <v>0</v>
      </c>
      <c r="BC76" s="241"/>
      <c r="BD76" s="241"/>
      <c r="BE76" s="241"/>
      <c r="BF76" s="70">
        <f t="shared" si="760"/>
        <v>0</v>
      </c>
      <c r="BG76" s="241"/>
      <c r="BH76" s="241"/>
      <c r="BI76" s="241"/>
      <c r="BJ76" s="70">
        <f t="shared" si="761"/>
        <v>0</v>
      </c>
      <c r="BK76" s="63">
        <f t="shared" si="724"/>
        <v>0</v>
      </c>
      <c r="BL76" s="127" t="str">
        <f t="shared" si="725"/>
        <v/>
      </c>
      <c r="BM76" s="14">
        <f t="shared" si="726"/>
        <v>0</v>
      </c>
      <c r="BN76" s="14">
        <f t="shared" si="727"/>
        <v>0</v>
      </c>
      <c r="BO76" s="14">
        <f t="shared" si="728"/>
        <v>0</v>
      </c>
      <c r="BP76" s="14">
        <f t="shared" si="729"/>
        <v>0</v>
      </c>
      <c r="BQ76" s="14">
        <f t="shared" si="730"/>
        <v>0</v>
      </c>
      <c r="BR76" s="14">
        <f t="shared" si="731"/>
        <v>0</v>
      </c>
      <c r="BS76" s="14">
        <f t="shared" si="732"/>
        <v>0</v>
      </c>
      <c r="BT76" s="14">
        <f t="shared" si="733"/>
        <v>0</v>
      </c>
      <c r="BU76" s="92">
        <f t="shared" si="734"/>
        <v>0</v>
      </c>
      <c r="BX76"/>
      <c r="BY76"/>
      <c r="BZ76"/>
      <c r="CA76"/>
      <c r="CB76"/>
      <c r="CC76"/>
      <c r="CD76"/>
      <c r="CE76"/>
      <c r="CF76" s="217"/>
      <c r="CG76" s="230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D76" s="66">
        <f t="shared" si="735"/>
        <v>0</v>
      </c>
      <c r="DE76" s="95">
        <f t="shared" si="736"/>
        <v>0</v>
      </c>
      <c r="DF76" s="95">
        <f t="shared" si="737"/>
        <v>0</v>
      </c>
      <c r="DG76" s="95">
        <f t="shared" si="738"/>
        <v>0</v>
      </c>
      <c r="DH76" s="95">
        <f t="shared" si="739"/>
        <v>0</v>
      </c>
      <c r="DI76" s="95">
        <f t="shared" si="740"/>
        <v>0</v>
      </c>
      <c r="DJ76" s="95">
        <f t="shared" si="741"/>
        <v>0</v>
      </c>
      <c r="DK76" s="95">
        <f t="shared" si="742"/>
        <v>0</v>
      </c>
      <c r="DL76" s="95">
        <f t="shared" si="743"/>
        <v>0</v>
      </c>
      <c r="DM76" s="67">
        <f t="shared" si="744"/>
        <v>0</v>
      </c>
      <c r="DN76" s="95">
        <f t="shared" si="745"/>
        <v>0</v>
      </c>
      <c r="DO76" s="95">
        <f t="shared" si="746"/>
        <v>0</v>
      </c>
      <c r="DP76" s="95">
        <f t="shared" si="747"/>
        <v>0</v>
      </c>
      <c r="DQ76" s="95">
        <f t="shared" si="748"/>
        <v>0</v>
      </c>
      <c r="DR76" s="95">
        <f t="shared" si="749"/>
        <v>0</v>
      </c>
      <c r="DS76" s="95">
        <f t="shared" si="750"/>
        <v>0</v>
      </c>
      <c r="DT76" s="95">
        <f t="shared" si="751"/>
        <v>0</v>
      </c>
      <c r="DU76" s="95">
        <f t="shared" si="752"/>
        <v>0</v>
      </c>
      <c r="DV76" s="67">
        <f t="shared" si="753"/>
        <v>0</v>
      </c>
    </row>
    <row r="77" spans="1:126" s="2" customFormat="1" hidden="1" x14ac:dyDescent="0.25">
      <c r="A77" s="343" t="s">
        <v>207</v>
      </c>
      <c r="B77" s="124"/>
      <c r="C77" s="142"/>
      <c r="D77" s="147"/>
      <c r="E77" s="147"/>
      <c r="F77" s="147"/>
      <c r="G77" s="147"/>
      <c r="H77" s="147"/>
      <c r="I77" s="147"/>
      <c r="J77" s="147"/>
      <c r="K77" s="147"/>
      <c r="L77" s="147"/>
      <c r="M77" s="147"/>
      <c r="N77" s="147"/>
      <c r="O77" s="147"/>
      <c r="P77" s="8"/>
      <c r="Q77" s="8"/>
      <c r="R77" s="147"/>
      <c r="S77" s="147"/>
      <c r="T77" s="147"/>
      <c r="U77" s="147"/>
      <c r="V77" s="147"/>
      <c r="W77" s="147"/>
      <c r="X77" s="147"/>
      <c r="Y77" s="147">
        <f t="shared" si="720"/>
        <v>0</v>
      </c>
      <c r="Z77" s="147">
        <f t="shared" si="721"/>
        <v>0</v>
      </c>
      <c r="AA77" s="9">
        <f t="shared" si="722"/>
        <v>0</v>
      </c>
      <c r="AB77" s="9">
        <f t="shared" si="722"/>
        <v>0</v>
      </c>
      <c r="AC77" s="9">
        <f t="shared" si="722"/>
        <v>0</v>
      </c>
      <c r="AD77" s="9">
        <f t="shared" si="723"/>
        <v>0</v>
      </c>
      <c r="AE77" s="241"/>
      <c r="AF77" s="241"/>
      <c r="AG77" s="241"/>
      <c r="AH77" s="70">
        <f t="shared" si="754"/>
        <v>0</v>
      </c>
      <c r="AI77" s="241"/>
      <c r="AJ77" s="241"/>
      <c r="AK77" s="241"/>
      <c r="AL77" s="70">
        <f t="shared" si="755"/>
        <v>0</v>
      </c>
      <c r="AM77" s="241"/>
      <c r="AN77" s="241"/>
      <c r="AO77" s="241"/>
      <c r="AP77" s="70">
        <f t="shared" si="756"/>
        <v>0</v>
      </c>
      <c r="AQ77" s="241"/>
      <c r="AR77" s="241"/>
      <c r="AS77" s="241"/>
      <c r="AT77" s="70">
        <f t="shared" si="757"/>
        <v>0</v>
      </c>
      <c r="AU77" s="241"/>
      <c r="AV77" s="241"/>
      <c r="AW77" s="241"/>
      <c r="AX77" s="70">
        <f t="shared" si="758"/>
        <v>0</v>
      </c>
      <c r="AY77" s="241"/>
      <c r="AZ77" s="241"/>
      <c r="BA77" s="241"/>
      <c r="BB77" s="70">
        <f t="shared" si="759"/>
        <v>0</v>
      </c>
      <c r="BC77" s="241"/>
      <c r="BD77" s="241"/>
      <c r="BE77" s="241"/>
      <c r="BF77" s="70">
        <f t="shared" si="760"/>
        <v>0</v>
      </c>
      <c r="BG77" s="241"/>
      <c r="BH77" s="241"/>
      <c r="BI77" s="241"/>
      <c r="BJ77" s="70">
        <f t="shared" si="761"/>
        <v>0</v>
      </c>
      <c r="BK77" s="63">
        <f t="shared" si="724"/>
        <v>0</v>
      </c>
      <c r="BL77" s="127" t="str">
        <f t="shared" si="725"/>
        <v/>
      </c>
      <c r="BM77" s="14">
        <f t="shared" si="726"/>
        <v>0</v>
      </c>
      <c r="BN77" s="14">
        <f t="shared" si="727"/>
        <v>0</v>
      </c>
      <c r="BO77" s="14">
        <f t="shared" si="728"/>
        <v>0</v>
      </c>
      <c r="BP77" s="14">
        <f t="shared" si="729"/>
        <v>0</v>
      </c>
      <c r="BQ77" s="14">
        <f t="shared" si="730"/>
        <v>0</v>
      </c>
      <c r="BR77" s="14">
        <f t="shared" si="731"/>
        <v>0</v>
      </c>
      <c r="BS77" s="14">
        <f t="shared" si="732"/>
        <v>0</v>
      </c>
      <c r="BT77" s="14">
        <f t="shared" si="733"/>
        <v>0</v>
      </c>
      <c r="BU77" s="92">
        <f t="shared" si="734"/>
        <v>0</v>
      </c>
      <c r="BX77"/>
      <c r="BY77"/>
      <c r="BZ77"/>
      <c r="CA77"/>
      <c r="CB77"/>
      <c r="CC77"/>
      <c r="CD77"/>
      <c r="CE77"/>
      <c r="CF77" s="217"/>
      <c r="CG77" s="230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D77" s="66">
        <f t="shared" si="735"/>
        <v>0</v>
      </c>
      <c r="DE77" s="95">
        <f t="shared" si="736"/>
        <v>0</v>
      </c>
      <c r="DF77" s="95">
        <f t="shared" si="737"/>
        <v>0</v>
      </c>
      <c r="DG77" s="95">
        <f t="shared" si="738"/>
        <v>0</v>
      </c>
      <c r="DH77" s="95">
        <f t="shared" si="739"/>
        <v>0</v>
      </c>
      <c r="DI77" s="95">
        <f t="shared" si="740"/>
        <v>0</v>
      </c>
      <c r="DJ77" s="95">
        <f t="shared" si="741"/>
        <v>0</v>
      </c>
      <c r="DK77" s="95">
        <f t="shared" si="742"/>
        <v>0</v>
      </c>
      <c r="DL77" s="95">
        <f t="shared" si="743"/>
        <v>0</v>
      </c>
      <c r="DM77" s="67">
        <f t="shared" si="744"/>
        <v>0</v>
      </c>
      <c r="DN77" s="95">
        <f t="shared" si="745"/>
        <v>0</v>
      </c>
      <c r="DO77" s="95">
        <f t="shared" si="746"/>
        <v>0</v>
      </c>
      <c r="DP77" s="95">
        <f t="shared" si="747"/>
        <v>0</v>
      </c>
      <c r="DQ77" s="95">
        <f t="shared" si="748"/>
        <v>0</v>
      </c>
      <c r="DR77" s="95">
        <f t="shared" si="749"/>
        <v>0</v>
      </c>
      <c r="DS77" s="95">
        <f t="shared" si="750"/>
        <v>0</v>
      </c>
      <c r="DT77" s="95">
        <f t="shared" si="751"/>
        <v>0</v>
      </c>
      <c r="DU77" s="95">
        <f t="shared" si="752"/>
        <v>0</v>
      </c>
      <c r="DV77" s="67">
        <f t="shared" si="753"/>
        <v>0</v>
      </c>
    </row>
    <row r="78" spans="1:126" s="2" customFormat="1" hidden="1" x14ac:dyDescent="0.25">
      <c r="A78" s="343" t="s">
        <v>208</v>
      </c>
      <c r="B78" s="124"/>
      <c r="C78" s="142"/>
      <c r="D78" s="147"/>
      <c r="E78" s="147"/>
      <c r="F78" s="147"/>
      <c r="G78" s="147"/>
      <c r="H78" s="147"/>
      <c r="I78" s="147"/>
      <c r="J78" s="147"/>
      <c r="K78" s="147"/>
      <c r="L78" s="147"/>
      <c r="M78" s="147"/>
      <c r="N78" s="147"/>
      <c r="O78" s="147"/>
      <c r="P78" s="8"/>
      <c r="Q78" s="8"/>
      <c r="R78" s="147"/>
      <c r="S78" s="147"/>
      <c r="T78" s="147"/>
      <c r="U78" s="147"/>
      <c r="V78" s="147"/>
      <c r="W78" s="147"/>
      <c r="X78" s="147"/>
      <c r="Y78" s="147">
        <f t="shared" si="720"/>
        <v>0</v>
      </c>
      <c r="Z78" s="147">
        <f t="shared" si="721"/>
        <v>0</v>
      </c>
      <c r="AA78" s="9">
        <f t="shared" si="722"/>
        <v>0</v>
      </c>
      <c r="AB78" s="9">
        <f t="shared" si="722"/>
        <v>0</v>
      </c>
      <c r="AC78" s="9">
        <f t="shared" si="722"/>
        <v>0</v>
      </c>
      <c r="AD78" s="9">
        <f t="shared" si="723"/>
        <v>0</v>
      </c>
      <c r="AE78" s="241"/>
      <c r="AF78" s="241"/>
      <c r="AG78" s="241"/>
      <c r="AH78" s="70">
        <f t="shared" si="754"/>
        <v>0</v>
      </c>
      <c r="AI78" s="241"/>
      <c r="AJ78" s="241"/>
      <c r="AK78" s="241"/>
      <c r="AL78" s="70">
        <f t="shared" si="755"/>
        <v>0</v>
      </c>
      <c r="AM78" s="241"/>
      <c r="AN78" s="241"/>
      <c r="AO78" s="241"/>
      <c r="AP78" s="70">
        <f t="shared" si="756"/>
        <v>0</v>
      </c>
      <c r="AQ78" s="241"/>
      <c r="AR78" s="241"/>
      <c r="AS78" s="241"/>
      <c r="AT78" s="70">
        <f t="shared" si="757"/>
        <v>0</v>
      </c>
      <c r="AU78" s="241"/>
      <c r="AV78" s="241"/>
      <c r="AW78" s="241"/>
      <c r="AX78" s="70">
        <f t="shared" si="758"/>
        <v>0</v>
      </c>
      <c r="AY78" s="241"/>
      <c r="AZ78" s="241"/>
      <c r="BA78" s="241"/>
      <c r="BB78" s="70">
        <f t="shared" si="759"/>
        <v>0</v>
      </c>
      <c r="BC78" s="241"/>
      <c r="BD78" s="241"/>
      <c r="BE78" s="241"/>
      <c r="BF78" s="70">
        <f t="shared" si="760"/>
        <v>0</v>
      </c>
      <c r="BG78" s="241"/>
      <c r="BH78" s="241"/>
      <c r="BI78" s="241"/>
      <c r="BJ78" s="70">
        <f t="shared" si="761"/>
        <v>0</v>
      </c>
      <c r="BK78" s="63">
        <f t="shared" si="724"/>
        <v>0</v>
      </c>
      <c r="BL78" s="127" t="str">
        <f t="shared" si="725"/>
        <v/>
      </c>
      <c r="BM78" s="14">
        <f t="shared" si="726"/>
        <v>0</v>
      </c>
      <c r="BN78" s="14">
        <f t="shared" si="727"/>
        <v>0</v>
      </c>
      <c r="BO78" s="14">
        <f t="shared" si="728"/>
        <v>0</v>
      </c>
      <c r="BP78" s="14">
        <f t="shared" si="729"/>
        <v>0</v>
      </c>
      <c r="BQ78" s="14">
        <f t="shared" si="730"/>
        <v>0</v>
      </c>
      <c r="BR78" s="14">
        <f t="shared" si="731"/>
        <v>0</v>
      </c>
      <c r="BS78" s="14">
        <f t="shared" si="732"/>
        <v>0</v>
      </c>
      <c r="BT78" s="14">
        <f t="shared" si="733"/>
        <v>0</v>
      </c>
      <c r="BU78" s="92">
        <f t="shared" si="734"/>
        <v>0</v>
      </c>
      <c r="BX78"/>
      <c r="BY78"/>
      <c r="BZ78"/>
      <c r="CA78"/>
      <c r="CB78"/>
      <c r="CC78"/>
      <c r="CD78"/>
      <c r="CE78"/>
      <c r="CF78" s="217"/>
      <c r="CG78" s="230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D78" s="66">
        <f t="shared" si="735"/>
        <v>0</v>
      </c>
      <c r="DE78" s="95">
        <f t="shared" si="736"/>
        <v>0</v>
      </c>
      <c r="DF78" s="95">
        <f t="shared" si="737"/>
        <v>0</v>
      </c>
      <c r="DG78" s="95">
        <f t="shared" si="738"/>
        <v>0</v>
      </c>
      <c r="DH78" s="95">
        <f t="shared" si="739"/>
        <v>0</v>
      </c>
      <c r="DI78" s="95">
        <f t="shared" si="740"/>
        <v>0</v>
      </c>
      <c r="DJ78" s="95">
        <f t="shared" si="741"/>
        <v>0</v>
      </c>
      <c r="DK78" s="95">
        <f t="shared" si="742"/>
        <v>0</v>
      </c>
      <c r="DL78" s="95">
        <f t="shared" si="743"/>
        <v>0</v>
      </c>
      <c r="DM78" s="67">
        <f t="shared" si="744"/>
        <v>0</v>
      </c>
      <c r="DN78" s="95">
        <f t="shared" si="745"/>
        <v>0</v>
      </c>
      <c r="DO78" s="95">
        <f t="shared" si="746"/>
        <v>0</v>
      </c>
      <c r="DP78" s="95">
        <f t="shared" si="747"/>
        <v>0</v>
      </c>
      <c r="DQ78" s="95">
        <f t="shared" si="748"/>
        <v>0</v>
      </c>
      <c r="DR78" s="95">
        <f t="shared" si="749"/>
        <v>0</v>
      </c>
      <c r="DS78" s="95">
        <f t="shared" si="750"/>
        <v>0</v>
      </c>
      <c r="DT78" s="95">
        <f t="shared" si="751"/>
        <v>0</v>
      </c>
      <c r="DU78" s="95">
        <f t="shared" si="752"/>
        <v>0</v>
      </c>
      <c r="DV78" s="67">
        <f t="shared" si="753"/>
        <v>0</v>
      </c>
    </row>
    <row r="79" spans="1:126" s="2" customFormat="1" hidden="1" x14ac:dyDescent="0.25">
      <c r="A79" s="343" t="s">
        <v>209</v>
      </c>
      <c r="B79" s="124"/>
      <c r="C79" s="142"/>
      <c r="D79" s="147"/>
      <c r="E79" s="147"/>
      <c r="F79" s="147"/>
      <c r="G79" s="147"/>
      <c r="H79" s="147"/>
      <c r="I79" s="147"/>
      <c r="J79" s="147"/>
      <c r="K79" s="147"/>
      <c r="L79" s="147"/>
      <c r="M79" s="147"/>
      <c r="N79" s="147"/>
      <c r="O79" s="147"/>
      <c r="P79" s="8"/>
      <c r="Q79" s="8"/>
      <c r="R79" s="147"/>
      <c r="S79" s="147"/>
      <c r="T79" s="147"/>
      <c r="U79" s="147"/>
      <c r="V79" s="147"/>
      <c r="W79" s="147"/>
      <c r="X79" s="147"/>
      <c r="Y79" s="147">
        <f t="shared" si="720"/>
        <v>0</v>
      </c>
      <c r="Z79" s="147">
        <f t="shared" si="721"/>
        <v>0</v>
      </c>
      <c r="AA79" s="9">
        <f t="shared" si="722"/>
        <v>0</v>
      </c>
      <c r="AB79" s="9">
        <f t="shared" si="722"/>
        <v>0</v>
      </c>
      <c r="AC79" s="9">
        <f t="shared" si="722"/>
        <v>0</v>
      </c>
      <c r="AD79" s="9">
        <f t="shared" si="723"/>
        <v>0</v>
      </c>
      <c r="AE79" s="241"/>
      <c r="AF79" s="241"/>
      <c r="AG79" s="241"/>
      <c r="AH79" s="70">
        <f t="shared" si="754"/>
        <v>0</v>
      </c>
      <c r="AI79" s="241"/>
      <c r="AJ79" s="241"/>
      <c r="AK79" s="241"/>
      <c r="AL79" s="70">
        <f t="shared" si="755"/>
        <v>0</v>
      </c>
      <c r="AM79" s="241"/>
      <c r="AN79" s="241"/>
      <c r="AO79" s="241"/>
      <c r="AP79" s="70">
        <f t="shared" si="756"/>
        <v>0</v>
      </c>
      <c r="AQ79" s="241"/>
      <c r="AR79" s="241"/>
      <c r="AS79" s="241"/>
      <c r="AT79" s="70">
        <f t="shared" si="757"/>
        <v>0</v>
      </c>
      <c r="AU79" s="241"/>
      <c r="AV79" s="241"/>
      <c r="AW79" s="241"/>
      <c r="AX79" s="70">
        <f t="shared" si="758"/>
        <v>0</v>
      </c>
      <c r="AY79" s="241"/>
      <c r="AZ79" s="241"/>
      <c r="BA79" s="241"/>
      <c r="BB79" s="70">
        <f t="shared" si="759"/>
        <v>0</v>
      </c>
      <c r="BC79" s="241"/>
      <c r="BD79" s="241"/>
      <c r="BE79" s="241"/>
      <c r="BF79" s="70">
        <f t="shared" si="760"/>
        <v>0</v>
      </c>
      <c r="BG79" s="241"/>
      <c r="BH79" s="241"/>
      <c r="BI79" s="241"/>
      <c r="BJ79" s="70">
        <f t="shared" si="761"/>
        <v>0</v>
      </c>
      <c r="BK79" s="63">
        <f t="shared" si="724"/>
        <v>0</v>
      </c>
      <c r="BL79" s="127" t="str">
        <f t="shared" si="725"/>
        <v/>
      </c>
      <c r="BM79" s="14">
        <f t="shared" si="726"/>
        <v>0</v>
      </c>
      <c r="BN79" s="14">
        <f t="shared" si="727"/>
        <v>0</v>
      </c>
      <c r="BO79" s="14">
        <f t="shared" si="728"/>
        <v>0</v>
      </c>
      <c r="BP79" s="14">
        <f t="shared" si="729"/>
        <v>0</v>
      </c>
      <c r="BQ79" s="14">
        <f t="shared" si="730"/>
        <v>0</v>
      </c>
      <c r="BR79" s="14">
        <f t="shared" si="731"/>
        <v>0</v>
      </c>
      <c r="BS79" s="14">
        <f t="shared" si="732"/>
        <v>0</v>
      </c>
      <c r="BT79" s="14">
        <f t="shared" si="733"/>
        <v>0</v>
      </c>
      <c r="BU79" s="92">
        <f t="shared" si="734"/>
        <v>0</v>
      </c>
      <c r="BX79"/>
      <c r="BY79"/>
      <c r="BZ79"/>
      <c r="CA79"/>
      <c r="CB79"/>
      <c r="CC79"/>
      <c r="CD79"/>
      <c r="CE79"/>
      <c r="CF79" s="217"/>
      <c r="CG79" s="230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D79" s="66">
        <f t="shared" si="735"/>
        <v>0</v>
      </c>
      <c r="DE79" s="95">
        <f t="shared" si="736"/>
        <v>0</v>
      </c>
      <c r="DF79" s="95">
        <f t="shared" si="737"/>
        <v>0</v>
      </c>
      <c r="DG79" s="95">
        <f t="shared" si="738"/>
        <v>0</v>
      </c>
      <c r="DH79" s="95">
        <f t="shared" si="739"/>
        <v>0</v>
      </c>
      <c r="DI79" s="95">
        <f t="shared" si="740"/>
        <v>0</v>
      </c>
      <c r="DJ79" s="95">
        <f t="shared" si="741"/>
        <v>0</v>
      </c>
      <c r="DK79" s="95">
        <f t="shared" si="742"/>
        <v>0</v>
      </c>
      <c r="DL79" s="95">
        <f t="shared" si="743"/>
        <v>0</v>
      </c>
      <c r="DM79" s="67">
        <f t="shared" si="744"/>
        <v>0</v>
      </c>
      <c r="DN79" s="95">
        <f t="shared" si="745"/>
        <v>0</v>
      </c>
      <c r="DO79" s="95">
        <f t="shared" si="746"/>
        <v>0</v>
      </c>
      <c r="DP79" s="95">
        <f t="shared" si="747"/>
        <v>0</v>
      </c>
      <c r="DQ79" s="95">
        <f t="shared" si="748"/>
        <v>0</v>
      </c>
      <c r="DR79" s="95">
        <f t="shared" si="749"/>
        <v>0</v>
      </c>
      <c r="DS79" s="95">
        <f t="shared" si="750"/>
        <v>0</v>
      </c>
      <c r="DT79" s="95">
        <f t="shared" si="751"/>
        <v>0</v>
      </c>
      <c r="DU79" s="95">
        <f t="shared" si="752"/>
        <v>0</v>
      </c>
      <c r="DV79" s="67">
        <f t="shared" si="753"/>
        <v>0</v>
      </c>
    </row>
    <row r="80" spans="1:126" s="2" customFormat="1" x14ac:dyDescent="0.25">
      <c r="A80" s="141"/>
      <c r="B80" s="327" t="s">
        <v>231</v>
      </c>
      <c r="C80" s="199"/>
      <c r="D80" s="195"/>
      <c r="E80" s="195"/>
      <c r="F80" s="195"/>
      <c r="G80" s="195"/>
      <c r="H80" s="195"/>
      <c r="I80" s="195"/>
      <c r="J80" s="195"/>
      <c r="K80" s="195"/>
      <c r="L80" s="195"/>
      <c r="M80" s="195"/>
      <c r="N80" s="195"/>
      <c r="O80" s="195"/>
      <c r="P80" s="184"/>
      <c r="Q80" s="184"/>
      <c r="R80" s="195"/>
      <c r="S80" s="195"/>
      <c r="T80" s="195"/>
      <c r="U80" s="195"/>
      <c r="V80" s="195"/>
      <c r="W80" s="195"/>
      <c r="X80" s="202"/>
      <c r="Y80" s="147">
        <f>SUM(Y72:Y79)</f>
        <v>90</v>
      </c>
      <c r="Z80" s="147">
        <f t="shared" ref="Z80:AD80" si="762">SUM(Z72:Z79)</f>
        <v>3</v>
      </c>
      <c r="AA80" s="147">
        <f t="shared" si="762"/>
        <v>0</v>
      </c>
      <c r="AB80" s="147">
        <f t="shared" si="762"/>
        <v>0</v>
      </c>
      <c r="AC80" s="147">
        <f t="shared" si="762"/>
        <v>0</v>
      </c>
      <c r="AD80" s="147">
        <f t="shared" si="762"/>
        <v>90</v>
      </c>
      <c r="AE80" s="249"/>
      <c r="AF80" s="249"/>
      <c r="AG80" s="249"/>
      <c r="AH80" s="70">
        <f t="shared" ref="AH80" si="763">SUM(AH72:AH79)</f>
        <v>0</v>
      </c>
      <c r="AI80" s="249"/>
      <c r="AJ80" s="249"/>
      <c r="AK80" s="249"/>
      <c r="AL80" s="70">
        <f t="shared" ref="AL80" si="764">SUM(AL72:AL79)</f>
        <v>0</v>
      </c>
      <c r="AM80" s="249"/>
      <c r="AN80" s="249"/>
      <c r="AO80" s="249"/>
      <c r="AP80" s="70">
        <f t="shared" ref="AP80" si="765">SUM(AP72:AP79)</f>
        <v>0</v>
      </c>
      <c r="AQ80" s="249"/>
      <c r="AR80" s="249"/>
      <c r="AS80" s="249"/>
      <c r="AT80" s="70">
        <f t="shared" ref="AT80" si="766">SUM(AT72:AT79)</f>
        <v>0</v>
      </c>
      <c r="AU80" s="249"/>
      <c r="AV80" s="249"/>
      <c r="AW80" s="249"/>
      <c r="AX80" s="70">
        <f t="shared" ref="AX80" si="767">SUM(AX72:AX79)</f>
        <v>0</v>
      </c>
      <c r="AY80" s="249"/>
      <c r="AZ80" s="249"/>
      <c r="BA80" s="249"/>
      <c r="BB80" s="70">
        <f t="shared" ref="BB80" si="768">SUM(BB72:BB79)</f>
        <v>1</v>
      </c>
      <c r="BC80" s="249"/>
      <c r="BD80" s="249"/>
      <c r="BE80" s="249"/>
      <c r="BF80" s="70">
        <f t="shared" ref="BF80" si="769">SUM(BF72:BF79)</f>
        <v>1</v>
      </c>
      <c r="BG80" s="249"/>
      <c r="BH80" s="249"/>
      <c r="BI80" s="249"/>
      <c r="BJ80" s="70">
        <f t="shared" ref="BJ80" si="770">SUM(BJ72:BJ79)</f>
        <v>1</v>
      </c>
      <c r="BK80" s="71"/>
      <c r="BL80" s="24"/>
      <c r="BM80" s="53"/>
      <c r="BN80" s="53"/>
      <c r="BO80" s="53"/>
      <c r="BP80" s="53"/>
      <c r="BQ80" s="53"/>
      <c r="BR80" s="53"/>
      <c r="BS80" s="53"/>
      <c r="BT80" s="53"/>
      <c r="BU80" s="53"/>
      <c r="CF80" s="209"/>
      <c r="CG80" s="23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D80" s="2">
        <f>SUM(DE80:DL80)</f>
        <v>0</v>
      </c>
      <c r="DE80" s="140">
        <f>COUNTIF(DE72:DE79,"&gt;0")</f>
        <v>0</v>
      </c>
      <c r="DF80" s="140">
        <f t="shared" ref="DF80:DL80" si="771">COUNTIF(DF72:DF79,"&gt;0")</f>
        <v>0</v>
      </c>
      <c r="DG80" s="140">
        <f t="shared" si="771"/>
        <v>0</v>
      </c>
      <c r="DH80" s="140">
        <f t="shared" si="771"/>
        <v>0</v>
      </c>
      <c r="DI80" s="140">
        <f t="shared" si="771"/>
        <v>0</v>
      </c>
      <c r="DJ80" s="140">
        <f t="shared" si="771"/>
        <v>0</v>
      </c>
      <c r="DK80" s="140">
        <f t="shared" si="771"/>
        <v>0</v>
      </c>
      <c r="DL80" s="140">
        <f t="shared" si="771"/>
        <v>0</v>
      </c>
      <c r="DM80" s="2">
        <f>SUM(DN80:DU80)</f>
        <v>3</v>
      </c>
      <c r="DN80" s="140">
        <f t="shared" ref="DN80:DU80" si="772">COUNTIF(DN72:DN79,"&gt;0")</f>
        <v>0</v>
      </c>
      <c r="DO80" s="140">
        <f t="shared" si="772"/>
        <v>0</v>
      </c>
      <c r="DP80" s="140">
        <f t="shared" si="772"/>
        <v>0</v>
      </c>
      <c r="DQ80" s="140">
        <f t="shared" si="772"/>
        <v>0</v>
      </c>
      <c r="DR80" s="140">
        <f t="shared" si="772"/>
        <v>0</v>
      </c>
      <c r="DS80" s="140">
        <f t="shared" si="772"/>
        <v>1</v>
      </c>
      <c r="DT80" s="140">
        <f t="shared" si="772"/>
        <v>1</v>
      </c>
      <c r="DU80" s="140">
        <f t="shared" si="772"/>
        <v>1</v>
      </c>
      <c r="DV80" s="2">
        <f t="shared" ref="DV80" si="773">SUM(DV72:DV79)</f>
        <v>3</v>
      </c>
    </row>
    <row r="81" spans="1:126" s="2" customFormat="1" x14ac:dyDescent="0.25">
      <c r="A81" s="141"/>
      <c r="B81" s="162"/>
      <c r="C81" s="199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18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153"/>
      <c r="AE81" s="237"/>
      <c r="AF81" s="237"/>
      <c r="AG81" s="237"/>
      <c r="AH81" s="153"/>
      <c r="AI81" s="237"/>
      <c r="AJ81" s="237"/>
      <c r="AK81" s="237"/>
      <c r="AL81" s="153"/>
      <c r="AM81" s="237"/>
      <c r="AN81" s="237"/>
      <c r="AO81" s="237"/>
      <c r="AP81" s="153"/>
      <c r="AQ81" s="237"/>
      <c r="AR81" s="237"/>
      <c r="AS81" s="237"/>
      <c r="AT81" s="153"/>
      <c r="AU81" s="237"/>
      <c r="AV81" s="237"/>
      <c r="AW81" s="237"/>
      <c r="AX81" s="153"/>
      <c r="AY81" s="237"/>
      <c r="AZ81" s="237"/>
      <c r="BA81" s="237"/>
      <c r="BB81" s="153"/>
      <c r="BC81" s="237"/>
      <c r="BD81" s="237"/>
      <c r="BE81" s="237"/>
      <c r="BF81" s="153"/>
      <c r="BG81" s="237"/>
      <c r="BH81" s="237"/>
      <c r="BI81" s="237"/>
      <c r="BJ81" s="18"/>
      <c r="BK81" s="71"/>
      <c r="BL81" s="24"/>
      <c r="BM81" s="53"/>
      <c r="BN81" s="53"/>
      <c r="BO81" s="53"/>
      <c r="BP81" s="53"/>
      <c r="BQ81" s="53"/>
      <c r="BR81" s="53"/>
      <c r="BS81" s="53"/>
      <c r="BT81" s="53"/>
      <c r="BU81" s="53"/>
      <c r="CF81" s="209"/>
      <c r="CG81" s="222"/>
    </row>
    <row r="82" spans="1:126" s="2" customFormat="1" ht="13.5" customHeight="1" x14ac:dyDescent="0.25">
      <c r="A82" s="300" t="s">
        <v>210</v>
      </c>
      <c r="B82" s="334" t="s">
        <v>114</v>
      </c>
      <c r="C82" s="199"/>
      <c r="D82" s="200"/>
      <c r="E82" s="200"/>
      <c r="F82" s="200"/>
      <c r="G82" s="200"/>
      <c r="H82" s="200"/>
      <c r="I82" s="200"/>
      <c r="J82" s="200"/>
      <c r="K82" s="200"/>
      <c r="L82" s="200"/>
      <c r="M82" s="200"/>
      <c r="N82" s="200"/>
      <c r="O82" s="200"/>
      <c r="P82" s="153"/>
      <c r="Q82" s="153"/>
      <c r="R82" s="200"/>
      <c r="S82" s="200"/>
      <c r="T82" s="200"/>
      <c r="U82" s="200"/>
      <c r="V82" s="200"/>
      <c r="W82" s="200"/>
      <c r="X82" s="200"/>
      <c r="Y82" s="153"/>
      <c r="Z82" s="153"/>
      <c r="AA82" s="153"/>
      <c r="AB82" s="153"/>
      <c r="AC82" s="153"/>
      <c r="AD82" s="153"/>
      <c r="AE82" s="238"/>
      <c r="AF82" s="238"/>
      <c r="AG82" s="238"/>
      <c r="AH82" s="238"/>
      <c r="AI82" s="238"/>
      <c r="AJ82" s="238"/>
      <c r="AK82" s="238"/>
      <c r="AL82" s="238"/>
      <c r="AM82" s="238"/>
      <c r="AN82" s="238"/>
      <c r="AO82" s="238"/>
      <c r="AP82" s="238"/>
      <c r="AQ82" s="238"/>
      <c r="AR82" s="238"/>
      <c r="AS82" s="238"/>
      <c r="AT82" s="238"/>
      <c r="AU82" s="238"/>
      <c r="AV82" s="238"/>
      <c r="AW82" s="238"/>
      <c r="AX82" s="238"/>
      <c r="AY82" s="238"/>
      <c r="AZ82" s="238"/>
      <c r="BA82" s="238"/>
      <c r="BB82" s="238"/>
      <c r="BC82" s="238"/>
      <c r="BD82" s="238"/>
      <c r="BE82" s="238"/>
      <c r="BF82" s="238"/>
      <c r="BG82" s="238"/>
      <c r="BH82" s="238"/>
      <c r="BI82" s="238"/>
      <c r="BJ82" s="238"/>
      <c r="BK82" s="71"/>
      <c r="BL82" s="24"/>
      <c r="BM82" s="53"/>
      <c r="BN82" s="53"/>
      <c r="BO82" s="53"/>
      <c r="BP82" s="53"/>
      <c r="BQ82" s="53"/>
      <c r="BR82" s="53"/>
      <c r="BS82" s="53"/>
      <c r="BT82" s="53"/>
      <c r="BU82" s="53"/>
      <c r="CF82" s="209"/>
      <c r="CG82" s="222"/>
    </row>
    <row r="83" spans="1:126" s="2" customFormat="1" x14ac:dyDescent="0.25">
      <c r="A83" s="343" t="s">
        <v>211</v>
      </c>
      <c r="B83" s="536" t="s">
        <v>334</v>
      </c>
      <c r="C83" s="142" t="s">
        <v>128</v>
      </c>
      <c r="D83" s="320"/>
      <c r="E83" s="170"/>
      <c r="F83" s="170"/>
      <c r="G83" s="321"/>
      <c r="H83" s="188">
        <v>8</v>
      </c>
      <c r="I83" s="133"/>
      <c r="J83" s="133"/>
      <c r="K83" s="133"/>
      <c r="L83" s="133"/>
      <c r="M83" s="133"/>
      <c r="N83" s="133"/>
      <c r="O83" s="11"/>
      <c r="P83" s="147"/>
      <c r="Q83" s="147"/>
      <c r="R83" s="132"/>
      <c r="S83" s="133"/>
      <c r="T83" s="133"/>
      <c r="U83" s="133"/>
      <c r="V83" s="133"/>
      <c r="W83" s="133"/>
      <c r="X83" s="11"/>
      <c r="Y83" s="8">
        <v>135</v>
      </c>
      <c r="Z83" s="147">
        <f t="shared" ref="Z83:Z87" si="774">Y83/$BS$7</f>
        <v>4.5</v>
      </c>
      <c r="AA83" s="9">
        <f t="shared" ref="AA83:AC87" si="775">AE83*$BM$5+AI83*$BN$5+AM83*$BO$5+AQ83*$BP$5+AU83*$BQ$5+AY83*$BR$5+BC83*$BS$5+BG83*$BT$5</f>
        <v>0</v>
      </c>
      <c r="AB83" s="9">
        <f t="shared" si="775"/>
        <v>0</v>
      </c>
      <c r="AC83" s="9">
        <f t="shared" si="775"/>
        <v>0</v>
      </c>
      <c r="AD83" s="9">
        <f t="shared" ref="AD83:AD87" si="776">Y83-AA83</f>
        <v>135</v>
      </c>
      <c r="AE83" s="147">
        <v>0</v>
      </c>
      <c r="AF83" s="147">
        <v>0</v>
      </c>
      <c r="AG83" s="147">
        <v>0</v>
      </c>
      <c r="AH83" s="70">
        <f>BM83</f>
        <v>0</v>
      </c>
      <c r="AI83" s="147">
        <v>0</v>
      </c>
      <c r="AJ83" s="147">
        <v>0</v>
      </c>
      <c r="AK83" s="147">
        <v>0</v>
      </c>
      <c r="AL83" s="70">
        <f>BN83</f>
        <v>0</v>
      </c>
      <c r="AM83" s="147">
        <v>0</v>
      </c>
      <c r="AN83" s="147">
        <v>0</v>
      </c>
      <c r="AO83" s="147">
        <v>0</v>
      </c>
      <c r="AP83" s="70">
        <f>BO83</f>
        <v>0</v>
      </c>
      <c r="AQ83" s="147">
        <v>0</v>
      </c>
      <c r="AR83" s="147">
        <v>0</v>
      </c>
      <c r="AS83" s="147">
        <v>0</v>
      </c>
      <c r="AT83" s="70">
        <f>BP83</f>
        <v>0</v>
      </c>
      <c r="AU83" s="147">
        <v>0</v>
      </c>
      <c r="AV83" s="147">
        <v>0</v>
      </c>
      <c r="AW83" s="147">
        <v>0</v>
      </c>
      <c r="AX83" s="70">
        <f>BQ83</f>
        <v>0</v>
      </c>
      <c r="AY83" s="147">
        <v>0</v>
      </c>
      <c r="AZ83" s="147">
        <v>0</v>
      </c>
      <c r="BA83" s="147">
        <v>0</v>
      </c>
      <c r="BB83" s="70">
        <f>BR83</f>
        <v>0</v>
      </c>
      <c r="BC83" s="147">
        <v>0</v>
      </c>
      <c r="BD83" s="147">
        <v>0</v>
      </c>
      <c r="BE83" s="147">
        <v>0</v>
      </c>
      <c r="BF83" s="70">
        <f>BS83</f>
        <v>0</v>
      </c>
      <c r="BG83" s="147">
        <v>0</v>
      </c>
      <c r="BH83" s="147">
        <v>0</v>
      </c>
      <c r="BI83" s="147">
        <v>0</v>
      </c>
      <c r="BJ83" s="70">
        <f>BT83</f>
        <v>4.5</v>
      </c>
      <c r="BK83" s="63">
        <f t="shared" ref="BK83:BK88" si="777">IF(ISERROR(AD83/Y83),0,AD83/Y83)</f>
        <v>1</v>
      </c>
      <c r="BL83" s="19"/>
      <c r="BM83" s="14">
        <f>IF(OR(MID($D83,1,1)="1",MID($E83,1,1)="1",MID($F83,1,1)="1",MID($G83,1,1)="1",MID($H83,1,1)="1",MID($I83,1,1)="1",MID($J83,1,1)="1",MID($K83,1,1)="1",MID($M83,1,1)="1",MID($N83,1,1)="1",MID($O83,1,1)=1),$Z83/$DA83,0)</f>
        <v>0</v>
      </c>
      <c r="BN83" s="14">
        <f>IF(OR(MID($D83,1,1)="2",MID($E83,1,1)="2",MID($F83,1,1)="2",MID($G83,1,1)="2",MID($H83,1,1)="2",MID($I83,1,1)="2",MID($J83,1,1)="2",MID($K83,1,1)="2",MID($M83,1,1)="2",MID($N83,1,1)="2",MID($O83,1,1)=1),$Z83/$DA83,0)</f>
        <v>0</v>
      </c>
      <c r="BO83" s="14">
        <f>IF(OR(MID($D83,1,1)="3",MID($E83,1,1)="3",MID($F83,1,1)="3",MID($G83,1,1)="3",MID($H83,1,1)="3",MID($I83,1,1)="3",MID($J83,1,1)="3",MID($K83,1,1)="3",MID($M83,1,1)="3",MID($N83,1,1)="3",MID($O83,1,1)=1),$Z83/$DA83,0)</f>
        <v>0</v>
      </c>
      <c r="BP83" s="14">
        <f>IF(OR(MID($D83,1,1)="4",MID($E83,1,1)="4",MID($F83,1,1)="4",MID($G83,1,1)="4",MID($H83,1,1)="4",MID($I83,1,1)="4",MID($J83,1,1)="4",MID($K83,1,1)="4",MID($M83,1,1)="4",MID($N83,1,1)="4",MID($O83,1,1)=1),$Z83/$DA83,0)</f>
        <v>0</v>
      </c>
      <c r="BQ83" s="14">
        <f>IF(OR(MID($D83,1,1)="5",MID($E83,1,1)="5",MID($F83,1,1)="5",MID($G83,1,1)="5",MID($H83,1,1)="5",MID($I83,1,1)="5",MID($J83,1,1)="5",MID($K83,1,1)="5",MID($M83,1,1)="5",MID($N83,1,1)="5",MID($O83,1,1)=1),$Z83/$DA83,0)</f>
        <v>0</v>
      </c>
      <c r="BR83" s="14">
        <f>IF(OR(MID($D83,1,1)="6",MID($E83,1,1)="6",MID($F83,1,1)="6",MID($G83,1,1)="6",MID($H83,1,1)="6",MID($I83,1,1)="6",MID($J83,1,1)="6",MID($K83,1,1)="6",MID($M83,1,1)="6",MID($N83,1,1)="6",MID($O83,1,1)=1),$Z83/$DA83,0)</f>
        <v>0</v>
      </c>
      <c r="BS83" s="14">
        <f>IF(OR(MID($D83,1,1)="7",MID($E83,1,1)="7",MID($F83,1,1)="7",MID($G83,1,1)="7",MID($H83,1,1)="7",MID($I83,1,1)="7",MID($J83,1,1)="7",MID($K83,1,1)="7",MID($M83,1,1)="7",MID($N83,1,1)="7",MID($O83,1,1)=1),$Z83/$DA83,0)</f>
        <v>0</v>
      </c>
      <c r="BT83" s="14">
        <f>IF(OR(MID($D83,1,1)="8",MID($E83,1,1)="8",MID($F83,1,1)="8",MID($G83,1,1)="8",MID($H83,1,1)="8",MID($I83,1,1)="8",MID($J83,1,1)="8",MID($K83,1,1)="8",MID($M83,1,1)="8",MID($N83,1,1)="8",MID($O83,1,1)=1),$Z83/$DA83,0)</f>
        <v>4.5</v>
      </c>
      <c r="BU83" s="92">
        <f>SUM(BM83:BT83)</f>
        <v>4.5</v>
      </c>
      <c r="BX83"/>
      <c r="BY83"/>
      <c r="BZ83"/>
      <c r="CA83"/>
      <c r="CB83"/>
      <c r="CC83"/>
      <c r="CD83"/>
      <c r="CE83"/>
      <c r="CF83" s="217"/>
      <c r="CG83" s="227">
        <f t="shared" ref="CG83:CG88" si="778">MAX(BX83:CE83)</f>
        <v>0</v>
      </c>
      <c r="CI83"/>
      <c r="CJ83"/>
      <c r="CK83"/>
      <c r="CL83"/>
      <c r="CM83"/>
      <c r="CN83"/>
      <c r="CO83"/>
      <c r="CP83"/>
      <c r="CQ83"/>
      <c r="CR83" s="75">
        <f>IF(MID(H83,1,1)="1",1,0)+IF(MID(I83,1,1)="1",1,0)+IF(MID(J83,1,1)="1",1,0)+IF(MID(K83,1,1)="1",1,0)+IF(MID(M83,1,1)="1",1,0)+IF(MID(N83,1,1)="1",1,0)+IF(MID(O83,1,1)="1",1,0)</f>
        <v>0</v>
      </c>
      <c r="CS83" s="75">
        <f>IF(MID(H83,1,1)="2",1,0)+IF(MID(I83,1,1)="2",1,0)+IF(MID(J83,1,1)="2",1,0)+IF(MID(K83,1,1)="2",1,0)+IF(MID(M83,1,1)="2",1,0)+IF(MID(N83,1,1)="2",1,0)+IF(MID(O83,1,1)="2",1,0)</f>
        <v>0</v>
      </c>
      <c r="CT83" s="76">
        <f>IF(MID(H83,1,1)="3",1,0)+IF(MID(I83,1,1)="3",1,0)+IF(MID(J83,1,1)="3",1,0)+IF(MID(K83,1,1)="3",1,0)+IF(MID(M83,1,1)="3",1,0)+IF(MID(N83,1,1)="3",1,0)+IF(MID(O83,1,1)="3",1,0)</f>
        <v>0</v>
      </c>
      <c r="CU83" s="75">
        <f>IF(MID(H83,1,1)="4",1,0)+IF(MID(I83,1,1)="4",1,0)+IF(MID(J83,1,1)="4",1,0)+IF(MID(K83,1,1)="4",1,0)+IF(MID(M83,1,1)="4",1,0)+IF(MID(N83,1,1)="4",1,0)+IF(MID(O83,1,1)="4",1,0)</f>
        <v>0</v>
      </c>
      <c r="CV83" s="75">
        <f>IF(MID(H83,1,1)="5",1,0)+IF(MID(I83,1,1)="5",1,0)+IF(MID(J83,1,1)="5",1,0)+IF(MID(K83,1,1)="5",1,0)+IF(MID(M83,1,1)="5",1,0)+IF(MID(N83,1,1)="5",1,0)+IF(MID(O83,1,1)="5",1,0)</f>
        <v>0</v>
      </c>
      <c r="CW83" s="75">
        <f>IF(MID(H83,1,1)="6",1,0)+IF(MID(I83,1,1)="6",1,0)+IF(MID(J83,1,1)="6",1,0)+IF(MID(K83,1,1)="6",1,0)+IF(MID(M83,1,1)="6",1,0)+IF(MID(N83,1,1)="6",1,0)+IF(MID(O83,1,1)="6",1,0)</f>
        <v>0</v>
      </c>
      <c r="CX83" s="75">
        <f>IF(MID(H83,1,1)="7",1,0)+IF(MID(I83,1,1)="7",1,0)+IF(MID(J83,1,1)="7",1,0)+IF(MID(K83,1,1)="7",1,0)+IF(MID(M83,1,1)="7",1,0)+IF(MID(N83,1,1)="7",1,0)+IF(MID(O83,1,1)="7",1,0)</f>
        <v>0</v>
      </c>
      <c r="CY83" s="75">
        <f>IF(MID(H83,1,1)="8",1,0)+IF(MID(I83,1,1)="8",1,0)+IF(MID(J83,1,1)="8",1,0)+IF(MID(K83,1,1)="8",1,0)+IF(MID(M83,1,1)="8",1,0)+IF(MID(N83,1,1)="8",1,0)+IF(MID(O83,1,1)="8",1,0)</f>
        <v>1</v>
      </c>
      <c r="CZ83" s="86">
        <f>SUM(CR83:CY83)</f>
        <v>1</v>
      </c>
      <c r="DA83" s="2">
        <f>CQ83+CZ83</f>
        <v>1</v>
      </c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</row>
    <row r="84" spans="1:126" s="2" customFormat="1" hidden="1" x14ac:dyDescent="0.25">
      <c r="A84" s="343" t="s">
        <v>213</v>
      </c>
      <c r="B84" s="161"/>
      <c r="C84" s="142"/>
      <c r="D84" s="320"/>
      <c r="E84" s="170"/>
      <c r="F84" s="170"/>
      <c r="G84" s="321"/>
      <c r="H84" s="132"/>
      <c r="I84" s="133"/>
      <c r="J84" s="133"/>
      <c r="K84" s="133"/>
      <c r="L84" s="133"/>
      <c r="M84" s="133"/>
      <c r="N84" s="133"/>
      <c r="O84" s="11"/>
      <c r="P84" s="147"/>
      <c r="Q84" s="147"/>
      <c r="R84" s="132"/>
      <c r="S84" s="133"/>
      <c r="T84" s="133"/>
      <c r="U84" s="133"/>
      <c r="V84" s="133"/>
      <c r="W84" s="133"/>
      <c r="X84" s="11"/>
      <c r="Y84" s="8"/>
      <c r="Z84" s="147">
        <f t="shared" si="774"/>
        <v>0</v>
      </c>
      <c r="AA84" s="9">
        <f t="shared" si="775"/>
        <v>0</v>
      </c>
      <c r="AB84" s="9">
        <f t="shared" si="775"/>
        <v>0</v>
      </c>
      <c r="AC84" s="9">
        <f t="shared" si="775"/>
        <v>0</v>
      </c>
      <c r="AD84" s="9">
        <f t="shared" si="776"/>
        <v>0</v>
      </c>
      <c r="AE84" s="147">
        <v>0</v>
      </c>
      <c r="AF84" s="147">
        <v>0</v>
      </c>
      <c r="AG84" s="147">
        <v>0</v>
      </c>
      <c r="AH84" s="70">
        <f>BM84</f>
        <v>0</v>
      </c>
      <c r="AI84" s="147">
        <v>0</v>
      </c>
      <c r="AJ84" s="147">
        <v>0</v>
      </c>
      <c r="AK84" s="147">
        <v>0</v>
      </c>
      <c r="AL84" s="70">
        <f>BN84</f>
        <v>0</v>
      </c>
      <c r="AM84" s="147">
        <v>0</v>
      </c>
      <c r="AN84" s="147">
        <v>0</v>
      </c>
      <c r="AO84" s="147">
        <v>0</v>
      </c>
      <c r="AP84" s="70">
        <f>BO84</f>
        <v>0</v>
      </c>
      <c r="AQ84" s="147">
        <v>0</v>
      </c>
      <c r="AR84" s="147">
        <v>0</v>
      </c>
      <c r="AS84" s="147">
        <v>0</v>
      </c>
      <c r="AT84" s="70">
        <f>BP84</f>
        <v>0</v>
      </c>
      <c r="AU84" s="147">
        <v>0</v>
      </c>
      <c r="AV84" s="147">
        <v>0</v>
      </c>
      <c r="AW84" s="147">
        <v>0</v>
      </c>
      <c r="AX84" s="70">
        <f>BQ84</f>
        <v>0</v>
      </c>
      <c r="AY84" s="147">
        <v>0</v>
      </c>
      <c r="AZ84" s="147">
        <v>0</v>
      </c>
      <c r="BA84" s="147">
        <v>0</v>
      </c>
      <c r="BB84" s="70">
        <f>BR84</f>
        <v>0</v>
      </c>
      <c r="BC84" s="147">
        <v>0</v>
      </c>
      <c r="BD84" s="147">
        <v>0</v>
      </c>
      <c r="BE84" s="147">
        <v>0</v>
      </c>
      <c r="BF84" s="70">
        <f>BS84</f>
        <v>0</v>
      </c>
      <c r="BG84" s="147">
        <v>0</v>
      </c>
      <c r="BH84" s="147">
        <v>0</v>
      </c>
      <c r="BI84" s="147">
        <v>0</v>
      </c>
      <c r="BJ84" s="70">
        <f>BT84</f>
        <v>0</v>
      </c>
      <c r="BK84" s="63">
        <f t="shared" si="777"/>
        <v>0</v>
      </c>
      <c r="BL84" s="19"/>
      <c r="BM84" s="14">
        <f>IF(OR(MID($D84,1,1)="1",MID($E84,1,1)="1",MID($F84,1,1)="1",MID($G84,1,1)="1",MID($H84,1,1)="1",MID($I84,1,1)="1",MID($J84,1,1)="1",MID($K84,1,1)="1",MID($M84,1,1)="1",MID($N84,1,1)="1",MID($O84,1,1)=1),$Z84/$DA84,0)</f>
        <v>0</v>
      </c>
      <c r="BN84" s="14">
        <f>IF(OR(MID($D84,1,1)="2",MID($E84,1,1)="2",MID($F84,1,1)="2",MID($G84,1,1)="2",MID($H84,1,1)="2",MID($I84,1,1)="2",MID($J84,1,1)="2",MID($K84,1,1)="2",MID($M84,1,1)="2",MID($N84,1,1)="2",MID($O84,1,1)=1),$Z84/$DA84,0)</f>
        <v>0</v>
      </c>
      <c r="BO84" s="14">
        <f>IF(OR(MID($D84,1,1)="3",MID($E84,1,1)="3",MID($F84,1,1)="3",MID($G84,1,1)="3",MID($H84,1,1)="3",MID($I84,1,1)="3",MID($J84,1,1)="3",MID($K84,1,1)="3",MID($M84,1,1)="3",MID($N84,1,1)="3",MID($O84,1,1)=1),$Z84/$DA84,0)</f>
        <v>0</v>
      </c>
      <c r="BP84" s="14">
        <f>IF(OR(MID($D84,1,1)="4",MID($E84,1,1)="4",MID($F84,1,1)="4",MID($G84,1,1)="4",MID($H84,1,1)="4",MID($I84,1,1)="4",MID($J84,1,1)="4",MID($K84,1,1)="4",MID($M84,1,1)="4",MID($N84,1,1)="4",MID($O84,1,1)=1),$Z84/$DA84,0)</f>
        <v>0</v>
      </c>
      <c r="BQ84" s="14">
        <f>IF(OR(MID($D84,1,1)="5",MID($E84,1,1)="5",MID($F84,1,1)="5",MID($G84,1,1)="5",MID($H84,1,1)="5",MID($I84,1,1)="5",MID($J84,1,1)="5",MID($K84,1,1)="5",MID($M84,1,1)="5",MID($N84,1,1)="5",MID($O84,1,1)=1),$Z84/$DA84,0)</f>
        <v>0</v>
      </c>
      <c r="BR84" s="14">
        <f>IF(OR(MID($D84,1,1)="6",MID($E84,1,1)="6",MID($F84,1,1)="6",MID($G84,1,1)="6",MID($H84,1,1)="6",MID($I84,1,1)="6",MID($J84,1,1)="6",MID($K84,1,1)="6",MID($M84,1,1)="6",MID($N84,1,1)="6",MID($O84,1,1)=1),$Z84/$DA84,0)</f>
        <v>0</v>
      </c>
      <c r="BS84" s="14">
        <f>IF(OR(MID($D84,1,1)="7",MID($E84,1,1)="7",MID($F84,1,1)="7",MID($G84,1,1)="7",MID($H84,1,1)="7",MID($I84,1,1)="7",MID($J84,1,1)="7",MID($K84,1,1)="7",MID($M84,1,1)="7",MID($N84,1,1)="7",MID($O84,1,1)=1),$Z84/$DA84,0)</f>
        <v>0</v>
      </c>
      <c r="BT84" s="14">
        <f>IF(OR(MID($D84,1,1)="8",MID($E84,1,1)="8",MID($F84,1,1)="8",MID($G84,1,1)="8",MID($H84,1,1)="8",MID($I84,1,1)="8",MID($J84,1,1)="8",MID($K84,1,1)="8",MID($M84,1,1)="8",MID($N84,1,1)="8",MID($O84,1,1)=1),$Z84/$DA84,0)</f>
        <v>0</v>
      </c>
      <c r="BU84" s="92">
        <f>SUM(BM84:BT84)</f>
        <v>0</v>
      </c>
      <c r="BX84"/>
      <c r="BY84"/>
      <c r="BZ84"/>
      <c r="CA84"/>
      <c r="CB84"/>
      <c r="CC84"/>
      <c r="CD84"/>
      <c r="CE84"/>
      <c r="CF84" s="217"/>
      <c r="CG84" s="227">
        <f t="shared" si="778"/>
        <v>0</v>
      </c>
      <c r="CI84"/>
      <c r="CJ84"/>
      <c r="CK84"/>
      <c r="CL84"/>
      <c r="CM84"/>
      <c r="CN84"/>
      <c r="CO84"/>
      <c r="CP84"/>
      <c r="CQ84"/>
      <c r="CR84" s="75">
        <f>IF(MID(H84,1,1)="1",1,0)+IF(MID(I84,1,1)="1",1,0)+IF(MID(J84,1,1)="1",1,0)+IF(MID(K84,1,1)="1",1,0)+IF(MID(M84,1,1)="1",1,0)+IF(MID(N84,1,1)="1",1,0)+IF(MID(O84,1,1)="1",1,0)</f>
        <v>0</v>
      </c>
      <c r="CS84" s="75">
        <f>IF(MID(H84,1,1)="2",1,0)+IF(MID(I84,1,1)="2",1,0)+IF(MID(J84,1,1)="2",1,0)+IF(MID(K84,1,1)="2",1,0)+IF(MID(M84,1,1)="2",1,0)+IF(MID(N84,1,1)="2",1,0)+IF(MID(O84,1,1)="2",1,0)</f>
        <v>0</v>
      </c>
      <c r="CT84" s="76">
        <f>IF(MID(H84,1,1)="3",1,0)+IF(MID(I84,1,1)="3",1,0)+IF(MID(J84,1,1)="3",1,0)+IF(MID(K84,1,1)="3",1,0)+IF(MID(M84,1,1)="3",1,0)+IF(MID(N84,1,1)="3",1,0)+IF(MID(O84,1,1)="3",1,0)</f>
        <v>0</v>
      </c>
      <c r="CU84" s="75">
        <f>IF(MID(H84,1,1)="4",1,0)+IF(MID(I84,1,1)="4",1,0)+IF(MID(J84,1,1)="4",1,0)+IF(MID(K84,1,1)="4",1,0)+IF(MID(M84,1,1)="4",1,0)+IF(MID(N84,1,1)="4",1,0)+IF(MID(O84,1,1)="4",1,0)</f>
        <v>0</v>
      </c>
      <c r="CV84" s="75">
        <f>IF(MID(H84,1,1)="5",1,0)+IF(MID(I84,1,1)="5",1,0)+IF(MID(J84,1,1)="5",1,0)+IF(MID(K84,1,1)="5",1,0)+IF(MID(M84,1,1)="5",1,0)+IF(MID(N84,1,1)="5",1,0)+IF(MID(O84,1,1)="5",1,0)</f>
        <v>0</v>
      </c>
      <c r="CW84" s="75">
        <f>IF(MID(H84,1,1)="6",1,0)+IF(MID(I84,1,1)="6",1,0)+IF(MID(J84,1,1)="6",1,0)+IF(MID(K84,1,1)="6",1,0)+IF(MID(M84,1,1)="6",1,0)+IF(MID(N84,1,1)="6",1,0)+IF(MID(O84,1,1)="6",1,0)</f>
        <v>0</v>
      </c>
      <c r="CX84" s="75">
        <f>IF(MID(H84,1,1)="7",1,0)+IF(MID(I84,1,1)="7",1,0)+IF(MID(J84,1,1)="7",1,0)+IF(MID(K84,1,1)="7",1,0)+IF(MID(M84,1,1)="7",1,0)+IF(MID(N84,1,1)="7",1,0)+IF(MID(O84,1,1)="7",1,0)</f>
        <v>0</v>
      </c>
      <c r="CY84" s="75">
        <f>IF(MID(H84,1,1)="8",1,0)+IF(MID(I84,1,1)="8",1,0)+IF(MID(J84,1,1)="8",1,0)+IF(MID(K84,1,1)="8",1,0)+IF(MID(M84,1,1)="8",1,0)+IF(MID(N84,1,1)="8",1,0)+IF(MID(O84,1,1)="8",1,0)</f>
        <v>0</v>
      </c>
      <c r="CZ84" s="86">
        <f>SUM(CR84:CY84)</f>
        <v>0</v>
      </c>
      <c r="DA84" s="2">
        <f>CQ84+CZ84</f>
        <v>0</v>
      </c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</row>
    <row r="85" spans="1:126" s="2" customFormat="1" ht="13.5" hidden="1" customHeight="1" x14ac:dyDescent="0.25">
      <c r="A85" s="343" t="s">
        <v>214</v>
      </c>
      <c r="B85" s="161"/>
      <c r="C85" s="142"/>
      <c r="D85" s="320"/>
      <c r="E85" s="170"/>
      <c r="F85" s="170"/>
      <c r="G85" s="321"/>
      <c r="H85" s="132"/>
      <c r="I85" s="133"/>
      <c r="J85" s="133"/>
      <c r="K85" s="133"/>
      <c r="L85" s="133"/>
      <c r="M85" s="133"/>
      <c r="N85" s="133"/>
      <c r="O85" s="11"/>
      <c r="P85" s="147"/>
      <c r="Q85" s="147"/>
      <c r="R85" s="132"/>
      <c r="S85" s="133"/>
      <c r="T85" s="133"/>
      <c r="U85" s="133"/>
      <c r="V85" s="133"/>
      <c r="W85" s="133"/>
      <c r="X85" s="11"/>
      <c r="Y85" s="8"/>
      <c r="Z85" s="147">
        <f t="shared" si="774"/>
        <v>0</v>
      </c>
      <c r="AA85" s="9">
        <f t="shared" si="775"/>
        <v>0</v>
      </c>
      <c r="AB85" s="9">
        <f t="shared" si="775"/>
        <v>0</v>
      </c>
      <c r="AC85" s="9">
        <f t="shared" si="775"/>
        <v>0</v>
      </c>
      <c r="AD85" s="9">
        <f t="shared" si="776"/>
        <v>0</v>
      </c>
      <c r="AE85" s="147">
        <v>0</v>
      </c>
      <c r="AF85" s="147">
        <v>0</v>
      </c>
      <c r="AG85" s="147">
        <v>0</v>
      </c>
      <c r="AH85" s="70">
        <f>BM85</f>
        <v>0</v>
      </c>
      <c r="AI85" s="147">
        <v>0</v>
      </c>
      <c r="AJ85" s="147">
        <v>0</v>
      </c>
      <c r="AK85" s="147">
        <v>0</v>
      </c>
      <c r="AL85" s="70">
        <f>BN85</f>
        <v>0</v>
      </c>
      <c r="AM85" s="147">
        <v>0</v>
      </c>
      <c r="AN85" s="147">
        <v>0</v>
      </c>
      <c r="AO85" s="147">
        <v>0</v>
      </c>
      <c r="AP85" s="70">
        <f>BO85</f>
        <v>0</v>
      </c>
      <c r="AQ85" s="147">
        <v>0</v>
      </c>
      <c r="AR85" s="147">
        <v>0</v>
      </c>
      <c r="AS85" s="147">
        <v>0</v>
      </c>
      <c r="AT85" s="70">
        <f>BP85</f>
        <v>0</v>
      </c>
      <c r="AU85" s="147">
        <v>0</v>
      </c>
      <c r="AV85" s="147">
        <v>0</v>
      </c>
      <c r="AW85" s="147">
        <v>0</v>
      </c>
      <c r="AX85" s="70">
        <f>BQ85</f>
        <v>0</v>
      </c>
      <c r="AY85" s="147">
        <v>0</v>
      </c>
      <c r="AZ85" s="147">
        <v>0</v>
      </c>
      <c r="BA85" s="147">
        <v>0</v>
      </c>
      <c r="BB85" s="70">
        <f>BR85</f>
        <v>0</v>
      </c>
      <c r="BC85" s="147">
        <v>0</v>
      </c>
      <c r="BD85" s="147">
        <v>0</v>
      </c>
      <c r="BE85" s="147">
        <v>0</v>
      </c>
      <c r="BF85" s="70">
        <f>BS85</f>
        <v>0</v>
      </c>
      <c r="BG85" s="147">
        <v>0</v>
      </c>
      <c r="BH85" s="147">
        <v>0</v>
      </c>
      <c r="BI85" s="147">
        <v>0</v>
      </c>
      <c r="BJ85" s="70">
        <f>BT85</f>
        <v>0</v>
      </c>
      <c r="BK85" s="63">
        <f t="shared" si="777"/>
        <v>0</v>
      </c>
      <c r="BL85" s="19"/>
      <c r="BM85" s="14">
        <f>IF(OR(MID($D85,1,1)="1",MID($E85,1,1)="1",MID($F85,1,1)="1",MID($G85,1,1)="1",MID($H85,1,1)="1",MID($I85,1,1)="1",MID($J85,1,1)="1",MID($K85,1,1)="1",MID($M85,1,1)="1",MID($N85,1,1)="1",MID($O85,1,1)=1),$Z85/$DA85,0)</f>
        <v>0</v>
      </c>
      <c r="BN85" s="14">
        <f>IF(OR(MID($D85,1,1)="2",MID($E85,1,1)="2",MID($F85,1,1)="2",MID($G85,1,1)="2",MID($H85,1,1)="2",MID($I85,1,1)="2",MID($J85,1,1)="2",MID($K85,1,1)="2",MID($M85,1,1)="2",MID($N85,1,1)="2",MID($O85,1,1)=1),$Z85/$DA85,0)</f>
        <v>0</v>
      </c>
      <c r="BO85" s="14">
        <f>IF(OR(MID($D85,1,1)="3",MID($E85,1,1)="3",MID($F85,1,1)="3",MID($G85,1,1)="3",MID($H85,1,1)="3",MID($I85,1,1)="3",MID($J85,1,1)="3",MID($K85,1,1)="3",MID($M85,1,1)="3",MID($N85,1,1)="3",MID($O85,1,1)=1),$Z85/$DA85,0)</f>
        <v>0</v>
      </c>
      <c r="BP85" s="14">
        <f>IF(OR(MID($D85,1,1)="4",MID($E85,1,1)="4",MID($F85,1,1)="4",MID($G85,1,1)="4",MID($H85,1,1)="4",MID($I85,1,1)="4",MID($J85,1,1)="4",MID($K85,1,1)="4",MID($M85,1,1)="4",MID($N85,1,1)="4",MID($O85,1,1)=1),$Z85/$DA85,0)</f>
        <v>0</v>
      </c>
      <c r="BQ85" s="14">
        <f>IF(OR(MID($D85,1,1)="5",MID($E85,1,1)="5",MID($F85,1,1)="5",MID($G85,1,1)="5",MID($H85,1,1)="5",MID($I85,1,1)="5",MID($J85,1,1)="5",MID($K85,1,1)="5",MID($M85,1,1)="5",MID($N85,1,1)="5",MID($O85,1,1)=1),$Z85/$DA85,0)</f>
        <v>0</v>
      </c>
      <c r="BR85" s="14">
        <f>IF(OR(MID($D85,1,1)="6",MID($E85,1,1)="6",MID($F85,1,1)="6",MID($G85,1,1)="6",MID($H85,1,1)="6",MID($I85,1,1)="6",MID($J85,1,1)="6",MID($K85,1,1)="6",MID($M85,1,1)="6",MID($N85,1,1)="6",MID($O85,1,1)=1),$Z85/$DA85,0)</f>
        <v>0</v>
      </c>
      <c r="BS85" s="14">
        <f>IF(OR(MID($D85,1,1)="7",MID($E85,1,1)="7",MID($F85,1,1)="7",MID($G85,1,1)="7",MID($H85,1,1)="7",MID($I85,1,1)="7",MID($J85,1,1)="7",MID($K85,1,1)="7",MID($M85,1,1)="7",MID($N85,1,1)="7",MID($O85,1,1)=1),$Z85/$DA85,0)</f>
        <v>0</v>
      </c>
      <c r="BT85" s="14">
        <f>IF(OR(MID($D85,1,1)="8",MID($E85,1,1)="8",MID($F85,1,1)="8",MID($G85,1,1)="8",MID($H85,1,1)="8",MID($I85,1,1)="8",MID($J85,1,1)="8",MID($K85,1,1)="8",MID($M85,1,1)="8",MID($N85,1,1)="8",MID($O85,1,1)=1),$Z85/$DA85,0)</f>
        <v>0</v>
      </c>
      <c r="BU85" s="92">
        <f>SUM(BM85:BT85)</f>
        <v>0</v>
      </c>
      <c r="BX85"/>
      <c r="BY85"/>
      <c r="BZ85"/>
      <c r="CA85"/>
      <c r="CB85"/>
      <c r="CC85"/>
      <c r="CD85"/>
      <c r="CE85"/>
      <c r="CF85" s="217"/>
      <c r="CG85" s="227">
        <f t="shared" si="778"/>
        <v>0</v>
      </c>
      <c r="CI85"/>
      <c r="CJ85"/>
      <c r="CK85"/>
      <c r="CL85"/>
      <c r="CM85"/>
      <c r="CN85"/>
      <c r="CO85"/>
      <c r="CP85"/>
      <c r="CQ85"/>
      <c r="CR85" s="75">
        <f>IF(MID(H85,1,1)="1",1,0)+IF(MID(I85,1,1)="1",1,0)+IF(MID(J85,1,1)="1",1,0)+IF(MID(K85,1,1)="1",1,0)+IF(MID(M85,1,1)="1",1,0)+IF(MID(N85,1,1)="1",1,0)+IF(MID(O85,1,1)="1",1,0)</f>
        <v>0</v>
      </c>
      <c r="CS85" s="75">
        <f>IF(MID(H85,1,1)="2",1,0)+IF(MID(I85,1,1)="2",1,0)+IF(MID(J85,1,1)="2",1,0)+IF(MID(K85,1,1)="2",1,0)+IF(MID(M85,1,1)="2",1,0)+IF(MID(N85,1,1)="2",1,0)+IF(MID(O85,1,1)="2",1,0)</f>
        <v>0</v>
      </c>
      <c r="CT85" s="76">
        <f>IF(MID(H85,1,1)="3",1,0)+IF(MID(I85,1,1)="3",1,0)+IF(MID(J85,1,1)="3",1,0)+IF(MID(K85,1,1)="3",1,0)+IF(MID(M85,1,1)="3",1,0)+IF(MID(N85,1,1)="3",1,0)+IF(MID(O85,1,1)="3",1,0)</f>
        <v>0</v>
      </c>
      <c r="CU85" s="75">
        <f>IF(MID(H85,1,1)="4",1,0)+IF(MID(I85,1,1)="4",1,0)+IF(MID(J85,1,1)="4",1,0)+IF(MID(K85,1,1)="4",1,0)+IF(MID(M85,1,1)="4",1,0)+IF(MID(N85,1,1)="4",1,0)+IF(MID(O85,1,1)="4",1,0)</f>
        <v>0</v>
      </c>
      <c r="CV85" s="75">
        <f>IF(MID(H85,1,1)="5",1,0)+IF(MID(I85,1,1)="5",1,0)+IF(MID(J85,1,1)="5",1,0)+IF(MID(K85,1,1)="5",1,0)+IF(MID(M85,1,1)="5",1,0)+IF(MID(N85,1,1)="5",1,0)+IF(MID(O85,1,1)="5",1,0)</f>
        <v>0</v>
      </c>
      <c r="CW85" s="75">
        <f>IF(MID(H85,1,1)="6",1,0)+IF(MID(I85,1,1)="6",1,0)+IF(MID(J85,1,1)="6",1,0)+IF(MID(K85,1,1)="6",1,0)+IF(MID(M85,1,1)="6",1,0)+IF(MID(N85,1,1)="6",1,0)+IF(MID(O85,1,1)="6",1,0)</f>
        <v>0</v>
      </c>
      <c r="CX85" s="75">
        <f>IF(MID(H85,1,1)="7",1,0)+IF(MID(I85,1,1)="7",1,0)+IF(MID(J85,1,1)="7",1,0)+IF(MID(K85,1,1)="7",1,0)+IF(MID(M85,1,1)="7",1,0)+IF(MID(N85,1,1)="7",1,0)+IF(MID(O85,1,1)="7",1,0)</f>
        <v>0</v>
      </c>
      <c r="CY85" s="75">
        <f>IF(MID(H85,1,1)="8",1,0)+IF(MID(I85,1,1)="8",1,0)+IF(MID(J85,1,1)="8",1,0)+IF(MID(K85,1,1)="8",1,0)+IF(MID(M85,1,1)="8",1,0)+IF(MID(N85,1,1)="8",1,0)+IF(MID(O85,1,1)="8",1,0)</f>
        <v>0</v>
      </c>
      <c r="CZ85" s="86">
        <f>SUM(CR85:CY85)</f>
        <v>0</v>
      </c>
      <c r="DA85" s="2">
        <f>CQ85+CZ85</f>
        <v>0</v>
      </c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</row>
    <row r="86" spans="1:126" s="2" customFormat="1" hidden="1" x14ac:dyDescent="0.25">
      <c r="A86" s="343" t="s">
        <v>215</v>
      </c>
      <c r="B86" s="161"/>
      <c r="C86" s="142"/>
      <c r="D86" s="320"/>
      <c r="E86" s="170"/>
      <c r="F86" s="170"/>
      <c r="G86" s="321"/>
      <c r="H86" s="132"/>
      <c r="I86" s="133"/>
      <c r="J86" s="133"/>
      <c r="K86" s="133"/>
      <c r="L86" s="133"/>
      <c r="M86" s="133"/>
      <c r="N86" s="133"/>
      <c r="O86" s="11"/>
      <c r="P86" s="147"/>
      <c r="Q86" s="147"/>
      <c r="R86" s="132"/>
      <c r="S86" s="133"/>
      <c r="T86" s="133"/>
      <c r="U86" s="133"/>
      <c r="V86" s="133"/>
      <c r="W86" s="133"/>
      <c r="X86" s="11"/>
      <c r="Y86" s="8"/>
      <c r="Z86" s="147">
        <f t="shared" si="774"/>
        <v>0</v>
      </c>
      <c r="AA86" s="9">
        <f t="shared" si="775"/>
        <v>0</v>
      </c>
      <c r="AB86" s="9">
        <f t="shared" si="775"/>
        <v>0</v>
      </c>
      <c r="AC86" s="9">
        <f t="shared" si="775"/>
        <v>0</v>
      </c>
      <c r="AD86" s="9">
        <f t="shared" si="776"/>
        <v>0</v>
      </c>
      <c r="AE86" s="147">
        <v>0</v>
      </c>
      <c r="AF86" s="147">
        <v>0</v>
      </c>
      <c r="AG86" s="147">
        <v>0</v>
      </c>
      <c r="AH86" s="70">
        <f>BM86</f>
        <v>0</v>
      </c>
      <c r="AI86" s="147">
        <v>0</v>
      </c>
      <c r="AJ86" s="147">
        <v>0</v>
      </c>
      <c r="AK86" s="147">
        <v>0</v>
      </c>
      <c r="AL86" s="70">
        <f>BN86</f>
        <v>0</v>
      </c>
      <c r="AM86" s="147">
        <v>0</v>
      </c>
      <c r="AN86" s="147">
        <v>0</v>
      </c>
      <c r="AO86" s="147">
        <v>0</v>
      </c>
      <c r="AP86" s="70">
        <f>BO86</f>
        <v>0</v>
      </c>
      <c r="AQ86" s="147">
        <v>0</v>
      </c>
      <c r="AR86" s="147">
        <v>0</v>
      </c>
      <c r="AS86" s="147">
        <v>0</v>
      </c>
      <c r="AT86" s="70">
        <f>BP86</f>
        <v>0</v>
      </c>
      <c r="AU86" s="147">
        <v>0</v>
      </c>
      <c r="AV86" s="147">
        <v>0</v>
      </c>
      <c r="AW86" s="147">
        <v>0</v>
      </c>
      <c r="AX86" s="70">
        <f>BQ86</f>
        <v>0</v>
      </c>
      <c r="AY86" s="147">
        <v>0</v>
      </c>
      <c r="AZ86" s="147">
        <v>0</v>
      </c>
      <c r="BA86" s="147">
        <v>0</v>
      </c>
      <c r="BB86" s="70">
        <f>BR86</f>
        <v>0</v>
      </c>
      <c r="BC86" s="147">
        <v>0</v>
      </c>
      <c r="BD86" s="147">
        <v>0</v>
      </c>
      <c r="BE86" s="147">
        <v>0</v>
      </c>
      <c r="BF86" s="70">
        <f>BS86</f>
        <v>0</v>
      </c>
      <c r="BG86" s="147">
        <v>0</v>
      </c>
      <c r="BH86" s="147">
        <v>0</v>
      </c>
      <c r="BI86" s="147">
        <v>0</v>
      </c>
      <c r="BJ86" s="70">
        <f>BT86</f>
        <v>0</v>
      </c>
      <c r="BK86" s="63">
        <f t="shared" si="777"/>
        <v>0</v>
      </c>
      <c r="BL86" s="19"/>
      <c r="BM86" s="14">
        <f>IF(OR(MID($D86,1,1)="1",MID($E86,1,1)="1",MID($F86,1,1)="1",MID($G86,1,1)="1",MID($H86,1,1)="1",MID($I86,1,1)="1",MID($J86,1,1)="1",MID($K86,1,1)="1",MID($M86,1,1)="1",MID($N86,1,1)="1",MID($O86,1,1)=1),$Z86/$DA86,0)</f>
        <v>0</v>
      </c>
      <c r="BN86" s="14">
        <f>IF(OR(MID($D86,1,1)="2",MID($E86,1,1)="2",MID($F86,1,1)="2",MID($G86,1,1)="2",MID($H86,1,1)="2",MID($I86,1,1)="2",MID($J86,1,1)="2",MID($K86,1,1)="2",MID($M86,1,1)="2",MID($N86,1,1)="2",MID($O86,1,1)=1),$Z86/$DA86,0)</f>
        <v>0</v>
      </c>
      <c r="BO86" s="14">
        <f>IF(OR(MID($D86,1,1)="3",MID($E86,1,1)="3",MID($F86,1,1)="3",MID($G86,1,1)="3",MID($H86,1,1)="3",MID($I86,1,1)="3",MID($J86,1,1)="3",MID($K86,1,1)="3",MID($M86,1,1)="3",MID($N86,1,1)="3",MID($O86,1,1)=1),$Z86/$DA86,0)</f>
        <v>0</v>
      </c>
      <c r="BP86" s="14">
        <f>IF(OR(MID($D86,1,1)="4",MID($E86,1,1)="4",MID($F86,1,1)="4",MID($G86,1,1)="4",MID($H86,1,1)="4",MID($I86,1,1)="4",MID($J86,1,1)="4",MID($K86,1,1)="4",MID($M86,1,1)="4",MID($N86,1,1)="4",MID($O86,1,1)=1),$Z86/$DA86,0)</f>
        <v>0</v>
      </c>
      <c r="BQ86" s="14">
        <f>IF(OR(MID($D86,1,1)="5",MID($E86,1,1)="5",MID($F86,1,1)="5",MID($G86,1,1)="5",MID($H86,1,1)="5",MID($I86,1,1)="5",MID($J86,1,1)="5",MID($K86,1,1)="5",MID($M86,1,1)="5",MID($N86,1,1)="5",MID($O86,1,1)=1),$Z86/$DA86,0)</f>
        <v>0</v>
      </c>
      <c r="BR86" s="14">
        <f>IF(OR(MID($D86,1,1)="6",MID($E86,1,1)="6",MID($F86,1,1)="6",MID($G86,1,1)="6",MID($H86,1,1)="6",MID($I86,1,1)="6",MID($J86,1,1)="6",MID($K86,1,1)="6",MID($M86,1,1)="6",MID($N86,1,1)="6",MID($O86,1,1)=1),$Z86/$DA86,0)</f>
        <v>0</v>
      </c>
      <c r="BS86" s="14">
        <f>IF(OR(MID($D86,1,1)="7",MID($E86,1,1)="7",MID($F86,1,1)="7",MID($G86,1,1)="7",MID($H86,1,1)="7",MID($I86,1,1)="7",MID($J86,1,1)="7",MID($K86,1,1)="7",MID($M86,1,1)="7",MID($N86,1,1)="7",MID($O86,1,1)=1),$Z86/$DA86,0)</f>
        <v>0</v>
      </c>
      <c r="BT86" s="14">
        <f>IF(OR(MID($D86,1,1)="8",MID($E86,1,1)="8",MID($F86,1,1)="8",MID($G86,1,1)="8",MID($H86,1,1)="8",MID($I86,1,1)="8",MID($J86,1,1)="8",MID($K86,1,1)="8",MID($M86,1,1)="8",MID($N86,1,1)="8",MID($O86,1,1)=1),$Z86/$DA86,0)</f>
        <v>0</v>
      </c>
      <c r="BU86" s="92">
        <f>SUM(BM86:BT86)</f>
        <v>0</v>
      </c>
      <c r="BX86"/>
      <c r="BY86"/>
      <c r="BZ86"/>
      <c r="CA86"/>
      <c r="CB86"/>
      <c r="CC86"/>
      <c r="CD86"/>
      <c r="CE86"/>
      <c r="CF86" s="217"/>
      <c r="CG86" s="227">
        <f>MAX(BX86:CE86)</f>
        <v>0</v>
      </c>
      <c r="CI86"/>
      <c r="CJ86"/>
      <c r="CK86"/>
      <c r="CL86"/>
      <c r="CM86"/>
      <c r="CN86"/>
      <c r="CO86"/>
      <c r="CP86"/>
      <c r="CQ86"/>
      <c r="CR86" s="75">
        <f>IF(MID(H86,1,1)="1",1,0)+IF(MID(I86,1,1)="1",1,0)+IF(MID(J86,1,1)="1",1,0)+IF(MID(K86,1,1)="1",1,0)+IF(MID(M86,1,1)="1",1,0)+IF(MID(N86,1,1)="1",1,0)+IF(MID(O86,1,1)="1",1,0)</f>
        <v>0</v>
      </c>
      <c r="CS86" s="75">
        <f>IF(MID(H86,1,1)="2",1,0)+IF(MID(I86,1,1)="2",1,0)+IF(MID(J86,1,1)="2",1,0)+IF(MID(K86,1,1)="2",1,0)+IF(MID(M86,1,1)="2",1,0)+IF(MID(N86,1,1)="2",1,0)+IF(MID(O86,1,1)="2",1,0)</f>
        <v>0</v>
      </c>
      <c r="CT86" s="76">
        <f>IF(MID(H86,1,1)="3",1,0)+IF(MID(I86,1,1)="3",1,0)+IF(MID(J86,1,1)="3",1,0)+IF(MID(K86,1,1)="3",1,0)+IF(MID(M86,1,1)="3",1,0)+IF(MID(N86,1,1)="3",1,0)+IF(MID(O86,1,1)="3",1,0)</f>
        <v>0</v>
      </c>
      <c r="CU86" s="75">
        <f>IF(MID(H86,1,1)="4",1,0)+IF(MID(I86,1,1)="4",1,0)+IF(MID(J86,1,1)="4",1,0)+IF(MID(K86,1,1)="4",1,0)+IF(MID(M86,1,1)="4",1,0)+IF(MID(N86,1,1)="4",1,0)+IF(MID(O86,1,1)="4",1,0)</f>
        <v>0</v>
      </c>
      <c r="CV86" s="75">
        <f>IF(MID(H86,1,1)="5",1,0)+IF(MID(I86,1,1)="5",1,0)+IF(MID(J86,1,1)="5",1,0)+IF(MID(K86,1,1)="5",1,0)+IF(MID(M86,1,1)="5",1,0)+IF(MID(N86,1,1)="5",1,0)+IF(MID(O86,1,1)="5",1,0)</f>
        <v>0</v>
      </c>
      <c r="CW86" s="75">
        <f>IF(MID(H86,1,1)="6",1,0)+IF(MID(I86,1,1)="6",1,0)+IF(MID(J86,1,1)="6",1,0)+IF(MID(K86,1,1)="6",1,0)+IF(MID(M86,1,1)="6",1,0)+IF(MID(N86,1,1)="6",1,0)+IF(MID(O86,1,1)="6",1,0)</f>
        <v>0</v>
      </c>
      <c r="CX86" s="75">
        <f>IF(MID(H86,1,1)="7",1,0)+IF(MID(I86,1,1)="7",1,0)+IF(MID(J86,1,1)="7",1,0)+IF(MID(K86,1,1)="7",1,0)+IF(MID(M86,1,1)="7",1,0)+IF(MID(N86,1,1)="7",1,0)+IF(MID(O86,1,1)="7",1,0)</f>
        <v>0</v>
      </c>
      <c r="CY86" s="75">
        <f>IF(MID(H86,1,1)="8",1,0)+IF(MID(I86,1,1)="8",1,0)+IF(MID(J86,1,1)="8",1,0)+IF(MID(K86,1,1)="8",1,0)+IF(MID(M86,1,1)="8",1,0)+IF(MID(N86,1,1)="8",1,0)+IF(MID(O86,1,1)="8",1,0)</f>
        <v>0</v>
      </c>
      <c r="CZ86" s="86">
        <f>SUM(CR86:CY86)</f>
        <v>0</v>
      </c>
      <c r="DA86" s="2">
        <f>CQ86+CZ86</f>
        <v>0</v>
      </c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</row>
    <row r="87" spans="1:126" s="2" customFormat="1" hidden="1" x14ac:dyDescent="0.25">
      <c r="A87" s="343" t="s">
        <v>216</v>
      </c>
      <c r="B87" s="161"/>
      <c r="C87" s="142"/>
      <c r="D87" s="320"/>
      <c r="E87" s="170"/>
      <c r="F87" s="170"/>
      <c r="G87" s="321"/>
      <c r="H87" s="132"/>
      <c r="I87" s="133"/>
      <c r="J87" s="133"/>
      <c r="K87" s="133"/>
      <c r="L87" s="133"/>
      <c r="M87" s="133"/>
      <c r="N87" s="133"/>
      <c r="O87" s="11"/>
      <c r="P87" s="147"/>
      <c r="Q87" s="147"/>
      <c r="R87" s="132"/>
      <c r="S87" s="133"/>
      <c r="T87" s="133"/>
      <c r="U87" s="133"/>
      <c r="V87" s="133"/>
      <c r="W87" s="133"/>
      <c r="X87" s="11"/>
      <c r="Y87" s="8"/>
      <c r="Z87" s="147">
        <f t="shared" si="774"/>
        <v>0</v>
      </c>
      <c r="AA87" s="9">
        <f t="shared" si="775"/>
        <v>0</v>
      </c>
      <c r="AB87" s="9">
        <f t="shared" si="775"/>
        <v>0</v>
      </c>
      <c r="AC87" s="9">
        <f t="shared" si="775"/>
        <v>0</v>
      </c>
      <c r="AD87" s="9">
        <f t="shared" si="776"/>
        <v>0</v>
      </c>
      <c r="AE87" s="147">
        <v>0</v>
      </c>
      <c r="AF87" s="147">
        <v>0</v>
      </c>
      <c r="AG87" s="147">
        <v>0</v>
      </c>
      <c r="AH87" s="70">
        <f>BM87</f>
        <v>0</v>
      </c>
      <c r="AI87" s="147">
        <v>0</v>
      </c>
      <c r="AJ87" s="147">
        <v>0</v>
      </c>
      <c r="AK87" s="147">
        <v>0</v>
      </c>
      <c r="AL87" s="70">
        <f>BN87</f>
        <v>0</v>
      </c>
      <c r="AM87" s="147">
        <v>0</v>
      </c>
      <c r="AN87" s="147">
        <v>0</v>
      </c>
      <c r="AO87" s="147">
        <v>0</v>
      </c>
      <c r="AP87" s="70">
        <f>BO87</f>
        <v>0</v>
      </c>
      <c r="AQ87" s="147">
        <v>0</v>
      </c>
      <c r="AR87" s="147">
        <v>0</v>
      </c>
      <c r="AS87" s="147">
        <v>0</v>
      </c>
      <c r="AT87" s="70">
        <f>BP87</f>
        <v>0</v>
      </c>
      <c r="AU87" s="147">
        <v>0</v>
      </c>
      <c r="AV87" s="147">
        <v>0</v>
      </c>
      <c r="AW87" s="147">
        <v>0</v>
      </c>
      <c r="AX87" s="70">
        <f>BQ87</f>
        <v>0</v>
      </c>
      <c r="AY87" s="147">
        <v>0</v>
      </c>
      <c r="AZ87" s="147">
        <v>0</v>
      </c>
      <c r="BA87" s="147">
        <v>0</v>
      </c>
      <c r="BB87" s="70">
        <f>BR87</f>
        <v>0</v>
      </c>
      <c r="BC87" s="147">
        <v>0</v>
      </c>
      <c r="BD87" s="147">
        <v>0</v>
      </c>
      <c r="BE87" s="147">
        <v>0</v>
      </c>
      <c r="BF87" s="70">
        <f>BS87</f>
        <v>0</v>
      </c>
      <c r="BG87" s="147">
        <v>0</v>
      </c>
      <c r="BH87" s="147">
        <v>0</v>
      </c>
      <c r="BI87" s="147">
        <v>0</v>
      </c>
      <c r="BJ87" s="70">
        <f>BT87</f>
        <v>0</v>
      </c>
      <c r="BK87" s="63">
        <f t="shared" si="777"/>
        <v>0</v>
      </c>
      <c r="BL87" s="19"/>
      <c r="BM87" s="14">
        <f>IF(OR(MID($D87,1,1)="1",MID($E87,1,1)="1",MID($F87,1,1)="1",MID($G87,1,1)="1",MID($H87,1,1)="1",MID($I87,1,1)="1",MID($J87,1,1)="1",MID($K87,1,1)="1",MID($M87,1,1)="1",MID($N87,1,1)="1",MID($O87,1,1)=1),$Z87/$DA87,0)</f>
        <v>0</v>
      </c>
      <c r="BN87" s="14">
        <f>IF(OR(MID($D87,1,1)="2",MID($E87,1,1)="2",MID($F87,1,1)="2",MID($G87,1,1)="2",MID($H87,1,1)="2",MID($I87,1,1)="2",MID($J87,1,1)="2",MID($K87,1,1)="2",MID($M87,1,1)="2",MID($N87,1,1)="2",MID($O87,1,1)=1),$Z87/$DA87,0)</f>
        <v>0</v>
      </c>
      <c r="BO87" s="14">
        <f>IF(OR(MID($D87,1,1)="3",MID($E87,1,1)="3",MID($F87,1,1)="3",MID($G87,1,1)="3",MID($H87,1,1)="3",MID($I87,1,1)="3",MID($J87,1,1)="3",MID($K87,1,1)="3",MID($M87,1,1)="3",MID($N87,1,1)="3",MID($O87,1,1)=1),$Z87/$DA87,0)</f>
        <v>0</v>
      </c>
      <c r="BP87" s="14">
        <f>IF(OR(MID($D87,1,1)="4",MID($E87,1,1)="4",MID($F87,1,1)="4",MID($G87,1,1)="4",MID($H87,1,1)="4",MID($I87,1,1)="4",MID($J87,1,1)="4",MID($K87,1,1)="4",MID($M87,1,1)="4",MID($N87,1,1)="4",MID($O87,1,1)=1),$Z87/$DA87,0)</f>
        <v>0</v>
      </c>
      <c r="BQ87" s="14">
        <f>IF(OR(MID($D87,1,1)="5",MID($E87,1,1)="5",MID($F87,1,1)="5",MID($G87,1,1)="5",MID($H87,1,1)="5",MID($I87,1,1)="5",MID($J87,1,1)="5",MID($K87,1,1)="5",MID($M87,1,1)="5",MID($N87,1,1)="5",MID($O87,1,1)=1),$Z87/$DA87,0)</f>
        <v>0</v>
      </c>
      <c r="BR87" s="14">
        <f>IF(OR(MID($D87,1,1)="6",MID($E87,1,1)="6",MID($F87,1,1)="6",MID($G87,1,1)="6",MID($H87,1,1)="6",MID($I87,1,1)="6",MID($J87,1,1)="6",MID($K87,1,1)="6",MID($M87,1,1)="6",MID($N87,1,1)="6",MID($O87,1,1)=1),$Z87/$DA87,0)</f>
        <v>0</v>
      </c>
      <c r="BS87" s="14">
        <f>IF(OR(MID($D87,1,1)="7",MID($E87,1,1)="7",MID($F87,1,1)="7",MID($G87,1,1)="7",MID($H87,1,1)="7",MID($I87,1,1)="7",MID($J87,1,1)="7",MID($K87,1,1)="7",MID($M87,1,1)="7",MID($N87,1,1)="7",MID($O87,1,1)=1),$Z87/$DA87,0)</f>
        <v>0</v>
      </c>
      <c r="BT87" s="14">
        <f>IF(OR(MID($D87,1,1)="8",MID($E87,1,1)="8",MID($F87,1,1)="8",MID($G87,1,1)="8",MID($H87,1,1)="8",MID($I87,1,1)="8",MID($J87,1,1)="8",MID($K87,1,1)="8",MID($M87,1,1)="8",MID($N87,1,1)="8",MID($O87,1,1)=1),$Z87/$DA87,0)</f>
        <v>0</v>
      </c>
      <c r="BU87" s="92">
        <f>SUM(BM87:BT87)</f>
        <v>0</v>
      </c>
      <c r="BX87"/>
      <c r="BY87"/>
      <c r="BZ87"/>
      <c r="CA87"/>
      <c r="CB87"/>
      <c r="CC87"/>
      <c r="CD87"/>
      <c r="CE87"/>
      <c r="CF87" s="217"/>
      <c r="CG87" s="227">
        <f>MAX(BX87:CE87)</f>
        <v>0</v>
      </c>
      <c r="CI87"/>
      <c r="CJ87"/>
      <c r="CK87"/>
      <c r="CL87"/>
      <c r="CM87"/>
      <c r="CN87"/>
      <c r="CO87"/>
      <c r="CP87"/>
      <c r="CQ87"/>
      <c r="CR87" s="75">
        <f>IF(MID(H87,1,1)="1",1,0)+IF(MID(I87,1,1)="1",1,0)+IF(MID(J87,1,1)="1",1,0)+IF(MID(K87,1,1)="1",1,0)+IF(MID(M87,1,1)="1",1,0)+IF(MID(N87,1,1)="1",1,0)+IF(MID(O87,1,1)="1",1,0)</f>
        <v>0</v>
      </c>
      <c r="CS87" s="75">
        <f>IF(MID(H87,1,1)="2",1,0)+IF(MID(I87,1,1)="2",1,0)+IF(MID(J87,1,1)="2",1,0)+IF(MID(K87,1,1)="2",1,0)+IF(MID(M87,1,1)="2",1,0)+IF(MID(N87,1,1)="2",1,0)+IF(MID(O87,1,1)="2",1,0)</f>
        <v>0</v>
      </c>
      <c r="CT87" s="76">
        <f>IF(MID(H87,1,1)="3",1,0)+IF(MID(I87,1,1)="3",1,0)+IF(MID(J87,1,1)="3",1,0)+IF(MID(K87,1,1)="3",1,0)+IF(MID(M87,1,1)="3",1,0)+IF(MID(N87,1,1)="3",1,0)+IF(MID(O87,1,1)="3",1,0)</f>
        <v>0</v>
      </c>
      <c r="CU87" s="75">
        <f>IF(MID(H87,1,1)="4",1,0)+IF(MID(I87,1,1)="4",1,0)+IF(MID(J87,1,1)="4",1,0)+IF(MID(K87,1,1)="4",1,0)+IF(MID(M87,1,1)="4",1,0)+IF(MID(N87,1,1)="4",1,0)+IF(MID(O87,1,1)="4",1,0)</f>
        <v>0</v>
      </c>
      <c r="CV87" s="75">
        <f>IF(MID(H87,1,1)="5",1,0)+IF(MID(I87,1,1)="5",1,0)+IF(MID(J87,1,1)="5",1,0)+IF(MID(K87,1,1)="5",1,0)+IF(MID(M87,1,1)="5",1,0)+IF(MID(N87,1,1)="5",1,0)+IF(MID(O87,1,1)="5",1,0)</f>
        <v>0</v>
      </c>
      <c r="CW87" s="75">
        <f>IF(MID(H87,1,1)="6",1,0)+IF(MID(I87,1,1)="6",1,0)+IF(MID(J87,1,1)="6",1,0)+IF(MID(K87,1,1)="6",1,0)+IF(MID(M87,1,1)="6",1,0)+IF(MID(N87,1,1)="6",1,0)+IF(MID(O87,1,1)="6",1,0)</f>
        <v>0</v>
      </c>
      <c r="CX87" s="75">
        <f>IF(MID(H87,1,1)="7",1,0)+IF(MID(I87,1,1)="7",1,0)+IF(MID(J87,1,1)="7",1,0)+IF(MID(K87,1,1)="7",1,0)+IF(MID(M87,1,1)="7",1,0)+IF(MID(N87,1,1)="7",1,0)+IF(MID(O87,1,1)="7",1,0)</f>
        <v>0</v>
      </c>
      <c r="CY87" s="75">
        <f>IF(MID(H87,1,1)="8",1,0)+IF(MID(I87,1,1)="8",1,0)+IF(MID(J87,1,1)="8",1,0)+IF(MID(K87,1,1)="8",1,0)+IF(MID(M87,1,1)="8",1,0)+IF(MID(N87,1,1)="8",1,0)+IF(MID(O87,1,1)="8",1,0)</f>
        <v>0</v>
      </c>
      <c r="CZ87" s="86">
        <f>SUM(CR87:CY87)</f>
        <v>0</v>
      </c>
      <c r="DA87" s="2">
        <f>CQ87+CZ87</f>
        <v>0</v>
      </c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</row>
    <row r="88" spans="1:126" s="2" customFormat="1" x14ac:dyDescent="0.25">
      <c r="A88" s="338" t="s">
        <v>24</v>
      </c>
      <c r="B88" s="327" t="s">
        <v>232</v>
      </c>
      <c r="C88" s="195"/>
      <c r="D88" s="195"/>
      <c r="E88" s="195"/>
      <c r="F88" s="195"/>
      <c r="G88" s="195"/>
      <c r="H88" s="195"/>
      <c r="I88" s="195"/>
      <c r="J88" s="195"/>
      <c r="K88" s="195"/>
      <c r="L88" s="195"/>
      <c r="M88" s="195"/>
      <c r="N88" s="195"/>
      <c r="O88" s="195"/>
      <c r="P88" s="184"/>
      <c r="Q88" s="184"/>
      <c r="R88" s="195"/>
      <c r="S88" s="195"/>
      <c r="T88" s="195"/>
      <c r="U88" s="195"/>
      <c r="V88" s="195"/>
      <c r="W88" s="195"/>
      <c r="X88" s="202"/>
      <c r="Y88" s="36">
        <f>Z88*$BS$7</f>
        <v>135</v>
      </c>
      <c r="Z88" s="147">
        <f t="shared" ref="Z88:BJ88" si="779">SUM(Z83:Z87)</f>
        <v>4.5</v>
      </c>
      <c r="AA88" s="36">
        <f t="shared" si="779"/>
        <v>0</v>
      </c>
      <c r="AB88" s="36">
        <f t="shared" si="779"/>
        <v>0</v>
      </c>
      <c r="AC88" s="36">
        <f t="shared" si="779"/>
        <v>0</v>
      </c>
      <c r="AD88" s="36">
        <f t="shared" si="779"/>
        <v>135</v>
      </c>
      <c r="AE88" s="236">
        <f t="shared" si="779"/>
        <v>0</v>
      </c>
      <c r="AF88" s="236">
        <f t="shared" si="779"/>
        <v>0</v>
      </c>
      <c r="AG88" s="236">
        <f t="shared" si="779"/>
        <v>0</v>
      </c>
      <c r="AH88" s="70">
        <f t="shared" si="779"/>
        <v>0</v>
      </c>
      <c r="AI88" s="236">
        <f t="shared" si="779"/>
        <v>0</v>
      </c>
      <c r="AJ88" s="236">
        <f t="shared" si="779"/>
        <v>0</v>
      </c>
      <c r="AK88" s="236">
        <f t="shared" si="779"/>
        <v>0</v>
      </c>
      <c r="AL88" s="70">
        <f t="shared" si="779"/>
        <v>0</v>
      </c>
      <c r="AM88" s="236">
        <f t="shared" si="779"/>
        <v>0</v>
      </c>
      <c r="AN88" s="236">
        <f t="shared" si="779"/>
        <v>0</v>
      </c>
      <c r="AO88" s="236">
        <f t="shared" si="779"/>
        <v>0</v>
      </c>
      <c r="AP88" s="70">
        <f t="shared" si="779"/>
        <v>0</v>
      </c>
      <c r="AQ88" s="236">
        <f t="shared" si="779"/>
        <v>0</v>
      </c>
      <c r="AR88" s="236">
        <f t="shared" si="779"/>
        <v>0</v>
      </c>
      <c r="AS88" s="236">
        <f t="shared" si="779"/>
        <v>0</v>
      </c>
      <c r="AT88" s="70">
        <f t="shared" si="779"/>
        <v>0</v>
      </c>
      <c r="AU88" s="236">
        <f t="shared" si="779"/>
        <v>0</v>
      </c>
      <c r="AV88" s="236">
        <f t="shared" si="779"/>
        <v>0</v>
      </c>
      <c r="AW88" s="236">
        <f t="shared" si="779"/>
        <v>0</v>
      </c>
      <c r="AX88" s="70">
        <f t="shared" si="779"/>
        <v>0</v>
      </c>
      <c r="AY88" s="236">
        <f t="shared" si="779"/>
        <v>0</v>
      </c>
      <c r="AZ88" s="236">
        <f t="shared" si="779"/>
        <v>0</v>
      </c>
      <c r="BA88" s="236">
        <f t="shared" si="779"/>
        <v>0</v>
      </c>
      <c r="BB88" s="70">
        <f t="shared" si="779"/>
        <v>0</v>
      </c>
      <c r="BC88" s="236">
        <f t="shared" si="779"/>
        <v>0</v>
      </c>
      <c r="BD88" s="236">
        <f t="shared" si="779"/>
        <v>0</v>
      </c>
      <c r="BE88" s="236">
        <f t="shared" si="779"/>
        <v>0</v>
      </c>
      <c r="BF88" s="70">
        <f t="shared" si="779"/>
        <v>0</v>
      </c>
      <c r="BG88" s="236">
        <f t="shared" si="779"/>
        <v>0</v>
      </c>
      <c r="BH88" s="236">
        <f t="shared" si="779"/>
        <v>0</v>
      </c>
      <c r="BI88" s="236">
        <f t="shared" si="779"/>
        <v>0</v>
      </c>
      <c r="BJ88" s="70">
        <f t="shared" si="779"/>
        <v>4.5</v>
      </c>
      <c r="BK88" s="63">
        <f t="shared" si="777"/>
        <v>1</v>
      </c>
      <c r="BL88" s="19"/>
      <c r="BM88" s="81">
        <f>SUM(BM83:BM87)</f>
        <v>0</v>
      </c>
      <c r="BN88" s="81">
        <f t="shared" ref="BN88:BU88" si="780">SUM(BN83:BN87)</f>
        <v>0</v>
      </c>
      <c r="BO88" s="81">
        <f t="shared" si="780"/>
        <v>0</v>
      </c>
      <c r="BP88" s="81">
        <f t="shared" si="780"/>
        <v>0</v>
      </c>
      <c r="BQ88" s="81">
        <f t="shared" si="780"/>
        <v>0</v>
      </c>
      <c r="BR88" s="81">
        <f t="shared" si="780"/>
        <v>0</v>
      </c>
      <c r="BS88" s="81">
        <f t="shared" si="780"/>
        <v>0</v>
      </c>
      <c r="BT88" s="81">
        <f t="shared" si="780"/>
        <v>4.5</v>
      </c>
      <c r="BU88" s="81">
        <f t="shared" si="780"/>
        <v>4.5</v>
      </c>
      <c r="BV88" s="50"/>
      <c r="BW88" s="50"/>
      <c r="BX88"/>
      <c r="BY88"/>
      <c r="BZ88"/>
      <c r="CA88"/>
      <c r="CB88"/>
      <c r="CC88"/>
      <c r="CD88"/>
      <c r="CE88"/>
      <c r="CF88" s="217"/>
      <c r="CG88" s="227">
        <f t="shared" si="778"/>
        <v>0</v>
      </c>
      <c r="CI88"/>
      <c r="CJ88"/>
      <c r="CK88"/>
      <c r="CL88"/>
      <c r="CM88"/>
      <c r="CN88"/>
      <c r="CO88"/>
      <c r="CP88"/>
      <c r="CQ88"/>
      <c r="CR88" s="2">
        <f t="shared" ref="CR88:CY88" si="781">SUM(CR83:CR87)</f>
        <v>0</v>
      </c>
      <c r="CS88" s="2">
        <f t="shared" si="781"/>
        <v>0</v>
      </c>
      <c r="CT88" s="2">
        <f t="shared" si="781"/>
        <v>0</v>
      </c>
      <c r="CU88" s="2">
        <f t="shared" si="781"/>
        <v>0</v>
      </c>
      <c r="CV88" s="2">
        <f t="shared" si="781"/>
        <v>0</v>
      </c>
      <c r="CW88" s="2">
        <f t="shared" si="781"/>
        <v>0</v>
      </c>
      <c r="CX88" s="2">
        <f t="shared" si="781"/>
        <v>0</v>
      </c>
      <c r="CY88" s="2">
        <f t="shared" si="781"/>
        <v>1</v>
      </c>
      <c r="CZ88" s="90">
        <f>SUM(CZ83:CZ87)</f>
        <v>1</v>
      </c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</row>
    <row r="89" spans="1:126" s="2" customFormat="1" ht="13.5" customHeight="1" x14ac:dyDescent="0.2">
      <c r="A89" s="195"/>
      <c r="B89" s="195"/>
      <c r="C89" s="195"/>
      <c r="D89" s="195"/>
      <c r="E89" s="195"/>
      <c r="F89" s="195"/>
      <c r="G89" s="195"/>
      <c r="H89" s="195"/>
      <c r="I89" s="195"/>
      <c r="J89" s="195"/>
      <c r="K89" s="195"/>
      <c r="L89" s="195"/>
      <c r="M89" s="195"/>
      <c r="N89" s="195"/>
      <c r="O89" s="195"/>
      <c r="P89" s="195"/>
      <c r="Q89" s="195"/>
      <c r="R89" s="195"/>
      <c r="S89" s="195"/>
      <c r="T89" s="195"/>
      <c r="U89" s="195"/>
      <c r="V89" s="195"/>
      <c r="W89" s="195"/>
      <c r="X89" s="195"/>
      <c r="Y89" s="195"/>
      <c r="Z89" s="195"/>
      <c r="AA89" s="195"/>
      <c r="AB89" s="195"/>
      <c r="AC89" s="195"/>
      <c r="AD89" s="195"/>
      <c r="AE89" s="195"/>
      <c r="AF89" s="195"/>
      <c r="AG89" s="195"/>
      <c r="AH89" s="184"/>
      <c r="AI89" s="195"/>
      <c r="AJ89" s="195"/>
      <c r="AK89" s="195"/>
      <c r="AL89" s="184"/>
      <c r="AM89" s="195"/>
      <c r="AN89" s="195"/>
      <c r="AO89" s="195"/>
      <c r="AP89" s="184"/>
      <c r="AQ89" s="195"/>
      <c r="AR89" s="195"/>
      <c r="AS89" s="195"/>
      <c r="AT89" s="184"/>
      <c r="AU89" s="195"/>
      <c r="AV89" s="195"/>
      <c r="AW89" s="195"/>
      <c r="AX89" s="184"/>
      <c r="AY89" s="195"/>
      <c r="AZ89" s="195"/>
      <c r="BA89" s="195"/>
      <c r="BB89" s="184"/>
      <c r="BC89" s="195"/>
      <c r="BD89" s="195"/>
      <c r="BE89" s="195"/>
      <c r="BF89" s="184"/>
      <c r="BG89" s="195"/>
      <c r="BH89" s="195"/>
      <c r="BI89" s="195"/>
      <c r="BJ89" s="184"/>
      <c r="BK89" s="256"/>
      <c r="BL89" s="256"/>
      <c r="BM89" s="254"/>
      <c r="BN89" s="254"/>
      <c r="BO89" s="254"/>
      <c r="BP89" s="254"/>
      <c r="BQ89" s="254"/>
      <c r="BR89" s="254"/>
      <c r="BS89" s="254"/>
      <c r="BT89" s="254"/>
      <c r="BU89" s="254"/>
    </row>
    <row r="90" spans="1:126" s="2" customFormat="1" ht="13.5" customHeight="1" x14ac:dyDescent="0.25">
      <c r="A90" s="300" t="s">
        <v>212</v>
      </c>
      <c r="B90" s="334" t="s">
        <v>233</v>
      </c>
      <c r="C90" s="199"/>
      <c r="D90" s="200"/>
      <c r="E90" s="200"/>
      <c r="F90" s="200"/>
      <c r="G90" s="200"/>
      <c r="H90" s="200"/>
      <c r="I90" s="200"/>
      <c r="J90" s="200"/>
      <c r="K90" s="200"/>
      <c r="L90" s="200"/>
      <c r="M90" s="200"/>
      <c r="N90" s="200"/>
      <c r="O90" s="200"/>
      <c r="P90" s="153"/>
      <c r="Q90" s="153"/>
      <c r="R90" s="200"/>
      <c r="S90" s="200"/>
      <c r="T90" s="200"/>
      <c r="U90" s="200"/>
      <c r="V90" s="200"/>
      <c r="W90" s="200"/>
      <c r="X90" s="200"/>
      <c r="Y90" s="153"/>
      <c r="Z90" s="153"/>
      <c r="AA90" s="153"/>
      <c r="AB90" s="153"/>
      <c r="AC90" s="153"/>
      <c r="AD90" s="153"/>
      <c r="AE90" s="238"/>
      <c r="AF90" s="238"/>
      <c r="AG90" s="238"/>
      <c r="AH90" s="238"/>
      <c r="AI90" s="238"/>
      <c r="AJ90" s="238"/>
      <c r="AK90" s="238"/>
      <c r="AL90" s="238"/>
      <c r="AM90" s="238"/>
      <c r="AN90" s="238"/>
      <c r="AO90" s="238"/>
      <c r="AP90" s="238"/>
      <c r="AQ90" s="238"/>
      <c r="AR90" s="238"/>
      <c r="AS90" s="238"/>
      <c r="AT90" s="238"/>
      <c r="AU90" s="238"/>
      <c r="AV90" s="238"/>
      <c r="AW90" s="238"/>
      <c r="AX90" s="238"/>
      <c r="AY90" s="238"/>
      <c r="AZ90" s="238"/>
      <c r="BA90" s="238"/>
      <c r="BB90" s="238"/>
      <c r="BC90" s="238"/>
      <c r="BD90" s="238"/>
      <c r="BE90" s="238"/>
      <c r="BF90" s="238"/>
      <c r="BG90" s="238"/>
      <c r="BH90" s="238"/>
      <c r="BI90" s="238"/>
      <c r="BJ90" s="238"/>
      <c r="BK90" s="71"/>
      <c r="BL90" s="24"/>
      <c r="BM90" s="53"/>
      <c r="BN90" s="53"/>
      <c r="BO90" s="53"/>
      <c r="BP90" s="53"/>
      <c r="BQ90" s="53"/>
      <c r="BR90" s="53"/>
      <c r="BS90" s="53"/>
      <c r="BT90" s="53"/>
      <c r="BU90" s="53"/>
      <c r="CF90" s="209"/>
      <c r="CG90" s="222"/>
    </row>
    <row r="91" spans="1:126" s="2" customFormat="1" x14ac:dyDescent="0.25">
      <c r="A91" s="343" t="s">
        <v>217</v>
      </c>
      <c r="B91" s="536" t="s">
        <v>335</v>
      </c>
      <c r="C91" s="142" t="s">
        <v>128</v>
      </c>
      <c r="D91" s="274">
        <f>IF(Y91&gt;0,8,0)</f>
        <v>8</v>
      </c>
      <c r="E91" s="147"/>
      <c r="F91" s="147"/>
      <c r="G91" s="147"/>
      <c r="H91" s="147"/>
      <c r="I91" s="147"/>
      <c r="J91" s="147"/>
      <c r="K91" s="147"/>
      <c r="L91" s="147"/>
      <c r="M91" s="147"/>
      <c r="N91" s="147"/>
      <c r="O91" s="147"/>
      <c r="P91" s="147"/>
      <c r="Q91" s="147"/>
      <c r="R91" s="147"/>
      <c r="S91" s="147"/>
      <c r="T91" s="147"/>
      <c r="U91" s="147"/>
      <c r="V91" s="147"/>
      <c r="W91" s="147"/>
      <c r="X91" s="147"/>
      <c r="Y91" s="8">
        <v>270</v>
      </c>
      <c r="Z91" s="147">
        <f t="shared" ref="Z91" si="782">Y91/$BS$7</f>
        <v>9</v>
      </c>
      <c r="AA91" s="9">
        <f t="shared" ref="AA91" si="783">AE91*$BM$5+AI91*$BN$5+AM91*$BO$5+AQ91*$BP$5+AU91*$BQ$5+AY91*$BR$5+BC91*$BS$5+BG91*$BT$5</f>
        <v>0</v>
      </c>
      <c r="AB91" s="9">
        <f t="shared" ref="AB91" si="784">AF91*$BM$5+AJ91*$BN$5+AN91*$BO$5+AR91*$BP$5+AV91*$BQ$5+AZ91*$BR$5+BD91*$BS$5+BH91*$BT$5</f>
        <v>0</v>
      </c>
      <c r="AC91" s="9">
        <f t="shared" ref="AC91" si="785">AG91*$BM$5+AK91*$BN$5+AO91*$BO$5+AS91*$BP$5+AW91*$BQ$5+BA91*$BR$5+BE91*$BS$5+BI91*$BT$5</f>
        <v>0</v>
      </c>
      <c r="AD91" s="9">
        <f t="shared" ref="AD91" si="786">Y91-AA91</f>
        <v>270</v>
      </c>
      <c r="AE91" s="147">
        <v>0</v>
      </c>
      <c r="AF91" s="147">
        <v>0</v>
      </c>
      <c r="AG91" s="147">
        <v>0</v>
      </c>
      <c r="AH91" s="70">
        <f>BM91</f>
        <v>0</v>
      </c>
      <c r="AI91" s="147">
        <v>0</v>
      </c>
      <c r="AJ91" s="147">
        <v>0</v>
      </c>
      <c r="AK91" s="147">
        <v>0</v>
      </c>
      <c r="AL91" s="70">
        <f>BN91</f>
        <v>0</v>
      </c>
      <c r="AM91" s="147">
        <v>0</v>
      </c>
      <c r="AN91" s="147">
        <v>0</v>
      </c>
      <c r="AO91" s="147">
        <v>0</v>
      </c>
      <c r="AP91" s="70">
        <f>BO91</f>
        <v>0</v>
      </c>
      <c r="AQ91" s="147">
        <v>0</v>
      </c>
      <c r="AR91" s="147">
        <v>0</v>
      </c>
      <c r="AS91" s="147">
        <v>0</v>
      </c>
      <c r="AT91" s="70">
        <f>BP91</f>
        <v>0</v>
      </c>
      <c r="AU91" s="147">
        <v>0</v>
      </c>
      <c r="AV91" s="147">
        <v>0</v>
      </c>
      <c r="AW91" s="147">
        <v>0</v>
      </c>
      <c r="AX91" s="70">
        <f>BQ91</f>
        <v>0</v>
      </c>
      <c r="AY91" s="147">
        <v>0</v>
      </c>
      <c r="AZ91" s="147">
        <v>0</v>
      </c>
      <c r="BA91" s="147">
        <v>0</v>
      </c>
      <c r="BB91" s="70">
        <f>BR91</f>
        <v>0</v>
      </c>
      <c r="BC91" s="147">
        <v>0</v>
      </c>
      <c r="BD91" s="147">
        <v>0</v>
      </c>
      <c r="BE91" s="147">
        <v>0</v>
      </c>
      <c r="BF91" s="70">
        <f>BS91</f>
        <v>0</v>
      </c>
      <c r="BG91" s="147">
        <v>0</v>
      </c>
      <c r="BH91" s="147">
        <v>0</v>
      </c>
      <c r="BI91" s="147">
        <v>0</v>
      </c>
      <c r="BJ91" s="70">
        <f>IF(D91&gt;0,Z91,0)</f>
        <v>9</v>
      </c>
      <c r="BK91" s="63">
        <f t="shared" ref="BK91" si="787">IF(ISERROR(AD91/Y91),0,AD91/Y91)</f>
        <v>1</v>
      </c>
      <c r="BL91" s="19"/>
      <c r="BM91" s="14">
        <f>IF(OR(MID($D91,1,1)="1",MID($E91,1,1)="1",MID($F91,1,1)="1",MID($G91,1,1)="1",MID($H91,1,1)="1",MID($I91,1,1)="1",MID($J91,1,1)="1",MID($K91,1,1)="1",MID($M91,1,1)="1",MID($N91,1,1)="1",MID($O91,1,1)=1),$Z91/$DA91,0)</f>
        <v>0</v>
      </c>
      <c r="BN91" s="14">
        <f>IF(OR(MID($D91,1,1)="2",MID($E91,1,1)="2",MID($F91,1,1)="2",MID($G91,1,1)="2",MID($H91,1,1)="2",MID($I91,1,1)="2",MID($J91,1,1)="2",MID($K91,1,1)="2",MID($M91,1,1)="2",MID($N91,1,1)="2",MID($O91,1,1)=1),$Z91/$DA91,0)</f>
        <v>0</v>
      </c>
      <c r="BO91" s="14">
        <f>IF(OR(MID($D91,1,1)="3",MID($E91,1,1)="3",MID($F91,1,1)="3",MID($G91,1,1)="3",MID($H91,1,1)="3",MID($I91,1,1)="3",MID($J91,1,1)="3",MID($K91,1,1)="3",MID($M91,1,1)="3",MID($N91,1,1)="3",MID($O91,1,1)=1),$Z91/$DA91,0)</f>
        <v>0</v>
      </c>
      <c r="BP91" s="14">
        <f>IF(OR(MID($D91,1,1)="4",MID($E91,1,1)="4",MID($F91,1,1)="4",MID($G91,1,1)="4",MID($H91,1,1)="4",MID($I91,1,1)="4",MID($J91,1,1)="4",MID($K91,1,1)="4",MID($M91,1,1)="4",MID($N91,1,1)="4",MID($O91,1,1)=1),$Z91/$DA91,0)</f>
        <v>0</v>
      </c>
      <c r="BQ91" s="14">
        <f>IF(OR(MID($D91,1,1)="5",MID($E91,1,1)="5",MID($F91,1,1)="5",MID($G91,1,1)="5",MID($H91,1,1)="5",MID($I91,1,1)="5",MID($J91,1,1)="5",MID($K91,1,1)="5",MID($M91,1,1)="5",MID($N91,1,1)="5",MID($O91,1,1)=1),$Z91/$DA91,0)</f>
        <v>0</v>
      </c>
      <c r="BR91" s="14">
        <f>IF(OR(MID($D91,1,1)="6",MID($E91,1,1)="6",MID($F91,1,1)="6",MID($G91,1,1)="6",MID($H91,1,1)="6",MID($I91,1,1)="6",MID($J91,1,1)="6",MID($K91,1,1)="6",MID($M91,1,1)="6",MID($N91,1,1)="6",MID($O91,1,1)=1),$Z91/$DA91,0)</f>
        <v>0</v>
      </c>
      <c r="BS91" s="14">
        <f>IF(OR(MID($D91,1,1)="7",MID($E91,1,1)="7",MID($F91,1,1)="7",MID($G91,1,1)="7",MID($H91,1,1)="7",MID($I91,1,1)="7",MID($J91,1,1)="7",MID($K91,1,1)="7",MID($M91,1,1)="7",MID($N91,1,1)="7",MID($O91,1,1)=1),$Z91/$DA91,0)</f>
        <v>0</v>
      </c>
      <c r="BT91" s="14">
        <f>IF(OR(MID($D91,1,1)="8",MID($E91,1,1)="8",MID($F91,1,1)="8",MID($G91,1,1)="8",MID($H91,1,1)="8",MID($I91,1,1)="8",MID($J91,1,1)="8",MID($K91,1,1)="8",MID($M91,1,1)="8",MID($N91,1,1)="8",MID($O91,1,1)=1),$Z91/$DA91,0)</f>
        <v>9</v>
      </c>
      <c r="BU91" s="92">
        <f>SUM(BM91:BT91)</f>
        <v>9</v>
      </c>
      <c r="BX91"/>
      <c r="BY91"/>
      <c r="BZ91"/>
      <c r="CA91"/>
      <c r="CB91"/>
      <c r="CC91"/>
      <c r="CD91"/>
      <c r="CE91"/>
      <c r="CF91" s="217"/>
      <c r="CG91" s="227">
        <f t="shared" ref="CG91" si="788">MAX(BX91:CE91)</f>
        <v>0</v>
      </c>
      <c r="CI91"/>
      <c r="CJ91"/>
      <c r="CK91"/>
      <c r="CL91"/>
      <c r="CM91"/>
      <c r="CN91"/>
      <c r="CO91"/>
      <c r="CP91"/>
      <c r="CQ91"/>
      <c r="CR91" s="75">
        <f>IF(MID(H91,1,1)="1",1,0)+IF(MID(I91,1,1)="1",1,0)+IF(MID(J91,1,1)="1",1,0)+IF(MID(K91,1,1)="1",1,0)+IF(MID(M91,1,1)="1",1,0)+IF(MID(N91,1,1)="1",1,0)+IF(MID(O91,1,1)="1",1,0)</f>
        <v>0</v>
      </c>
      <c r="CS91" s="75">
        <f>IF(MID(H91,1,1)="2",1,0)+IF(MID(I91,1,1)="2",1,0)+IF(MID(J91,1,1)="2",1,0)+IF(MID(K91,1,1)="2",1,0)+IF(MID(M91,1,1)="2",1,0)+IF(MID(N91,1,1)="2",1,0)+IF(MID(O91,1,1)="2",1,0)</f>
        <v>0</v>
      </c>
      <c r="CT91" s="76">
        <f>IF(MID(H91,1,1)="3",1,0)+IF(MID(I91,1,1)="3",1,0)+IF(MID(J91,1,1)="3",1,0)+IF(MID(K91,1,1)="3",1,0)+IF(MID(M91,1,1)="3",1,0)+IF(MID(N91,1,1)="3",1,0)+IF(MID(O91,1,1)="3",1,0)</f>
        <v>0</v>
      </c>
      <c r="CU91" s="75">
        <f>IF(MID(H91,1,1)="4",1,0)+IF(MID(I91,1,1)="4",1,0)+IF(MID(J91,1,1)="4",1,0)+IF(MID(K91,1,1)="4",1,0)+IF(MID(M91,1,1)="4",1,0)+IF(MID(N91,1,1)="4",1,0)+IF(MID(O91,1,1)="4",1,0)</f>
        <v>0</v>
      </c>
      <c r="CV91" s="75">
        <f>IF(MID(H91,1,1)="5",1,0)+IF(MID(I91,1,1)="5",1,0)+IF(MID(J91,1,1)="5",1,0)+IF(MID(K91,1,1)="5",1,0)+IF(MID(M91,1,1)="5",1,0)+IF(MID(N91,1,1)="5",1,0)+IF(MID(O91,1,1)="5",1,0)</f>
        <v>0</v>
      </c>
      <c r="CW91" s="75">
        <f>IF(MID(H91,1,1)="6",1,0)+IF(MID(I91,1,1)="6",1,0)+IF(MID(J91,1,1)="6",1,0)+IF(MID(K91,1,1)="6",1,0)+IF(MID(M91,1,1)="6",1,0)+IF(MID(N91,1,1)="6",1,0)+IF(MID(O91,1,1)="6",1,0)</f>
        <v>0</v>
      </c>
      <c r="CX91" s="75">
        <f>IF(MID(H91,1,1)="7",1,0)+IF(MID(I91,1,1)="7",1,0)+IF(MID(J91,1,1)="7",1,0)+IF(MID(K91,1,1)="7",1,0)+IF(MID(M91,1,1)="7",1,0)+IF(MID(N91,1,1)="7",1,0)+IF(MID(O91,1,1)="7",1,0)</f>
        <v>0</v>
      </c>
      <c r="CY91" s="75">
        <f>IF(MID(H91,1,1)="8",1,0)+IF(MID(I91,1,1)="8",1,0)+IF(MID(J91,1,1)="8",1,0)+IF(MID(K91,1,1)="8",1,0)+IF(MID(M91,1,1)="8",1,0)+IF(MID(N91,1,1)="8",1,0)+IF(MID(O91,1,1)="8",1,0)+IF(MID(D91,1,1)="8",1,0)</f>
        <v>1</v>
      </c>
      <c r="CZ91" s="86">
        <f>SUM(CR91:CY91)</f>
        <v>1</v>
      </c>
      <c r="DA91" s="2">
        <f>CQ91+CZ91</f>
        <v>1</v>
      </c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</row>
    <row r="92" spans="1:126" s="2" customFormat="1" ht="13.5" hidden="1" customHeight="1" x14ac:dyDescent="0.2">
      <c r="A92" s="195"/>
      <c r="B92" s="195"/>
      <c r="C92" s="195"/>
      <c r="D92" s="195"/>
      <c r="E92" s="195"/>
      <c r="F92" s="195"/>
      <c r="G92" s="195"/>
      <c r="H92" s="195"/>
      <c r="I92" s="195"/>
      <c r="J92" s="195"/>
      <c r="K92" s="195"/>
      <c r="L92" s="195"/>
      <c r="M92" s="195"/>
      <c r="N92" s="195"/>
      <c r="O92" s="195"/>
      <c r="P92" s="195"/>
      <c r="Q92" s="195"/>
      <c r="R92" s="195"/>
      <c r="S92" s="195"/>
      <c r="T92" s="195"/>
      <c r="U92" s="195"/>
      <c r="V92" s="195"/>
      <c r="W92" s="195"/>
      <c r="X92" s="195"/>
      <c r="Y92" s="195"/>
      <c r="Z92" s="195"/>
      <c r="AA92" s="195"/>
      <c r="AB92" s="195"/>
      <c r="AC92" s="195"/>
      <c r="AD92" s="195"/>
      <c r="AE92" s="195"/>
      <c r="AF92" s="195"/>
      <c r="AG92" s="195"/>
      <c r="AH92" s="184"/>
      <c r="AI92" s="195"/>
      <c r="AJ92" s="195"/>
      <c r="AK92" s="195"/>
      <c r="AL92" s="184"/>
      <c r="AM92" s="195"/>
      <c r="AN92" s="195"/>
      <c r="AO92" s="195"/>
      <c r="AP92" s="184"/>
      <c r="AQ92" s="195"/>
      <c r="AR92" s="195"/>
      <c r="AS92" s="195"/>
      <c r="AT92" s="184"/>
      <c r="AU92" s="195"/>
      <c r="AV92" s="195"/>
      <c r="AW92" s="195"/>
      <c r="AX92" s="184"/>
      <c r="AY92" s="195"/>
      <c r="AZ92" s="195"/>
      <c r="BA92" s="195"/>
      <c r="BB92" s="184"/>
      <c r="BC92" s="195"/>
      <c r="BD92" s="195"/>
      <c r="BE92" s="195"/>
      <c r="BF92" s="184"/>
      <c r="BG92" s="195"/>
      <c r="BH92" s="195"/>
      <c r="BI92" s="195"/>
      <c r="BJ92" s="184"/>
      <c r="BK92" s="256"/>
      <c r="BL92" s="256"/>
      <c r="BM92" s="256"/>
      <c r="BN92" s="256"/>
      <c r="BO92" s="256"/>
      <c r="BP92" s="256"/>
      <c r="BQ92" s="256"/>
      <c r="BR92" s="256"/>
      <c r="BS92" s="256"/>
      <c r="BT92" s="256"/>
      <c r="BU92" s="256"/>
    </row>
    <row r="93" spans="1:126" s="2" customFormat="1" ht="13.5" hidden="1" customHeight="1" x14ac:dyDescent="0.2">
      <c r="A93" s="195"/>
      <c r="B93" s="195"/>
      <c r="C93" s="195"/>
      <c r="D93" s="195"/>
      <c r="E93" s="195"/>
      <c r="F93" s="195"/>
      <c r="G93" s="195"/>
      <c r="H93" s="195"/>
      <c r="I93" s="195"/>
      <c r="J93" s="195"/>
      <c r="K93" s="195"/>
      <c r="L93" s="195"/>
      <c r="M93" s="195"/>
      <c r="N93" s="195"/>
      <c r="O93" s="195"/>
      <c r="P93" s="195"/>
      <c r="Q93" s="195"/>
      <c r="R93" s="195"/>
      <c r="S93" s="195"/>
      <c r="T93" s="195"/>
      <c r="U93" s="195"/>
      <c r="V93" s="195"/>
      <c r="W93" s="195"/>
      <c r="X93" s="195"/>
      <c r="Y93" s="195"/>
      <c r="Z93" s="195"/>
      <c r="AA93" s="195"/>
      <c r="AB93" s="195"/>
      <c r="AC93" s="195"/>
      <c r="AD93" s="195"/>
      <c r="AE93" s="195"/>
      <c r="AF93" s="195"/>
      <c r="AG93" s="195"/>
      <c r="AH93" s="184"/>
      <c r="AI93" s="195"/>
      <c r="AJ93" s="195"/>
      <c r="AK93" s="195"/>
      <c r="AL93" s="184"/>
      <c r="AM93" s="195"/>
      <c r="AN93" s="195"/>
      <c r="AO93" s="195"/>
      <c r="AP93" s="184"/>
      <c r="AQ93" s="195"/>
      <c r="AR93" s="195"/>
      <c r="AS93" s="195"/>
      <c r="AT93" s="184"/>
      <c r="AU93" s="195"/>
      <c r="AV93" s="195"/>
      <c r="AW93" s="195"/>
      <c r="AX93" s="184"/>
      <c r="AY93" s="195"/>
      <c r="AZ93" s="195"/>
      <c r="BA93" s="195"/>
      <c r="BB93" s="184"/>
      <c r="BC93" s="195"/>
      <c r="BD93" s="195"/>
      <c r="BE93" s="195"/>
      <c r="BF93" s="184"/>
      <c r="BG93" s="195"/>
      <c r="BH93" s="195"/>
      <c r="BI93" s="195"/>
      <c r="BJ93" s="184"/>
      <c r="BK93" s="256"/>
      <c r="BL93" s="256"/>
      <c r="BM93" s="256"/>
      <c r="BN93" s="256"/>
      <c r="BO93" s="256"/>
      <c r="BP93" s="256"/>
      <c r="BQ93" s="256"/>
      <c r="BR93" s="256"/>
      <c r="BS93" s="256"/>
      <c r="BT93" s="256"/>
      <c r="BU93" s="256"/>
    </row>
    <row r="94" spans="1:126" s="2" customFormat="1" ht="13.5" hidden="1" customHeight="1" x14ac:dyDescent="0.2">
      <c r="A94" s="195"/>
      <c r="B94" s="195"/>
      <c r="C94" s="195"/>
      <c r="D94" s="195"/>
      <c r="E94" s="195"/>
      <c r="F94" s="195"/>
      <c r="G94" s="195"/>
      <c r="H94" s="195"/>
      <c r="I94" s="195"/>
      <c r="J94" s="195"/>
      <c r="K94" s="195"/>
      <c r="L94" s="195"/>
      <c r="M94" s="195"/>
      <c r="N94" s="195"/>
      <c r="O94" s="195"/>
      <c r="P94" s="195"/>
      <c r="Q94" s="195"/>
      <c r="R94" s="195"/>
      <c r="S94" s="195"/>
      <c r="T94" s="195"/>
      <c r="U94" s="195"/>
      <c r="V94" s="195"/>
      <c r="W94" s="195"/>
      <c r="X94" s="195"/>
      <c r="Y94" s="195"/>
      <c r="Z94" s="195"/>
      <c r="AA94" s="195"/>
      <c r="AB94" s="195"/>
      <c r="AC94" s="195"/>
      <c r="AD94" s="195"/>
      <c r="AE94" s="195"/>
      <c r="AF94" s="195"/>
      <c r="AG94" s="195"/>
      <c r="AH94" s="184"/>
      <c r="AI94" s="195"/>
      <c r="AJ94" s="195"/>
      <c r="AK94" s="195"/>
      <c r="AL94" s="184"/>
      <c r="AM94" s="195"/>
      <c r="AN94" s="195"/>
      <c r="AO94" s="195"/>
      <c r="AP94" s="184"/>
      <c r="AQ94" s="195"/>
      <c r="AR94" s="195"/>
      <c r="AS94" s="195"/>
      <c r="AT94" s="184"/>
      <c r="AU94" s="195"/>
      <c r="AV94" s="195"/>
      <c r="AW94" s="195"/>
      <c r="AX94" s="184"/>
      <c r="AY94" s="195"/>
      <c r="AZ94" s="195"/>
      <c r="BA94" s="195"/>
      <c r="BB94" s="184"/>
      <c r="BC94" s="195"/>
      <c r="BD94" s="195"/>
      <c r="BE94" s="195"/>
      <c r="BF94" s="184"/>
      <c r="BG94" s="195"/>
      <c r="BH94" s="195"/>
      <c r="BI94" s="195"/>
      <c r="BJ94" s="184"/>
      <c r="BK94" s="256"/>
      <c r="BL94" s="256"/>
      <c r="BM94" s="256"/>
      <c r="BN94" s="256"/>
      <c r="BO94" s="256"/>
      <c r="BP94" s="256"/>
      <c r="BQ94" s="256"/>
      <c r="BR94" s="256"/>
      <c r="BS94" s="256"/>
      <c r="BT94" s="256"/>
      <c r="BU94" s="256"/>
    </row>
    <row r="95" spans="1:126" s="2" customFormat="1" ht="13.5" hidden="1" customHeight="1" x14ac:dyDescent="0.2">
      <c r="A95" s="195"/>
      <c r="B95" s="195"/>
      <c r="C95" s="195"/>
      <c r="D95" s="195"/>
      <c r="E95" s="195"/>
      <c r="F95" s="195"/>
      <c r="G95" s="195"/>
      <c r="H95" s="195"/>
      <c r="I95" s="195"/>
      <c r="J95" s="195"/>
      <c r="K95" s="195"/>
      <c r="L95" s="195"/>
      <c r="M95" s="195"/>
      <c r="N95" s="195"/>
      <c r="O95" s="195"/>
      <c r="P95" s="195"/>
      <c r="Q95" s="195"/>
      <c r="R95" s="195"/>
      <c r="S95" s="195"/>
      <c r="T95" s="195"/>
      <c r="U95" s="195"/>
      <c r="V95" s="195"/>
      <c r="W95" s="195"/>
      <c r="X95" s="195"/>
      <c r="Y95" s="195"/>
      <c r="Z95" s="195"/>
      <c r="AA95" s="195"/>
      <c r="AB95" s="195"/>
      <c r="AC95" s="195"/>
      <c r="AD95" s="195"/>
      <c r="AE95" s="195"/>
      <c r="AF95" s="195"/>
      <c r="AG95" s="195"/>
      <c r="AH95" s="184"/>
      <c r="AI95" s="195"/>
      <c r="AJ95" s="195"/>
      <c r="AK95" s="195"/>
      <c r="AL95" s="184"/>
      <c r="AM95" s="195"/>
      <c r="AN95" s="195"/>
      <c r="AO95" s="195"/>
      <c r="AP95" s="184"/>
      <c r="AQ95" s="195"/>
      <c r="AR95" s="195"/>
      <c r="AS95" s="195"/>
      <c r="AT95" s="184"/>
      <c r="AU95" s="195"/>
      <c r="AV95" s="195"/>
      <c r="AW95" s="195"/>
      <c r="AX95" s="184"/>
      <c r="AY95" s="195"/>
      <c r="AZ95" s="195"/>
      <c r="BA95" s="195"/>
      <c r="BB95" s="184"/>
      <c r="BC95" s="195"/>
      <c r="BD95" s="195"/>
      <c r="BE95" s="195"/>
      <c r="BF95" s="184"/>
      <c r="BG95" s="195"/>
      <c r="BH95" s="195"/>
      <c r="BI95" s="195"/>
      <c r="BJ95" s="184"/>
      <c r="BK95" s="256"/>
      <c r="BL95" s="256"/>
      <c r="BM95" s="256"/>
      <c r="BN95" s="256"/>
      <c r="BO95" s="256"/>
      <c r="BP95" s="256"/>
      <c r="BQ95" s="256"/>
      <c r="BR95" s="256"/>
      <c r="BS95" s="256"/>
      <c r="BT95" s="256"/>
      <c r="BU95" s="256"/>
    </row>
    <row r="96" spans="1:126" s="2" customFormat="1" ht="12.75" hidden="1" customHeight="1" x14ac:dyDescent="0.25">
      <c r="A96" s="300" t="str">
        <f>IF($Y$91=0,"1.4","1.5")</f>
        <v>1.5</v>
      </c>
      <c r="B96" s="482" t="s">
        <v>33</v>
      </c>
      <c r="C96" s="239"/>
      <c r="D96" s="239"/>
      <c r="E96" s="239"/>
      <c r="F96" s="239"/>
      <c r="G96" s="239"/>
      <c r="H96" s="239"/>
      <c r="I96" s="239"/>
      <c r="J96" s="239"/>
      <c r="K96" s="239"/>
      <c r="L96" s="239"/>
      <c r="M96" s="239"/>
      <c r="N96" s="239"/>
      <c r="O96" s="239"/>
      <c r="P96" s="239"/>
      <c r="Q96" s="239"/>
      <c r="R96" s="239"/>
      <c r="S96" s="239"/>
      <c r="T96" s="239"/>
      <c r="U96" s="239"/>
      <c r="V96" s="239"/>
      <c r="W96" s="239"/>
      <c r="X96" s="239"/>
      <c r="Y96" s="239"/>
      <c r="Z96" s="239"/>
      <c r="AA96" s="239"/>
      <c r="AB96" s="239"/>
      <c r="AC96" s="239"/>
      <c r="AD96" s="239"/>
      <c r="AE96" s="239"/>
      <c r="AF96" s="239"/>
      <c r="AG96" s="239"/>
      <c r="AH96" s="239"/>
      <c r="AI96" s="239"/>
      <c r="AJ96" s="239"/>
      <c r="AK96" s="239"/>
      <c r="AL96" s="239"/>
      <c r="AM96" s="239"/>
      <c r="AN96" s="239"/>
      <c r="AO96" s="239"/>
      <c r="AP96" s="239"/>
      <c r="AQ96" s="239"/>
      <c r="AR96" s="239"/>
      <c r="AS96" s="239"/>
      <c r="AT96" s="239"/>
      <c r="AU96" s="239"/>
      <c r="AV96" s="239"/>
      <c r="AW96" s="239"/>
      <c r="AX96" s="239"/>
      <c r="AY96" s="239"/>
      <c r="AZ96" s="239"/>
      <c r="BA96" s="239"/>
      <c r="BB96" s="239"/>
      <c r="BC96" s="239"/>
      <c r="BD96" s="239"/>
      <c r="BE96" s="239"/>
      <c r="BF96" s="239"/>
      <c r="BG96" s="239"/>
      <c r="BH96" s="239"/>
      <c r="BI96" s="239"/>
      <c r="BJ96" s="152"/>
      <c r="BK96" s="71"/>
      <c r="BL96" s="24"/>
      <c r="BM96" s="255"/>
      <c r="BN96" s="255"/>
      <c r="BO96" s="255"/>
      <c r="BP96" s="255"/>
      <c r="BQ96" s="255"/>
      <c r="BR96" s="255"/>
      <c r="BS96" s="255"/>
      <c r="BT96" s="255"/>
      <c r="BU96" s="255"/>
      <c r="CF96" s="209"/>
      <c r="CG96" s="222"/>
      <c r="CN96"/>
      <c r="CO96"/>
      <c r="CP96"/>
      <c r="CQ96"/>
      <c r="CR96"/>
      <c r="CS96"/>
      <c r="CT96"/>
      <c r="CU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</row>
    <row r="97" spans="1:126" s="2" customFormat="1" ht="13.5" hidden="1" customHeight="1" x14ac:dyDescent="0.25">
      <c r="A97" s="343" t="str">
        <f>IF($Y$91=0,"1.4.01","1.5.01")</f>
        <v>1.5.01</v>
      </c>
      <c r="B97" s="124"/>
      <c r="C97" s="142"/>
      <c r="D97" s="132"/>
      <c r="E97" s="133"/>
      <c r="F97" s="133"/>
      <c r="G97" s="11"/>
      <c r="H97" s="189"/>
      <c r="I97" s="133"/>
      <c r="J97" s="133"/>
      <c r="K97" s="133"/>
      <c r="L97" s="133"/>
      <c r="M97" s="133"/>
      <c r="N97" s="133"/>
      <c r="O97" s="11"/>
      <c r="P97" s="147"/>
      <c r="Q97" s="147"/>
      <c r="R97" s="320"/>
      <c r="S97" s="170"/>
      <c r="T97" s="170"/>
      <c r="U97" s="170"/>
      <c r="V97" s="170"/>
      <c r="W97" s="170"/>
      <c r="X97" s="321"/>
      <c r="Y97" s="147">
        <v>0</v>
      </c>
      <c r="Z97" s="147">
        <f t="shared" ref="Z97:Z101" si="789">Y97/$BS$7</f>
        <v>0</v>
      </c>
      <c r="AA97" s="9">
        <f t="shared" ref="AA97:AC101" si="790">AE97*$BM$5+AI97*$BN$5+AM97*$BO$5+AQ97*$BP$5+AU97*$BQ$5+AY97*$BR$5+BC97*$BS$5+BG97*$BT$5</f>
        <v>0</v>
      </c>
      <c r="AB97" s="9">
        <f t="shared" si="790"/>
        <v>0</v>
      </c>
      <c r="AC97" s="9">
        <f t="shared" si="790"/>
        <v>0</v>
      </c>
      <c r="AD97" s="9">
        <f t="shared" ref="AD97:AD101" si="791">Y97-AA97</f>
        <v>0</v>
      </c>
      <c r="AE97" s="147">
        <v>0</v>
      </c>
      <c r="AF97" s="147">
        <v>0</v>
      </c>
      <c r="AG97" s="147">
        <v>0</v>
      </c>
      <c r="AH97" s="70">
        <f>BM97</f>
        <v>0</v>
      </c>
      <c r="AI97" s="147">
        <v>0</v>
      </c>
      <c r="AJ97" s="147">
        <v>0</v>
      </c>
      <c r="AK97" s="147">
        <v>0</v>
      </c>
      <c r="AL97" s="70">
        <f>BN97</f>
        <v>0</v>
      </c>
      <c r="AM97" s="147">
        <v>0</v>
      </c>
      <c r="AN97" s="147">
        <v>0</v>
      </c>
      <c r="AO97" s="147">
        <v>0</v>
      </c>
      <c r="AP97" s="70">
        <f>BO97</f>
        <v>0</v>
      </c>
      <c r="AQ97" s="147">
        <v>0</v>
      </c>
      <c r="AR97" s="147">
        <v>0</v>
      </c>
      <c r="AS97" s="147">
        <v>0</v>
      </c>
      <c r="AT97" s="70">
        <f>BP97</f>
        <v>0</v>
      </c>
      <c r="AU97" s="147">
        <v>0</v>
      </c>
      <c r="AV97" s="147">
        <v>0</v>
      </c>
      <c r="AW97" s="147">
        <v>0</v>
      </c>
      <c r="AX97" s="70">
        <f>BQ97</f>
        <v>0</v>
      </c>
      <c r="AY97" s="147">
        <v>0</v>
      </c>
      <c r="AZ97" s="147">
        <v>0</v>
      </c>
      <c r="BA97" s="147">
        <v>0</v>
      </c>
      <c r="BB97" s="70">
        <f>BR97</f>
        <v>0</v>
      </c>
      <c r="BC97" s="147">
        <v>0</v>
      </c>
      <c r="BD97" s="147">
        <v>0</v>
      </c>
      <c r="BE97" s="147">
        <v>0</v>
      </c>
      <c r="BF97" s="70">
        <f>BS97</f>
        <v>0</v>
      </c>
      <c r="BG97" s="147">
        <v>0</v>
      </c>
      <c r="BH97" s="147">
        <v>0</v>
      </c>
      <c r="BI97" s="147">
        <v>0</v>
      </c>
      <c r="BJ97" s="70">
        <f>BT97</f>
        <v>0</v>
      </c>
      <c r="BK97" s="63">
        <f t="shared" ref="BK97:BK101" si="792">IF(ISERROR(AD97/Y97),0,AD97/Y97)</f>
        <v>0</v>
      </c>
      <c r="BL97" s="19"/>
      <c r="BM97" s="14">
        <f>IF(OR(MID($D97,1,1)="1",MID($E97,1,1)="1",MID($F97,1,1)="1",MID($G97,1,1)="1",MID($H97,1,1)="1",MID($I97,1,1)="1",MID($J97,1,1)="1",MID($K97,1,1)="1",MID($M97,1,1)="1",MID($N97,1,1)="1",MID($O97,1,1)=1),$Z97/$DA97,0)</f>
        <v>0</v>
      </c>
      <c r="BN97" s="14">
        <f>IF(OR(MID($D97,1,1)="2",MID($E97,1,1)="2",MID($F97,1,1)="2",MID($G97,1,1)="2",MID($H97,1,1)="2",MID($I97,1,1)="2",MID($J97,1,1)="2",MID($K97,1,1)="2",MID($M97,1,1)="2",MID($N97,1,1)="2",MID($O97,1,1)=1),$Z97/$DA97,0)</f>
        <v>0</v>
      </c>
      <c r="BO97" s="14">
        <f>IF(OR(MID($D97,1,1)="3",MID($E97,1,1)="3",MID($F97,1,1)="3",MID($G97,1,1)="3",MID($H97,1,1)="3",MID($I97,1,1)="3",MID($J97,1,1)="3",MID($K97,1,1)="3",MID($M97,1,1)="3",MID($N97,1,1)="3",MID($O97,1,1)=1),$Z97/$DA97,0)</f>
        <v>0</v>
      </c>
      <c r="BP97" s="14">
        <f>IF(OR(MID($D97,1,1)="4",MID($E97,1,1)="4",MID($F97,1,1)="4",MID($G97,1,1)="4",MID($H97,1,1)="4",MID($I97,1,1)="4",MID($J97,1,1)="4",MID($K97,1,1)="4",MID($M97,1,1)="4",MID($N97,1,1)="4",MID($O97,1,1)=1),$Z97/$DA97,0)</f>
        <v>0</v>
      </c>
      <c r="BQ97" s="14">
        <f>IF(OR(MID($D97,1,1)="5",MID($E97,1,1)="5",MID($F97,1,1)="5",MID($G97,1,1)="5",MID($H97,1,1)="5",MID($I97,1,1)="5",MID($J97,1,1)="5",MID($K97,1,1)="5",MID($M97,1,1)="5",MID($N97,1,1)="5",MID($O97,1,1)=1),$Z97/$DA97,0)</f>
        <v>0</v>
      </c>
      <c r="BR97" s="14">
        <f>IF(OR(MID($D97,1,1)="6",MID($E97,1,1)="6",MID($F97,1,1)="6",MID($G97,1,1)="6",MID($H97,1,1)="6",MID($I97,1,1)="6",MID($J97,1,1)="6",MID($K97,1,1)="6",MID($M97,1,1)="6",MID($N97,1,1)="6",MID($O97,1,1)=1),$Z97/$DA97,0)</f>
        <v>0</v>
      </c>
      <c r="BS97" s="14">
        <f>IF(OR(MID($D97,1,1)="7",MID($E97,1,1)="7",MID($F97,1,1)="7",MID($G97,1,1)="7",MID($H97,1,1)="7",MID($I97,1,1)="7",MID($J97,1,1)="7",MID($K97,1,1)="7",MID($M97,1,1)="7",MID($N97,1,1)="7",MID($O97,1,1)=1),$Z97/$DA97,0)</f>
        <v>0</v>
      </c>
      <c r="BT97" s="14">
        <f>IF(OR(MID($D97,1,1)="8",MID($E97,1,1)="8",MID($F97,1,1)="8",MID($G97,1,1)="8",MID($H97,1,1)="8",MID($I97,1,1)="8",MID($J97,1,1)="8",MID($K97,1,1)="8",MID($M97,1,1)="8",MID($N97,1,1)="8",MID($O97,1,1)=1),$Z97/$DA97,0)</f>
        <v>0</v>
      </c>
      <c r="BU97" s="92">
        <f>SUM(BM97:BT97)</f>
        <v>0</v>
      </c>
      <c r="BX97"/>
      <c r="BY97"/>
      <c r="BZ97"/>
      <c r="CA97"/>
      <c r="CB97"/>
      <c r="CC97"/>
      <c r="CD97"/>
      <c r="CE97"/>
      <c r="CF97" s="217"/>
      <c r="CG97" s="227">
        <f>MAX(BX97:CE97)</f>
        <v>0</v>
      </c>
      <c r="CI97" s="75">
        <f>IF(MID($D97,1,1)="1",1,0)+IF(MID($E97,1,1)="1",1,0)+IF(MID($F97,1,1)="1",1,0)+IF(MID($G97,1,1)="1",1,0)</f>
        <v>0</v>
      </c>
      <c r="CJ97" s="75">
        <f>IF(MID($D97,1,1)="2",1,0)+IF(MID($E97,1,1)="2",1,0)+IF(MID($F97,1,1)="2",1,0)+IF(MID($G97,1,1)="2",1,0)</f>
        <v>0</v>
      </c>
      <c r="CK97" s="75">
        <f>IF(MID($D97,1,1)="3",1,0)+IF(MID($E97,1,1)="3",1,0)+IF(MID($F97,1,1)="3",1,0)+IF(MID($G97,1,1)="3",1,0)</f>
        <v>0</v>
      </c>
      <c r="CL97" s="75">
        <f>IF(MID($D97,1,1)="4",1,0)+IF(MID($E97,1,1)="4",1,0)+IF(MID($F97,1,1)="4",1,0)+IF(MID($G97,1,1)="4",1,0)</f>
        <v>0</v>
      </c>
      <c r="CM97" s="75">
        <f>IF(MID($D97,1,1)="5",1,0)+IF(MID($E97,1,1)="5",1,0)+IF(MID($F97,1,1)="5",1,0)+IF(MID($G97,1,1)="5",1,0)+IF(MID($H97,1,1)="5",1,0)+IF(MID($I97,1,1)="5",1,0)+IF(MID($J97,1,1)="5",1,0)</f>
        <v>0</v>
      </c>
      <c r="CN97" s="75">
        <f>IF(MID($D97,1,1)="6",1,0)+IF(MID($E97,1,1)="6",1,0)+IF(MID($F97,1,1)="6",1,0)+IF(MID($G97,1,1)="6",1,0)+IF(MID($H97,1,1)="6",1,0)+IF(MID($I97,1,1)="6",1,0)+IF(MID($J97,1,1)="6",1,0)</f>
        <v>0</v>
      </c>
      <c r="CO97" s="75">
        <f>IF(MID($D97,1,1)="7",1,0)+IF(MID($E97,1,1)="7",1,0)+IF(MID($F97,1,1)="7",1,0)+IF(MID($G97,1,1)="7",1,0)+IF(MID($H97,1,1)="7",1,0)+IF(MID($I97,1,1)="7",1,0)+IF(MID($J97,1,1)="7",1,0)</f>
        <v>0</v>
      </c>
      <c r="CP97" s="75">
        <f>IF(MID($D97,1,1)="8",1,0)+IF(MID($E97,1,1)="8",1,0)+IF(MID($F97,1,1)="8",1,0)+IF(MID($G97,1,1)="8",1,0)+IF(MID($H97,1,1)="8",1,0)+IF(MID($I97,1,1)="8",1,0)+IF(MID($J97,1,1)="8",1,0)</f>
        <v>0</v>
      </c>
      <c r="CQ97" s="87">
        <f>SUM(CI97:CP97)</f>
        <v>0</v>
      </c>
      <c r="CR97" s="75">
        <f>IF(MID(H97,1,1)="1",1,0)+IF(MID(I97,1,1)="1",1,0)+IF(MID(J97,1,1)="1",1,0)+IF(MID(K97,1,1)="1",1,0)+IF(MID(M97,1,1)="1",1,0)+IF(MID(N97,1,1)="1",1,0)+IF(MID(O97,1,1)="1",1,0)</f>
        <v>0</v>
      </c>
      <c r="CS97" s="75">
        <f>IF(MID(H97,1,1)="2",1,0)+IF(MID(I97,1,1)="2",1,0)+IF(MID(J97,1,1)="2",1,0)+IF(MID(K97,1,1)="2",1,0)+IF(MID(M97,1,1)="2",1,0)+IF(MID(N97,1,1)="2",1,0)+IF(MID(O97,1,1)="2",1,0)</f>
        <v>0</v>
      </c>
      <c r="CT97" s="76">
        <f>IF(MID(H97,1,1)="3",1,0)+IF(MID(I97,1,1)="3",1,0)+IF(MID(J97,1,1)="3",1,0)+IF(MID(K97,1,1)="3",1,0)+IF(MID(M97,1,1)="3",1,0)+IF(MID(N97,1,1)="3",1,0)+IF(MID(O97,1,1)="3",1,0)</f>
        <v>0</v>
      </c>
      <c r="CU97" s="75">
        <f>IF(MID(H97,1,1)="4",1,0)+IF(MID(I97,1,1)="4",1,0)+IF(MID(J97,1,1)="4",1,0)+IF(MID(K97,1,1)="4",1,0)+IF(MID(M97,1,1)="4",1,0)+IF(MID(N97,1,1)="4",1,0)+IF(MID(O97,1,1)="4",1,0)</f>
        <v>0</v>
      </c>
      <c r="CV97" s="75">
        <f>IF(MID(H97,1,1)="5",1,0)+IF(MID(I97,1,1)="5",1,0)+IF(MID(J97,1,1)="5",1,0)+IF(MID(K97,1,1)="5",1,0)+IF(MID(M97,1,1)="5",1,0)+IF(MID(N97,1,1)="5",1,0)+IF(MID(O97,1,1)="5",1,0)</f>
        <v>0</v>
      </c>
      <c r="CW97" s="75">
        <f>IF(MID(H97,1,1)="6",1,0)+IF(MID(I97,1,1)="6",1,0)+IF(MID(J97,1,1)="6",1,0)+IF(MID(K97,1,1)="6",1,0)+IF(MID(M97,1,1)="6",1,0)+IF(MID(N97,1,1)="6",1,0)+IF(MID(O97,1,1)="6",1,0)</f>
        <v>0</v>
      </c>
      <c r="CX97" s="75">
        <f>IF(MID(H97,1,1)="7",1,0)+IF(MID(I97,1,1)="7",1,0)+IF(MID(J97,1,1)="7",1,0)+IF(MID(K97,1,1)="7",1,0)+IF(MID(M97,1,1)="7",1,0)+IF(MID(N97,1,1)="7",1,0)+IF(MID(O97,1,1)="7",1,0)</f>
        <v>0</v>
      </c>
      <c r="CY97" s="75">
        <f>IF(MID(H97,1,1)="8",1,0)+IF(MID(I97,1,1)="8",1,0)+IF(MID(J97,1,1)="8",1,0)+IF(MID(K97,1,1)="8",1,0)+IF(MID(M97,1,1)="8",1,0)+IF(MID(N97,1,1)="8",1,0)+IF(MID(O97,1,1)="8",1,0)</f>
        <v>0</v>
      </c>
      <c r="CZ97" s="86">
        <f>SUM(CR97:CY97)</f>
        <v>0</v>
      </c>
      <c r="DA97" s="2">
        <f>CQ97+CZ97</f>
        <v>0</v>
      </c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</row>
    <row r="98" spans="1:126" s="2" customFormat="1" ht="13.5" hidden="1" customHeight="1" x14ac:dyDescent="0.25">
      <c r="A98" s="343" t="str">
        <f>IF($Y$91=0,"1.4.02","1.5.02")</f>
        <v>1.5.02</v>
      </c>
      <c r="B98" s="124"/>
      <c r="C98" s="142"/>
      <c r="D98" s="132"/>
      <c r="E98" s="133"/>
      <c r="F98" s="133"/>
      <c r="G98" s="11"/>
      <c r="H98" s="132"/>
      <c r="I98" s="133"/>
      <c r="J98" s="133"/>
      <c r="K98" s="133"/>
      <c r="L98" s="133"/>
      <c r="M98" s="133"/>
      <c r="N98" s="133"/>
      <c r="O98" s="11"/>
      <c r="P98" s="147"/>
      <c r="Q98" s="147"/>
      <c r="R98" s="320"/>
      <c r="S98" s="170"/>
      <c r="T98" s="170"/>
      <c r="U98" s="170"/>
      <c r="V98" s="170"/>
      <c r="W98" s="170"/>
      <c r="X98" s="321"/>
      <c r="Y98" s="147">
        <v>0</v>
      </c>
      <c r="Z98" s="147">
        <f t="shared" si="789"/>
        <v>0</v>
      </c>
      <c r="AA98" s="9">
        <f t="shared" si="790"/>
        <v>0</v>
      </c>
      <c r="AB98" s="9">
        <f t="shared" si="790"/>
        <v>0</v>
      </c>
      <c r="AC98" s="9">
        <f t="shared" si="790"/>
        <v>0</v>
      </c>
      <c r="AD98" s="9">
        <f t="shared" si="791"/>
        <v>0</v>
      </c>
      <c r="AE98" s="147">
        <v>0</v>
      </c>
      <c r="AF98" s="147">
        <v>0</v>
      </c>
      <c r="AG98" s="147">
        <v>0</v>
      </c>
      <c r="AH98" s="70">
        <f>BM98</f>
        <v>0</v>
      </c>
      <c r="AI98" s="147">
        <v>0</v>
      </c>
      <c r="AJ98" s="147">
        <v>0</v>
      </c>
      <c r="AK98" s="147">
        <v>0</v>
      </c>
      <c r="AL98" s="70">
        <f>BN98</f>
        <v>0</v>
      </c>
      <c r="AM98" s="147">
        <v>0</v>
      </c>
      <c r="AN98" s="147">
        <v>0</v>
      </c>
      <c r="AO98" s="147">
        <v>0</v>
      </c>
      <c r="AP98" s="70">
        <f>BO98</f>
        <v>0</v>
      </c>
      <c r="AQ98" s="147">
        <v>0</v>
      </c>
      <c r="AR98" s="147">
        <v>0</v>
      </c>
      <c r="AS98" s="147">
        <v>0</v>
      </c>
      <c r="AT98" s="70">
        <f>BP98</f>
        <v>0</v>
      </c>
      <c r="AU98" s="147">
        <v>0</v>
      </c>
      <c r="AV98" s="147">
        <v>0</v>
      </c>
      <c r="AW98" s="147">
        <v>0</v>
      </c>
      <c r="AX98" s="70">
        <f>BQ98</f>
        <v>0</v>
      </c>
      <c r="AY98" s="147">
        <v>0</v>
      </c>
      <c r="AZ98" s="147">
        <v>0</v>
      </c>
      <c r="BA98" s="147">
        <v>0</v>
      </c>
      <c r="BB98" s="70">
        <f>BR98</f>
        <v>0</v>
      </c>
      <c r="BC98" s="147">
        <v>0</v>
      </c>
      <c r="BD98" s="147">
        <v>0</v>
      </c>
      <c r="BE98" s="147">
        <v>0</v>
      </c>
      <c r="BF98" s="70">
        <f>BS98</f>
        <v>0</v>
      </c>
      <c r="BG98" s="147">
        <v>0</v>
      </c>
      <c r="BH98" s="147">
        <v>0</v>
      </c>
      <c r="BI98" s="147">
        <v>0</v>
      </c>
      <c r="BJ98" s="70">
        <f>BT98</f>
        <v>0</v>
      </c>
      <c r="BK98" s="63">
        <f t="shared" si="792"/>
        <v>0</v>
      </c>
      <c r="BL98" s="19"/>
      <c r="BM98" s="14">
        <f>IF(OR(MID($D98,1,1)="1",MID($E98,1,1)="1",MID($F98,1,1)="1",MID($G98,1,1)="1",MID($H98,1,1)="1",MID($I98,1,1)="1",MID($J98,1,1)="1",MID($K98,1,1)="1",MID($M98,1,1)="1",MID($N98,1,1)="1",MID($O98,1,1)=1),$Z98/$DA98,0)</f>
        <v>0</v>
      </c>
      <c r="BN98" s="14">
        <f>IF(OR(MID($D98,1,1)="2",MID($E98,1,1)="2",MID($F98,1,1)="2",MID($G98,1,1)="2",MID($H98,1,1)="2",MID($I98,1,1)="2",MID($J98,1,1)="2",MID($K98,1,1)="2",MID($M98,1,1)="2",MID($N98,1,1)="2",MID($O98,1,1)=1),$Z98/$DA98,0)</f>
        <v>0</v>
      </c>
      <c r="BO98" s="14">
        <f>IF(OR(MID($D98,1,1)="3",MID($E98,1,1)="3",MID($F98,1,1)="3",MID($G98,1,1)="3",MID($H98,1,1)="3",MID($I98,1,1)="3",MID($J98,1,1)="3",MID($K98,1,1)="3",MID($M98,1,1)="3",MID($N98,1,1)="3",MID($O98,1,1)=1),$Z98/$DA98,0)</f>
        <v>0</v>
      </c>
      <c r="BP98" s="14">
        <f>IF(OR(MID($D98,1,1)="4",MID($E98,1,1)="4",MID($F98,1,1)="4",MID($G98,1,1)="4",MID($H98,1,1)="4",MID($I98,1,1)="4",MID($J98,1,1)="4",MID($K98,1,1)="4",MID($M98,1,1)="4",MID($N98,1,1)="4",MID($O98,1,1)=1),$Z98/$DA98,0)</f>
        <v>0</v>
      </c>
      <c r="BQ98" s="14">
        <f>IF(OR(MID($D98,1,1)="5",MID($E98,1,1)="5",MID($F98,1,1)="5",MID($G98,1,1)="5",MID($H98,1,1)="5",MID($I98,1,1)="5",MID($J98,1,1)="5",MID($K98,1,1)="5",MID($M98,1,1)="5",MID($N98,1,1)="5",MID($O98,1,1)=1),$Z98/$DA98,0)</f>
        <v>0</v>
      </c>
      <c r="BR98" s="14">
        <f>IF(OR(MID($D98,1,1)="6",MID($E98,1,1)="6",MID($F98,1,1)="6",MID($G98,1,1)="6",MID($H98,1,1)="6",MID($I98,1,1)="6",MID($J98,1,1)="6",MID($K98,1,1)="6",MID($M98,1,1)="6",MID($N98,1,1)="6",MID($O98,1,1)=1),$Z98/$DA98,0)</f>
        <v>0</v>
      </c>
      <c r="BS98" s="14">
        <f>IF(OR(MID($D98,1,1)="7",MID($E98,1,1)="7",MID($F98,1,1)="7",MID($G98,1,1)="7",MID($H98,1,1)="7",MID($I98,1,1)="7",MID($J98,1,1)="7",MID($K98,1,1)="7",MID($M98,1,1)="7",MID($N98,1,1)="7",MID($O98,1,1)=1),$Z98/$DA98,0)</f>
        <v>0</v>
      </c>
      <c r="BT98" s="14">
        <f>IF(OR(MID($D98,1,1)="8",MID($E98,1,1)="8",MID($F98,1,1)="8",MID($G98,1,1)="8",MID($H98,1,1)="8",MID($I98,1,1)="8",MID($J98,1,1)="8",MID($K98,1,1)="8",MID($M98,1,1)="8",MID($N98,1,1)="8",MID($O98,1,1)=1),$Z98/$DA98,0)</f>
        <v>0</v>
      </c>
      <c r="BU98" s="92">
        <f>SUM(BM98:BT98)</f>
        <v>0</v>
      </c>
      <c r="BX98"/>
      <c r="BY98"/>
      <c r="BZ98"/>
      <c r="CA98"/>
      <c r="CB98"/>
      <c r="CC98"/>
      <c r="CD98"/>
      <c r="CE98"/>
      <c r="CF98" s="217"/>
      <c r="CG98" s="227">
        <f>MAX(BX98:CE98)</f>
        <v>0</v>
      </c>
      <c r="CI98" s="75">
        <f>IF(MID($D98,1,1)="1",1,0)+IF(MID($E98,1,1)="1",1,0)+IF(MID($F98,1,1)="1",1,0)+IF(MID($G98,1,1)="1",1,0)</f>
        <v>0</v>
      </c>
      <c r="CJ98" s="75">
        <f>IF(MID($D98,1,1)="2",1,0)+IF(MID($E98,1,1)="2",1,0)+IF(MID($F98,1,1)="2",1,0)+IF(MID($G98,1,1)="2",1,0)</f>
        <v>0</v>
      </c>
      <c r="CK98" s="75">
        <f>IF(MID($D98,1,1)="3",1,0)+IF(MID($E98,1,1)="3",1,0)+IF(MID($F98,1,1)="3",1,0)+IF(MID($G98,1,1)="3",1,0)</f>
        <v>0</v>
      </c>
      <c r="CL98" s="75">
        <f>IF(MID($D98,1,1)="4",1,0)+IF(MID($E98,1,1)="4",1,0)+IF(MID($F98,1,1)="4",1,0)+IF(MID($G98,1,1)="4",1,0)</f>
        <v>0</v>
      </c>
      <c r="CM98" s="75">
        <f>IF(MID($D98,1,1)="5",1,0)+IF(MID($E98,1,1)="5",1,0)+IF(MID($F98,1,1)="5",1,0)+IF(MID($G98,1,1)="5",1,0)+IF(MID($H98,1,1)="5",1,0)+IF(MID($I98,1,1)="5",1,0)+IF(MID($J98,1,1)="5",1,0)</f>
        <v>0</v>
      </c>
      <c r="CN98" s="75">
        <f>IF(MID($D98,1,1)="6",1,0)+IF(MID($E98,1,1)="6",1,0)+IF(MID($F98,1,1)="6",1,0)+IF(MID($G98,1,1)="6",1,0)+IF(MID($H98,1,1)="6",1,0)+IF(MID($I98,1,1)="6",1,0)+IF(MID($J98,1,1)="6",1,0)</f>
        <v>0</v>
      </c>
      <c r="CO98" s="75">
        <f>IF(MID($D98,1,1)="7",1,0)+IF(MID($E98,1,1)="7",1,0)+IF(MID($F98,1,1)="7",1,0)+IF(MID($G98,1,1)="7",1,0)+IF(MID($H98,1,1)="7",1,0)+IF(MID($I98,1,1)="7",1,0)+IF(MID($J98,1,1)="7",1,0)</f>
        <v>0</v>
      </c>
      <c r="CP98" s="75">
        <f>IF(MID($D98,1,1)="8",1,0)+IF(MID($E98,1,1)="8",1,0)+IF(MID($F98,1,1)="8",1,0)+IF(MID($G98,1,1)="8",1,0)+IF(MID($H98,1,1)="8",1,0)+IF(MID($I98,1,1)="8",1,0)+IF(MID($J98,1,1)="8",1,0)</f>
        <v>0</v>
      </c>
      <c r="CQ98" s="87">
        <f>SUM(CI98:CP98)</f>
        <v>0</v>
      </c>
      <c r="CR98" s="75">
        <f>IF(MID(H98,1,1)="1",1,0)+IF(MID(I98,1,1)="1",1,0)+IF(MID(J98,1,1)="1",1,0)+IF(MID(K98,1,1)="1",1,0)+IF(MID(M98,1,1)="1",1,0)+IF(MID(N98,1,1)="1",1,0)+IF(MID(O98,1,1)="1",1,0)</f>
        <v>0</v>
      </c>
      <c r="CS98" s="75">
        <f>IF(MID(H98,1,1)="2",1,0)+IF(MID(I98,1,1)="2",1,0)+IF(MID(J98,1,1)="2",1,0)+IF(MID(K98,1,1)="2",1,0)+IF(MID(M98,1,1)="2",1,0)+IF(MID(N98,1,1)="2",1,0)+IF(MID(O98,1,1)="2",1,0)</f>
        <v>0</v>
      </c>
      <c r="CT98" s="76">
        <f>IF(MID(H98,1,1)="3",1,0)+IF(MID(I98,1,1)="3",1,0)+IF(MID(J98,1,1)="3",1,0)+IF(MID(K98,1,1)="3",1,0)+IF(MID(M98,1,1)="3",1,0)+IF(MID(N98,1,1)="3",1,0)+IF(MID(O98,1,1)="3",1,0)</f>
        <v>0</v>
      </c>
      <c r="CU98" s="75">
        <f>IF(MID(H98,1,1)="4",1,0)+IF(MID(I98,1,1)="4",1,0)+IF(MID(J98,1,1)="4",1,0)+IF(MID(K98,1,1)="4",1,0)+IF(MID(M98,1,1)="4",1,0)+IF(MID(N98,1,1)="4",1,0)+IF(MID(O98,1,1)="4",1,0)</f>
        <v>0</v>
      </c>
      <c r="CV98" s="75">
        <f>IF(MID(H98,1,1)="5",1,0)+IF(MID(I98,1,1)="5",1,0)+IF(MID(J98,1,1)="5",1,0)+IF(MID(K98,1,1)="5",1,0)+IF(MID(M98,1,1)="5",1,0)+IF(MID(N98,1,1)="5",1,0)+IF(MID(O98,1,1)="5",1,0)</f>
        <v>0</v>
      </c>
      <c r="CW98" s="75">
        <f>IF(MID(H98,1,1)="6",1,0)+IF(MID(I98,1,1)="6",1,0)+IF(MID(J98,1,1)="6",1,0)+IF(MID(K98,1,1)="6",1,0)+IF(MID(M98,1,1)="6",1,0)+IF(MID(N98,1,1)="6",1,0)+IF(MID(O98,1,1)="6",1,0)</f>
        <v>0</v>
      </c>
      <c r="CX98" s="75">
        <f>IF(MID(H98,1,1)="7",1,0)+IF(MID(I98,1,1)="7",1,0)+IF(MID(J98,1,1)="7",1,0)+IF(MID(K98,1,1)="7",1,0)+IF(MID(M98,1,1)="7",1,0)+IF(MID(N98,1,1)="7",1,0)+IF(MID(O98,1,1)="7",1,0)</f>
        <v>0</v>
      </c>
      <c r="CY98" s="75">
        <f>IF(MID(H98,1,1)="8",1,0)+IF(MID(I98,1,1)="8",1,0)+IF(MID(J98,1,1)="8",1,0)+IF(MID(K98,1,1)="8",1,0)+IF(MID(M98,1,1)="8",1,0)+IF(MID(N98,1,1)="8",1,0)+IF(MID(O98,1,1)="8",1,0)</f>
        <v>0</v>
      </c>
      <c r="CZ98" s="86">
        <f>SUM(CR98:CY98)</f>
        <v>0</v>
      </c>
      <c r="DA98" s="2">
        <f>CQ98+CZ98</f>
        <v>0</v>
      </c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</row>
    <row r="99" spans="1:126" s="2" customFormat="1" ht="13.5" hidden="1" customHeight="1" x14ac:dyDescent="0.25">
      <c r="A99" s="343" t="str">
        <f>IF($Y$91=0,"1.4.03","1.5.03")</f>
        <v>1.5.03</v>
      </c>
      <c r="B99" s="124"/>
      <c r="C99" s="142"/>
      <c r="D99" s="132"/>
      <c r="E99" s="133"/>
      <c r="F99" s="133"/>
      <c r="G99" s="11"/>
      <c r="H99" s="132"/>
      <c r="I99" s="133"/>
      <c r="J99" s="133"/>
      <c r="K99" s="133"/>
      <c r="L99" s="133"/>
      <c r="M99" s="133"/>
      <c r="N99" s="133"/>
      <c r="O99" s="11"/>
      <c r="P99" s="147"/>
      <c r="Q99" s="147"/>
      <c r="R99" s="320"/>
      <c r="S99" s="170"/>
      <c r="T99" s="170"/>
      <c r="U99" s="170"/>
      <c r="V99" s="170"/>
      <c r="W99" s="170"/>
      <c r="X99" s="321"/>
      <c r="Y99" s="147">
        <v>0</v>
      </c>
      <c r="Z99" s="147">
        <f t="shared" si="789"/>
        <v>0</v>
      </c>
      <c r="AA99" s="9">
        <f t="shared" si="790"/>
        <v>0</v>
      </c>
      <c r="AB99" s="9">
        <f t="shared" si="790"/>
        <v>0</v>
      </c>
      <c r="AC99" s="9">
        <f t="shared" si="790"/>
        <v>0</v>
      </c>
      <c r="AD99" s="9">
        <f t="shared" si="791"/>
        <v>0</v>
      </c>
      <c r="AE99" s="147">
        <v>0</v>
      </c>
      <c r="AF99" s="147">
        <v>0</v>
      </c>
      <c r="AG99" s="147">
        <v>0</v>
      </c>
      <c r="AH99" s="70">
        <f>BM99</f>
        <v>0</v>
      </c>
      <c r="AI99" s="147">
        <v>0</v>
      </c>
      <c r="AJ99" s="147">
        <v>0</v>
      </c>
      <c r="AK99" s="147">
        <v>0</v>
      </c>
      <c r="AL99" s="70">
        <f>BN99</f>
        <v>0</v>
      </c>
      <c r="AM99" s="147">
        <v>0</v>
      </c>
      <c r="AN99" s="147">
        <v>0</v>
      </c>
      <c r="AO99" s="147">
        <v>0</v>
      </c>
      <c r="AP99" s="70">
        <f>BO99</f>
        <v>0</v>
      </c>
      <c r="AQ99" s="147">
        <v>0</v>
      </c>
      <c r="AR99" s="147">
        <v>0</v>
      </c>
      <c r="AS99" s="147">
        <v>0</v>
      </c>
      <c r="AT99" s="70">
        <f>BP99</f>
        <v>0</v>
      </c>
      <c r="AU99" s="147">
        <v>0</v>
      </c>
      <c r="AV99" s="147">
        <v>0</v>
      </c>
      <c r="AW99" s="147">
        <v>0</v>
      </c>
      <c r="AX99" s="70">
        <f>BQ99</f>
        <v>0</v>
      </c>
      <c r="AY99" s="147">
        <v>0</v>
      </c>
      <c r="AZ99" s="147">
        <v>0</v>
      </c>
      <c r="BA99" s="147">
        <v>0</v>
      </c>
      <c r="BB99" s="70">
        <f>BR99</f>
        <v>0</v>
      </c>
      <c r="BC99" s="147">
        <v>0</v>
      </c>
      <c r="BD99" s="147">
        <v>0</v>
      </c>
      <c r="BE99" s="147">
        <v>0</v>
      </c>
      <c r="BF99" s="70">
        <f>BS99</f>
        <v>0</v>
      </c>
      <c r="BG99" s="147">
        <v>0</v>
      </c>
      <c r="BH99" s="147">
        <v>0</v>
      </c>
      <c r="BI99" s="147">
        <v>0</v>
      </c>
      <c r="BJ99" s="70">
        <f>BT99</f>
        <v>0</v>
      </c>
      <c r="BK99" s="63">
        <f t="shared" si="792"/>
        <v>0</v>
      </c>
      <c r="BL99" s="19"/>
      <c r="BM99" s="14">
        <f>IF(OR(MID($D99,1,1)="1",MID($E99,1,1)="1",MID($F99,1,1)="1",MID($G99,1,1)="1",MID($H99,1,1)="1",MID($I99,1,1)="1",MID($J99,1,1)="1",MID($K99,1,1)="1",MID($M99,1,1)="1",MID($N99,1,1)="1",MID($O99,1,1)=1),$Z99/$DA99,0)</f>
        <v>0</v>
      </c>
      <c r="BN99" s="14">
        <f>IF(OR(MID($D99,1,1)="2",MID($E99,1,1)="2",MID($F99,1,1)="2",MID($G99,1,1)="2",MID($H99,1,1)="2",MID($I99,1,1)="2",MID($J99,1,1)="2",MID($K99,1,1)="2",MID($M99,1,1)="2",MID($N99,1,1)="2",MID($O99,1,1)=1),$Z99/$DA99,0)</f>
        <v>0</v>
      </c>
      <c r="BO99" s="14">
        <f>IF(OR(MID($D99,1,1)="3",MID($E99,1,1)="3",MID($F99,1,1)="3",MID($G99,1,1)="3",MID($H99,1,1)="3",MID($I99,1,1)="3",MID($J99,1,1)="3",MID($K99,1,1)="3",MID($M99,1,1)="3",MID($N99,1,1)="3",MID($O99,1,1)=1),$Z99/$DA99,0)</f>
        <v>0</v>
      </c>
      <c r="BP99" s="14">
        <f>IF(OR(MID($D99,1,1)="4",MID($E99,1,1)="4",MID($F99,1,1)="4",MID($G99,1,1)="4",MID($H99,1,1)="4",MID($I99,1,1)="4",MID($J99,1,1)="4",MID($K99,1,1)="4",MID($M99,1,1)="4",MID($N99,1,1)="4",MID($O99,1,1)=1),$Z99/$DA99,0)</f>
        <v>0</v>
      </c>
      <c r="BQ99" s="14">
        <f>IF(OR(MID($D99,1,1)="5",MID($E99,1,1)="5",MID($F99,1,1)="5",MID($G99,1,1)="5",MID($H99,1,1)="5",MID($I99,1,1)="5",MID($J99,1,1)="5",MID($K99,1,1)="5",MID($M99,1,1)="5",MID($N99,1,1)="5",MID($O99,1,1)=1),$Z99/$DA99,0)</f>
        <v>0</v>
      </c>
      <c r="BR99" s="14">
        <f>IF(OR(MID($D99,1,1)="6",MID($E99,1,1)="6",MID($F99,1,1)="6",MID($G99,1,1)="6",MID($H99,1,1)="6",MID($I99,1,1)="6",MID($J99,1,1)="6",MID($K99,1,1)="6",MID($M99,1,1)="6",MID($N99,1,1)="6",MID($O99,1,1)=1),$Z99/$DA99,0)</f>
        <v>0</v>
      </c>
      <c r="BS99" s="14">
        <f>IF(OR(MID($D99,1,1)="7",MID($E99,1,1)="7",MID($F99,1,1)="7",MID($G99,1,1)="7",MID($H99,1,1)="7",MID($I99,1,1)="7",MID($J99,1,1)="7",MID($K99,1,1)="7",MID($M99,1,1)="7",MID($N99,1,1)="7",MID($O99,1,1)=1),$Z99/$DA99,0)</f>
        <v>0</v>
      </c>
      <c r="BT99" s="14">
        <f>IF(OR(MID($D99,1,1)="8",MID($E99,1,1)="8",MID($F99,1,1)="8",MID($G99,1,1)="8",MID($H99,1,1)="8",MID($I99,1,1)="8",MID($J99,1,1)="8",MID($K99,1,1)="8",MID($M99,1,1)="8",MID($N99,1,1)="8",MID($O99,1,1)=1),$Z99/$DA99,0)</f>
        <v>0</v>
      </c>
      <c r="BU99" s="92">
        <f>SUM(BM99:BT99)</f>
        <v>0</v>
      </c>
      <c r="BX99"/>
      <c r="BY99"/>
      <c r="BZ99"/>
      <c r="CA99"/>
      <c r="CB99"/>
      <c r="CC99"/>
      <c r="CD99"/>
      <c r="CE99"/>
      <c r="CF99" s="217"/>
      <c r="CG99" s="227">
        <f>MAX(BX99:CE99)</f>
        <v>0</v>
      </c>
      <c r="CI99" s="75">
        <f>IF(MID($D99,1,1)="1",1,0)+IF(MID($E99,1,1)="1",1,0)+IF(MID($F99,1,1)="1",1,0)+IF(MID($G99,1,1)="1",1,0)</f>
        <v>0</v>
      </c>
      <c r="CJ99" s="75">
        <f>IF(MID($D99,1,1)="2",1,0)+IF(MID($E99,1,1)="2",1,0)+IF(MID($F99,1,1)="2",1,0)+IF(MID($G99,1,1)="2",1,0)</f>
        <v>0</v>
      </c>
      <c r="CK99" s="75">
        <f>IF(MID($D99,1,1)="3",1,0)+IF(MID($E99,1,1)="3",1,0)+IF(MID($F99,1,1)="3",1,0)+IF(MID($G99,1,1)="3",1,0)</f>
        <v>0</v>
      </c>
      <c r="CL99" s="75">
        <f>IF(MID($D99,1,1)="4",1,0)+IF(MID($E99,1,1)="4",1,0)+IF(MID($F99,1,1)="4",1,0)+IF(MID($G99,1,1)="4",1,0)</f>
        <v>0</v>
      </c>
      <c r="CM99" s="75">
        <f>IF(MID($D99,1,1)="5",1,0)+IF(MID($E99,1,1)="5",1,0)+IF(MID($F99,1,1)="5",1,0)+IF(MID($G99,1,1)="5",1,0)+IF(MID($H99,1,1)="5",1,0)+IF(MID($I99,1,1)="5",1,0)+IF(MID($J99,1,1)="5",1,0)</f>
        <v>0</v>
      </c>
      <c r="CN99" s="75">
        <f>IF(MID($D99,1,1)="6",1,0)+IF(MID($E99,1,1)="6",1,0)+IF(MID($F99,1,1)="6",1,0)+IF(MID($G99,1,1)="6",1,0)+IF(MID($H99,1,1)="6",1,0)+IF(MID($I99,1,1)="6",1,0)+IF(MID($J99,1,1)="6",1,0)</f>
        <v>0</v>
      </c>
      <c r="CO99" s="75">
        <f>IF(MID($D99,1,1)="7",1,0)+IF(MID($E99,1,1)="7",1,0)+IF(MID($F99,1,1)="7",1,0)+IF(MID($G99,1,1)="7",1,0)+IF(MID($H99,1,1)="7",1,0)+IF(MID($I99,1,1)="7",1,0)+IF(MID($J99,1,1)="7",1,0)</f>
        <v>0</v>
      </c>
      <c r="CP99" s="75">
        <f>IF(MID($D99,1,1)="8",1,0)+IF(MID($E99,1,1)="8",1,0)+IF(MID($F99,1,1)="8",1,0)+IF(MID($G99,1,1)="8",1,0)+IF(MID($H99,1,1)="8",1,0)+IF(MID($I99,1,1)="8",1,0)+IF(MID($J99,1,1)="8",1,0)</f>
        <v>0</v>
      </c>
      <c r="CQ99" s="87">
        <f>SUM(CI99:CP99)</f>
        <v>0</v>
      </c>
      <c r="CR99" s="75">
        <f>IF(MID(H99,1,1)="1",1,0)+IF(MID(I99,1,1)="1",1,0)+IF(MID(J99,1,1)="1",1,0)+IF(MID(K99,1,1)="1",1,0)+IF(MID(M99,1,1)="1",1,0)+IF(MID(N99,1,1)="1",1,0)+IF(MID(O99,1,1)="1",1,0)</f>
        <v>0</v>
      </c>
      <c r="CS99" s="75">
        <f>IF(MID(H99,1,1)="2",1,0)+IF(MID(I99,1,1)="2",1,0)+IF(MID(J99,1,1)="2",1,0)+IF(MID(K99,1,1)="2",1,0)+IF(MID(M99,1,1)="2",1,0)+IF(MID(N99,1,1)="2",1,0)+IF(MID(O99,1,1)="2",1,0)</f>
        <v>0</v>
      </c>
      <c r="CT99" s="76">
        <f>IF(MID(H99,1,1)="3",1,0)+IF(MID(I99,1,1)="3",1,0)+IF(MID(J99,1,1)="3",1,0)+IF(MID(K99,1,1)="3",1,0)+IF(MID(M99,1,1)="3",1,0)+IF(MID(N99,1,1)="3",1,0)+IF(MID(O99,1,1)="3",1,0)</f>
        <v>0</v>
      </c>
      <c r="CU99" s="75">
        <f>IF(MID(H99,1,1)="4",1,0)+IF(MID(I99,1,1)="4",1,0)+IF(MID(J99,1,1)="4",1,0)+IF(MID(K99,1,1)="4",1,0)+IF(MID(M99,1,1)="4",1,0)+IF(MID(N99,1,1)="4",1,0)+IF(MID(O99,1,1)="4",1,0)</f>
        <v>0</v>
      </c>
      <c r="CV99" s="75">
        <f>IF(MID(H99,1,1)="5",1,0)+IF(MID(I99,1,1)="5",1,0)+IF(MID(J99,1,1)="5",1,0)+IF(MID(K99,1,1)="5",1,0)+IF(MID(M99,1,1)="5",1,0)+IF(MID(N99,1,1)="5",1,0)+IF(MID(O99,1,1)="5",1,0)</f>
        <v>0</v>
      </c>
      <c r="CW99" s="75">
        <f>IF(MID(H99,1,1)="6",1,0)+IF(MID(I99,1,1)="6",1,0)+IF(MID(J99,1,1)="6",1,0)+IF(MID(K99,1,1)="6",1,0)+IF(MID(M99,1,1)="6",1,0)+IF(MID(N99,1,1)="6",1,0)+IF(MID(O99,1,1)="6",1,0)</f>
        <v>0</v>
      </c>
      <c r="CX99" s="75">
        <f>IF(MID(H99,1,1)="7",1,0)+IF(MID(I99,1,1)="7",1,0)+IF(MID(J99,1,1)="7",1,0)+IF(MID(K99,1,1)="7",1,0)+IF(MID(M99,1,1)="7",1,0)+IF(MID(N99,1,1)="7",1,0)+IF(MID(O99,1,1)="7",1,0)</f>
        <v>0</v>
      </c>
      <c r="CY99" s="75">
        <f>IF(MID(H99,1,1)="8",1,0)+IF(MID(I99,1,1)="8",1,0)+IF(MID(J99,1,1)="8",1,0)+IF(MID(K99,1,1)="8",1,0)+IF(MID(M99,1,1)="8",1,0)+IF(MID(N99,1,1)="8",1,0)+IF(MID(O99,1,1)="8",1,0)</f>
        <v>0</v>
      </c>
      <c r="CZ99" s="86">
        <f>SUM(CR99:CY99)</f>
        <v>0</v>
      </c>
      <c r="DA99" s="2">
        <f>CQ99+CZ99</f>
        <v>0</v>
      </c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</row>
    <row r="100" spans="1:126" s="2" customFormat="1" ht="13.5" hidden="1" customHeight="1" x14ac:dyDescent="0.25">
      <c r="A100" s="343" t="str">
        <f>IF($Y$91=0,"1.4.04","1.5.04")</f>
        <v>1.5.04</v>
      </c>
      <c r="B100" s="124"/>
      <c r="C100" s="142"/>
      <c r="D100" s="132"/>
      <c r="E100" s="133"/>
      <c r="F100" s="133"/>
      <c r="G100" s="11"/>
      <c r="H100" s="132"/>
      <c r="I100" s="133"/>
      <c r="J100" s="133"/>
      <c r="K100" s="133"/>
      <c r="L100" s="133"/>
      <c r="M100" s="133"/>
      <c r="N100" s="133"/>
      <c r="O100" s="11"/>
      <c r="P100" s="147"/>
      <c r="Q100" s="147"/>
      <c r="R100" s="320"/>
      <c r="S100" s="170"/>
      <c r="T100" s="170"/>
      <c r="U100" s="170"/>
      <c r="V100" s="170"/>
      <c r="W100" s="170"/>
      <c r="X100" s="321"/>
      <c r="Y100" s="147">
        <v>0</v>
      </c>
      <c r="Z100" s="147">
        <f t="shared" si="789"/>
        <v>0</v>
      </c>
      <c r="AA100" s="9">
        <f t="shared" si="790"/>
        <v>0</v>
      </c>
      <c r="AB100" s="9">
        <f t="shared" si="790"/>
        <v>0</v>
      </c>
      <c r="AC100" s="9">
        <f t="shared" si="790"/>
        <v>0</v>
      </c>
      <c r="AD100" s="9">
        <f t="shared" si="791"/>
        <v>0</v>
      </c>
      <c r="AE100" s="147">
        <v>0</v>
      </c>
      <c r="AF100" s="147">
        <v>0</v>
      </c>
      <c r="AG100" s="147">
        <v>0</v>
      </c>
      <c r="AH100" s="70">
        <f>BM100</f>
        <v>0</v>
      </c>
      <c r="AI100" s="147">
        <v>0</v>
      </c>
      <c r="AJ100" s="147">
        <v>0</v>
      </c>
      <c r="AK100" s="147">
        <v>0</v>
      </c>
      <c r="AL100" s="70">
        <f>BN100</f>
        <v>0</v>
      </c>
      <c r="AM100" s="147">
        <v>0</v>
      </c>
      <c r="AN100" s="147">
        <v>0</v>
      </c>
      <c r="AO100" s="147">
        <v>0</v>
      </c>
      <c r="AP100" s="70">
        <f>BO100</f>
        <v>0</v>
      </c>
      <c r="AQ100" s="147">
        <v>0</v>
      </c>
      <c r="AR100" s="147">
        <v>0</v>
      </c>
      <c r="AS100" s="147">
        <v>0</v>
      </c>
      <c r="AT100" s="70">
        <f>BP100</f>
        <v>0</v>
      </c>
      <c r="AU100" s="147">
        <v>0</v>
      </c>
      <c r="AV100" s="147">
        <v>0</v>
      </c>
      <c r="AW100" s="147">
        <v>0</v>
      </c>
      <c r="AX100" s="70">
        <f>BQ100</f>
        <v>0</v>
      </c>
      <c r="AY100" s="147">
        <v>0</v>
      </c>
      <c r="AZ100" s="147">
        <v>0</v>
      </c>
      <c r="BA100" s="147">
        <v>0</v>
      </c>
      <c r="BB100" s="70">
        <f>BR100</f>
        <v>0</v>
      </c>
      <c r="BC100" s="147">
        <v>0</v>
      </c>
      <c r="BD100" s="147">
        <v>0</v>
      </c>
      <c r="BE100" s="147">
        <v>0</v>
      </c>
      <c r="BF100" s="70">
        <f>BS100</f>
        <v>0</v>
      </c>
      <c r="BG100" s="147">
        <v>0</v>
      </c>
      <c r="BH100" s="147">
        <v>0</v>
      </c>
      <c r="BI100" s="147">
        <v>0</v>
      </c>
      <c r="BJ100" s="70">
        <f>BT100</f>
        <v>0</v>
      </c>
      <c r="BK100" s="63">
        <f t="shared" si="792"/>
        <v>0</v>
      </c>
      <c r="BL100" s="19"/>
      <c r="BM100" s="14">
        <f>IF(OR(MID($D100,1,1)="1",MID($E100,1,1)="1",MID($F100,1,1)="1",MID($G100,1,1)="1",MID($H100,1,1)="1",MID($I100,1,1)="1",MID($J100,1,1)="1",MID($K100,1,1)="1",MID($M100,1,1)="1",MID($N100,1,1)="1",MID($O100,1,1)=1),$Z100/$DA100,0)</f>
        <v>0</v>
      </c>
      <c r="BN100" s="14">
        <f>IF(OR(MID($D100,1,1)="2",MID($E100,1,1)="2",MID($F100,1,1)="2",MID($G100,1,1)="2",MID($H100,1,1)="2",MID($I100,1,1)="2",MID($J100,1,1)="2",MID($K100,1,1)="2",MID($M100,1,1)="2",MID($N100,1,1)="2",MID($O100,1,1)=1),$Z100/$DA100,0)</f>
        <v>0</v>
      </c>
      <c r="BO100" s="14">
        <f>IF(OR(MID($D100,1,1)="3",MID($E100,1,1)="3",MID($F100,1,1)="3",MID($G100,1,1)="3",MID($H100,1,1)="3",MID($I100,1,1)="3",MID($J100,1,1)="3",MID($K100,1,1)="3",MID($M100,1,1)="3",MID($N100,1,1)="3",MID($O100,1,1)=1),$Z100/$DA100,0)</f>
        <v>0</v>
      </c>
      <c r="BP100" s="14">
        <f>IF(OR(MID($D100,1,1)="4",MID($E100,1,1)="4",MID($F100,1,1)="4",MID($G100,1,1)="4",MID($H100,1,1)="4",MID($I100,1,1)="4",MID($J100,1,1)="4",MID($K100,1,1)="4",MID($M100,1,1)="4",MID($N100,1,1)="4",MID($O100,1,1)=1),$Z100/$DA100,0)</f>
        <v>0</v>
      </c>
      <c r="BQ100" s="14">
        <f>IF(OR(MID($D100,1,1)="5",MID($E100,1,1)="5",MID($F100,1,1)="5",MID($G100,1,1)="5",MID($H100,1,1)="5",MID($I100,1,1)="5",MID($J100,1,1)="5",MID($K100,1,1)="5",MID($M100,1,1)="5",MID($N100,1,1)="5",MID($O100,1,1)=1),$Z100/$DA100,0)</f>
        <v>0</v>
      </c>
      <c r="BR100" s="14">
        <f>IF(OR(MID($D100,1,1)="6",MID($E100,1,1)="6",MID($F100,1,1)="6",MID($G100,1,1)="6",MID($H100,1,1)="6",MID($I100,1,1)="6",MID($J100,1,1)="6",MID($K100,1,1)="6",MID($M100,1,1)="6",MID($N100,1,1)="6",MID($O100,1,1)=1),$Z100/$DA100,0)</f>
        <v>0</v>
      </c>
      <c r="BS100" s="14">
        <f>IF(OR(MID($D100,1,1)="7",MID($E100,1,1)="7",MID($F100,1,1)="7",MID($G100,1,1)="7",MID($H100,1,1)="7",MID($I100,1,1)="7",MID($J100,1,1)="7",MID($K100,1,1)="7",MID($M100,1,1)="7",MID($N100,1,1)="7",MID($O100,1,1)=1),$Z100/$DA100,0)</f>
        <v>0</v>
      </c>
      <c r="BT100" s="14">
        <f>IF(OR(MID($D100,1,1)="8",MID($E100,1,1)="8",MID($F100,1,1)="8",MID($G100,1,1)="8",MID($H100,1,1)="8",MID($I100,1,1)="8",MID($J100,1,1)="8",MID($K100,1,1)="8",MID($M100,1,1)="8",MID($N100,1,1)="8",MID($O100,1,1)=1),$Z100/$DA100,0)</f>
        <v>0</v>
      </c>
      <c r="BU100" s="92">
        <f>SUM(BM100:BT100)</f>
        <v>0</v>
      </c>
      <c r="BX100"/>
      <c r="BY100"/>
      <c r="BZ100"/>
      <c r="CA100"/>
      <c r="CB100"/>
      <c r="CC100"/>
      <c r="CD100"/>
      <c r="CE100"/>
      <c r="CF100" s="217"/>
      <c r="CG100" s="227">
        <f>MAX(BX100:CE100)</f>
        <v>0</v>
      </c>
      <c r="CI100" s="75">
        <f>IF(MID($D100,1,1)="1",1,0)+IF(MID($E100,1,1)="1",1,0)+IF(MID($F100,1,1)="1",1,0)+IF(MID($G100,1,1)="1",1,0)</f>
        <v>0</v>
      </c>
      <c r="CJ100" s="75">
        <f>IF(MID($D100,1,1)="2",1,0)+IF(MID($E100,1,1)="2",1,0)+IF(MID($F100,1,1)="2",1,0)+IF(MID($G100,1,1)="2",1,0)</f>
        <v>0</v>
      </c>
      <c r="CK100" s="75">
        <f>IF(MID($D100,1,1)="3",1,0)+IF(MID($E100,1,1)="3",1,0)+IF(MID($F100,1,1)="3",1,0)+IF(MID($G100,1,1)="3",1,0)</f>
        <v>0</v>
      </c>
      <c r="CL100" s="75">
        <f>IF(MID($D100,1,1)="4",1,0)+IF(MID($E100,1,1)="4",1,0)+IF(MID($F100,1,1)="4",1,0)+IF(MID($G100,1,1)="4",1,0)</f>
        <v>0</v>
      </c>
      <c r="CM100" s="75">
        <f>IF(MID($D100,1,1)="5",1,0)+IF(MID($E100,1,1)="5",1,0)+IF(MID($F100,1,1)="5",1,0)+IF(MID($G100,1,1)="5",1,0)+IF(MID($H100,1,1)="5",1,0)+IF(MID($I100,1,1)="5",1,0)+IF(MID($J100,1,1)="5",1,0)</f>
        <v>0</v>
      </c>
      <c r="CN100" s="75">
        <f>IF(MID($D100,1,1)="6",1,0)+IF(MID($E100,1,1)="6",1,0)+IF(MID($F100,1,1)="6",1,0)+IF(MID($G100,1,1)="6",1,0)+IF(MID($H100,1,1)="6",1,0)+IF(MID($I100,1,1)="6",1,0)+IF(MID($J100,1,1)="6",1,0)</f>
        <v>0</v>
      </c>
      <c r="CO100" s="75">
        <f>IF(MID($D100,1,1)="7",1,0)+IF(MID($E100,1,1)="7",1,0)+IF(MID($F100,1,1)="7",1,0)+IF(MID($G100,1,1)="7",1,0)+IF(MID($H100,1,1)="7",1,0)+IF(MID($I100,1,1)="7",1,0)+IF(MID($J100,1,1)="7",1,0)</f>
        <v>0</v>
      </c>
      <c r="CP100" s="75">
        <f>IF(MID($D100,1,1)="8",1,0)+IF(MID($E100,1,1)="8",1,0)+IF(MID($F100,1,1)="8",1,0)+IF(MID($G100,1,1)="8",1,0)+IF(MID($H100,1,1)="8",1,0)+IF(MID($I100,1,1)="8",1,0)+IF(MID($J100,1,1)="8",1,0)</f>
        <v>0</v>
      </c>
      <c r="CQ100" s="87">
        <f>SUM(CI100:CP100)</f>
        <v>0</v>
      </c>
      <c r="CR100" s="75">
        <f>IF(MID(H100,1,1)="1",1,0)+IF(MID(I100,1,1)="1",1,0)+IF(MID(J100,1,1)="1",1,0)+IF(MID(K100,1,1)="1",1,0)+IF(MID(M100,1,1)="1",1,0)+IF(MID(N100,1,1)="1",1,0)+IF(MID(O100,1,1)="1",1,0)</f>
        <v>0</v>
      </c>
      <c r="CS100" s="75">
        <f>IF(MID(H100,1,1)="2",1,0)+IF(MID(I100,1,1)="2",1,0)+IF(MID(J100,1,1)="2",1,0)+IF(MID(K100,1,1)="2",1,0)+IF(MID(M100,1,1)="2",1,0)+IF(MID(N100,1,1)="2",1,0)+IF(MID(O100,1,1)="2",1,0)</f>
        <v>0</v>
      </c>
      <c r="CT100" s="76">
        <f>IF(MID(H100,1,1)="3",1,0)+IF(MID(I100,1,1)="3",1,0)+IF(MID(J100,1,1)="3",1,0)+IF(MID(K100,1,1)="3",1,0)+IF(MID(M100,1,1)="3",1,0)+IF(MID(N100,1,1)="3",1,0)+IF(MID(O100,1,1)="3",1,0)</f>
        <v>0</v>
      </c>
      <c r="CU100" s="75">
        <f>IF(MID(H100,1,1)="4",1,0)+IF(MID(I100,1,1)="4",1,0)+IF(MID(J100,1,1)="4",1,0)+IF(MID(K100,1,1)="4",1,0)+IF(MID(M100,1,1)="4",1,0)+IF(MID(N100,1,1)="4",1,0)+IF(MID(O100,1,1)="4",1,0)</f>
        <v>0</v>
      </c>
      <c r="CV100" s="75">
        <f>IF(MID(H100,1,1)="5",1,0)+IF(MID(I100,1,1)="5",1,0)+IF(MID(J100,1,1)="5",1,0)+IF(MID(K100,1,1)="5",1,0)+IF(MID(M100,1,1)="5",1,0)+IF(MID(N100,1,1)="5",1,0)+IF(MID(O100,1,1)="5",1,0)</f>
        <v>0</v>
      </c>
      <c r="CW100" s="75">
        <f>IF(MID(H100,1,1)="6",1,0)+IF(MID(I100,1,1)="6",1,0)+IF(MID(J100,1,1)="6",1,0)+IF(MID(K100,1,1)="6",1,0)+IF(MID(M100,1,1)="6",1,0)+IF(MID(N100,1,1)="6",1,0)+IF(MID(O100,1,1)="6",1,0)</f>
        <v>0</v>
      </c>
      <c r="CX100" s="75">
        <f>IF(MID(H100,1,1)="7",1,0)+IF(MID(I100,1,1)="7",1,0)+IF(MID(J100,1,1)="7",1,0)+IF(MID(K100,1,1)="7",1,0)+IF(MID(M100,1,1)="7",1,0)+IF(MID(N100,1,1)="7",1,0)+IF(MID(O100,1,1)="7",1,0)</f>
        <v>0</v>
      </c>
      <c r="CY100" s="75">
        <f>IF(MID(H100,1,1)="8",1,0)+IF(MID(I100,1,1)="8",1,0)+IF(MID(J100,1,1)="8",1,0)+IF(MID(K100,1,1)="8",1,0)+IF(MID(M100,1,1)="8",1,0)+IF(MID(N100,1,1)="8",1,0)+IF(MID(O100,1,1)="8",1,0)</f>
        <v>0</v>
      </c>
      <c r="CZ100" s="86">
        <f>SUM(CR100:CY100)</f>
        <v>0</v>
      </c>
      <c r="DA100" s="2">
        <f>CQ100+CZ100</f>
        <v>0</v>
      </c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</row>
    <row r="101" spans="1:126" s="2" customFormat="1" ht="13.5" hidden="1" customHeight="1" x14ac:dyDescent="0.25">
      <c r="A101" s="343" t="str">
        <f>IF($Y$91=0,"1.4.05","1.5.05")</f>
        <v>1.5.05</v>
      </c>
      <c r="B101" s="124"/>
      <c r="C101" s="142"/>
      <c r="D101" s="132"/>
      <c r="E101" s="133"/>
      <c r="F101" s="133"/>
      <c r="G101" s="11"/>
      <c r="H101" s="132"/>
      <c r="I101" s="133"/>
      <c r="J101" s="133"/>
      <c r="K101" s="133"/>
      <c r="L101" s="133"/>
      <c r="M101" s="133"/>
      <c r="N101" s="133"/>
      <c r="O101" s="11"/>
      <c r="P101" s="147"/>
      <c r="Q101" s="147"/>
      <c r="R101" s="320"/>
      <c r="S101" s="170"/>
      <c r="T101" s="170"/>
      <c r="U101" s="170"/>
      <c r="V101" s="170"/>
      <c r="W101" s="170"/>
      <c r="X101" s="321"/>
      <c r="Y101" s="147">
        <v>0</v>
      </c>
      <c r="Z101" s="147">
        <f t="shared" si="789"/>
        <v>0</v>
      </c>
      <c r="AA101" s="9">
        <f t="shared" si="790"/>
        <v>0</v>
      </c>
      <c r="AB101" s="9">
        <f t="shared" si="790"/>
        <v>0</v>
      </c>
      <c r="AC101" s="9">
        <f t="shared" si="790"/>
        <v>0</v>
      </c>
      <c r="AD101" s="9">
        <f t="shared" si="791"/>
        <v>0</v>
      </c>
      <c r="AE101" s="147">
        <v>0</v>
      </c>
      <c r="AF101" s="147">
        <v>0</v>
      </c>
      <c r="AG101" s="147">
        <v>0</v>
      </c>
      <c r="AH101" s="70">
        <f>BM101</f>
        <v>0</v>
      </c>
      <c r="AI101" s="147">
        <v>0</v>
      </c>
      <c r="AJ101" s="147">
        <v>0</v>
      </c>
      <c r="AK101" s="147">
        <v>0</v>
      </c>
      <c r="AL101" s="70">
        <f>BN101</f>
        <v>0</v>
      </c>
      <c r="AM101" s="147">
        <v>0</v>
      </c>
      <c r="AN101" s="147">
        <v>0</v>
      </c>
      <c r="AO101" s="147">
        <v>0</v>
      </c>
      <c r="AP101" s="70">
        <f>BO101</f>
        <v>0</v>
      </c>
      <c r="AQ101" s="147">
        <v>0</v>
      </c>
      <c r="AR101" s="147">
        <v>0</v>
      </c>
      <c r="AS101" s="147">
        <v>0</v>
      </c>
      <c r="AT101" s="70">
        <f>BP101</f>
        <v>0</v>
      </c>
      <c r="AU101" s="147">
        <v>0</v>
      </c>
      <c r="AV101" s="147">
        <v>0</v>
      </c>
      <c r="AW101" s="147">
        <v>0</v>
      </c>
      <c r="AX101" s="70">
        <f>BQ101</f>
        <v>0</v>
      </c>
      <c r="AY101" s="147">
        <v>0</v>
      </c>
      <c r="AZ101" s="147">
        <v>0</v>
      </c>
      <c r="BA101" s="147">
        <v>0</v>
      </c>
      <c r="BB101" s="70">
        <f>BR101</f>
        <v>0</v>
      </c>
      <c r="BC101" s="147">
        <v>0</v>
      </c>
      <c r="BD101" s="147">
        <v>0</v>
      </c>
      <c r="BE101" s="147">
        <v>0</v>
      </c>
      <c r="BF101" s="70">
        <f>BS101</f>
        <v>0</v>
      </c>
      <c r="BG101" s="147">
        <v>0</v>
      </c>
      <c r="BH101" s="147">
        <v>0</v>
      </c>
      <c r="BI101" s="147">
        <v>0</v>
      </c>
      <c r="BJ101" s="70">
        <f>BT101</f>
        <v>0</v>
      </c>
      <c r="BK101" s="63">
        <f t="shared" si="792"/>
        <v>0</v>
      </c>
      <c r="BL101" s="19"/>
      <c r="BM101" s="14">
        <f>IF(OR(MID($D101,1,1)="1",MID($E101,1,1)="1",MID($F101,1,1)="1",MID($G101,1,1)="1",MID($H101,1,1)="1",MID($I101,1,1)="1",MID($J101,1,1)="1",MID($K101,1,1)="1",MID($M101,1,1)="1",MID($N101,1,1)="1",MID($O101,1,1)=1),$Z101/$DA101,0)</f>
        <v>0</v>
      </c>
      <c r="BN101" s="14">
        <f>IF(OR(MID($D101,1,1)="2",MID($E101,1,1)="2",MID($F101,1,1)="2",MID($G101,1,1)="2",MID($H101,1,1)="2",MID($I101,1,1)="2",MID($J101,1,1)="2",MID($K101,1,1)="2",MID($M101,1,1)="2",MID($N101,1,1)="2",MID($O101,1,1)=1),$Z101/$DA101,0)</f>
        <v>0</v>
      </c>
      <c r="BO101" s="14">
        <f>IF(OR(MID($D101,1,1)="3",MID($E101,1,1)="3",MID($F101,1,1)="3",MID($G101,1,1)="3",MID($H101,1,1)="3",MID($I101,1,1)="3",MID($J101,1,1)="3",MID($K101,1,1)="3",MID($M101,1,1)="3",MID($N101,1,1)="3",MID($O101,1,1)=1),$Z101/$DA101,0)</f>
        <v>0</v>
      </c>
      <c r="BP101" s="14">
        <f>IF(OR(MID($D101,1,1)="4",MID($E101,1,1)="4",MID($F101,1,1)="4",MID($G101,1,1)="4",MID($H101,1,1)="4",MID($I101,1,1)="4",MID($J101,1,1)="4",MID($K101,1,1)="4",MID($M101,1,1)="4",MID($N101,1,1)="4",MID($O101,1,1)=1),$Z101/$DA101,0)</f>
        <v>0</v>
      </c>
      <c r="BQ101" s="14">
        <f>IF(OR(MID($D101,1,1)="5",MID($E101,1,1)="5",MID($F101,1,1)="5",MID($G101,1,1)="5",MID($H101,1,1)="5",MID($I101,1,1)="5",MID($J101,1,1)="5",MID($K101,1,1)="5",MID($M101,1,1)="5",MID($N101,1,1)="5",MID($O101,1,1)=1),$Z101/$DA101,0)</f>
        <v>0</v>
      </c>
      <c r="BR101" s="14">
        <f>IF(OR(MID($D101,1,1)="6",MID($E101,1,1)="6",MID($F101,1,1)="6",MID($G101,1,1)="6",MID($H101,1,1)="6",MID($I101,1,1)="6",MID($J101,1,1)="6",MID($K101,1,1)="6",MID($M101,1,1)="6",MID($N101,1,1)="6",MID($O101,1,1)=1),$Z101/$DA101,0)</f>
        <v>0</v>
      </c>
      <c r="BS101" s="14">
        <f>IF(OR(MID($D101,1,1)="7",MID($E101,1,1)="7",MID($F101,1,1)="7",MID($G101,1,1)="7",MID($H101,1,1)="7",MID($I101,1,1)="7",MID($J101,1,1)="7",MID($K101,1,1)="7",MID($M101,1,1)="7",MID($N101,1,1)="7",MID($O101,1,1)=1),$Z101/$DA101,0)</f>
        <v>0</v>
      </c>
      <c r="BT101" s="14">
        <f>IF(OR(MID($D101,1,1)="8",MID($E101,1,1)="8",MID($F101,1,1)="8",MID($G101,1,1)="8",MID($H101,1,1)="8",MID($I101,1,1)="8",MID($J101,1,1)="8",MID($K101,1,1)="8",MID($M101,1,1)="8",MID($N101,1,1)="8",MID($O101,1,1)=1),$Z101/$DA101,0)</f>
        <v>0</v>
      </c>
      <c r="BU101" s="92">
        <f>SUM(BM101:BT101)</f>
        <v>0</v>
      </c>
      <c r="BX101"/>
      <c r="BY101"/>
      <c r="BZ101"/>
      <c r="CA101"/>
      <c r="CB101"/>
      <c r="CC101"/>
      <c r="CD101"/>
      <c r="CE101"/>
      <c r="CF101" s="217"/>
      <c r="CG101" s="227">
        <f>MAX(BX101:CE101)</f>
        <v>0</v>
      </c>
      <c r="CI101" s="75">
        <f>IF(MID($D101,1,1)="1",1,0)+IF(MID($E101,1,1)="1",1,0)+IF(MID($F101,1,1)="1",1,0)+IF(MID($G101,1,1)="1",1,0)</f>
        <v>0</v>
      </c>
      <c r="CJ101" s="75">
        <f>IF(MID($D101,1,1)="2",1,0)+IF(MID($E101,1,1)="2",1,0)+IF(MID($F101,1,1)="2",1,0)+IF(MID($G101,1,1)="2",1,0)</f>
        <v>0</v>
      </c>
      <c r="CK101" s="75">
        <f>IF(MID($D101,1,1)="3",1,0)+IF(MID($E101,1,1)="3",1,0)+IF(MID($F101,1,1)="3",1,0)+IF(MID($G101,1,1)="3",1,0)</f>
        <v>0</v>
      </c>
      <c r="CL101" s="75">
        <f>IF(MID($D101,1,1)="4",1,0)+IF(MID($E101,1,1)="4",1,0)+IF(MID($F101,1,1)="4",1,0)+IF(MID($G101,1,1)="4",1,0)</f>
        <v>0</v>
      </c>
      <c r="CM101" s="75">
        <f>IF(MID($D101,1,1)="5",1,0)+IF(MID($E101,1,1)="5",1,0)+IF(MID($F101,1,1)="5",1,0)+IF(MID($G101,1,1)="5",1,0)+IF(MID($H101,1,1)="5",1,0)+IF(MID($I101,1,1)="5",1,0)+IF(MID($J101,1,1)="5",1,0)</f>
        <v>0</v>
      </c>
      <c r="CN101" s="75">
        <f>IF(MID($D101,1,1)="6",1,0)+IF(MID($E101,1,1)="6",1,0)+IF(MID($F101,1,1)="6",1,0)+IF(MID($G101,1,1)="6",1,0)+IF(MID($H101,1,1)="6",1,0)+IF(MID($I101,1,1)="6",1,0)+IF(MID($J101,1,1)="6",1,0)</f>
        <v>0</v>
      </c>
      <c r="CO101" s="75">
        <f>IF(MID($D101,1,1)="7",1,0)+IF(MID($E101,1,1)="7",1,0)+IF(MID($F101,1,1)="7",1,0)+IF(MID($G101,1,1)="7",1,0)+IF(MID($H101,1,1)="7",1,0)+IF(MID($I101,1,1)="7",1,0)+IF(MID($J101,1,1)="7",1,0)</f>
        <v>0</v>
      </c>
      <c r="CP101" s="75">
        <f>IF(MID($D101,1,1)="8",1,0)+IF(MID($E101,1,1)="8",1,0)+IF(MID($F101,1,1)="8",1,0)+IF(MID($G101,1,1)="8",1,0)+IF(MID($H101,1,1)="8",1,0)+IF(MID($I101,1,1)="8",1,0)+IF(MID($J101,1,1)="8",1,0)</f>
        <v>0</v>
      </c>
      <c r="CQ101" s="87">
        <f>SUM(CI101:CP101)</f>
        <v>0</v>
      </c>
      <c r="CR101" s="75">
        <f>IF(MID(H101,1,1)="1",1,0)+IF(MID(I101,1,1)="1",1,0)+IF(MID(J101,1,1)="1",1,0)+IF(MID(K101,1,1)="1",1,0)+IF(MID(M101,1,1)="1",1,0)+IF(MID(N101,1,1)="1",1,0)+IF(MID(O101,1,1)="1",1,0)</f>
        <v>0</v>
      </c>
      <c r="CS101" s="75">
        <f>IF(MID(H101,1,1)="2",1,0)+IF(MID(I101,1,1)="2",1,0)+IF(MID(J101,1,1)="2",1,0)+IF(MID(K101,1,1)="2",1,0)+IF(MID(M101,1,1)="2",1,0)+IF(MID(N101,1,1)="2",1,0)+IF(MID(O101,1,1)="2",1,0)</f>
        <v>0</v>
      </c>
      <c r="CT101" s="76">
        <f>IF(MID(H101,1,1)="3",1,0)+IF(MID(I101,1,1)="3",1,0)+IF(MID(J101,1,1)="3",1,0)+IF(MID(K101,1,1)="3",1,0)+IF(MID(M101,1,1)="3",1,0)+IF(MID(N101,1,1)="3",1,0)+IF(MID(O101,1,1)="3",1,0)</f>
        <v>0</v>
      </c>
      <c r="CU101" s="75">
        <f>IF(MID(H101,1,1)="4",1,0)+IF(MID(I101,1,1)="4",1,0)+IF(MID(J101,1,1)="4",1,0)+IF(MID(K101,1,1)="4",1,0)+IF(MID(M101,1,1)="4",1,0)+IF(MID(N101,1,1)="4",1,0)+IF(MID(O101,1,1)="4",1,0)</f>
        <v>0</v>
      </c>
      <c r="CV101" s="75">
        <f>IF(MID(H101,1,1)="5",1,0)+IF(MID(I101,1,1)="5",1,0)+IF(MID(J101,1,1)="5",1,0)+IF(MID(K101,1,1)="5",1,0)+IF(MID(M101,1,1)="5",1,0)+IF(MID(N101,1,1)="5",1,0)+IF(MID(O101,1,1)="5",1,0)</f>
        <v>0</v>
      </c>
      <c r="CW101" s="75">
        <f>IF(MID(H101,1,1)="6",1,0)+IF(MID(I101,1,1)="6",1,0)+IF(MID(J101,1,1)="6",1,0)+IF(MID(K101,1,1)="6",1,0)+IF(MID(M101,1,1)="6",1,0)+IF(MID(N101,1,1)="6",1,0)+IF(MID(O101,1,1)="6",1,0)</f>
        <v>0</v>
      </c>
      <c r="CX101" s="75">
        <f>IF(MID(H101,1,1)="7",1,0)+IF(MID(I101,1,1)="7",1,0)+IF(MID(J101,1,1)="7",1,0)+IF(MID(K101,1,1)="7",1,0)+IF(MID(M101,1,1)="7",1,0)+IF(MID(N101,1,1)="7",1,0)+IF(MID(O101,1,1)="7",1,0)</f>
        <v>0</v>
      </c>
      <c r="CY101" s="75">
        <f>IF(MID(H101,1,1)="8",1,0)+IF(MID(I101,1,1)="8",1,0)+IF(MID(J101,1,1)="8",1,0)+IF(MID(K101,1,1)="8",1,0)+IF(MID(M101,1,1)="8",1,0)+IF(MID(N101,1,1)="8",1,0)+IF(MID(O101,1,1)="8",1,0)</f>
        <v>0</v>
      </c>
      <c r="CZ101" s="86">
        <f>SUM(CR101:CY101)</f>
        <v>0</v>
      </c>
      <c r="DA101" s="2">
        <f>CQ101+CZ101</f>
        <v>0</v>
      </c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</row>
    <row r="102" spans="1:126" s="19" customFormat="1" ht="13.5" customHeight="1" x14ac:dyDescent="0.25">
      <c r="A102" s="17"/>
      <c r="B102" s="157"/>
      <c r="C102" s="146"/>
      <c r="D102" s="195"/>
      <c r="E102" s="195"/>
      <c r="F102" s="195"/>
      <c r="G102" s="195"/>
      <c r="H102" s="195"/>
      <c r="I102" s="195"/>
      <c r="J102" s="195"/>
      <c r="K102" s="195"/>
      <c r="L102" s="195"/>
      <c r="M102" s="195"/>
      <c r="N102" s="195"/>
      <c r="O102" s="195"/>
      <c r="P102" s="195"/>
      <c r="Q102" s="195"/>
      <c r="R102" s="195"/>
      <c r="S102" s="195"/>
      <c r="T102" s="195"/>
      <c r="U102" s="195"/>
      <c r="V102" s="195"/>
      <c r="W102" s="195"/>
      <c r="X102" s="195"/>
      <c r="Y102" s="153"/>
      <c r="Z102" s="153"/>
      <c r="AA102" s="153"/>
      <c r="AB102" s="153"/>
      <c r="AC102" s="153"/>
      <c r="AD102" s="153"/>
      <c r="AE102" s="153"/>
      <c r="AF102" s="153"/>
      <c r="AG102" s="153"/>
      <c r="AH102" s="153"/>
      <c r="AI102" s="153"/>
      <c r="AJ102" s="153"/>
      <c r="AK102" s="153"/>
      <c r="AL102" s="153"/>
      <c r="AM102" s="153"/>
      <c r="AN102" s="153"/>
      <c r="AO102" s="153"/>
      <c r="AP102" s="153"/>
      <c r="AQ102" s="153"/>
      <c r="AR102" s="153"/>
      <c r="AS102" s="153"/>
      <c r="AT102" s="153"/>
      <c r="AU102" s="153"/>
      <c r="AV102" s="153"/>
      <c r="AW102" s="153"/>
      <c r="AX102" s="153"/>
      <c r="AY102" s="153"/>
      <c r="AZ102" s="153"/>
      <c r="BA102" s="153"/>
      <c r="BB102" s="153"/>
      <c r="BC102" s="153"/>
      <c r="BD102" s="153"/>
      <c r="BE102" s="153"/>
      <c r="BF102" s="153"/>
      <c r="BG102" s="153"/>
      <c r="BH102" s="153"/>
      <c r="BI102" s="153"/>
      <c r="BJ102" s="153"/>
      <c r="BK102" s="152"/>
      <c r="BL102" s="24"/>
      <c r="BM102" s="53"/>
      <c r="BN102" s="53"/>
      <c r="BO102" s="53"/>
      <c r="BP102" s="53"/>
      <c r="BQ102" s="53"/>
      <c r="BR102" s="53"/>
      <c r="BS102" s="53"/>
      <c r="BT102" s="53"/>
      <c r="BU102" s="53"/>
      <c r="CF102" s="215"/>
      <c r="CG102" s="229"/>
    </row>
    <row r="103" spans="1:126" s="19" customFormat="1" ht="13.5" customHeight="1" x14ac:dyDescent="0.2">
      <c r="A103" s="17"/>
      <c r="B103" s="336" t="s">
        <v>218</v>
      </c>
      <c r="C103" s="146"/>
      <c r="D103" s="195"/>
      <c r="E103" s="195"/>
      <c r="F103" s="195"/>
      <c r="G103" s="195"/>
      <c r="H103" s="195"/>
      <c r="I103" s="195"/>
      <c r="J103" s="195"/>
      <c r="K103" s="195"/>
      <c r="L103" s="195"/>
      <c r="M103" s="195"/>
      <c r="N103" s="195"/>
      <c r="O103" s="195"/>
      <c r="P103" s="195"/>
      <c r="Q103" s="195"/>
      <c r="R103" s="195"/>
      <c r="S103" s="195"/>
      <c r="T103" s="195"/>
      <c r="U103" s="195"/>
      <c r="V103" s="195"/>
      <c r="W103" s="195"/>
      <c r="X103" s="195"/>
      <c r="Y103" s="171">
        <f>Y$91+Y$88+Y$80+Y$69</f>
        <v>5400</v>
      </c>
      <c r="Z103" s="171">
        <f>Z$91+Z$88+Z$80+Z$69</f>
        <v>180</v>
      </c>
      <c r="AA103" s="251">
        <f>AA$91+AA$88+AA$80+AA$69</f>
        <v>580</v>
      </c>
      <c r="AB103" s="251">
        <f t="shared" ref="AB103:BJ103" si="793">AB$91+AB$88+AB$80+AB$69</f>
        <v>0</v>
      </c>
      <c r="AC103" s="251">
        <f t="shared" si="793"/>
        <v>938</v>
      </c>
      <c r="AD103" s="251">
        <f t="shared" si="793"/>
        <v>3882</v>
      </c>
      <c r="AE103" s="251">
        <f t="shared" si="793"/>
        <v>132</v>
      </c>
      <c r="AF103" s="251">
        <f t="shared" si="793"/>
        <v>0</v>
      </c>
      <c r="AG103" s="251">
        <f t="shared" si="793"/>
        <v>182</v>
      </c>
      <c r="AH103" s="172">
        <f>AH$91+AH$88+AH$80+AH$69</f>
        <v>30</v>
      </c>
      <c r="AI103" s="251">
        <f t="shared" si="793"/>
        <v>98</v>
      </c>
      <c r="AJ103" s="251">
        <f t="shared" si="793"/>
        <v>0</v>
      </c>
      <c r="AK103" s="251">
        <f t="shared" si="793"/>
        <v>154</v>
      </c>
      <c r="AL103" s="172">
        <f t="shared" si="793"/>
        <v>30</v>
      </c>
      <c r="AM103" s="251">
        <f t="shared" si="793"/>
        <v>70</v>
      </c>
      <c r="AN103" s="251">
        <f t="shared" si="793"/>
        <v>0</v>
      </c>
      <c r="AO103" s="251">
        <f t="shared" si="793"/>
        <v>126</v>
      </c>
      <c r="AP103" s="172">
        <f t="shared" si="793"/>
        <v>20</v>
      </c>
      <c r="AQ103" s="251">
        <f t="shared" si="793"/>
        <v>70</v>
      </c>
      <c r="AR103" s="251">
        <f t="shared" si="793"/>
        <v>0</v>
      </c>
      <c r="AS103" s="251">
        <f t="shared" si="793"/>
        <v>140</v>
      </c>
      <c r="AT103" s="172">
        <f t="shared" si="793"/>
        <v>20</v>
      </c>
      <c r="AU103" s="251">
        <f t="shared" si="793"/>
        <v>56</v>
      </c>
      <c r="AV103" s="251">
        <f t="shared" si="793"/>
        <v>0</v>
      </c>
      <c r="AW103" s="251">
        <f t="shared" si="793"/>
        <v>98</v>
      </c>
      <c r="AX103" s="172">
        <f t="shared" si="793"/>
        <v>20</v>
      </c>
      <c r="AY103" s="251">
        <f t="shared" si="793"/>
        <v>70</v>
      </c>
      <c r="AZ103" s="251">
        <f t="shared" si="793"/>
        <v>0</v>
      </c>
      <c r="BA103" s="251">
        <f t="shared" si="793"/>
        <v>98</v>
      </c>
      <c r="BB103" s="172">
        <f t="shared" si="793"/>
        <v>20</v>
      </c>
      <c r="BC103" s="251">
        <f t="shared" si="793"/>
        <v>70</v>
      </c>
      <c r="BD103" s="251">
        <f t="shared" si="793"/>
        <v>0</v>
      </c>
      <c r="BE103" s="251">
        <f t="shared" si="793"/>
        <v>98</v>
      </c>
      <c r="BF103" s="172">
        <f t="shared" si="793"/>
        <v>20</v>
      </c>
      <c r="BG103" s="251">
        <f t="shared" si="793"/>
        <v>14</v>
      </c>
      <c r="BH103" s="251">
        <f t="shared" si="793"/>
        <v>0</v>
      </c>
      <c r="BI103" s="251">
        <f t="shared" si="793"/>
        <v>42</v>
      </c>
      <c r="BJ103" s="172">
        <f t="shared" si="793"/>
        <v>20</v>
      </c>
      <c r="BK103" s="152"/>
      <c r="BL103" s="24"/>
      <c r="BM103" s="35">
        <f t="shared" ref="BM103:BU103" si="794">BM$91+BM$88+BM$80+BM$69</f>
        <v>30</v>
      </c>
      <c r="BN103" s="35">
        <f t="shared" si="794"/>
        <v>30</v>
      </c>
      <c r="BO103" s="35">
        <f t="shared" si="794"/>
        <v>20</v>
      </c>
      <c r="BP103" s="35">
        <f t="shared" si="794"/>
        <v>20</v>
      </c>
      <c r="BQ103" s="35">
        <f t="shared" si="794"/>
        <v>20</v>
      </c>
      <c r="BR103" s="35">
        <f t="shared" si="794"/>
        <v>19</v>
      </c>
      <c r="BS103" s="35">
        <f t="shared" si="794"/>
        <v>19</v>
      </c>
      <c r="BT103" s="35">
        <f t="shared" si="794"/>
        <v>19</v>
      </c>
      <c r="BU103" s="271">
        <f t="shared" si="794"/>
        <v>177</v>
      </c>
      <c r="CF103" s="215"/>
      <c r="CG103" s="229"/>
    </row>
    <row r="104" spans="1:126" s="19" customFormat="1" ht="13.5" customHeight="1" x14ac:dyDescent="0.25">
      <c r="A104" s="195"/>
      <c r="B104" s="195"/>
      <c r="C104" s="195"/>
      <c r="D104" s="195"/>
      <c r="E104" s="195"/>
      <c r="F104" s="195"/>
      <c r="G104" s="195"/>
      <c r="H104" s="195"/>
      <c r="I104" s="195"/>
      <c r="J104" s="195"/>
      <c r="K104" s="195"/>
      <c r="L104" s="195"/>
      <c r="M104" s="195"/>
      <c r="N104" s="195"/>
      <c r="O104" s="195"/>
      <c r="P104" s="195"/>
      <c r="Q104" s="195"/>
      <c r="R104" s="195"/>
      <c r="S104" s="195"/>
      <c r="T104" s="195"/>
      <c r="U104" s="195"/>
      <c r="V104" s="195"/>
      <c r="W104" s="195"/>
      <c r="X104" s="195"/>
      <c r="Y104" s="195"/>
      <c r="Z104" s="195"/>
      <c r="AA104" s="195"/>
      <c r="AB104" s="195"/>
      <c r="AC104" s="195"/>
      <c r="AD104" s="195"/>
      <c r="AE104" s="195"/>
      <c r="AF104" s="195"/>
      <c r="AG104" s="195"/>
      <c r="AH104" s="184"/>
      <c r="AI104" s="195"/>
      <c r="AJ104" s="195"/>
      <c r="AK104" s="195"/>
      <c r="AL104" s="184"/>
      <c r="AM104" s="195"/>
      <c r="AN104" s="195"/>
      <c r="AO104" s="195"/>
      <c r="AP104" s="184"/>
      <c r="AQ104" s="195"/>
      <c r="AR104" s="195"/>
      <c r="AS104" s="195"/>
      <c r="AT104" s="184"/>
      <c r="AU104" s="195"/>
      <c r="AV104" s="195"/>
      <c r="AW104" s="195"/>
      <c r="AX104" s="184"/>
      <c r="AY104" s="195"/>
      <c r="AZ104" s="195"/>
      <c r="BA104" s="195"/>
      <c r="BB104" s="184"/>
      <c r="BC104" s="195"/>
      <c r="BD104" s="195"/>
      <c r="BE104" s="195"/>
      <c r="BF104" s="184"/>
      <c r="BG104" s="195"/>
      <c r="BH104" s="195"/>
      <c r="BI104" s="195"/>
      <c r="BJ104" s="184"/>
      <c r="BK104" s="152"/>
      <c r="BL104" s="24"/>
      <c r="BM104" s="53"/>
      <c r="BN104" s="53"/>
      <c r="BO104" s="53"/>
      <c r="BP104" s="53"/>
      <c r="BQ104" s="53"/>
      <c r="BR104" s="53"/>
      <c r="BS104" s="53"/>
      <c r="BT104" s="53"/>
      <c r="BU104" s="53"/>
      <c r="CF104" s="215"/>
      <c r="CG104" s="229"/>
    </row>
    <row r="105" spans="1:126" s="19" customFormat="1" ht="20.25" customHeight="1" x14ac:dyDescent="0.25">
      <c r="A105" s="144" t="s">
        <v>137</v>
      </c>
      <c r="B105" s="242" t="s">
        <v>168</v>
      </c>
      <c r="C105" s="197"/>
      <c r="D105" s="180"/>
      <c r="E105" s="180"/>
      <c r="F105" s="180"/>
      <c r="G105" s="180"/>
      <c r="H105" s="180"/>
      <c r="I105" s="180"/>
      <c r="J105" s="180"/>
      <c r="K105" s="180"/>
      <c r="L105" s="180"/>
      <c r="M105" s="180"/>
      <c r="N105" s="180"/>
      <c r="O105" s="180"/>
      <c r="P105" s="186"/>
      <c r="Q105" s="186"/>
      <c r="R105" s="180"/>
      <c r="S105" s="180"/>
      <c r="T105" s="180"/>
      <c r="U105" s="180"/>
      <c r="V105" s="180"/>
      <c r="W105" s="180"/>
      <c r="X105" s="180"/>
      <c r="Y105" s="170"/>
      <c r="Z105" s="252"/>
      <c r="AA105" s="252"/>
      <c r="AB105" s="252"/>
      <c r="AC105" s="252"/>
      <c r="AD105" s="252"/>
      <c r="AE105" s="235"/>
      <c r="AF105" s="235"/>
      <c r="AG105" s="235"/>
      <c r="AH105" s="235"/>
      <c r="AI105" s="235"/>
      <c r="AJ105" s="235"/>
      <c r="AK105" s="235"/>
      <c r="AL105" s="235"/>
      <c r="AM105" s="235"/>
      <c r="AN105" s="235"/>
      <c r="AO105" s="235"/>
      <c r="AP105" s="235"/>
      <c r="AQ105" s="235"/>
      <c r="AR105" s="235"/>
      <c r="AS105" s="235"/>
      <c r="AT105" s="235"/>
      <c r="AU105" s="235"/>
      <c r="AV105" s="235"/>
      <c r="AW105" s="235"/>
      <c r="AX105" s="235"/>
      <c r="AY105" s="235"/>
      <c r="AZ105" s="235"/>
      <c r="BA105" s="235"/>
      <c r="BB105" s="235"/>
      <c r="BC105" s="235"/>
      <c r="BD105" s="235"/>
      <c r="BE105" s="235"/>
      <c r="BF105" s="235"/>
      <c r="BG105" s="235"/>
      <c r="BH105" s="235"/>
      <c r="BI105" s="235"/>
      <c r="BJ105" s="235"/>
      <c r="BK105" s="71"/>
      <c r="BL105" s="21"/>
      <c r="BM105" s="53"/>
      <c r="BN105" s="53"/>
      <c r="BO105" s="53"/>
      <c r="BP105" s="53"/>
      <c r="BQ105" s="53"/>
      <c r="BR105" s="53"/>
      <c r="BS105" s="53"/>
      <c r="BT105" s="53"/>
      <c r="BU105" s="93"/>
      <c r="CF105" s="215"/>
      <c r="CG105" s="229"/>
    </row>
    <row r="106" spans="1:126" s="2" customFormat="1" ht="12" customHeight="1" x14ac:dyDescent="0.25">
      <c r="A106" s="17" t="s">
        <v>154</v>
      </c>
      <c r="B106" s="160" t="s">
        <v>169</v>
      </c>
      <c r="C106" s="143"/>
      <c r="D106" s="417"/>
      <c r="E106" s="170"/>
      <c r="F106" s="170"/>
      <c r="G106" s="321"/>
      <c r="H106" s="418">
        <v>3</v>
      </c>
      <c r="I106" s="170"/>
      <c r="J106" s="170"/>
      <c r="K106" s="170"/>
      <c r="L106" s="170"/>
      <c r="M106" s="170"/>
      <c r="N106" s="170"/>
      <c r="O106" s="321"/>
      <c r="P106" s="147"/>
      <c r="Q106" s="147"/>
      <c r="R106" s="320"/>
      <c r="S106" s="170"/>
      <c r="T106" s="170"/>
      <c r="U106" s="170"/>
      <c r="V106" s="170"/>
      <c r="W106" s="170"/>
      <c r="X106" s="321"/>
      <c r="Y106" s="322">
        <v>150</v>
      </c>
      <c r="Z106" s="147">
        <f t="shared" ref="Z106:Z125" si="795">Y106/$BS$7</f>
        <v>5</v>
      </c>
      <c r="AA106" s="9"/>
      <c r="AB106" s="9"/>
      <c r="AC106" s="9"/>
      <c r="AD106" s="9"/>
      <c r="AE106" s="312"/>
      <c r="AF106" s="312"/>
      <c r="AG106" s="312"/>
      <c r="AH106" s="472">
        <f>IF($H106&lt;&gt;AE$7,0,$Z106)</f>
        <v>0</v>
      </c>
      <c r="AI106" s="312"/>
      <c r="AJ106" s="312"/>
      <c r="AK106" s="312"/>
      <c r="AL106" s="472">
        <f t="shared" ref="AL106" si="796">IF($H106&lt;&gt;AI$7,0,$Z106)</f>
        <v>0</v>
      </c>
      <c r="AM106" s="312"/>
      <c r="AN106" s="312"/>
      <c r="AO106" s="312"/>
      <c r="AP106" s="472">
        <f t="shared" ref="AP106" si="797">IF($H106&lt;&gt;AM$7,0,$Z106)</f>
        <v>5</v>
      </c>
      <c r="AQ106" s="312"/>
      <c r="AR106" s="312"/>
      <c r="AS106" s="312"/>
      <c r="AT106" s="472">
        <f t="shared" ref="AT106" si="798">IF($H106&lt;&gt;AQ$7,0,$Z106)</f>
        <v>0</v>
      </c>
      <c r="AU106" s="312"/>
      <c r="AV106" s="312"/>
      <c r="AW106" s="312"/>
      <c r="AX106" s="472">
        <f t="shared" ref="AX106" si="799">IF($H106&lt;&gt;AU$7,0,$Z106)</f>
        <v>0</v>
      </c>
      <c r="AY106" s="312"/>
      <c r="AZ106" s="312"/>
      <c r="BA106" s="312"/>
      <c r="BB106" s="472">
        <f t="shared" ref="BB106" si="800">IF($H106&lt;&gt;AY$7,0,$Z106)</f>
        <v>0</v>
      </c>
      <c r="BC106" s="312"/>
      <c r="BD106" s="312"/>
      <c r="BE106" s="312"/>
      <c r="BF106" s="472">
        <f t="shared" ref="BF106" si="801">IF($H106&lt;&gt;BC$7,0,$Z106)</f>
        <v>0</v>
      </c>
      <c r="BG106" s="312"/>
      <c r="BH106" s="312"/>
      <c r="BI106" s="312"/>
      <c r="BJ106" s="472">
        <f t="shared" ref="BJ106" si="802">IF($H106&lt;&gt;BG$7,0,$Z106)</f>
        <v>0</v>
      </c>
      <c r="BK106" s="63">
        <f>IF(ISERROR(AD106/Y106),0,AD106/Y106)</f>
        <v>0</v>
      </c>
      <c r="BL106" s="127" t="str">
        <f>IF(ISERROR(SEARCH("в",A106)),"",1)</f>
        <v/>
      </c>
      <c r="BM106" s="88">
        <f>IF(AH106&lt;&gt;0,$Z106,0)</f>
        <v>0</v>
      </c>
      <c r="BN106" s="88">
        <f>IF(AL106&lt;&gt;0,$Z106,0)</f>
        <v>0</v>
      </c>
      <c r="BO106" s="88">
        <f>IF(AP106&lt;&gt;0,$Z106,0)</f>
        <v>5</v>
      </c>
      <c r="BP106" s="88">
        <f>IF(AT106&lt;&gt;0,$Z106,0)</f>
        <v>0</v>
      </c>
      <c r="BQ106" s="88">
        <f>IF(AX106&lt;&gt;0,$Z106,0)</f>
        <v>0</v>
      </c>
      <c r="BR106" s="88">
        <f>IF(BB106&lt;&gt;0,$Z106,0)</f>
        <v>0</v>
      </c>
      <c r="BS106" s="88">
        <f>IF(BF106&lt;&gt;0,$Z106,0)</f>
        <v>0</v>
      </c>
      <c r="BT106" s="88">
        <f>IF(BJ106&lt;&gt;0,$Z106,0)</f>
        <v>0</v>
      </c>
      <c r="BU106" s="92">
        <f>SUM(BM106:BT106)</f>
        <v>5</v>
      </c>
      <c r="BX106" s="14">
        <f>IF($DD106=0,0,ROUND(4*$Z106*SUM(AE106:AG106)/$DD106,0)/4)</f>
        <v>0</v>
      </c>
      <c r="BY106" s="14">
        <f>IF($DD106=0,0,ROUND(4*$Z106*SUM(AI106:AK106)/$DD106,0)/4)</f>
        <v>0</v>
      </c>
      <c r="BZ106" s="14">
        <f>IF($DD106=0,0,ROUND(4*$Z106*SUM(AM106:AO106)/$DD106,0)/4)</f>
        <v>0</v>
      </c>
      <c r="CA106" s="14">
        <f>IF($DD106=0,0,ROUND(4*$Z106*SUM(AQ106:AS106)/$DD106,0)/4)</f>
        <v>0</v>
      </c>
      <c r="CB106" s="14">
        <f>IF($DD106=0,0,ROUND(4*$Z106*SUM(AU106:AW106)/$DD106,0)/4)</f>
        <v>0</v>
      </c>
      <c r="CC106" s="14">
        <f>IF($DD106=0,0,ROUND(4*$Z106*(SUM(AY106:BA106))/$DD106,0)/4)</f>
        <v>0</v>
      </c>
      <c r="CD106" s="14">
        <f>IF($DD106=0,0,ROUND(4*$Z106*(SUM(BC106:BE106))/$DD106,0)/4)</f>
        <v>0</v>
      </c>
      <c r="CE106" s="14">
        <f>IF($DD106=0,0,ROUND(4*$Z106*(SUM(BG106:BI106))/$DD106,0)/4)</f>
        <v>0</v>
      </c>
      <c r="CF106" s="213">
        <f>SUM(BX106:CE106)</f>
        <v>0</v>
      </c>
      <c r="CG106" s="227">
        <f>MAX(BX106:CE106)</f>
        <v>0</v>
      </c>
      <c r="CI106" s="75">
        <f>IF(VALUE($D106)=1,1,0)+IF(VALUE($E106)=1,1,0)+IF(VALUE($F106)=1,1,0)+IF(VALUE($G106)=1,1,0)</f>
        <v>0</v>
      </c>
      <c r="CJ106" s="75">
        <f>IF(VALUE($D106)=2,1,0)+IF(VALUE($E106)=2,1,0)+IF(VALUE($F106)=2,1,0)+IF(VALUE($G106)=2,1,0)</f>
        <v>0</v>
      </c>
      <c r="CK106" s="75">
        <f>IF(VALUE($D106)=3,1,0)+IF(VALUE($E106)=3,1,0)+IF(VALUE($F106)=3,1,0)+IF(VALUE($G106)=3,1,0)</f>
        <v>0</v>
      </c>
      <c r="CL106" s="75">
        <f>IF(VALUE($D106)=4,1,0)+IF(VALUE($E106)=4,1,0)+IF(VALUE($F106)=4,1,0)+IF(VALUE($G106)=4,1,0)</f>
        <v>0</v>
      </c>
      <c r="CM106" s="75">
        <f>IF(VALUE($D106)=5,1,0)+IF(VALUE($E106)=5,1,0)+IF(VALUE($F106)=5,1,0)+IF(VALUE($G106)=5,1,0)</f>
        <v>0</v>
      </c>
      <c r="CN106" s="75">
        <f>IF(VALUE($D106)=6,1,0)+IF(VALUE($E106)=6,1,0)+IF(VALUE($F106)=6,1,0)+IF(VALUE($G106)=6,1,0)</f>
        <v>0</v>
      </c>
      <c r="CO106" s="75">
        <f>IF(VALUE($D106)=7,1,0)+IF(VALUE($E106)=7,1,0)+IF(VALUE($F106)=7,1,0)+IF(VALUE($G106)=7,1,0)</f>
        <v>0</v>
      </c>
      <c r="CP106" s="75">
        <f>IF(VALUE($D106)=8,1,0)+IF(VALUE($E106)=8,1,0)+IF(VALUE($F106)=8,1,0)+IF(VALUE($G106)=8,1,0)</f>
        <v>0</v>
      </c>
      <c r="CQ106" s="87">
        <f>SUM(CI106:CP106)</f>
        <v>0</v>
      </c>
      <c r="CR106" s="75">
        <f>IF(MID(H106,1,1)="1",1,0)+IF(MID(I106,1,1)="1",1,0)+IF(MID(J106,1,1)="1",1,0)+IF(MID(K106,1,1)="1",1,0)+IF(MID(M106,1,1)="1",1,0)+IF(MID(N106,1,1)="1",1,0)+IF(MID(O106,1,1)="1",1,0)</f>
        <v>0</v>
      </c>
      <c r="CS106" s="75">
        <f>IF(MID(H106,1,1)="2",1,0)+IF(MID(I106,1,1)="2",1,0)+IF(MID(J106,1,1)="2",1,0)+IF(MID(K106,1,1)="2",1,0)+IF(MID(M106,1,1)="2",1,0)+IF(MID(N106,1,1)="2",1,0)+IF(MID(O106,1,1)="2",1,0)</f>
        <v>0</v>
      </c>
      <c r="CT106" s="76">
        <f>IF(MID(H106,1,1)="3",1,0)+IF(MID(I106,1,1)="3",1,0)+IF(MID(J106,1,1)="3",1,0)+IF(MID(K106,1,1)="3",1,0)+IF(MID(M106,1,1)="3",1,0)+IF(MID(N106,1,1)="3",1,0)+IF(MID(O106,1,1)="3",1,0)</f>
        <v>1</v>
      </c>
      <c r="CU106" s="75">
        <f>IF(MID(H106,1,1)="4",1,0)+IF(MID(I106,1,1)="4",1,0)+IF(MID(J106,1,1)="4",1,0)+IF(MID(K106,1,1)="4",1,0)+IF(MID(M106,1,1)="4",1,0)+IF(MID(N106,1,1)="4",1,0)+IF(MID(O106,1,1)="4",1,0)</f>
        <v>0</v>
      </c>
      <c r="CV106" s="75">
        <f>IF(MID(H106,1,1)="5",1,0)+IF(MID(I106,1,1)="5",1,0)+IF(MID(J106,1,1)="5",1,0)+IF(MID(K106,1,1)="5",1,0)+IF(MID(M106,1,1)="5",1,0)+IF(MID(N106,1,1)="5",1,0)+IF(MID(O106,1,1)="5",1,0)</f>
        <v>0</v>
      </c>
      <c r="CW106" s="75">
        <f>IF(MID(H106,1,1)="6",1,0)+IF(MID(I106,1,1)="6",1,0)+IF(MID(J106,1,1)="6",1,0)+IF(MID(K106,1,1)="6",1,0)+IF(MID(M106,1,1)="6",1,0)+IF(MID(N106,1,1)="6",1,0)+IF(MID(O106,1,1)="6",1,0)</f>
        <v>0</v>
      </c>
      <c r="CX106" s="75">
        <f>IF(MID(H106,1,1)="7",1,0)+IF(MID(I106,1,1)="7",1,0)+IF(MID(J106,1,1)="7",1,0)+IF(MID(K106,1,1)="7",1,0)+IF(MID(M106,1,1)="7",1,0)+IF(MID(N106,1,1)="7",1,0)+IF(MID(O106,1,1)="7",1,0)</f>
        <v>0</v>
      </c>
      <c r="CY106" s="75">
        <f>IF(MID(H106,1,1)="8",1,0)+IF(MID(I106,1,1)="8",1,0)+IF(MID(J106,1,1)="8",1,0)+IF(MID(K106,1,1)="8",1,0)+IF(MID(M106,1,1)="8",1,0)+IF(MID(N106,1,1)="8",1,0)+IF(MID(O106,1,1)="8",1,0)</f>
        <v>0</v>
      </c>
      <c r="CZ106" s="86">
        <f>SUM(CR106:CY106)</f>
        <v>1</v>
      </c>
      <c r="DD106" s="66">
        <f>SUM($AE106:$AG106)+SUM($AI106:$AK106)+SUM($AM106:AO106)+SUM($AQ106:AS106)+SUM($AU106:AW106)+SUM($AY106:BA106)+SUM($BC106:BE106)+SUM($BG106:BI106)</f>
        <v>0</v>
      </c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</row>
    <row r="107" spans="1:126" s="2" customFormat="1" x14ac:dyDescent="0.25">
      <c r="A107" s="17" t="s">
        <v>155</v>
      </c>
      <c r="B107" s="160" t="s">
        <v>170</v>
      </c>
      <c r="C107" s="143"/>
      <c r="D107" s="417"/>
      <c r="E107" s="170"/>
      <c r="F107" s="170"/>
      <c r="G107" s="321"/>
      <c r="H107" s="418">
        <v>3</v>
      </c>
      <c r="I107" s="170"/>
      <c r="J107" s="170"/>
      <c r="K107" s="170"/>
      <c r="L107" s="170"/>
      <c r="M107" s="170"/>
      <c r="N107" s="170"/>
      <c r="O107" s="321"/>
      <c r="P107" s="147"/>
      <c r="Q107" s="147"/>
      <c r="R107" s="320"/>
      <c r="S107" s="170"/>
      <c r="T107" s="170"/>
      <c r="U107" s="170"/>
      <c r="V107" s="170"/>
      <c r="W107" s="170"/>
      <c r="X107" s="321"/>
      <c r="Y107" s="322">
        <v>150</v>
      </c>
      <c r="Z107" s="147">
        <f t="shared" si="795"/>
        <v>5</v>
      </c>
      <c r="AA107" s="9"/>
      <c r="AB107" s="9"/>
      <c r="AC107" s="9"/>
      <c r="AD107" s="9"/>
      <c r="AE107" s="312"/>
      <c r="AF107" s="312"/>
      <c r="AG107" s="312"/>
      <c r="AH107" s="472">
        <f t="shared" ref="AH107:AH125" si="803">IF($H107&lt;&gt;AE$7,0,$Z107)</f>
        <v>0</v>
      </c>
      <c r="AI107" s="312"/>
      <c r="AJ107" s="312"/>
      <c r="AK107" s="312"/>
      <c r="AL107" s="472">
        <f t="shared" ref="AL107:AL125" si="804">IF($H107&lt;&gt;AI$7,0,$Z107)</f>
        <v>0</v>
      </c>
      <c r="AM107" s="312"/>
      <c r="AN107" s="312"/>
      <c r="AO107" s="312"/>
      <c r="AP107" s="472">
        <f t="shared" ref="AP107:AP125" si="805">IF($H107&lt;&gt;AM$7,0,$Z107)</f>
        <v>5</v>
      </c>
      <c r="AQ107" s="312"/>
      <c r="AR107" s="312"/>
      <c r="AS107" s="312"/>
      <c r="AT107" s="472">
        <f t="shared" ref="AT107:AT125" si="806">IF($H107&lt;&gt;AQ$7,0,$Z107)</f>
        <v>0</v>
      </c>
      <c r="AU107" s="312"/>
      <c r="AV107" s="312"/>
      <c r="AW107" s="312"/>
      <c r="AX107" s="472">
        <f t="shared" ref="AX107:AX125" si="807">IF($H107&lt;&gt;AU$7,0,$Z107)</f>
        <v>0</v>
      </c>
      <c r="AY107" s="312"/>
      <c r="AZ107" s="312"/>
      <c r="BA107" s="312"/>
      <c r="BB107" s="472">
        <f t="shared" ref="BB107:BB125" si="808">IF($H107&lt;&gt;AY$7,0,$Z107)</f>
        <v>0</v>
      </c>
      <c r="BC107" s="312"/>
      <c r="BD107" s="312"/>
      <c r="BE107" s="312"/>
      <c r="BF107" s="472">
        <f t="shared" ref="BF107:BF125" si="809">IF($H107&lt;&gt;BC$7,0,$Z107)</f>
        <v>0</v>
      </c>
      <c r="BG107" s="312"/>
      <c r="BH107" s="312"/>
      <c r="BI107" s="312"/>
      <c r="BJ107" s="472">
        <f t="shared" ref="BJ107:BJ125" si="810">IF($H107&lt;&gt;BG$7,0,$Z107)</f>
        <v>0</v>
      </c>
      <c r="BK107" s="63">
        <f t="shared" ref="BK107:BK125" si="811">IF(ISERROR(AD107/Y107),0,AD107/Y107)</f>
        <v>0</v>
      </c>
      <c r="BL107" s="127" t="str">
        <f t="shared" ref="BL107:BL125" si="812">IF(ISERROR(SEARCH("в",A107)),"",1)</f>
        <v/>
      </c>
      <c r="BM107" s="88">
        <f t="shared" ref="BM107:BM117" si="813">IF(AH107&lt;&gt;0,$Z107,0)</f>
        <v>0</v>
      </c>
      <c r="BN107" s="88">
        <f t="shared" ref="BN107:BN125" si="814">IF(AL107&lt;&gt;0,$Z107,0)</f>
        <v>0</v>
      </c>
      <c r="BO107" s="88">
        <f t="shared" ref="BO107:BO117" si="815">IF(AP107&lt;&gt;0,$Z107,0)</f>
        <v>5</v>
      </c>
      <c r="BP107" s="88">
        <f t="shared" ref="BP107:BP117" si="816">IF(AT107&lt;&gt;0,$Z107,0)</f>
        <v>0</v>
      </c>
      <c r="BQ107" s="88">
        <f t="shared" ref="BQ107:BQ117" si="817">IF(AX107&lt;&gt;0,$Z107,0)</f>
        <v>0</v>
      </c>
      <c r="BR107" s="88">
        <f t="shared" ref="BR107:BR117" si="818">IF(BB107&lt;&gt;0,$Z107,0)</f>
        <v>0</v>
      </c>
      <c r="BS107" s="88">
        <f t="shared" ref="BS107:BS117" si="819">IF(BF107&lt;&gt;0,$Z107,0)</f>
        <v>0</v>
      </c>
      <c r="BT107" s="88">
        <f t="shared" ref="BT107:BT117" si="820">IF(BJ107&lt;&gt;0,$Z107,0)</f>
        <v>0</v>
      </c>
      <c r="BU107" s="92">
        <f t="shared" ref="BU107:BU125" si="821">SUM(BM107:BT107)</f>
        <v>5</v>
      </c>
      <c r="BX107" s="14">
        <f t="shared" ref="BX107:BX125" si="822">IF($DD107=0,0,ROUND(4*$Z107*SUM(AE107:AG107)/$DD107,0)/4)</f>
        <v>0</v>
      </c>
      <c r="BY107" s="14">
        <f t="shared" ref="BY107:BY117" si="823">IF($DD107=0,0,ROUND(4*$Z107*SUM(AI107:AK107)/$DD107,0)/4)</f>
        <v>0</v>
      </c>
      <c r="BZ107" s="14">
        <f t="shared" ref="BZ107:BZ117" si="824">IF($DD107=0,0,ROUND(4*$Z107*SUM(AM107:AO107)/$DD107,0)/4)</f>
        <v>0</v>
      </c>
      <c r="CA107" s="14">
        <f t="shared" ref="CA107:CA117" si="825">IF($DD107=0,0,ROUND(4*$Z107*SUM(AQ107:AS107)/$DD107,0)/4)</f>
        <v>0</v>
      </c>
      <c r="CB107" s="14">
        <f t="shared" ref="CB107:CB117" si="826">IF($DD107=0,0,ROUND(4*$Z107*SUM(AU107:AW107)/$DD107,0)/4)</f>
        <v>0</v>
      </c>
      <c r="CC107" s="14">
        <f t="shared" ref="CC107:CC117" si="827">IF($DD107=0,0,ROUND(4*$Z107*(SUM(AY107:BA107))/$DD107,0)/4)</f>
        <v>0</v>
      </c>
      <c r="CD107" s="14">
        <f t="shared" ref="CD107:CD117" si="828">IF($DD107=0,0,ROUND(4*$Z107*(SUM(BC107:BE107))/$DD107,0)/4)</f>
        <v>0</v>
      </c>
      <c r="CE107" s="14">
        <f t="shared" ref="CE107:CE117" si="829">IF($DD107=0,0,ROUND(4*$Z107*(SUM(BG107:BI107))/$DD107,0)/4)</f>
        <v>0</v>
      </c>
      <c r="CF107" s="213">
        <f t="shared" ref="CF107:CF125" si="830">SUM(BX107:CE107)</f>
        <v>0</v>
      </c>
      <c r="CG107" s="227">
        <f t="shared" ref="CG107:CG125" si="831">MAX(BX107:CE107)</f>
        <v>0</v>
      </c>
      <c r="CI107" s="75">
        <f t="shared" ref="CI107:CI125" si="832">IF(VALUE($D107)=1,1,0)+IF(VALUE($E107)=1,1,0)+IF(VALUE($F107)=1,1,0)+IF(VALUE($G107)=1,1,0)</f>
        <v>0</v>
      </c>
      <c r="CJ107" s="75">
        <f t="shared" ref="CJ107:CJ125" si="833">IF(VALUE($D107)=2,1,0)+IF(VALUE($E107)=2,1,0)+IF(VALUE($F107)=2,1,0)+IF(VALUE($G107)=2,1,0)</f>
        <v>0</v>
      </c>
      <c r="CK107" s="75">
        <f t="shared" ref="CK107:CK125" si="834">IF(VALUE($D107)=3,1,0)+IF(VALUE($E107)=3,1,0)+IF(VALUE($F107)=3,1,0)+IF(VALUE($G107)=3,1,0)</f>
        <v>0</v>
      </c>
      <c r="CL107" s="75">
        <f t="shared" ref="CL107:CL125" si="835">IF(VALUE($D107)=4,1,0)+IF(VALUE($E107)=4,1,0)+IF(VALUE($F107)=4,1,0)+IF(VALUE($G107)=4,1,0)</f>
        <v>0</v>
      </c>
      <c r="CM107" s="75">
        <f t="shared" ref="CM107:CM125" si="836">IF(VALUE($D107)=5,1,0)+IF(VALUE($E107)=5,1,0)+IF(VALUE($F107)=5,1,0)+IF(VALUE($G107)=5,1,0)</f>
        <v>0</v>
      </c>
      <c r="CN107" s="75">
        <f t="shared" ref="CN107:CN125" si="837">IF(VALUE($D107)=6,1,0)+IF(VALUE($E107)=6,1,0)+IF(VALUE($F107)=6,1,0)+IF(VALUE($G107)=6,1,0)</f>
        <v>0</v>
      </c>
      <c r="CO107" s="75">
        <f t="shared" ref="CO107:CO125" si="838">IF(VALUE($D107)=7,1,0)+IF(VALUE($E107)=7,1,0)+IF(VALUE($F107)=7,1,0)+IF(VALUE($G107)=7,1,0)</f>
        <v>0</v>
      </c>
      <c r="CP107" s="75">
        <f t="shared" ref="CP107:CP125" si="839">IF(VALUE($D107)=8,1,0)+IF(VALUE($E107)=8,1,0)+IF(VALUE($F107)=8,1,0)+IF(VALUE($G107)=8,1,0)</f>
        <v>0</v>
      </c>
      <c r="CQ107" s="87">
        <f t="shared" ref="CQ107:CQ125" si="840">SUM(CI107:CP107)</f>
        <v>0</v>
      </c>
      <c r="CR107" s="75">
        <f t="shared" ref="CR107:CR125" si="841">IF(MID(H107,1,1)="1",1,0)+IF(MID(I107,1,1)="1",1,0)+IF(MID(J107,1,1)="1",1,0)+IF(MID(K107,1,1)="1",1,0)+IF(MID(M107,1,1)="1",1,0)+IF(MID(N107,1,1)="1",1,0)+IF(MID(O107,1,1)="1",1,0)</f>
        <v>0</v>
      </c>
      <c r="CS107" s="75">
        <f t="shared" ref="CS107:CS125" si="842">IF(MID(H107,1,1)="2",1,0)+IF(MID(I107,1,1)="2",1,0)+IF(MID(J107,1,1)="2",1,0)+IF(MID(K107,1,1)="2",1,0)+IF(MID(M107,1,1)="2",1,0)+IF(MID(N107,1,1)="2",1,0)+IF(MID(O107,1,1)="2",1,0)</f>
        <v>0</v>
      </c>
      <c r="CT107" s="76">
        <f t="shared" ref="CT107:CT125" si="843">IF(MID(H107,1,1)="3",1,0)+IF(MID(I107,1,1)="3",1,0)+IF(MID(J107,1,1)="3",1,0)+IF(MID(K107,1,1)="3",1,0)+IF(MID(M107,1,1)="3",1,0)+IF(MID(N107,1,1)="3",1,0)+IF(MID(O107,1,1)="3",1,0)</f>
        <v>1</v>
      </c>
      <c r="CU107" s="75">
        <f t="shared" ref="CU107:CU125" si="844">IF(MID(H107,1,1)="4",1,0)+IF(MID(I107,1,1)="4",1,0)+IF(MID(J107,1,1)="4",1,0)+IF(MID(K107,1,1)="4",1,0)+IF(MID(M107,1,1)="4",1,0)+IF(MID(N107,1,1)="4",1,0)+IF(MID(O107,1,1)="4",1,0)</f>
        <v>0</v>
      </c>
      <c r="CV107" s="75">
        <f t="shared" ref="CV107:CV125" si="845">IF(MID(H107,1,1)="5",1,0)+IF(MID(I107,1,1)="5",1,0)+IF(MID(J107,1,1)="5",1,0)+IF(MID(K107,1,1)="5",1,0)+IF(MID(M107,1,1)="5",1,0)+IF(MID(N107,1,1)="5",1,0)+IF(MID(O107,1,1)="5",1,0)</f>
        <v>0</v>
      </c>
      <c r="CW107" s="75">
        <f t="shared" ref="CW107:CW125" si="846">IF(MID(H107,1,1)="6",1,0)+IF(MID(I107,1,1)="6",1,0)+IF(MID(J107,1,1)="6",1,0)+IF(MID(K107,1,1)="6",1,0)+IF(MID(M107,1,1)="6",1,0)+IF(MID(N107,1,1)="6",1,0)+IF(MID(O107,1,1)="6",1,0)</f>
        <v>0</v>
      </c>
      <c r="CX107" s="75">
        <f t="shared" ref="CX107:CX125" si="847">IF(MID(H107,1,1)="7",1,0)+IF(MID(I107,1,1)="7",1,0)+IF(MID(J107,1,1)="7",1,0)+IF(MID(K107,1,1)="7",1,0)+IF(MID(M107,1,1)="7",1,0)+IF(MID(N107,1,1)="7",1,0)+IF(MID(O107,1,1)="7",1,0)</f>
        <v>0</v>
      </c>
      <c r="CY107" s="75">
        <f t="shared" ref="CY107:CY125" si="848">IF(MID(H107,1,1)="8",1,0)+IF(MID(I107,1,1)="8",1,0)+IF(MID(J107,1,1)="8",1,0)+IF(MID(K107,1,1)="8",1,0)+IF(MID(M107,1,1)="8",1,0)+IF(MID(N107,1,1)="8",1,0)+IF(MID(O107,1,1)="8",1,0)</f>
        <v>0</v>
      </c>
      <c r="CZ107" s="86">
        <f t="shared" ref="CZ107:CZ125" si="849">SUM(CR107:CY107)</f>
        <v>1</v>
      </c>
      <c r="DD107" s="66">
        <f>SUM($AE107:$AG107)+SUM($AI107:$AK107)+SUM($AM107:AO107)+SUM($AQ107:AS107)+SUM($AU107:AW107)+SUM($AY107:BA107)+SUM($BC107:BE107)+SUM($BG107:BI107)</f>
        <v>0</v>
      </c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</row>
    <row r="108" spans="1:126" s="2" customFormat="1" x14ac:dyDescent="0.25">
      <c r="A108" s="17" t="s">
        <v>156</v>
      </c>
      <c r="B108" s="160" t="s">
        <v>171</v>
      </c>
      <c r="C108" s="142"/>
      <c r="D108" s="320"/>
      <c r="E108" s="170"/>
      <c r="F108" s="170"/>
      <c r="G108" s="321"/>
      <c r="H108" s="418">
        <v>4</v>
      </c>
      <c r="I108" s="170"/>
      <c r="J108" s="170"/>
      <c r="K108" s="170"/>
      <c r="L108" s="170"/>
      <c r="M108" s="170"/>
      <c r="N108" s="170"/>
      <c r="O108" s="321"/>
      <c r="P108" s="147"/>
      <c r="Q108" s="147"/>
      <c r="R108" s="320"/>
      <c r="S108" s="170"/>
      <c r="T108" s="170"/>
      <c r="U108" s="170"/>
      <c r="V108" s="170"/>
      <c r="W108" s="170"/>
      <c r="X108" s="321"/>
      <c r="Y108" s="322">
        <v>150</v>
      </c>
      <c r="Z108" s="147">
        <f t="shared" si="795"/>
        <v>5</v>
      </c>
      <c r="AA108" s="9"/>
      <c r="AB108" s="9"/>
      <c r="AC108" s="9"/>
      <c r="AD108" s="9"/>
      <c r="AE108" s="312"/>
      <c r="AF108" s="312"/>
      <c r="AG108" s="312"/>
      <c r="AH108" s="472">
        <f t="shared" si="803"/>
        <v>0</v>
      </c>
      <c r="AI108" s="312"/>
      <c r="AJ108" s="312"/>
      <c r="AK108" s="312"/>
      <c r="AL108" s="472">
        <f t="shared" si="804"/>
        <v>0</v>
      </c>
      <c r="AM108" s="312"/>
      <c r="AN108" s="312"/>
      <c r="AO108" s="312"/>
      <c r="AP108" s="472">
        <f t="shared" si="805"/>
        <v>0</v>
      </c>
      <c r="AQ108" s="312"/>
      <c r="AR108" s="312"/>
      <c r="AS108" s="312"/>
      <c r="AT108" s="472">
        <f t="shared" si="806"/>
        <v>5</v>
      </c>
      <c r="AU108" s="312"/>
      <c r="AV108" s="312"/>
      <c r="AW108" s="312"/>
      <c r="AX108" s="472">
        <f t="shared" si="807"/>
        <v>0</v>
      </c>
      <c r="AY108" s="312"/>
      <c r="AZ108" s="312"/>
      <c r="BA108" s="312"/>
      <c r="BB108" s="472">
        <f t="shared" si="808"/>
        <v>0</v>
      </c>
      <c r="BC108" s="312"/>
      <c r="BD108" s="312"/>
      <c r="BE108" s="312"/>
      <c r="BF108" s="472">
        <f t="shared" si="809"/>
        <v>0</v>
      </c>
      <c r="BG108" s="312"/>
      <c r="BH108" s="312"/>
      <c r="BI108" s="312"/>
      <c r="BJ108" s="472">
        <f t="shared" si="810"/>
        <v>0</v>
      </c>
      <c r="BK108" s="63">
        <f t="shared" si="811"/>
        <v>0</v>
      </c>
      <c r="BL108" s="127" t="str">
        <f t="shared" si="812"/>
        <v/>
      </c>
      <c r="BM108" s="88">
        <f t="shared" si="813"/>
        <v>0</v>
      </c>
      <c r="BN108" s="88">
        <f t="shared" si="814"/>
        <v>0</v>
      </c>
      <c r="BO108" s="88">
        <f t="shared" si="815"/>
        <v>0</v>
      </c>
      <c r="BP108" s="88">
        <f t="shared" si="816"/>
        <v>5</v>
      </c>
      <c r="BQ108" s="88">
        <f t="shared" si="817"/>
        <v>0</v>
      </c>
      <c r="BR108" s="88">
        <f t="shared" si="818"/>
        <v>0</v>
      </c>
      <c r="BS108" s="88">
        <f t="shared" si="819"/>
        <v>0</v>
      </c>
      <c r="BT108" s="88">
        <f t="shared" si="820"/>
        <v>0</v>
      </c>
      <c r="BU108" s="92">
        <f t="shared" si="821"/>
        <v>5</v>
      </c>
      <c r="BX108" s="14">
        <f t="shared" si="822"/>
        <v>0</v>
      </c>
      <c r="BY108" s="14">
        <f t="shared" si="823"/>
        <v>0</v>
      </c>
      <c r="BZ108" s="14">
        <f t="shared" si="824"/>
        <v>0</v>
      </c>
      <c r="CA108" s="14">
        <f t="shared" si="825"/>
        <v>0</v>
      </c>
      <c r="CB108" s="14">
        <f t="shared" si="826"/>
        <v>0</v>
      </c>
      <c r="CC108" s="14">
        <f t="shared" si="827"/>
        <v>0</v>
      </c>
      <c r="CD108" s="14">
        <f t="shared" si="828"/>
        <v>0</v>
      </c>
      <c r="CE108" s="14">
        <f t="shared" si="829"/>
        <v>0</v>
      </c>
      <c r="CF108" s="213">
        <f t="shared" si="830"/>
        <v>0</v>
      </c>
      <c r="CG108" s="227">
        <f t="shared" si="831"/>
        <v>0</v>
      </c>
      <c r="CI108" s="75">
        <f t="shared" si="832"/>
        <v>0</v>
      </c>
      <c r="CJ108" s="75">
        <f t="shared" si="833"/>
        <v>0</v>
      </c>
      <c r="CK108" s="75">
        <f t="shared" si="834"/>
        <v>0</v>
      </c>
      <c r="CL108" s="75">
        <f t="shared" si="835"/>
        <v>0</v>
      </c>
      <c r="CM108" s="75">
        <f t="shared" si="836"/>
        <v>0</v>
      </c>
      <c r="CN108" s="75">
        <f t="shared" si="837"/>
        <v>0</v>
      </c>
      <c r="CO108" s="75">
        <f t="shared" si="838"/>
        <v>0</v>
      </c>
      <c r="CP108" s="75">
        <f t="shared" si="839"/>
        <v>0</v>
      </c>
      <c r="CQ108" s="87">
        <f t="shared" si="840"/>
        <v>0</v>
      </c>
      <c r="CR108" s="75">
        <f t="shared" si="841"/>
        <v>0</v>
      </c>
      <c r="CS108" s="75">
        <f t="shared" si="842"/>
        <v>0</v>
      </c>
      <c r="CT108" s="76">
        <f t="shared" si="843"/>
        <v>0</v>
      </c>
      <c r="CU108" s="75">
        <f t="shared" si="844"/>
        <v>1</v>
      </c>
      <c r="CV108" s="75">
        <f t="shared" si="845"/>
        <v>0</v>
      </c>
      <c r="CW108" s="75">
        <f t="shared" si="846"/>
        <v>0</v>
      </c>
      <c r="CX108" s="75">
        <f t="shared" si="847"/>
        <v>0</v>
      </c>
      <c r="CY108" s="75">
        <f t="shared" si="848"/>
        <v>0</v>
      </c>
      <c r="CZ108" s="86">
        <f t="shared" si="849"/>
        <v>1</v>
      </c>
      <c r="DD108" s="66">
        <f>SUM($AE108:$AG108)+SUM($AI108:$AK108)+SUM($AM108:AO108)+SUM($AQ108:AS108)+SUM($AU108:AW108)+SUM($AY108:BA108)+SUM($BC108:BE108)+SUM($BG108:BI108)</f>
        <v>0</v>
      </c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</row>
    <row r="109" spans="1:126" s="2" customFormat="1" x14ac:dyDescent="0.25">
      <c r="A109" s="17" t="s">
        <v>157</v>
      </c>
      <c r="B109" s="160" t="s">
        <v>172</v>
      </c>
      <c r="C109" s="142"/>
      <c r="D109" s="320"/>
      <c r="E109" s="170"/>
      <c r="F109" s="170"/>
      <c r="G109" s="321"/>
      <c r="H109" s="418">
        <v>4</v>
      </c>
      <c r="I109" s="170"/>
      <c r="J109" s="170"/>
      <c r="K109" s="170"/>
      <c r="L109" s="170"/>
      <c r="M109" s="170"/>
      <c r="N109" s="170"/>
      <c r="O109" s="321"/>
      <c r="P109" s="147"/>
      <c r="Q109" s="147"/>
      <c r="R109" s="320"/>
      <c r="S109" s="170"/>
      <c r="T109" s="170"/>
      <c r="U109" s="170"/>
      <c r="V109" s="170"/>
      <c r="W109" s="170"/>
      <c r="X109" s="321"/>
      <c r="Y109" s="322">
        <v>150</v>
      </c>
      <c r="Z109" s="147">
        <f t="shared" si="795"/>
        <v>5</v>
      </c>
      <c r="AA109" s="9"/>
      <c r="AB109" s="9"/>
      <c r="AC109" s="9"/>
      <c r="AD109" s="9"/>
      <c r="AE109" s="312"/>
      <c r="AF109" s="312"/>
      <c r="AG109" s="312"/>
      <c r="AH109" s="472">
        <f t="shared" si="803"/>
        <v>0</v>
      </c>
      <c r="AI109" s="312"/>
      <c r="AJ109" s="312"/>
      <c r="AK109" s="312"/>
      <c r="AL109" s="472">
        <f t="shared" si="804"/>
        <v>0</v>
      </c>
      <c r="AM109" s="312"/>
      <c r="AN109" s="312"/>
      <c r="AO109" s="312"/>
      <c r="AP109" s="472">
        <f t="shared" si="805"/>
        <v>0</v>
      </c>
      <c r="AQ109" s="312"/>
      <c r="AR109" s="312"/>
      <c r="AS109" s="312"/>
      <c r="AT109" s="472">
        <f t="shared" si="806"/>
        <v>5</v>
      </c>
      <c r="AU109" s="312"/>
      <c r="AV109" s="312"/>
      <c r="AW109" s="312"/>
      <c r="AX109" s="472">
        <f t="shared" si="807"/>
        <v>0</v>
      </c>
      <c r="AY109" s="312"/>
      <c r="AZ109" s="312"/>
      <c r="BA109" s="312"/>
      <c r="BB109" s="472">
        <f t="shared" si="808"/>
        <v>0</v>
      </c>
      <c r="BC109" s="312"/>
      <c r="BD109" s="312"/>
      <c r="BE109" s="312"/>
      <c r="BF109" s="472">
        <f t="shared" si="809"/>
        <v>0</v>
      </c>
      <c r="BG109" s="312"/>
      <c r="BH109" s="312"/>
      <c r="BI109" s="312"/>
      <c r="BJ109" s="472">
        <f t="shared" si="810"/>
        <v>0</v>
      </c>
      <c r="BK109" s="63">
        <f t="shared" si="811"/>
        <v>0</v>
      </c>
      <c r="BL109" s="127" t="str">
        <f t="shared" si="812"/>
        <v/>
      </c>
      <c r="BM109" s="88">
        <f t="shared" si="813"/>
        <v>0</v>
      </c>
      <c r="BN109" s="88">
        <f t="shared" si="814"/>
        <v>0</v>
      </c>
      <c r="BO109" s="88">
        <f t="shared" si="815"/>
        <v>0</v>
      </c>
      <c r="BP109" s="88">
        <f t="shared" si="816"/>
        <v>5</v>
      </c>
      <c r="BQ109" s="88">
        <f t="shared" si="817"/>
        <v>0</v>
      </c>
      <c r="BR109" s="88">
        <f t="shared" si="818"/>
        <v>0</v>
      </c>
      <c r="BS109" s="88">
        <f t="shared" si="819"/>
        <v>0</v>
      </c>
      <c r="BT109" s="88">
        <f t="shared" si="820"/>
        <v>0</v>
      </c>
      <c r="BU109" s="92">
        <f t="shared" si="821"/>
        <v>5</v>
      </c>
      <c r="BX109" s="14">
        <f t="shared" si="822"/>
        <v>0</v>
      </c>
      <c r="BY109" s="14">
        <f t="shared" si="823"/>
        <v>0</v>
      </c>
      <c r="BZ109" s="14">
        <f t="shared" si="824"/>
        <v>0</v>
      </c>
      <c r="CA109" s="14">
        <f t="shared" si="825"/>
        <v>0</v>
      </c>
      <c r="CB109" s="14">
        <f t="shared" si="826"/>
        <v>0</v>
      </c>
      <c r="CC109" s="14">
        <f t="shared" si="827"/>
        <v>0</v>
      </c>
      <c r="CD109" s="14">
        <f t="shared" si="828"/>
        <v>0</v>
      </c>
      <c r="CE109" s="14">
        <f t="shared" si="829"/>
        <v>0</v>
      </c>
      <c r="CF109" s="213">
        <f t="shared" si="830"/>
        <v>0</v>
      </c>
      <c r="CG109" s="227">
        <f t="shared" si="831"/>
        <v>0</v>
      </c>
      <c r="CI109" s="75">
        <f t="shared" si="832"/>
        <v>0</v>
      </c>
      <c r="CJ109" s="75">
        <f t="shared" si="833"/>
        <v>0</v>
      </c>
      <c r="CK109" s="75">
        <f t="shared" si="834"/>
        <v>0</v>
      </c>
      <c r="CL109" s="75">
        <f t="shared" si="835"/>
        <v>0</v>
      </c>
      <c r="CM109" s="75">
        <f t="shared" si="836"/>
        <v>0</v>
      </c>
      <c r="CN109" s="75">
        <f t="shared" si="837"/>
        <v>0</v>
      </c>
      <c r="CO109" s="75">
        <f t="shared" si="838"/>
        <v>0</v>
      </c>
      <c r="CP109" s="75">
        <f t="shared" si="839"/>
        <v>0</v>
      </c>
      <c r="CQ109" s="87">
        <f t="shared" si="840"/>
        <v>0</v>
      </c>
      <c r="CR109" s="75">
        <f t="shared" si="841"/>
        <v>0</v>
      </c>
      <c r="CS109" s="75">
        <f t="shared" si="842"/>
        <v>0</v>
      </c>
      <c r="CT109" s="76">
        <f t="shared" si="843"/>
        <v>0</v>
      </c>
      <c r="CU109" s="75">
        <f t="shared" si="844"/>
        <v>1</v>
      </c>
      <c r="CV109" s="75">
        <f t="shared" si="845"/>
        <v>0</v>
      </c>
      <c r="CW109" s="75">
        <f t="shared" si="846"/>
        <v>0</v>
      </c>
      <c r="CX109" s="75">
        <f t="shared" si="847"/>
        <v>0</v>
      </c>
      <c r="CY109" s="75">
        <f t="shared" si="848"/>
        <v>0</v>
      </c>
      <c r="CZ109" s="86">
        <f t="shared" si="849"/>
        <v>1</v>
      </c>
      <c r="DD109" s="66">
        <f>SUM($AE109:$AG109)+SUM($AI109:$AK109)+SUM($AM109:AO109)+SUM($AQ109:AS109)+SUM($AU109:AW109)+SUM($AY109:BA109)+SUM($BC109:BE109)+SUM($BG109:BI109)</f>
        <v>0</v>
      </c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</row>
    <row r="110" spans="1:126" s="1" customFormat="1" x14ac:dyDescent="0.25">
      <c r="A110" s="17" t="s">
        <v>158</v>
      </c>
      <c r="B110" s="160" t="s">
        <v>173</v>
      </c>
      <c r="C110" s="142"/>
      <c r="D110" s="320"/>
      <c r="E110" s="170"/>
      <c r="F110" s="170"/>
      <c r="G110" s="321"/>
      <c r="H110" s="418">
        <v>5</v>
      </c>
      <c r="I110" s="170"/>
      <c r="J110" s="170"/>
      <c r="K110" s="170"/>
      <c r="L110" s="170"/>
      <c r="M110" s="170"/>
      <c r="N110" s="170"/>
      <c r="O110" s="321"/>
      <c r="P110" s="147"/>
      <c r="Q110" s="147"/>
      <c r="R110" s="320"/>
      <c r="S110" s="170"/>
      <c r="T110" s="170"/>
      <c r="U110" s="170"/>
      <c r="V110" s="170"/>
      <c r="W110" s="170"/>
      <c r="X110" s="321"/>
      <c r="Y110" s="322">
        <v>150</v>
      </c>
      <c r="Z110" s="147">
        <f t="shared" si="795"/>
        <v>5</v>
      </c>
      <c r="AA110" s="9"/>
      <c r="AB110" s="9"/>
      <c r="AC110" s="9"/>
      <c r="AD110" s="9"/>
      <c r="AE110" s="312"/>
      <c r="AF110" s="312"/>
      <c r="AG110" s="312"/>
      <c r="AH110" s="472">
        <f t="shared" si="803"/>
        <v>0</v>
      </c>
      <c r="AI110" s="312"/>
      <c r="AJ110" s="312"/>
      <c r="AK110" s="312"/>
      <c r="AL110" s="472">
        <f t="shared" si="804"/>
        <v>0</v>
      </c>
      <c r="AM110" s="312"/>
      <c r="AN110" s="312"/>
      <c r="AO110" s="312"/>
      <c r="AP110" s="472">
        <f t="shared" si="805"/>
        <v>0</v>
      </c>
      <c r="AQ110" s="312"/>
      <c r="AR110" s="312"/>
      <c r="AS110" s="312"/>
      <c r="AT110" s="472">
        <f t="shared" si="806"/>
        <v>0</v>
      </c>
      <c r="AU110" s="312"/>
      <c r="AV110" s="312"/>
      <c r="AW110" s="312"/>
      <c r="AX110" s="472">
        <f t="shared" si="807"/>
        <v>5</v>
      </c>
      <c r="AY110" s="312"/>
      <c r="AZ110" s="312"/>
      <c r="BA110" s="312"/>
      <c r="BB110" s="472">
        <f t="shared" si="808"/>
        <v>0</v>
      </c>
      <c r="BC110" s="312"/>
      <c r="BD110" s="312"/>
      <c r="BE110" s="312"/>
      <c r="BF110" s="472">
        <f t="shared" si="809"/>
        <v>0</v>
      </c>
      <c r="BG110" s="312"/>
      <c r="BH110" s="312"/>
      <c r="BI110" s="312"/>
      <c r="BJ110" s="472">
        <f t="shared" si="810"/>
        <v>0</v>
      </c>
      <c r="BK110" s="63">
        <f t="shared" si="811"/>
        <v>0</v>
      </c>
      <c r="BL110" s="127" t="str">
        <f t="shared" si="812"/>
        <v/>
      </c>
      <c r="BM110" s="88">
        <f t="shared" si="813"/>
        <v>0</v>
      </c>
      <c r="BN110" s="88">
        <f t="shared" si="814"/>
        <v>0</v>
      </c>
      <c r="BO110" s="88">
        <f t="shared" si="815"/>
        <v>0</v>
      </c>
      <c r="BP110" s="88">
        <f t="shared" si="816"/>
        <v>0</v>
      </c>
      <c r="BQ110" s="88">
        <f t="shared" si="817"/>
        <v>5</v>
      </c>
      <c r="BR110" s="88">
        <f t="shared" si="818"/>
        <v>0</v>
      </c>
      <c r="BS110" s="88">
        <f t="shared" si="819"/>
        <v>0</v>
      </c>
      <c r="BT110" s="88">
        <f t="shared" si="820"/>
        <v>0</v>
      </c>
      <c r="BU110" s="92">
        <f t="shared" si="821"/>
        <v>5</v>
      </c>
      <c r="BV110" s="2"/>
      <c r="BW110" s="2"/>
      <c r="BX110" s="14">
        <f t="shared" si="822"/>
        <v>0</v>
      </c>
      <c r="BY110" s="14">
        <f t="shared" si="823"/>
        <v>0</v>
      </c>
      <c r="BZ110" s="14">
        <f t="shared" si="824"/>
        <v>0</v>
      </c>
      <c r="CA110" s="14">
        <f t="shared" si="825"/>
        <v>0</v>
      </c>
      <c r="CB110" s="14">
        <f t="shared" si="826"/>
        <v>0</v>
      </c>
      <c r="CC110" s="14">
        <f t="shared" si="827"/>
        <v>0</v>
      </c>
      <c r="CD110" s="14">
        <f t="shared" si="828"/>
        <v>0</v>
      </c>
      <c r="CE110" s="14">
        <f t="shared" si="829"/>
        <v>0</v>
      </c>
      <c r="CF110" s="213">
        <f t="shared" si="830"/>
        <v>0</v>
      </c>
      <c r="CG110" s="227">
        <f t="shared" si="831"/>
        <v>0</v>
      </c>
      <c r="CI110" s="75">
        <f t="shared" si="832"/>
        <v>0</v>
      </c>
      <c r="CJ110" s="75">
        <f t="shared" si="833"/>
        <v>0</v>
      </c>
      <c r="CK110" s="75">
        <f t="shared" si="834"/>
        <v>0</v>
      </c>
      <c r="CL110" s="75">
        <f t="shared" si="835"/>
        <v>0</v>
      </c>
      <c r="CM110" s="75">
        <f t="shared" si="836"/>
        <v>0</v>
      </c>
      <c r="CN110" s="75">
        <f t="shared" si="837"/>
        <v>0</v>
      </c>
      <c r="CO110" s="75">
        <f t="shared" si="838"/>
        <v>0</v>
      </c>
      <c r="CP110" s="75">
        <f t="shared" si="839"/>
        <v>0</v>
      </c>
      <c r="CQ110" s="87">
        <f t="shared" si="840"/>
        <v>0</v>
      </c>
      <c r="CR110" s="75">
        <f t="shared" si="841"/>
        <v>0</v>
      </c>
      <c r="CS110" s="75">
        <f t="shared" si="842"/>
        <v>0</v>
      </c>
      <c r="CT110" s="76">
        <f t="shared" si="843"/>
        <v>0</v>
      </c>
      <c r="CU110" s="75">
        <f t="shared" si="844"/>
        <v>0</v>
      </c>
      <c r="CV110" s="75">
        <f t="shared" si="845"/>
        <v>1</v>
      </c>
      <c r="CW110" s="75">
        <f t="shared" si="846"/>
        <v>0</v>
      </c>
      <c r="CX110" s="75">
        <f t="shared" si="847"/>
        <v>0</v>
      </c>
      <c r="CY110" s="75">
        <f t="shared" si="848"/>
        <v>0</v>
      </c>
      <c r="CZ110" s="86">
        <f t="shared" si="849"/>
        <v>1</v>
      </c>
      <c r="DD110" s="66">
        <f>SUM($AE110:$AG110)+SUM($AI110:$AK110)+SUM($AM110:AO110)+SUM($AQ110:AS110)+SUM($AU110:AW110)+SUM($AY110:BA110)+SUM($BC110:BE110)+SUM($BG110:BI110)</f>
        <v>0</v>
      </c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</row>
    <row r="111" spans="1:126" s="2" customFormat="1" ht="11.25" customHeight="1" x14ac:dyDescent="0.25">
      <c r="A111" s="17" t="s">
        <v>159</v>
      </c>
      <c r="B111" s="160" t="s">
        <v>174</v>
      </c>
      <c r="C111" s="142"/>
      <c r="D111" s="320"/>
      <c r="E111" s="170"/>
      <c r="F111" s="170"/>
      <c r="G111" s="321"/>
      <c r="H111" s="418">
        <v>5</v>
      </c>
      <c r="I111" s="170"/>
      <c r="J111" s="170"/>
      <c r="K111" s="170"/>
      <c r="L111" s="170"/>
      <c r="M111" s="170"/>
      <c r="N111" s="170"/>
      <c r="O111" s="321"/>
      <c r="P111" s="147"/>
      <c r="Q111" s="147"/>
      <c r="R111" s="320"/>
      <c r="S111" s="170"/>
      <c r="T111" s="170"/>
      <c r="U111" s="170"/>
      <c r="V111" s="170"/>
      <c r="W111" s="170"/>
      <c r="X111" s="321"/>
      <c r="Y111" s="322">
        <v>150</v>
      </c>
      <c r="Z111" s="147">
        <f t="shared" si="795"/>
        <v>5</v>
      </c>
      <c r="AA111" s="9"/>
      <c r="AB111" s="9"/>
      <c r="AC111" s="9"/>
      <c r="AD111" s="9"/>
      <c r="AE111" s="312"/>
      <c r="AF111" s="312"/>
      <c r="AG111" s="312"/>
      <c r="AH111" s="472">
        <f t="shared" si="803"/>
        <v>0</v>
      </c>
      <c r="AI111" s="312"/>
      <c r="AJ111" s="312"/>
      <c r="AK111" s="312"/>
      <c r="AL111" s="472">
        <f t="shared" si="804"/>
        <v>0</v>
      </c>
      <c r="AM111" s="312"/>
      <c r="AN111" s="312"/>
      <c r="AO111" s="312"/>
      <c r="AP111" s="472">
        <f t="shared" si="805"/>
        <v>0</v>
      </c>
      <c r="AQ111" s="312"/>
      <c r="AR111" s="312"/>
      <c r="AS111" s="312"/>
      <c r="AT111" s="472">
        <f t="shared" si="806"/>
        <v>0</v>
      </c>
      <c r="AU111" s="312"/>
      <c r="AV111" s="312"/>
      <c r="AW111" s="312"/>
      <c r="AX111" s="472">
        <f t="shared" si="807"/>
        <v>5</v>
      </c>
      <c r="AY111" s="312"/>
      <c r="AZ111" s="312"/>
      <c r="BA111" s="312"/>
      <c r="BB111" s="472">
        <f t="shared" si="808"/>
        <v>0</v>
      </c>
      <c r="BC111" s="312"/>
      <c r="BD111" s="312"/>
      <c r="BE111" s="312"/>
      <c r="BF111" s="472">
        <f t="shared" si="809"/>
        <v>0</v>
      </c>
      <c r="BG111" s="312"/>
      <c r="BH111" s="312"/>
      <c r="BI111" s="312"/>
      <c r="BJ111" s="472">
        <f t="shared" si="810"/>
        <v>0</v>
      </c>
      <c r="BK111" s="63">
        <f t="shared" si="811"/>
        <v>0</v>
      </c>
      <c r="BL111" s="127" t="str">
        <f t="shared" si="812"/>
        <v/>
      </c>
      <c r="BM111" s="88">
        <f t="shared" si="813"/>
        <v>0</v>
      </c>
      <c r="BN111" s="88">
        <f t="shared" si="814"/>
        <v>0</v>
      </c>
      <c r="BO111" s="88">
        <f t="shared" si="815"/>
        <v>0</v>
      </c>
      <c r="BP111" s="88">
        <f t="shared" si="816"/>
        <v>0</v>
      </c>
      <c r="BQ111" s="88">
        <f t="shared" si="817"/>
        <v>5</v>
      </c>
      <c r="BR111" s="88">
        <f t="shared" si="818"/>
        <v>0</v>
      </c>
      <c r="BS111" s="88">
        <f t="shared" si="819"/>
        <v>0</v>
      </c>
      <c r="BT111" s="88">
        <f t="shared" si="820"/>
        <v>0</v>
      </c>
      <c r="BU111" s="92">
        <f t="shared" si="821"/>
        <v>5</v>
      </c>
      <c r="BX111" s="14">
        <f t="shared" si="822"/>
        <v>0</v>
      </c>
      <c r="BY111" s="14">
        <f t="shared" si="823"/>
        <v>0</v>
      </c>
      <c r="BZ111" s="14">
        <f t="shared" si="824"/>
        <v>0</v>
      </c>
      <c r="CA111" s="14">
        <f t="shared" si="825"/>
        <v>0</v>
      </c>
      <c r="CB111" s="14">
        <f t="shared" si="826"/>
        <v>0</v>
      </c>
      <c r="CC111" s="14">
        <f t="shared" si="827"/>
        <v>0</v>
      </c>
      <c r="CD111" s="14">
        <f t="shared" si="828"/>
        <v>0</v>
      </c>
      <c r="CE111" s="14">
        <f t="shared" si="829"/>
        <v>0</v>
      </c>
      <c r="CF111" s="213">
        <f t="shared" si="830"/>
        <v>0</v>
      </c>
      <c r="CG111" s="227">
        <f t="shared" si="831"/>
        <v>0</v>
      </c>
      <c r="CI111" s="75">
        <f t="shared" si="832"/>
        <v>0</v>
      </c>
      <c r="CJ111" s="75">
        <f t="shared" si="833"/>
        <v>0</v>
      </c>
      <c r="CK111" s="75">
        <f t="shared" si="834"/>
        <v>0</v>
      </c>
      <c r="CL111" s="75">
        <f t="shared" si="835"/>
        <v>0</v>
      </c>
      <c r="CM111" s="75">
        <f t="shared" si="836"/>
        <v>0</v>
      </c>
      <c r="CN111" s="75">
        <f t="shared" si="837"/>
        <v>0</v>
      </c>
      <c r="CO111" s="75">
        <f t="shared" si="838"/>
        <v>0</v>
      </c>
      <c r="CP111" s="75">
        <f t="shared" si="839"/>
        <v>0</v>
      </c>
      <c r="CQ111" s="87">
        <f t="shared" si="840"/>
        <v>0</v>
      </c>
      <c r="CR111" s="75">
        <f t="shared" si="841"/>
        <v>0</v>
      </c>
      <c r="CS111" s="75">
        <f t="shared" si="842"/>
        <v>0</v>
      </c>
      <c r="CT111" s="76">
        <f t="shared" si="843"/>
        <v>0</v>
      </c>
      <c r="CU111" s="75">
        <f t="shared" si="844"/>
        <v>0</v>
      </c>
      <c r="CV111" s="75">
        <f t="shared" si="845"/>
        <v>1</v>
      </c>
      <c r="CW111" s="75">
        <f t="shared" si="846"/>
        <v>0</v>
      </c>
      <c r="CX111" s="75">
        <f t="shared" si="847"/>
        <v>0</v>
      </c>
      <c r="CY111" s="75">
        <f t="shared" si="848"/>
        <v>0</v>
      </c>
      <c r="CZ111" s="86">
        <f t="shared" si="849"/>
        <v>1</v>
      </c>
      <c r="DD111" s="66">
        <f>SUM($AE111:$AG111)+SUM($AI111:$AK111)+SUM($AM111:AO111)+SUM($AQ111:AS111)+SUM($AU111:AW111)+SUM($AY111:BA111)+SUM($BC111:BE111)+SUM($BG111:BI111)</f>
        <v>0</v>
      </c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</row>
    <row r="112" spans="1:126" s="2" customFormat="1" x14ac:dyDescent="0.25">
      <c r="A112" s="17" t="s">
        <v>160</v>
      </c>
      <c r="B112" s="160" t="s">
        <v>175</v>
      </c>
      <c r="C112" s="142"/>
      <c r="D112" s="320"/>
      <c r="E112" s="170"/>
      <c r="F112" s="170"/>
      <c r="G112" s="321"/>
      <c r="H112" s="418">
        <v>6</v>
      </c>
      <c r="I112" s="170"/>
      <c r="J112" s="170"/>
      <c r="K112" s="170"/>
      <c r="L112" s="170"/>
      <c r="M112" s="170"/>
      <c r="N112" s="170"/>
      <c r="O112" s="321"/>
      <c r="P112" s="147"/>
      <c r="Q112" s="147"/>
      <c r="R112" s="320"/>
      <c r="S112" s="170"/>
      <c r="T112" s="170"/>
      <c r="U112" s="170"/>
      <c r="V112" s="170"/>
      <c r="W112" s="170"/>
      <c r="X112" s="321"/>
      <c r="Y112" s="322">
        <v>150</v>
      </c>
      <c r="Z112" s="147">
        <f t="shared" si="795"/>
        <v>5</v>
      </c>
      <c r="AA112" s="9"/>
      <c r="AB112" s="9"/>
      <c r="AC112" s="9"/>
      <c r="AD112" s="9"/>
      <c r="AE112" s="312"/>
      <c r="AF112" s="312"/>
      <c r="AG112" s="312"/>
      <c r="AH112" s="472">
        <f t="shared" si="803"/>
        <v>0</v>
      </c>
      <c r="AI112" s="312"/>
      <c r="AJ112" s="312"/>
      <c r="AK112" s="312"/>
      <c r="AL112" s="472">
        <f t="shared" si="804"/>
        <v>0</v>
      </c>
      <c r="AM112" s="312"/>
      <c r="AN112" s="312"/>
      <c r="AO112" s="312"/>
      <c r="AP112" s="472">
        <f t="shared" si="805"/>
        <v>0</v>
      </c>
      <c r="AQ112" s="312"/>
      <c r="AR112" s="312"/>
      <c r="AS112" s="312"/>
      <c r="AT112" s="472">
        <f t="shared" si="806"/>
        <v>0</v>
      </c>
      <c r="AU112" s="312"/>
      <c r="AV112" s="312"/>
      <c r="AW112" s="312"/>
      <c r="AX112" s="472">
        <f t="shared" si="807"/>
        <v>0</v>
      </c>
      <c r="AY112" s="312"/>
      <c r="AZ112" s="312"/>
      <c r="BA112" s="312"/>
      <c r="BB112" s="472">
        <f t="shared" si="808"/>
        <v>5</v>
      </c>
      <c r="BC112" s="312"/>
      <c r="BD112" s="312"/>
      <c r="BE112" s="312"/>
      <c r="BF112" s="472">
        <f t="shared" si="809"/>
        <v>0</v>
      </c>
      <c r="BG112" s="312"/>
      <c r="BH112" s="312"/>
      <c r="BI112" s="312"/>
      <c r="BJ112" s="472">
        <f t="shared" si="810"/>
        <v>0</v>
      </c>
      <c r="BK112" s="63">
        <f t="shared" si="811"/>
        <v>0</v>
      </c>
      <c r="BL112" s="127" t="str">
        <f t="shared" si="812"/>
        <v/>
      </c>
      <c r="BM112" s="88">
        <f t="shared" si="813"/>
        <v>0</v>
      </c>
      <c r="BN112" s="88">
        <f t="shared" si="814"/>
        <v>0</v>
      </c>
      <c r="BO112" s="88">
        <f t="shared" si="815"/>
        <v>0</v>
      </c>
      <c r="BP112" s="88">
        <f t="shared" si="816"/>
        <v>0</v>
      </c>
      <c r="BQ112" s="88">
        <f t="shared" si="817"/>
        <v>0</v>
      </c>
      <c r="BR112" s="88">
        <f t="shared" si="818"/>
        <v>5</v>
      </c>
      <c r="BS112" s="88">
        <f t="shared" si="819"/>
        <v>0</v>
      </c>
      <c r="BT112" s="88">
        <f t="shared" si="820"/>
        <v>0</v>
      </c>
      <c r="BU112" s="92">
        <f t="shared" si="821"/>
        <v>5</v>
      </c>
      <c r="BX112" s="14">
        <f t="shared" si="822"/>
        <v>0</v>
      </c>
      <c r="BY112" s="14">
        <f t="shared" si="823"/>
        <v>0</v>
      </c>
      <c r="BZ112" s="14">
        <f t="shared" si="824"/>
        <v>0</v>
      </c>
      <c r="CA112" s="14">
        <f t="shared" si="825"/>
        <v>0</v>
      </c>
      <c r="CB112" s="14">
        <f t="shared" si="826"/>
        <v>0</v>
      </c>
      <c r="CC112" s="14">
        <f t="shared" si="827"/>
        <v>0</v>
      </c>
      <c r="CD112" s="14">
        <f t="shared" si="828"/>
        <v>0</v>
      </c>
      <c r="CE112" s="14">
        <f t="shared" si="829"/>
        <v>0</v>
      </c>
      <c r="CF112" s="213">
        <f t="shared" si="830"/>
        <v>0</v>
      </c>
      <c r="CG112" s="227">
        <f t="shared" si="831"/>
        <v>0</v>
      </c>
      <c r="CI112" s="75">
        <f t="shared" si="832"/>
        <v>0</v>
      </c>
      <c r="CJ112" s="75">
        <f t="shared" si="833"/>
        <v>0</v>
      </c>
      <c r="CK112" s="75">
        <f t="shared" si="834"/>
        <v>0</v>
      </c>
      <c r="CL112" s="75">
        <f t="shared" si="835"/>
        <v>0</v>
      </c>
      <c r="CM112" s="75">
        <f t="shared" si="836"/>
        <v>0</v>
      </c>
      <c r="CN112" s="75">
        <f t="shared" si="837"/>
        <v>0</v>
      </c>
      <c r="CO112" s="75">
        <f t="shared" si="838"/>
        <v>0</v>
      </c>
      <c r="CP112" s="75">
        <f t="shared" si="839"/>
        <v>0</v>
      </c>
      <c r="CQ112" s="87">
        <f t="shared" si="840"/>
        <v>0</v>
      </c>
      <c r="CR112" s="75">
        <f t="shared" si="841"/>
        <v>0</v>
      </c>
      <c r="CS112" s="75">
        <f t="shared" si="842"/>
        <v>0</v>
      </c>
      <c r="CT112" s="76">
        <f t="shared" si="843"/>
        <v>0</v>
      </c>
      <c r="CU112" s="75">
        <f t="shared" si="844"/>
        <v>0</v>
      </c>
      <c r="CV112" s="75">
        <f t="shared" si="845"/>
        <v>0</v>
      </c>
      <c r="CW112" s="75">
        <f t="shared" si="846"/>
        <v>1</v>
      </c>
      <c r="CX112" s="75">
        <f t="shared" si="847"/>
        <v>0</v>
      </c>
      <c r="CY112" s="75">
        <f t="shared" si="848"/>
        <v>0</v>
      </c>
      <c r="CZ112" s="86">
        <f t="shared" si="849"/>
        <v>1</v>
      </c>
      <c r="DD112" s="66">
        <f>SUM($AE112:$AG112)+SUM($AI112:$AK112)+SUM($AM112:AO112)+SUM($AQ112:AS112)+SUM($AU112:AW112)+SUM($AY112:BA112)+SUM($BC112:BE112)+SUM($BG112:BI112)</f>
        <v>0</v>
      </c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</row>
    <row r="113" spans="1:126" s="2" customFormat="1" x14ac:dyDescent="0.25">
      <c r="A113" s="17" t="s">
        <v>161</v>
      </c>
      <c r="B113" s="160" t="s">
        <v>176</v>
      </c>
      <c r="C113" s="142"/>
      <c r="D113" s="320"/>
      <c r="E113" s="170"/>
      <c r="F113" s="170"/>
      <c r="G113" s="321"/>
      <c r="H113" s="418">
        <v>6</v>
      </c>
      <c r="I113" s="170"/>
      <c r="J113" s="170"/>
      <c r="K113" s="170"/>
      <c r="L113" s="170"/>
      <c r="M113" s="170"/>
      <c r="N113" s="170"/>
      <c r="O113" s="321"/>
      <c r="P113" s="147"/>
      <c r="Q113" s="147"/>
      <c r="R113" s="320"/>
      <c r="S113" s="170"/>
      <c r="T113" s="170"/>
      <c r="U113" s="170"/>
      <c r="V113" s="170"/>
      <c r="W113" s="170"/>
      <c r="X113" s="321"/>
      <c r="Y113" s="322">
        <v>150</v>
      </c>
      <c r="Z113" s="147">
        <f t="shared" si="795"/>
        <v>5</v>
      </c>
      <c r="AA113" s="9"/>
      <c r="AB113" s="9"/>
      <c r="AC113" s="9"/>
      <c r="AD113" s="9"/>
      <c r="AE113" s="312"/>
      <c r="AF113" s="312"/>
      <c r="AG113" s="312"/>
      <c r="AH113" s="472">
        <f t="shared" si="803"/>
        <v>0</v>
      </c>
      <c r="AI113" s="312"/>
      <c r="AJ113" s="312"/>
      <c r="AK113" s="312"/>
      <c r="AL113" s="472">
        <f t="shared" si="804"/>
        <v>0</v>
      </c>
      <c r="AM113" s="312"/>
      <c r="AN113" s="312"/>
      <c r="AO113" s="312"/>
      <c r="AP113" s="472">
        <f t="shared" si="805"/>
        <v>0</v>
      </c>
      <c r="AQ113" s="312"/>
      <c r="AR113" s="312"/>
      <c r="AS113" s="312"/>
      <c r="AT113" s="472">
        <f t="shared" si="806"/>
        <v>0</v>
      </c>
      <c r="AU113" s="312"/>
      <c r="AV113" s="312"/>
      <c r="AW113" s="312"/>
      <c r="AX113" s="472">
        <f t="shared" si="807"/>
        <v>0</v>
      </c>
      <c r="AY113" s="312"/>
      <c r="AZ113" s="312"/>
      <c r="BA113" s="312"/>
      <c r="BB113" s="472">
        <f t="shared" si="808"/>
        <v>5</v>
      </c>
      <c r="BC113" s="312"/>
      <c r="BD113" s="312"/>
      <c r="BE113" s="312"/>
      <c r="BF113" s="472">
        <f t="shared" si="809"/>
        <v>0</v>
      </c>
      <c r="BG113" s="312"/>
      <c r="BH113" s="312"/>
      <c r="BI113" s="312"/>
      <c r="BJ113" s="472">
        <f t="shared" si="810"/>
        <v>0</v>
      </c>
      <c r="BK113" s="63">
        <f t="shared" si="811"/>
        <v>0</v>
      </c>
      <c r="BL113" s="127" t="str">
        <f t="shared" si="812"/>
        <v/>
      </c>
      <c r="BM113" s="88">
        <f t="shared" si="813"/>
        <v>0</v>
      </c>
      <c r="BN113" s="88">
        <f t="shared" si="814"/>
        <v>0</v>
      </c>
      <c r="BO113" s="88">
        <f t="shared" si="815"/>
        <v>0</v>
      </c>
      <c r="BP113" s="88">
        <f t="shared" si="816"/>
        <v>0</v>
      </c>
      <c r="BQ113" s="88">
        <f t="shared" si="817"/>
        <v>0</v>
      </c>
      <c r="BR113" s="88">
        <f t="shared" si="818"/>
        <v>5</v>
      </c>
      <c r="BS113" s="88">
        <f t="shared" si="819"/>
        <v>0</v>
      </c>
      <c r="BT113" s="88">
        <f t="shared" si="820"/>
        <v>0</v>
      </c>
      <c r="BU113" s="92">
        <f t="shared" si="821"/>
        <v>5</v>
      </c>
      <c r="BX113" s="14">
        <f t="shared" si="822"/>
        <v>0</v>
      </c>
      <c r="BY113" s="14">
        <f t="shared" si="823"/>
        <v>0</v>
      </c>
      <c r="BZ113" s="14">
        <f t="shared" si="824"/>
        <v>0</v>
      </c>
      <c r="CA113" s="14">
        <f t="shared" si="825"/>
        <v>0</v>
      </c>
      <c r="CB113" s="14">
        <f t="shared" si="826"/>
        <v>0</v>
      </c>
      <c r="CC113" s="14">
        <f t="shared" si="827"/>
        <v>0</v>
      </c>
      <c r="CD113" s="14">
        <f t="shared" si="828"/>
        <v>0</v>
      </c>
      <c r="CE113" s="14">
        <f t="shared" si="829"/>
        <v>0</v>
      </c>
      <c r="CF113" s="213">
        <f t="shared" si="830"/>
        <v>0</v>
      </c>
      <c r="CG113" s="227">
        <f t="shared" si="831"/>
        <v>0</v>
      </c>
      <c r="CI113" s="75">
        <f t="shared" si="832"/>
        <v>0</v>
      </c>
      <c r="CJ113" s="75">
        <f t="shared" si="833"/>
        <v>0</v>
      </c>
      <c r="CK113" s="75">
        <f t="shared" si="834"/>
        <v>0</v>
      </c>
      <c r="CL113" s="75">
        <f t="shared" si="835"/>
        <v>0</v>
      </c>
      <c r="CM113" s="75">
        <f t="shared" si="836"/>
        <v>0</v>
      </c>
      <c r="CN113" s="75">
        <f t="shared" si="837"/>
        <v>0</v>
      </c>
      <c r="CO113" s="75">
        <f t="shared" si="838"/>
        <v>0</v>
      </c>
      <c r="CP113" s="75">
        <f t="shared" si="839"/>
        <v>0</v>
      </c>
      <c r="CQ113" s="87">
        <f t="shared" si="840"/>
        <v>0</v>
      </c>
      <c r="CR113" s="75">
        <f t="shared" si="841"/>
        <v>0</v>
      </c>
      <c r="CS113" s="75">
        <f t="shared" si="842"/>
        <v>0</v>
      </c>
      <c r="CT113" s="76">
        <f t="shared" si="843"/>
        <v>0</v>
      </c>
      <c r="CU113" s="75">
        <f t="shared" si="844"/>
        <v>0</v>
      </c>
      <c r="CV113" s="75">
        <f t="shared" si="845"/>
        <v>0</v>
      </c>
      <c r="CW113" s="75">
        <f t="shared" si="846"/>
        <v>1</v>
      </c>
      <c r="CX113" s="75">
        <f t="shared" si="847"/>
        <v>0</v>
      </c>
      <c r="CY113" s="75">
        <f t="shared" si="848"/>
        <v>0</v>
      </c>
      <c r="CZ113" s="86">
        <f t="shared" si="849"/>
        <v>1</v>
      </c>
      <c r="DD113" s="66">
        <f>SUM($AE113:$AG113)+SUM($AI113:$AK113)+SUM($AM113:AO113)+SUM($AQ113:AS113)+SUM($AU113:AW113)+SUM($AY113:BA113)+SUM($BC113:BE113)+SUM($BG113:BI113)</f>
        <v>0</v>
      </c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</row>
    <row r="114" spans="1:126" s="2" customFormat="1" x14ac:dyDescent="0.25">
      <c r="A114" s="17" t="s">
        <v>162</v>
      </c>
      <c r="B114" s="160" t="s">
        <v>177</v>
      </c>
      <c r="C114" s="142"/>
      <c r="D114" s="320"/>
      <c r="E114" s="170"/>
      <c r="F114" s="170"/>
      <c r="G114" s="321"/>
      <c r="H114" s="418">
        <v>7</v>
      </c>
      <c r="I114" s="170"/>
      <c r="J114" s="170"/>
      <c r="K114" s="170"/>
      <c r="L114" s="170"/>
      <c r="M114" s="170"/>
      <c r="N114" s="170"/>
      <c r="O114" s="321"/>
      <c r="P114" s="147"/>
      <c r="Q114" s="147"/>
      <c r="R114" s="320"/>
      <c r="S114" s="170"/>
      <c r="T114" s="170"/>
      <c r="U114" s="170"/>
      <c r="V114" s="170"/>
      <c r="W114" s="170"/>
      <c r="X114" s="321"/>
      <c r="Y114" s="322">
        <v>150</v>
      </c>
      <c r="Z114" s="147">
        <f t="shared" si="795"/>
        <v>5</v>
      </c>
      <c r="AA114" s="9"/>
      <c r="AB114" s="9"/>
      <c r="AC114" s="9"/>
      <c r="AD114" s="9"/>
      <c r="AE114" s="312"/>
      <c r="AF114" s="312"/>
      <c r="AG114" s="312"/>
      <c r="AH114" s="472">
        <f t="shared" si="803"/>
        <v>0</v>
      </c>
      <c r="AI114" s="312"/>
      <c r="AJ114" s="312"/>
      <c r="AK114" s="312"/>
      <c r="AL114" s="472">
        <f t="shared" si="804"/>
        <v>0</v>
      </c>
      <c r="AM114" s="312"/>
      <c r="AN114" s="312"/>
      <c r="AO114" s="312"/>
      <c r="AP114" s="472">
        <f t="shared" si="805"/>
        <v>0</v>
      </c>
      <c r="AQ114" s="312"/>
      <c r="AR114" s="312"/>
      <c r="AS114" s="312"/>
      <c r="AT114" s="472">
        <f t="shared" si="806"/>
        <v>0</v>
      </c>
      <c r="AU114" s="312"/>
      <c r="AV114" s="312"/>
      <c r="AW114" s="312"/>
      <c r="AX114" s="472">
        <f t="shared" si="807"/>
        <v>0</v>
      </c>
      <c r="AY114" s="312"/>
      <c r="AZ114" s="312"/>
      <c r="BA114" s="312"/>
      <c r="BB114" s="472">
        <f t="shared" si="808"/>
        <v>0</v>
      </c>
      <c r="BC114" s="312"/>
      <c r="BD114" s="312"/>
      <c r="BE114" s="312"/>
      <c r="BF114" s="472">
        <f t="shared" si="809"/>
        <v>5</v>
      </c>
      <c r="BG114" s="312"/>
      <c r="BH114" s="312"/>
      <c r="BI114" s="312"/>
      <c r="BJ114" s="472">
        <f t="shared" si="810"/>
        <v>0</v>
      </c>
      <c r="BK114" s="63">
        <f t="shared" si="811"/>
        <v>0</v>
      </c>
      <c r="BL114" s="127" t="str">
        <f t="shared" si="812"/>
        <v/>
      </c>
      <c r="BM114" s="88">
        <f t="shared" si="813"/>
        <v>0</v>
      </c>
      <c r="BN114" s="88">
        <f t="shared" si="814"/>
        <v>0</v>
      </c>
      <c r="BO114" s="88">
        <f t="shared" si="815"/>
        <v>0</v>
      </c>
      <c r="BP114" s="88">
        <f t="shared" si="816"/>
        <v>0</v>
      </c>
      <c r="BQ114" s="88">
        <f t="shared" si="817"/>
        <v>0</v>
      </c>
      <c r="BR114" s="88">
        <f t="shared" si="818"/>
        <v>0</v>
      </c>
      <c r="BS114" s="88">
        <f t="shared" si="819"/>
        <v>5</v>
      </c>
      <c r="BT114" s="88">
        <f t="shared" si="820"/>
        <v>0</v>
      </c>
      <c r="BU114" s="92">
        <f t="shared" si="821"/>
        <v>5</v>
      </c>
      <c r="BX114" s="14">
        <f t="shared" si="822"/>
        <v>0</v>
      </c>
      <c r="BY114" s="14">
        <f t="shared" si="823"/>
        <v>0</v>
      </c>
      <c r="BZ114" s="14">
        <f t="shared" si="824"/>
        <v>0</v>
      </c>
      <c r="CA114" s="14">
        <f t="shared" si="825"/>
        <v>0</v>
      </c>
      <c r="CB114" s="14">
        <f t="shared" si="826"/>
        <v>0</v>
      </c>
      <c r="CC114" s="14">
        <f t="shared" si="827"/>
        <v>0</v>
      </c>
      <c r="CD114" s="14">
        <f t="shared" si="828"/>
        <v>0</v>
      </c>
      <c r="CE114" s="14">
        <f t="shared" si="829"/>
        <v>0</v>
      </c>
      <c r="CF114" s="213">
        <f t="shared" si="830"/>
        <v>0</v>
      </c>
      <c r="CG114" s="227">
        <f t="shared" si="831"/>
        <v>0</v>
      </c>
      <c r="CI114" s="75">
        <f t="shared" si="832"/>
        <v>0</v>
      </c>
      <c r="CJ114" s="75">
        <f t="shared" si="833"/>
        <v>0</v>
      </c>
      <c r="CK114" s="75">
        <f t="shared" si="834"/>
        <v>0</v>
      </c>
      <c r="CL114" s="75">
        <f t="shared" si="835"/>
        <v>0</v>
      </c>
      <c r="CM114" s="75">
        <f t="shared" si="836"/>
        <v>0</v>
      </c>
      <c r="CN114" s="75">
        <f t="shared" si="837"/>
        <v>0</v>
      </c>
      <c r="CO114" s="75">
        <f t="shared" si="838"/>
        <v>0</v>
      </c>
      <c r="CP114" s="75">
        <f t="shared" si="839"/>
        <v>0</v>
      </c>
      <c r="CQ114" s="87">
        <f t="shared" si="840"/>
        <v>0</v>
      </c>
      <c r="CR114" s="75">
        <f t="shared" si="841"/>
        <v>0</v>
      </c>
      <c r="CS114" s="75">
        <f t="shared" si="842"/>
        <v>0</v>
      </c>
      <c r="CT114" s="76">
        <f t="shared" si="843"/>
        <v>0</v>
      </c>
      <c r="CU114" s="75">
        <f t="shared" si="844"/>
        <v>0</v>
      </c>
      <c r="CV114" s="75">
        <f t="shared" si="845"/>
        <v>0</v>
      </c>
      <c r="CW114" s="75">
        <f t="shared" si="846"/>
        <v>0</v>
      </c>
      <c r="CX114" s="75">
        <f t="shared" si="847"/>
        <v>1</v>
      </c>
      <c r="CY114" s="75">
        <f t="shared" si="848"/>
        <v>0</v>
      </c>
      <c r="CZ114" s="86">
        <f t="shared" si="849"/>
        <v>1</v>
      </c>
      <c r="DD114" s="66">
        <f>SUM($AE114:$AG114)+SUM($AI114:$AK114)+SUM($AM114:AO114)+SUM($AQ114:AS114)+SUM($AU114:AW114)+SUM($AY114:BA114)+SUM($BC114:BE114)+SUM($BG114:BI114)</f>
        <v>0</v>
      </c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</row>
    <row r="115" spans="1:126" s="2" customFormat="1" x14ac:dyDescent="0.25">
      <c r="A115" s="17" t="s">
        <v>134</v>
      </c>
      <c r="B115" s="160" t="s">
        <v>178</v>
      </c>
      <c r="C115" s="142"/>
      <c r="D115" s="320"/>
      <c r="E115" s="170"/>
      <c r="F115" s="170"/>
      <c r="G115" s="321"/>
      <c r="H115" s="418">
        <v>7</v>
      </c>
      <c r="I115" s="170"/>
      <c r="J115" s="170"/>
      <c r="K115" s="170"/>
      <c r="L115" s="170"/>
      <c r="M115" s="170"/>
      <c r="N115" s="170"/>
      <c r="O115" s="321"/>
      <c r="P115" s="147"/>
      <c r="Q115" s="147"/>
      <c r="R115" s="320"/>
      <c r="S115" s="170"/>
      <c r="T115" s="170"/>
      <c r="U115" s="170"/>
      <c r="V115" s="170"/>
      <c r="W115" s="170"/>
      <c r="X115" s="321"/>
      <c r="Y115" s="322">
        <v>150</v>
      </c>
      <c r="Z115" s="147">
        <f t="shared" si="795"/>
        <v>5</v>
      </c>
      <c r="AA115" s="9"/>
      <c r="AB115" s="9"/>
      <c r="AC115" s="9"/>
      <c r="AD115" s="9"/>
      <c r="AE115" s="312"/>
      <c r="AF115" s="312"/>
      <c r="AG115" s="312"/>
      <c r="AH115" s="472">
        <f t="shared" si="803"/>
        <v>0</v>
      </c>
      <c r="AI115" s="312"/>
      <c r="AJ115" s="312"/>
      <c r="AK115" s="312"/>
      <c r="AL115" s="472">
        <f t="shared" si="804"/>
        <v>0</v>
      </c>
      <c r="AM115" s="312"/>
      <c r="AN115" s="312"/>
      <c r="AO115" s="312"/>
      <c r="AP115" s="472">
        <f t="shared" si="805"/>
        <v>0</v>
      </c>
      <c r="AQ115" s="312"/>
      <c r="AR115" s="312"/>
      <c r="AS115" s="312"/>
      <c r="AT115" s="472">
        <f t="shared" si="806"/>
        <v>0</v>
      </c>
      <c r="AU115" s="312"/>
      <c r="AV115" s="312"/>
      <c r="AW115" s="312"/>
      <c r="AX115" s="472">
        <f t="shared" si="807"/>
        <v>0</v>
      </c>
      <c r="AY115" s="312"/>
      <c r="AZ115" s="312"/>
      <c r="BA115" s="312"/>
      <c r="BB115" s="472">
        <f t="shared" si="808"/>
        <v>0</v>
      </c>
      <c r="BC115" s="312"/>
      <c r="BD115" s="312"/>
      <c r="BE115" s="312"/>
      <c r="BF115" s="472">
        <f t="shared" si="809"/>
        <v>5</v>
      </c>
      <c r="BG115" s="312"/>
      <c r="BH115" s="312"/>
      <c r="BI115" s="312"/>
      <c r="BJ115" s="472">
        <f t="shared" si="810"/>
        <v>0</v>
      </c>
      <c r="BK115" s="63">
        <f t="shared" si="811"/>
        <v>0</v>
      </c>
      <c r="BL115" s="127" t="str">
        <f t="shared" si="812"/>
        <v/>
      </c>
      <c r="BM115" s="88">
        <f t="shared" si="813"/>
        <v>0</v>
      </c>
      <c r="BN115" s="88">
        <f t="shared" si="814"/>
        <v>0</v>
      </c>
      <c r="BO115" s="88">
        <f t="shared" si="815"/>
        <v>0</v>
      </c>
      <c r="BP115" s="88">
        <f t="shared" si="816"/>
        <v>0</v>
      </c>
      <c r="BQ115" s="88">
        <f t="shared" si="817"/>
        <v>0</v>
      </c>
      <c r="BR115" s="88">
        <f t="shared" si="818"/>
        <v>0</v>
      </c>
      <c r="BS115" s="88">
        <f t="shared" si="819"/>
        <v>5</v>
      </c>
      <c r="BT115" s="88">
        <f t="shared" si="820"/>
        <v>0</v>
      </c>
      <c r="BU115" s="92">
        <f t="shared" si="821"/>
        <v>5</v>
      </c>
      <c r="BX115" s="14">
        <f t="shared" si="822"/>
        <v>0</v>
      </c>
      <c r="BY115" s="14">
        <f t="shared" si="823"/>
        <v>0</v>
      </c>
      <c r="BZ115" s="14">
        <f t="shared" si="824"/>
        <v>0</v>
      </c>
      <c r="CA115" s="14">
        <f t="shared" si="825"/>
        <v>0</v>
      </c>
      <c r="CB115" s="14">
        <f t="shared" si="826"/>
        <v>0</v>
      </c>
      <c r="CC115" s="14">
        <f t="shared" si="827"/>
        <v>0</v>
      </c>
      <c r="CD115" s="14">
        <f t="shared" si="828"/>
        <v>0</v>
      </c>
      <c r="CE115" s="14">
        <f t="shared" si="829"/>
        <v>0</v>
      </c>
      <c r="CF115" s="213">
        <f t="shared" si="830"/>
        <v>0</v>
      </c>
      <c r="CG115" s="227">
        <f t="shared" si="831"/>
        <v>0</v>
      </c>
      <c r="CI115" s="75">
        <f t="shared" si="832"/>
        <v>0</v>
      </c>
      <c r="CJ115" s="75">
        <f t="shared" si="833"/>
        <v>0</v>
      </c>
      <c r="CK115" s="75">
        <f t="shared" si="834"/>
        <v>0</v>
      </c>
      <c r="CL115" s="75">
        <f t="shared" si="835"/>
        <v>0</v>
      </c>
      <c r="CM115" s="75">
        <f t="shared" si="836"/>
        <v>0</v>
      </c>
      <c r="CN115" s="75">
        <f t="shared" si="837"/>
        <v>0</v>
      </c>
      <c r="CO115" s="75">
        <f t="shared" si="838"/>
        <v>0</v>
      </c>
      <c r="CP115" s="75">
        <f t="shared" si="839"/>
        <v>0</v>
      </c>
      <c r="CQ115" s="87">
        <f t="shared" si="840"/>
        <v>0</v>
      </c>
      <c r="CR115" s="75">
        <f t="shared" si="841"/>
        <v>0</v>
      </c>
      <c r="CS115" s="75">
        <f t="shared" si="842"/>
        <v>0</v>
      </c>
      <c r="CT115" s="76">
        <f t="shared" si="843"/>
        <v>0</v>
      </c>
      <c r="CU115" s="75">
        <f t="shared" si="844"/>
        <v>0</v>
      </c>
      <c r="CV115" s="75">
        <f t="shared" si="845"/>
        <v>0</v>
      </c>
      <c r="CW115" s="75">
        <f t="shared" si="846"/>
        <v>0</v>
      </c>
      <c r="CX115" s="75">
        <f t="shared" si="847"/>
        <v>1</v>
      </c>
      <c r="CY115" s="75">
        <f t="shared" si="848"/>
        <v>0</v>
      </c>
      <c r="CZ115" s="86">
        <f t="shared" si="849"/>
        <v>1</v>
      </c>
      <c r="DD115" s="66">
        <f>SUM($AE115:$AG115)+SUM($AI115:$AK115)+SUM($AM115:AO115)+SUM($AQ115:AS115)+SUM($AU115:AW115)+SUM($AY115:BA115)+SUM($BC115:BE115)+SUM($BG115:BI115)</f>
        <v>0</v>
      </c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</row>
    <row r="116" spans="1:126" s="2" customFormat="1" x14ac:dyDescent="0.25">
      <c r="A116" s="17" t="s">
        <v>138</v>
      </c>
      <c r="B116" s="160" t="s">
        <v>179</v>
      </c>
      <c r="C116" s="142"/>
      <c r="D116" s="320"/>
      <c r="E116" s="170"/>
      <c r="F116" s="170"/>
      <c r="G116" s="321"/>
      <c r="H116" s="419">
        <v>8</v>
      </c>
      <c r="I116" s="170"/>
      <c r="J116" s="170"/>
      <c r="K116" s="170"/>
      <c r="L116" s="170"/>
      <c r="M116" s="170"/>
      <c r="N116" s="170"/>
      <c r="O116" s="321"/>
      <c r="P116" s="147"/>
      <c r="Q116" s="147"/>
      <c r="R116" s="320"/>
      <c r="S116" s="170"/>
      <c r="T116" s="170"/>
      <c r="U116" s="170"/>
      <c r="V116" s="170"/>
      <c r="W116" s="170"/>
      <c r="X116" s="321"/>
      <c r="Y116" s="322">
        <v>150</v>
      </c>
      <c r="Z116" s="147">
        <f t="shared" si="795"/>
        <v>5</v>
      </c>
      <c r="AA116" s="9"/>
      <c r="AB116" s="9"/>
      <c r="AC116" s="9"/>
      <c r="AD116" s="9"/>
      <c r="AE116" s="312"/>
      <c r="AF116" s="312"/>
      <c r="AG116" s="312"/>
      <c r="AH116" s="472">
        <f t="shared" si="803"/>
        <v>0</v>
      </c>
      <c r="AI116" s="312"/>
      <c r="AJ116" s="312"/>
      <c r="AK116" s="312"/>
      <c r="AL116" s="472">
        <f t="shared" si="804"/>
        <v>0</v>
      </c>
      <c r="AM116" s="312"/>
      <c r="AN116" s="312"/>
      <c r="AO116" s="312"/>
      <c r="AP116" s="472">
        <f t="shared" si="805"/>
        <v>0</v>
      </c>
      <c r="AQ116" s="312"/>
      <c r="AR116" s="312"/>
      <c r="AS116" s="312"/>
      <c r="AT116" s="472">
        <f t="shared" si="806"/>
        <v>0</v>
      </c>
      <c r="AU116" s="312"/>
      <c r="AV116" s="312"/>
      <c r="AW116" s="312"/>
      <c r="AX116" s="472">
        <f t="shared" si="807"/>
        <v>0</v>
      </c>
      <c r="AY116" s="312"/>
      <c r="AZ116" s="312"/>
      <c r="BA116" s="312"/>
      <c r="BB116" s="472">
        <f t="shared" si="808"/>
        <v>0</v>
      </c>
      <c r="BC116" s="312"/>
      <c r="BD116" s="312"/>
      <c r="BE116" s="312"/>
      <c r="BF116" s="472">
        <f t="shared" si="809"/>
        <v>0</v>
      </c>
      <c r="BG116" s="312"/>
      <c r="BH116" s="312"/>
      <c r="BI116" s="312"/>
      <c r="BJ116" s="472">
        <f t="shared" si="810"/>
        <v>5</v>
      </c>
      <c r="BK116" s="63">
        <f t="shared" si="811"/>
        <v>0</v>
      </c>
      <c r="BL116" s="127" t="str">
        <f t="shared" si="812"/>
        <v/>
      </c>
      <c r="BM116" s="88">
        <f t="shared" si="813"/>
        <v>0</v>
      </c>
      <c r="BN116" s="88">
        <f t="shared" si="814"/>
        <v>0</v>
      </c>
      <c r="BO116" s="88">
        <f t="shared" si="815"/>
        <v>0</v>
      </c>
      <c r="BP116" s="88">
        <f t="shared" si="816"/>
        <v>0</v>
      </c>
      <c r="BQ116" s="88">
        <f t="shared" si="817"/>
        <v>0</v>
      </c>
      <c r="BR116" s="88">
        <f t="shared" si="818"/>
        <v>0</v>
      </c>
      <c r="BS116" s="88">
        <f t="shared" si="819"/>
        <v>0</v>
      </c>
      <c r="BT116" s="88">
        <f t="shared" si="820"/>
        <v>5</v>
      </c>
      <c r="BU116" s="92">
        <f t="shared" si="821"/>
        <v>5</v>
      </c>
      <c r="BX116" s="14">
        <f t="shared" si="822"/>
        <v>0</v>
      </c>
      <c r="BY116" s="14">
        <f t="shared" si="823"/>
        <v>0</v>
      </c>
      <c r="BZ116" s="14">
        <f t="shared" si="824"/>
        <v>0</v>
      </c>
      <c r="CA116" s="14">
        <f t="shared" si="825"/>
        <v>0</v>
      </c>
      <c r="CB116" s="14">
        <f t="shared" si="826"/>
        <v>0</v>
      </c>
      <c r="CC116" s="14">
        <f t="shared" si="827"/>
        <v>0</v>
      </c>
      <c r="CD116" s="14">
        <f t="shared" si="828"/>
        <v>0</v>
      </c>
      <c r="CE116" s="14">
        <f t="shared" si="829"/>
        <v>0</v>
      </c>
      <c r="CF116" s="213">
        <f t="shared" si="830"/>
        <v>0</v>
      </c>
      <c r="CG116" s="227">
        <f t="shared" si="831"/>
        <v>0</v>
      </c>
      <c r="CI116" s="75">
        <f t="shared" si="832"/>
        <v>0</v>
      </c>
      <c r="CJ116" s="75">
        <f t="shared" si="833"/>
        <v>0</v>
      </c>
      <c r="CK116" s="75">
        <f t="shared" si="834"/>
        <v>0</v>
      </c>
      <c r="CL116" s="75">
        <f t="shared" si="835"/>
        <v>0</v>
      </c>
      <c r="CM116" s="75">
        <f t="shared" si="836"/>
        <v>0</v>
      </c>
      <c r="CN116" s="75">
        <f t="shared" si="837"/>
        <v>0</v>
      </c>
      <c r="CO116" s="75">
        <f t="shared" si="838"/>
        <v>0</v>
      </c>
      <c r="CP116" s="75">
        <f t="shared" si="839"/>
        <v>0</v>
      </c>
      <c r="CQ116" s="87">
        <f t="shared" si="840"/>
        <v>0</v>
      </c>
      <c r="CR116" s="75">
        <f t="shared" si="841"/>
        <v>0</v>
      </c>
      <c r="CS116" s="75">
        <f t="shared" si="842"/>
        <v>0</v>
      </c>
      <c r="CT116" s="76">
        <f t="shared" si="843"/>
        <v>0</v>
      </c>
      <c r="CU116" s="75">
        <f t="shared" si="844"/>
        <v>0</v>
      </c>
      <c r="CV116" s="75">
        <f t="shared" si="845"/>
        <v>0</v>
      </c>
      <c r="CW116" s="75">
        <f t="shared" si="846"/>
        <v>0</v>
      </c>
      <c r="CX116" s="75">
        <f t="shared" si="847"/>
        <v>0</v>
      </c>
      <c r="CY116" s="75">
        <f t="shared" si="848"/>
        <v>1</v>
      </c>
      <c r="CZ116" s="86">
        <f t="shared" si="849"/>
        <v>1</v>
      </c>
      <c r="DD116" s="66">
        <f>SUM($AE116:$AG116)+SUM($AI116:$AK116)+SUM($AM116:AO116)+SUM($AQ116:AS116)+SUM($AU116:AW116)+SUM($AY116:BA116)+SUM($BC116:BE116)+SUM($BG116:BI116)</f>
        <v>0</v>
      </c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</row>
    <row r="117" spans="1:126" s="2" customFormat="1" x14ac:dyDescent="0.25">
      <c r="A117" s="17" t="s">
        <v>139</v>
      </c>
      <c r="B117" s="160" t="s">
        <v>180</v>
      </c>
      <c r="C117" s="142"/>
      <c r="D117" s="320"/>
      <c r="E117" s="170"/>
      <c r="F117" s="170"/>
      <c r="G117" s="321"/>
      <c r="H117" s="420">
        <f>H116</f>
        <v>8</v>
      </c>
      <c r="I117" s="170"/>
      <c r="J117" s="170"/>
      <c r="K117" s="170"/>
      <c r="L117" s="170"/>
      <c r="M117" s="170"/>
      <c r="N117" s="170"/>
      <c r="O117" s="321"/>
      <c r="P117" s="147"/>
      <c r="Q117" s="147"/>
      <c r="R117" s="320"/>
      <c r="S117" s="170"/>
      <c r="T117" s="170"/>
      <c r="U117" s="170"/>
      <c r="V117" s="170"/>
      <c r="W117" s="170"/>
      <c r="X117" s="321"/>
      <c r="Y117" s="322">
        <v>150</v>
      </c>
      <c r="Z117" s="147">
        <f t="shared" si="795"/>
        <v>5</v>
      </c>
      <c r="AA117" s="9"/>
      <c r="AB117" s="9"/>
      <c r="AC117" s="9"/>
      <c r="AD117" s="9"/>
      <c r="AE117" s="312"/>
      <c r="AF117" s="312"/>
      <c r="AG117" s="312"/>
      <c r="AH117" s="472">
        <f t="shared" si="803"/>
        <v>0</v>
      </c>
      <c r="AI117" s="312"/>
      <c r="AJ117" s="312"/>
      <c r="AK117" s="312"/>
      <c r="AL117" s="472">
        <f t="shared" si="804"/>
        <v>0</v>
      </c>
      <c r="AM117" s="312"/>
      <c r="AN117" s="312"/>
      <c r="AO117" s="312"/>
      <c r="AP117" s="472">
        <f t="shared" si="805"/>
        <v>0</v>
      </c>
      <c r="AQ117" s="312"/>
      <c r="AR117" s="312"/>
      <c r="AS117" s="312"/>
      <c r="AT117" s="472">
        <f t="shared" si="806"/>
        <v>0</v>
      </c>
      <c r="AU117" s="312"/>
      <c r="AV117" s="312"/>
      <c r="AW117" s="312"/>
      <c r="AX117" s="472">
        <f t="shared" si="807"/>
        <v>0</v>
      </c>
      <c r="AY117" s="312"/>
      <c r="AZ117" s="312"/>
      <c r="BA117" s="312"/>
      <c r="BB117" s="472">
        <f t="shared" si="808"/>
        <v>0</v>
      </c>
      <c r="BC117" s="312"/>
      <c r="BD117" s="312"/>
      <c r="BE117" s="312"/>
      <c r="BF117" s="472">
        <f t="shared" si="809"/>
        <v>0</v>
      </c>
      <c r="BG117" s="312"/>
      <c r="BH117" s="312"/>
      <c r="BI117" s="312"/>
      <c r="BJ117" s="472">
        <f t="shared" si="810"/>
        <v>5</v>
      </c>
      <c r="BK117" s="63">
        <f t="shared" si="811"/>
        <v>0</v>
      </c>
      <c r="BL117" s="127" t="str">
        <f t="shared" si="812"/>
        <v/>
      </c>
      <c r="BM117" s="88">
        <f t="shared" si="813"/>
        <v>0</v>
      </c>
      <c r="BN117" s="88">
        <f t="shared" si="814"/>
        <v>0</v>
      </c>
      <c r="BO117" s="88">
        <f t="shared" si="815"/>
        <v>0</v>
      </c>
      <c r="BP117" s="88">
        <f t="shared" si="816"/>
        <v>0</v>
      </c>
      <c r="BQ117" s="88">
        <f t="shared" si="817"/>
        <v>0</v>
      </c>
      <c r="BR117" s="88">
        <f t="shared" si="818"/>
        <v>0</v>
      </c>
      <c r="BS117" s="88">
        <f t="shared" si="819"/>
        <v>0</v>
      </c>
      <c r="BT117" s="88">
        <f t="shared" si="820"/>
        <v>5</v>
      </c>
      <c r="BU117" s="92">
        <f t="shared" si="821"/>
        <v>5</v>
      </c>
      <c r="BX117" s="14">
        <f t="shared" si="822"/>
        <v>0</v>
      </c>
      <c r="BY117" s="14">
        <f t="shared" si="823"/>
        <v>0</v>
      </c>
      <c r="BZ117" s="14">
        <f t="shared" si="824"/>
        <v>0</v>
      </c>
      <c r="CA117" s="14">
        <f t="shared" si="825"/>
        <v>0</v>
      </c>
      <c r="CB117" s="14">
        <f t="shared" si="826"/>
        <v>0</v>
      </c>
      <c r="CC117" s="14">
        <f t="shared" si="827"/>
        <v>0</v>
      </c>
      <c r="CD117" s="14">
        <f t="shared" si="828"/>
        <v>0</v>
      </c>
      <c r="CE117" s="14">
        <f t="shared" si="829"/>
        <v>0</v>
      </c>
      <c r="CF117" s="213">
        <f t="shared" si="830"/>
        <v>0</v>
      </c>
      <c r="CG117" s="227">
        <f t="shared" si="831"/>
        <v>0</v>
      </c>
      <c r="CI117" s="75">
        <f t="shared" si="832"/>
        <v>0</v>
      </c>
      <c r="CJ117" s="75">
        <f t="shared" si="833"/>
        <v>0</v>
      </c>
      <c r="CK117" s="75">
        <f t="shared" si="834"/>
        <v>0</v>
      </c>
      <c r="CL117" s="75">
        <f t="shared" si="835"/>
        <v>0</v>
      </c>
      <c r="CM117" s="75">
        <f t="shared" si="836"/>
        <v>0</v>
      </c>
      <c r="CN117" s="75">
        <f t="shared" si="837"/>
        <v>0</v>
      </c>
      <c r="CO117" s="75">
        <f t="shared" si="838"/>
        <v>0</v>
      </c>
      <c r="CP117" s="75">
        <f t="shared" si="839"/>
        <v>0</v>
      </c>
      <c r="CQ117" s="87">
        <f t="shared" si="840"/>
        <v>0</v>
      </c>
      <c r="CR117" s="75">
        <f t="shared" si="841"/>
        <v>0</v>
      </c>
      <c r="CS117" s="75">
        <f t="shared" si="842"/>
        <v>0</v>
      </c>
      <c r="CT117" s="76">
        <f t="shared" si="843"/>
        <v>0</v>
      </c>
      <c r="CU117" s="75">
        <f t="shared" si="844"/>
        <v>0</v>
      </c>
      <c r="CV117" s="75">
        <f t="shared" si="845"/>
        <v>0</v>
      </c>
      <c r="CW117" s="75">
        <f t="shared" si="846"/>
        <v>0</v>
      </c>
      <c r="CX117" s="75">
        <f t="shared" si="847"/>
        <v>0</v>
      </c>
      <c r="CY117" s="75">
        <f t="shared" si="848"/>
        <v>1</v>
      </c>
      <c r="CZ117" s="86">
        <f t="shared" si="849"/>
        <v>1</v>
      </c>
      <c r="DD117" s="66">
        <f>SUM($AE117:$AG117)+SUM($AI117:$AK117)+SUM($AM117:AO117)+SUM($AQ117:AS117)+SUM($AU117:AW117)+SUM($AY117:BA117)+SUM($BC117:BE117)+SUM($BG117:BI117)</f>
        <v>0</v>
      </c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</row>
    <row r="118" spans="1:126" s="2" customFormat="1" ht="12.75" hidden="1" customHeight="1" x14ac:dyDescent="0.25">
      <c r="A118" s="17" t="s">
        <v>140</v>
      </c>
      <c r="B118" s="160" t="s">
        <v>219</v>
      </c>
      <c r="C118" s="142"/>
      <c r="D118" s="132"/>
      <c r="E118" s="133"/>
      <c r="F118" s="133"/>
      <c r="G118" s="11"/>
      <c r="H118" s="132"/>
      <c r="I118" s="133"/>
      <c r="J118" s="133"/>
      <c r="K118" s="133"/>
      <c r="L118" s="133"/>
      <c r="M118" s="133"/>
      <c r="N118" s="133"/>
      <c r="O118" s="11"/>
      <c r="P118" s="147"/>
      <c r="Q118" s="147"/>
      <c r="R118" s="132"/>
      <c r="S118" s="133"/>
      <c r="T118" s="133"/>
      <c r="U118" s="133"/>
      <c r="V118" s="133"/>
      <c r="W118" s="133"/>
      <c r="X118" s="11"/>
      <c r="Y118" s="10"/>
      <c r="Z118" s="147">
        <f t="shared" si="795"/>
        <v>0</v>
      </c>
      <c r="AA118" s="9">
        <f t="shared" ref="AA118:AA125" si="850">AE118*$BM$5+AI118*$BN$5+AM118*$BO$5+AQ118*$BP$5+AU118*$BQ$5+AY118*$BR$5+BC118*$BS$5+BG118*$BT$5</f>
        <v>0</v>
      </c>
      <c r="AB118" s="9">
        <f t="shared" ref="AB118:AB125" si="851">AF118*$BM$5+AJ118*$BN$5+AN118*$BO$5+AR118*$BP$5+AV118*$BQ$5+AZ118*$BR$5+BD118*$BS$5+BH118*$BT$5</f>
        <v>0</v>
      </c>
      <c r="AC118" s="9">
        <f t="shared" ref="AC118:AC125" si="852">AG118*$BM$5+AK118*$BN$5+AO118*$BO$5+AS118*$BP$5+AW118*$BQ$5+BA118*$BR$5+BE118*$BS$5+BI118*$BT$5</f>
        <v>0</v>
      </c>
      <c r="AD118" s="9">
        <f t="shared" ref="AD118:AD125" si="853">Y118-AA118</f>
        <v>0</v>
      </c>
      <c r="AE118" s="312"/>
      <c r="AF118" s="312"/>
      <c r="AG118" s="312"/>
      <c r="AH118" s="472">
        <f t="shared" si="803"/>
        <v>0</v>
      </c>
      <c r="AI118" s="312"/>
      <c r="AJ118" s="312"/>
      <c r="AK118" s="312"/>
      <c r="AL118" s="472">
        <f t="shared" si="804"/>
        <v>0</v>
      </c>
      <c r="AM118" s="312"/>
      <c r="AN118" s="312"/>
      <c r="AO118" s="312"/>
      <c r="AP118" s="472">
        <f t="shared" si="805"/>
        <v>0</v>
      </c>
      <c r="AQ118" s="312"/>
      <c r="AR118" s="312"/>
      <c r="AS118" s="312"/>
      <c r="AT118" s="472">
        <f t="shared" si="806"/>
        <v>0</v>
      </c>
      <c r="AU118" s="312"/>
      <c r="AV118" s="312"/>
      <c r="AW118" s="312"/>
      <c r="AX118" s="472">
        <f t="shared" si="807"/>
        <v>0</v>
      </c>
      <c r="AY118" s="312"/>
      <c r="AZ118" s="312"/>
      <c r="BA118" s="312"/>
      <c r="BB118" s="472">
        <f t="shared" si="808"/>
        <v>0</v>
      </c>
      <c r="BC118" s="312"/>
      <c r="BD118" s="312"/>
      <c r="BE118" s="312"/>
      <c r="BF118" s="472">
        <f t="shared" si="809"/>
        <v>0</v>
      </c>
      <c r="BG118" s="312"/>
      <c r="BH118" s="312"/>
      <c r="BI118" s="312"/>
      <c r="BJ118" s="472">
        <f t="shared" si="810"/>
        <v>0</v>
      </c>
      <c r="BK118" s="63">
        <f t="shared" si="811"/>
        <v>0</v>
      </c>
      <c r="BL118" s="127" t="str">
        <f t="shared" si="812"/>
        <v/>
      </c>
      <c r="BM118" s="14">
        <f t="shared" ref="BM118:BM124" si="854">IF(AND($DD118=0,$DM118=0),0,IF(AND($CQ118=0,$CZ118=0,DE118&lt;&gt;0),DE118, IF(AND(BL118&lt;CG118,$CF118&lt;&gt;$Z118,BX118=$CG118),BX118+$Z118-$CF118,BX118)))</f>
        <v>0</v>
      </c>
      <c r="BN118" s="88">
        <f t="shared" si="814"/>
        <v>0</v>
      </c>
      <c r="BO118" s="14">
        <f t="shared" ref="BO118:BO124" si="855">IF(AND($DD118=0,$DM118=0),0,IF(AND($CQ118=0,$CZ118=0,DG118&lt;&gt;0),DG118, IF(AND(BN118&lt;CG118,$CF118&lt;&gt;$Z118,BZ118=$CG118),BZ118+$Z118-$CF118,BZ118)))</f>
        <v>0</v>
      </c>
      <c r="BP118" s="14">
        <f t="shared" ref="BP118:BP124" si="856">IF(AND($DD118=0,$DM118=0),0,IF(AND($CQ118=0,$CZ118=0,DH118&lt;&gt;0),DH118, IF(AND(BO118&lt;CG118,$CF118&lt;&gt;$Z118,CA118=$CG118),CA118+$Z118-$CF118,CA118)))</f>
        <v>0</v>
      </c>
      <c r="BQ118" s="14">
        <f t="shared" ref="BQ118:BQ124" si="857">IF(AND($DD118=0,$DM118=0),0,IF(AND($CQ118=0,$CZ118=0,DI118&lt;&gt;0),DI118, IF(AND(BP118&lt;CG118,$CF118&lt;&gt;$Z118,CB118=$CG118),CB118+$Z118-$CF118,CB118)))</f>
        <v>0</v>
      </c>
      <c r="BR118" s="14">
        <f t="shared" ref="BR118:BR124" si="858">IF(AND($DD118=0,$DM118=0),0,IF(AND($CQ118=0,$CZ118=0,DJ118&lt;&gt;0),DJ118, IF(AND(BQ118&lt;CG118,$CF118&lt;&gt;$Z118,CC118=$CG118),CC118+$Z118-$CF118,CC118)))</f>
        <v>0</v>
      </c>
      <c r="BS118" s="14">
        <f t="shared" ref="BS118:BS124" si="859">IF(AND($DD118=0,$DM118=0),0,IF(AND($CQ118=0,$CZ118=0,DK118&lt;&gt;0),DK118, IF(AND(BR118&lt;CG118,$CF118&lt;&gt;$Z118,CD118=$CG118),CD118+$Z118-$CF118,CD118)))</f>
        <v>0</v>
      </c>
      <c r="BT118" s="14">
        <f t="shared" ref="BT118:BT125" si="860">IF(AND($DD118=0,$DM118=0),0,IF(AND($CQ118=0,$CZ118=0,DL118&lt;&gt;0),DL118, IF(AND(BS118&lt;CG118,$CF118&lt;&gt;$Z118,CE118=$CG118),CE118+$Z118-$CF118,CE118)))</f>
        <v>0</v>
      </c>
      <c r="BU118" s="92">
        <f t="shared" si="821"/>
        <v>0</v>
      </c>
      <c r="BX118" s="14">
        <f t="shared" si="822"/>
        <v>0</v>
      </c>
      <c r="BY118" s="14">
        <f t="shared" ref="BY118:BY124" si="861">IF($DD118=0,0,ROUND(4*($Z118-$DM118)*SUM(AI118:AI118)/$DD118,0)/4)+DF118+DO118</f>
        <v>0</v>
      </c>
      <c r="BZ118" s="14">
        <f t="shared" ref="BZ118:BZ124" si="862">IF($DD118=0,0,ROUND(4*($Z118-$DM118)*SUM(AM118:AM118)/$DD118,0)/4)+DG118+DP118</f>
        <v>0</v>
      </c>
      <c r="CA118" s="14">
        <f t="shared" ref="CA118:CA124" si="863">IF($DD118=0,0,ROUND(4*($Z118-$DM118)*SUM(AQ118:AQ118)/$DD118,0)/4)+DH118++DQ118</f>
        <v>0</v>
      </c>
      <c r="CB118" s="14">
        <f t="shared" ref="CB118:CB124" si="864">IF($DD118=0,0,ROUND(4*($Z118-$DM118)*SUM(AU118:AU118)/$DD118,0)/4)+DI118+DR118</f>
        <v>0</v>
      </c>
      <c r="CC118" s="14">
        <f t="shared" ref="CC118:CC124" si="865">IF($DD118=0,0,ROUND(4*($Z118-$DM118)*(SUM(AY118:AY118))/$DD118,0)/4)+DJ118+DS118</f>
        <v>0</v>
      </c>
      <c r="CD118" s="14">
        <f t="shared" ref="CD118:CD124" si="866">IF($DD118=0,0,ROUND(4*($Z118-$DM118)*(SUM(BC118:BC118))/$DD118,0)/4)+DK118+DT118</f>
        <v>0</v>
      </c>
      <c r="CE118" s="14">
        <f t="shared" ref="CE118:CE125" si="867">IF($DD118=0,0,ROUND(4*($Z118-$DM118)*(SUM(BG118:BG118))/$DD118,0)/4)+DL118+DU118</f>
        <v>0</v>
      </c>
      <c r="CF118" s="213">
        <f t="shared" si="830"/>
        <v>0</v>
      </c>
      <c r="CG118" s="227">
        <f t="shared" si="831"/>
        <v>0</v>
      </c>
      <c r="CI118" s="75">
        <f t="shared" si="832"/>
        <v>0</v>
      </c>
      <c r="CJ118" s="75">
        <f t="shared" si="833"/>
        <v>0</v>
      </c>
      <c r="CK118" s="75">
        <f t="shared" si="834"/>
        <v>0</v>
      </c>
      <c r="CL118" s="75">
        <f t="shared" si="835"/>
        <v>0</v>
      </c>
      <c r="CM118" s="75">
        <f t="shared" si="836"/>
        <v>0</v>
      </c>
      <c r="CN118" s="75">
        <f t="shared" si="837"/>
        <v>0</v>
      </c>
      <c r="CO118" s="75">
        <f t="shared" si="838"/>
        <v>0</v>
      </c>
      <c r="CP118" s="75">
        <f t="shared" si="839"/>
        <v>0</v>
      </c>
      <c r="CQ118" s="87">
        <f t="shared" si="840"/>
        <v>0</v>
      </c>
      <c r="CR118" s="75">
        <f t="shared" si="841"/>
        <v>0</v>
      </c>
      <c r="CS118" s="75">
        <f t="shared" si="842"/>
        <v>0</v>
      </c>
      <c r="CT118" s="76">
        <f t="shared" si="843"/>
        <v>0</v>
      </c>
      <c r="CU118" s="75">
        <f t="shared" si="844"/>
        <v>0</v>
      </c>
      <c r="CV118" s="75">
        <f t="shared" si="845"/>
        <v>0</v>
      </c>
      <c r="CW118" s="75">
        <f t="shared" si="846"/>
        <v>0</v>
      </c>
      <c r="CX118" s="75">
        <f t="shared" si="847"/>
        <v>0</v>
      </c>
      <c r="CY118" s="75">
        <f t="shared" si="848"/>
        <v>0</v>
      </c>
      <c r="CZ118" s="86">
        <f t="shared" si="849"/>
        <v>0</v>
      </c>
      <c r="DD118" s="66">
        <f t="shared" ref="DD118:DD125" si="868">SUM($AE118:$AE118)+SUM($AI118:$AI118)+SUM($AM118:$AM118)+SUM($AQ118:$AQ118)+SUM($AU118:$AU118)+SUM($AY118:$AY118)+SUM($BC118:$BC118)+SUM($BG118:$BG118)</f>
        <v>0</v>
      </c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</row>
    <row r="119" spans="1:126" s="2" customFormat="1" ht="12.75" hidden="1" customHeight="1" x14ac:dyDescent="0.25">
      <c r="A119" s="17" t="s">
        <v>141</v>
      </c>
      <c r="B119" s="160" t="s">
        <v>220</v>
      </c>
      <c r="C119" s="142"/>
      <c r="D119" s="132"/>
      <c r="E119" s="133"/>
      <c r="F119" s="133"/>
      <c r="G119" s="11"/>
      <c r="H119" s="132"/>
      <c r="I119" s="133"/>
      <c r="J119" s="133"/>
      <c r="K119" s="133"/>
      <c r="L119" s="133"/>
      <c r="M119" s="133"/>
      <c r="N119" s="133"/>
      <c r="O119" s="11"/>
      <c r="P119" s="147"/>
      <c r="Q119" s="147"/>
      <c r="R119" s="132"/>
      <c r="S119" s="133"/>
      <c r="T119" s="133"/>
      <c r="U119" s="133"/>
      <c r="V119" s="133"/>
      <c r="W119" s="133"/>
      <c r="X119" s="11"/>
      <c r="Y119" s="10"/>
      <c r="Z119" s="147">
        <f t="shared" si="795"/>
        <v>0</v>
      </c>
      <c r="AA119" s="9">
        <f t="shared" si="850"/>
        <v>0</v>
      </c>
      <c r="AB119" s="9">
        <f t="shared" si="851"/>
        <v>0</v>
      </c>
      <c r="AC119" s="9">
        <f t="shared" si="852"/>
        <v>0</v>
      </c>
      <c r="AD119" s="9">
        <f t="shared" si="853"/>
        <v>0</v>
      </c>
      <c r="AE119" s="312"/>
      <c r="AF119" s="312"/>
      <c r="AG119" s="312"/>
      <c r="AH119" s="472">
        <f t="shared" si="803"/>
        <v>0</v>
      </c>
      <c r="AI119" s="312"/>
      <c r="AJ119" s="312"/>
      <c r="AK119" s="312"/>
      <c r="AL119" s="472">
        <f t="shared" si="804"/>
        <v>0</v>
      </c>
      <c r="AM119" s="312"/>
      <c r="AN119" s="312"/>
      <c r="AO119" s="312"/>
      <c r="AP119" s="472">
        <f t="shared" si="805"/>
        <v>0</v>
      </c>
      <c r="AQ119" s="312"/>
      <c r="AR119" s="312"/>
      <c r="AS119" s="312"/>
      <c r="AT119" s="472">
        <f t="shared" si="806"/>
        <v>0</v>
      </c>
      <c r="AU119" s="312"/>
      <c r="AV119" s="312"/>
      <c r="AW119" s="312"/>
      <c r="AX119" s="472">
        <f t="shared" si="807"/>
        <v>0</v>
      </c>
      <c r="AY119" s="312"/>
      <c r="AZ119" s="312"/>
      <c r="BA119" s="312"/>
      <c r="BB119" s="472">
        <f t="shared" si="808"/>
        <v>0</v>
      </c>
      <c r="BC119" s="312"/>
      <c r="BD119" s="312"/>
      <c r="BE119" s="312"/>
      <c r="BF119" s="472">
        <f t="shared" si="809"/>
        <v>0</v>
      </c>
      <c r="BG119" s="312"/>
      <c r="BH119" s="312"/>
      <c r="BI119" s="312"/>
      <c r="BJ119" s="472">
        <f t="shared" si="810"/>
        <v>0</v>
      </c>
      <c r="BK119" s="63">
        <f t="shared" si="811"/>
        <v>0</v>
      </c>
      <c r="BL119" s="127" t="str">
        <f t="shared" si="812"/>
        <v/>
      </c>
      <c r="BM119" s="14">
        <f t="shared" si="854"/>
        <v>0</v>
      </c>
      <c r="BN119" s="88">
        <f t="shared" si="814"/>
        <v>0</v>
      </c>
      <c r="BO119" s="14">
        <f t="shared" si="855"/>
        <v>0</v>
      </c>
      <c r="BP119" s="14">
        <f t="shared" si="856"/>
        <v>0</v>
      </c>
      <c r="BQ119" s="14">
        <f t="shared" si="857"/>
        <v>0</v>
      </c>
      <c r="BR119" s="14">
        <f t="shared" si="858"/>
        <v>0</v>
      </c>
      <c r="BS119" s="14">
        <f t="shared" si="859"/>
        <v>0</v>
      </c>
      <c r="BT119" s="14">
        <f t="shared" si="860"/>
        <v>0</v>
      </c>
      <c r="BU119" s="92">
        <f t="shared" si="821"/>
        <v>0</v>
      </c>
      <c r="BX119" s="14">
        <f t="shared" si="822"/>
        <v>0</v>
      </c>
      <c r="BY119" s="14">
        <f t="shared" si="861"/>
        <v>0</v>
      </c>
      <c r="BZ119" s="14">
        <f t="shared" si="862"/>
        <v>0</v>
      </c>
      <c r="CA119" s="14">
        <f t="shared" si="863"/>
        <v>0</v>
      </c>
      <c r="CB119" s="14">
        <f t="shared" si="864"/>
        <v>0</v>
      </c>
      <c r="CC119" s="14">
        <f t="shared" si="865"/>
        <v>0</v>
      </c>
      <c r="CD119" s="14">
        <f t="shared" si="866"/>
        <v>0</v>
      </c>
      <c r="CE119" s="14">
        <f t="shared" si="867"/>
        <v>0</v>
      </c>
      <c r="CF119" s="213">
        <f t="shared" si="830"/>
        <v>0</v>
      </c>
      <c r="CG119" s="227">
        <f t="shared" si="831"/>
        <v>0</v>
      </c>
      <c r="CI119" s="75">
        <f t="shared" si="832"/>
        <v>0</v>
      </c>
      <c r="CJ119" s="75">
        <f t="shared" si="833"/>
        <v>0</v>
      </c>
      <c r="CK119" s="75">
        <f t="shared" si="834"/>
        <v>0</v>
      </c>
      <c r="CL119" s="75">
        <f t="shared" si="835"/>
        <v>0</v>
      </c>
      <c r="CM119" s="75">
        <f t="shared" si="836"/>
        <v>0</v>
      </c>
      <c r="CN119" s="75">
        <f t="shared" si="837"/>
        <v>0</v>
      </c>
      <c r="CO119" s="75">
        <f t="shared" si="838"/>
        <v>0</v>
      </c>
      <c r="CP119" s="75">
        <f t="shared" si="839"/>
        <v>0</v>
      </c>
      <c r="CQ119" s="87">
        <f t="shared" si="840"/>
        <v>0</v>
      </c>
      <c r="CR119" s="75">
        <f t="shared" si="841"/>
        <v>0</v>
      </c>
      <c r="CS119" s="75">
        <f t="shared" si="842"/>
        <v>0</v>
      </c>
      <c r="CT119" s="76">
        <f t="shared" si="843"/>
        <v>0</v>
      </c>
      <c r="CU119" s="75">
        <f t="shared" si="844"/>
        <v>0</v>
      </c>
      <c r="CV119" s="75">
        <f t="shared" si="845"/>
        <v>0</v>
      </c>
      <c r="CW119" s="75">
        <f t="shared" si="846"/>
        <v>0</v>
      </c>
      <c r="CX119" s="75">
        <f t="shared" si="847"/>
        <v>0</v>
      </c>
      <c r="CY119" s="75">
        <f t="shared" si="848"/>
        <v>0</v>
      </c>
      <c r="CZ119" s="86">
        <f t="shared" si="849"/>
        <v>0</v>
      </c>
      <c r="DD119" s="66">
        <f t="shared" si="868"/>
        <v>0</v>
      </c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</row>
    <row r="120" spans="1:126" s="2" customFormat="1" ht="12.75" hidden="1" customHeight="1" x14ac:dyDescent="0.25">
      <c r="A120" s="17" t="s">
        <v>142</v>
      </c>
      <c r="B120" s="160" t="s">
        <v>221</v>
      </c>
      <c r="C120" s="142"/>
      <c r="D120" s="132"/>
      <c r="E120" s="133"/>
      <c r="F120" s="133"/>
      <c r="G120" s="11"/>
      <c r="H120" s="132"/>
      <c r="I120" s="133"/>
      <c r="J120" s="133"/>
      <c r="K120" s="133"/>
      <c r="L120" s="133"/>
      <c r="M120" s="133"/>
      <c r="N120" s="133"/>
      <c r="O120" s="11"/>
      <c r="P120" s="147"/>
      <c r="Q120" s="147"/>
      <c r="R120" s="132"/>
      <c r="S120" s="133"/>
      <c r="T120" s="133"/>
      <c r="U120" s="133"/>
      <c r="V120" s="133"/>
      <c r="W120" s="133"/>
      <c r="X120" s="11"/>
      <c r="Y120" s="10"/>
      <c r="Z120" s="147">
        <f t="shared" si="795"/>
        <v>0</v>
      </c>
      <c r="AA120" s="9">
        <f t="shared" si="850"/>
        <v>0</v>
      </c>
      <c r="AB120" s="9">
        <f t="shared" si="851"/>
        <v>0</v>
      </c>
      <c r="AC120" s="9">
        <f t="shared" si="852"/>
        <v>0</v>
      </c>
      <c r="AD120" s="9">
        <f t="shared" si="853"/>
        <v>0</v>
      </c>
      <c r="AE120" s="312"/>
      <c r="AF120" s="312"/>
      <c r="AG120" s="312"/>
      <c r="AH120" s="472">
        <f t="shared" si="803"/>
        <v>0</v>
      </c>
      <c r="AI120" s="312"/>
      <c r="AJ120" s="312"/>
      <c r="AK120" s="312"/>
      <c r="AL120" s="472">
        <f t="shared" si="804"/>
        <v>0</v>
      </c>
      <c r="AM120" s="312"/>
      <c r="AN120" s="312"/>
      <c r="AO120" s="312"/>
      <c r="AP120" s="472">
        <f t="shared" si="805"/>
        <v>0</v>
      </c>
      <c r="AQ120" s="312"/>
      <c r="AR120" s="312"/>
      <c r="AS120" s="312"/>
      <c r="AT120" s="472">
        <f t="shared" si="806"/>
        <v>0</v>
      </c>
      <c r="AU120" s="312"/>
      <c r="AV120" s="312"/>
      <c r="AW120" s="312"/>
      <c r="AX120" s="472">
        <f t="shared" si="807"/>
        <v>0</v>
      </c>
      <c r="AY120" s="312"/>
      <c r="AZ120" s="312"/>
      <c r="BA120" s="312"/>
      <c r="BB120" s="472">
        <f t="shared" si="808"/>
        <v>0</v>
      </c>
      <c r="BC120" s="312"/>
      <c r="BD120" s="312"/>
      <c r="BE120" s="312"/>
      <c r="BF120" s="472">
        <f t="shared" si="809"/>
        <v>0</v>
      </c>
      <c r="BG120" s="312"/>
      <c r="BH120" s="312"/>
      <c r="BI120" s="312"/>
      <c r="BJ120" s="472">
        <f t="shared" si="810"/>
        <v>0</v>
      </c>
      <c r="BK120" s="63">
        <f t="shared" si="811"/>
        <v>0</v>
      </c>
      <c r="BL120" s="127" t="str">
        <f t="shared" si="812"/>
        <v/>
      </c>
      <c r="BM120" s="14">
        <f t="shared" si="854"/>
        <v>0</v>
      </c>
      <c r="BN120" s="88">
        <f t="shared" si="814"/>
        <v>0</v>
      </c>
      <c r="BO120" s="14">
        <f t="shared" si="855"/>
        <v>0</v>
      </c>
      <c r="BP120" s="14">
        <f t="shared" si="856"/>
        <v>0</v>
      </c>
      <c r="BQ120" s="14">
        <f t="shared" si="857"/>
        <v>0</v>
      </c>
      <c r="BR120" s="14">
        <f t="shared" si="858"/>
        <v>0</v>
      </c>
      <c r="BS120" s="14">
        <f t="shared" si="859"/>
        <v>0</v>
      </c>
      <c r="BT120" s="14">
        <f t="shared" si="860"/>
        <v>0</v>
      </c>
      <c r="BU120" s="92">
        <f t="shared" si="821"/>
        <v>0</v>
      </c>
      <c r="BX120" s="14">
        <f t="shared" si="822"/>
        <v>0</v>
      </c>
      <c r="BY120" s="14">
        <f t="shared" si="861"/>
        <v>0</v>
      </c>
      <c r="BZ120" s="14">
        <f t="shared" si="862"/>
        <v>0</v>
      </c>
      <c r="CA120" s="14">
        <f t="shared" si="863"/>
        <v>0</v>
      </c>
      <c r="CB120" s="14">
        <f t="shared" si="864"/>
        <v>0</v>
      </c>
      <c r="CC120" s="14">
        <f t="shared" si="865"/>
        <v>0</v>
      </c>
      <c r="CD120" s="14">
        <f t="shared" si="866"/>
        <v>0</v>
      </c>
      <c r="CE120" s="14">
        <f t="shared" si="867"/>
        <v>0</v>
      </c>
      <c r="CF120" s="213">
        <f t="shared" si="830"/>
        <v>0</v>
      </c>
      <c r="CG120" s="227">
        <f t="shared" si="831"/>
        <v>0</v>
      </c>
      <c r="CI120" s="75">
        <f t="shared" si="832"/>
        <v>0</v>
      </c>
      <c r="CJ120" s="75">
        <f t="shared" si="833"/>
        <v>0</v>
      </c>
      <c r="CK120" s="75">
        <f t="shared" si="834"/>
        <v>0</v>
      </c>
      <c r="CL120" s="75">
        <f t="shared" si="835"/>
        <v>0</v>
      </c>
      <c r="CM120" s="75">
        <f t="shared" si="836"/>
        <v>0</v>
      </c>
      <c r="CN120" s="75">
        <f t="shared" si="837"/>
        <v>0</v>
      </c>
      <c r="CO120" s="75">
        <f t="shared" si="838"/>
        <v>0</v>
      </c>
      <c r="CP120" s="75">
        <f t="shared" si="839"/>
        <v>0</v>
      </c>
      <c r="CQ120" s="87">
        <f t="shared" si="840"/>
        <v>0</v>
      </c>
      <c r="CR120" s="75">
        <f t="shared" si="841"/>
        <v>0</v>
      </c>
      <c r="CS120" s="75">
        <f t="shared" si="842"/>
        <v>0</v>
      </c>
      <c r="CT120" s="76">
        <f t="shared" si="843"/>
        <v>0</v>
      </c>
      <c r="CU120" s="75">
        <f t="shared" si="844"/>
        <v>0</v>
      </c>
      <c r="CV120" s="75">
        <f t="shared" si="845"/>
        <v>0</v>
      </c>
      <c r="CW120" s="75">
        <f t="shared" si="846"/>
        <v>0</v>
      </c>
      <c r="CX120" s="75">
        <f t="shared" si="847"/>
        <v>0</v>
      </c>
      <c r="CY120" s="75">
        <f t="shared" si="848"/>
        <v>0</v>
      </c>
      <c r="CZ120" s="86">
        <f t="shared" si="849"/>
        <v>0</v>
      </c>
      <c r="DD120" s="66">
        <f t="shared" si="868"/>
        <v>0</v>
      </c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</row>
    <row r="121" spans="1:126" s="2" customFormat="1" hidden="1" x14ac:dyDescent="0.25">
      <c r="A121" s="17" t="s">
        <v>143</v>
      </c>
      <c r="B121" s="160" t="s">
        <v>222</v>
      </c>
      <c r="C121" s="142"/>
      <c r="D121" s="132"/>
      <c r="E121" s="133"/>
      <c r="F121" s="133"/>
      <c r="G121" s="11"/>
      <c r="H121" s="132"/>
      <c r="I121" s="133"/>
      <c r="J121" s="133"/>
      <c r="K121" s="133"/>
      <c r="L121" s="133"/>
      <c r="M121" s="133"/>
      <c r="N121" s="133"/>
      <c r="O121" s="11"/>
      <c r="P121" s="147"/>
      <c r="Q121" s="147"/>
      <c r="R121" s="132"/>
      <c r="S121" s="133"/>
      <c r="T121" s="133"/>
      <c r="U121" s="133"/>
      <c r="V121" s="133"/>
      <c r="W121" s="133"/>
      <c r="X121" s="11"/>
      <c r="Y121" s="10"/>
      <c r="Z121" s="147">
        <f t="shared" si="795"/>
        <v>0</v>
      </c>
      <c r="AA121" s="9">
        <f t="shared" si="850"/>
        <v>0</v>
      </c>
      <c r="AB121" s="9">
        <f t="shared" si="851"/>
        <v>0</v>
      </c>
      <c r="AC121" s="9">
        <f t="shared" si="852"/>
        <v>0</v>
      </c>
      <c r="AD121" s="9">
        <f t="shared" si="853"/>
        <v>0</v>
      </c>
      <c r="AE121" s="312"/>
      <c r="AF121" s="312"/>
      <c r="AG121" s="312"/>
      <c r="AH121" s="472">
        <f t="shared" si="803"/>
        <v>0</v>
      </c>
      <c r="AI121" s="312"/>
      <c r="AJ121" s="312"/>
      <c r="AK121" s="312"/>
      <c r="AL121" s="472">
        <f t="shared" si="804"/>
        <v>0</v>
      </c>
      <c r="AM121" s="312"/>
      <c r="AN121" s="312"/>
      <c r="AO121" s="312"/>
      <c r="AP121" s="472">
        <f t="shared" si="805"/>
        <v>0</v>
      </c>
      <c r="AQ121" s="312"/>
      <c r="AR121" s="312"/>
      <c r="AS121" s="312"/>
      <c r="AT121" s="472">
        <f t="shared" si="806"/>
        <v>0</v>
      </c>
      <c r="AU121" s="312"/>
      <c r="AV121" s="312"/>
      <c r="AW121" s="312"/>
      <c r="AX121" s="472">
        <f t="shared" si="807"/>
        <v>0</v>
      </c>
      <c r="AY121" s="312"/>
      <c r="AZ121" s="312"/>
      <c r="BA121" s="312"/>
      <c r="BB121" s="472">
        <f t="shared" si="808"/>
        <v>0</v>
      </c>
      <c r="BC121" s="312"/>
      <c r="BD121" s="312"/>
      <c r="BE121" s="312"/>
      <c r="BF121" s="472">
        <f t="shared" si="809"/>
        <v>0</v>
      </c>
      <c r="BG121" s="312"/>
      <c r="BH121" s="312"/>
      <c r="BI121" s="312"/>
      <c r="BJ121" s="472">
        <f t="shared" si="810"/>
        <v>0</v>
      </c>
      <c r="BK121" s="63">
        <f t="shared" si="811"/>
        <v>0</v>
      </c>
      <c r="BL121" s="127" t="str">
        <f t="shared" si="812"/>
        <v/>
      </c>
      <c r="BM121" s="14">
        <f t="shared" si="854"/>
        <v>0</v>
      </c>
      <c r="BN121" s="88">
        <f t="shared" si="814"/>
        <v>0</v>
      </c>
      <c r="BO121" s="14">
        <f t="shared" si="855"/>
        <v>0</v>
      </c>
      <c r="BP121" s="14">
        <f t="shared" si="856"/>
        <v>0</v>
      </c>
      <c r="BQ121" s="14">
        <f t="shared" si="857"/>
        <v>0</v>
      </c>
      <c r="BR121" s="14">
        <f t="shared" si="858"/>
        <v>0</v>
      </c>
      <c r="BS121" s="14">
        <f t="shared" si="859"/>
        <v>0</v>
      </c>
      <c r="BT121" s="14">
        <f t="shared" si="860"/>
        <v>0</v>
      </c>
      <c r="BU121" s="92">
        <f t="shared" si="821"/>
        <v>0</v>
      </c>
      <c r="BX121" s="14">
        <f t="shared" si="822"/>
        <v>0</v>
      </c>
      <c r="BY121" s="14">
        <f t="shared" si="861"/>
        <v>0</v>
      </c>
      <c r="BZ121" s="14">
        <f t="shared" si="862"/>
        <v>0</v>
      </c>
      <c r="CA121" s="14">
        <f t="shared" si="863"/>
        <v>0</v>
      </c>
      <c r="CB121" s="14">
        <f t="shared" si="864"/>
        <v>0</v>
      </c>
      <c r="CC121" s="14">
        <f t="shared" si="865"/>
        <v>0</v>
      </c>
      <c r="CD121" s="14">
        <f t="shared" si="866"/>
        <v>0</v>
      </c>
      <c r="CE121" s="14">
        <f t="shared" si="867"/>
        <v>0</v>
      </c>
      <c r="CF121" s="213">
        <f t="shared" si="830"/>
        <v>0</v>
      </c>
      <c r="CG121" s="227">
        <f t="shared" si="831"/>
        <v>0</v>
      </c>
      <c r="CI121" s="75">
        <f t="shared" si="832"/>
        <v>0</v>
      </c>
      <c r="CJ121" s="75">
        <f t="shared" si="833"/>
        <v>0</v>
      </c>
      <c r="CK121" s="75">
        <f t="shared" si="834"/>
        <v>0</v>
      </c>
      <c r="CL121" s="75">
        <f t="shared" si="835"/>
        <v>0</v>
      </c>
      <c r="CM121" s="75">
        <f t="shared" si="836"/>
        <v>0</v>
      </c>
      <c r="CN121" s="75">
        <f t="shared" si="837"/>
        <v>0</v>
      </c>
      <c r="CO121" s="75">
        <f t="shared" si="838"/>
        <v>0</v>
      </c>
      <c r="CP121" s="75">
        <f t="shared" si="839"/>
        <v>0</v>
      </c>
      <c r="CQ121" s="87">
        <f t="shared" si="840"/>
        <v>0</v>
      </c>
      <c r="CR121" s="75">
        <f t="shared" si="841"/>
        <v>0</v>
      </c>
      <c r="CS121" s="75">
        <f t="shared" si="842"/>
        <v>0</v>
      </c>
      <c r="CT121" s="76">
        <f t="shared" si="843"/>
        <v>0</v>
      </c>
      <c r="CU121" s="75">
        <f t="shared" si="844"/>
        <v>0</v>
      </c>
      <c r="CV121" s="75">
        <f t="shared" si="845"/>
        <v>0</v>
      </c>
      <c r="CW121" s="75">
        <f t="shared" si="846"/>
        <v>0</v>
      </c>
      <c r="CX121" s="75">
        <f t="shared" si="847"/>
        <v>0</v>
      </c>
      <c r="CY121" s="75">
        <f t="shared" si="848"/>
        <v>0</v>
      </c>
      <c r="CZ121" s="86">
        <f t="shared" si="849"/>
        <v>0</v>
      </c>
      <c r="DD121" s="66">
        <f t="shared" si="868"/>
        <v>0</v>
      </c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</row>
    <row r="122" spans="1:126" s="2" customFormat="1" hidden="1" x14ac:dyDescent="0.25">
      <c r="A122" s="17" t="s">
        <v>144</v>
      </c>
      <c r="B122" s="160" t="s">
        <v>223</v>
      </c>
      <c r="C122" s="142"/>
      <c r="D122" s="132"/>
      <c r="E122" s="133"/>
      <c r="F122" s="133"/>
      <c r="G122" s="11"/>
      <c r="H122" s="132"/>
      <c r="I122" s="133"/>
      <c r="J122" s="133"/>
      <c r="K122" s="133"/>
      <c r="L122" s="133"/>
      <c r="M122" s="133"/>
      <c r="N122" s="133"/>
      <c r="O122" s="11"/>
      <c r="P122" s="147"/>
      <c r="Q122" s="147"/>
      <c r="R122" s="132"/>
      <c r="S122" s="133"/>
      <c r="T122" s="133"/>
      <c r="U122" s="133"/>
      <c r="V122" s="133"/>
      <c r="W122" s="133"/>
      <c r="X122" s="11"/>
      <c r="Y122" s="10"/>
      <c r="Z122" s="147">
        <f t="shared" si="795"/>
        <v>0</v>
      </c>
      <c r="AA122" s="9">
        <f t="shared" si="850"/>
        <v>0</v>
      </c>
      <c r="AB122" s="9">
        <f t="shared" si="851"/>
        <v>0</v>
      </c>
      <c r="AC122" s="9">
        <f t="shared" si="852"/>
        <v>0</v>
      </c>
      <c r="AD122" s="9">
        <f t="shared" si="853"/>
        <v>0</v>
      </c>
      <c r="AE122" s="312"/>
      <c r="AF122" s="312"/>
      <c r="AG122" s="312"/>
      <c r="AH122" s="472">
        <f t="shared" si="803"/>
        <v>0</v>
      </c>
      <c r="AI122" s="312"/>
      <c r="AJ122" s="312"/>
      <c r="AK122" s="312"/>
      <c r="AL122" s="472">
        <f t="shared" si="804"/>
        <v>0</v>
      </c>
      <c r="AM122" s="312"/>
      <c r="AN122" s="312"/>
      <c r="AO122" s="312"/>
      <c r="AP122" s="472">
        <f t="shared" si="805"/>
        <v>0</v>
      </c>
      <c r="AQ122" s="312"/>
      <c r="AR122" s="312"/>
      <c r="AS122" s="312"/>
      <c r="AT122" s="472">
        <f t="shared" si="806"/>
        <v>0</v>
      </c>
      <c r="AU122" s="312"/>
      <c r="AV122" s="312"/>
      <c r="AW122" s="312"/>
      <c r="AX122" s="472">
        <f t="shared" si="807"/>
        <v>0</v>
      </c>
      <c r="AY122" s="312"/>
      <c r="AZ122" s="312"/>
      <c r="BA122" s="312"/>
      <c r="BB122" s="472">
        <f t="shared" si="808"/>
        <v>0</v>
      </c>
      <c r="BC122" s="312"/>
      <c r="BD122" s="312"/>
      <c r="BE122" s="312"/>
      <c r="BF122" s="472">
        <f t="shared" si="809"/>
        <v>0</v>
      </c>
      <c r="BG122" s="312"/>
      <c r="BH122" s="312"/>
      <c r="BI122" s="312"/>
      <c r="BJ122" s="472">
        <f t="shared" si="810"/>
        <v>0</v>
      </c>
      <c r="BK122" s="63">
        <f t="shared" si="811"/>
        <v>0</v>
      </c>
      <c r="BL122" s="127" t="str">
        <f t="shared" si="812"/>
        <v/>
      </c>
      <c r="BM122" s="14">
        <f t="shared" si="854"/>
        <v>0</v>
      </c>
      <c r="BN122" s="88">
        <f t="shared" si="814"/>
        <v>0</v>
      </c>
      <c r="BO122" s="14">
        <f t="shared" si="855"/>
        <v>0</v>
      </c>
      <c r="BP122" s="14">
        <f t="shared" si="856"/>
        <v>0</v>
      </c>
      <c r="BQ122" s="14">
        <f t="shared" si="857"/>
        <v>0</v>
      </c>
      <c r="BR122" s="14">
        <f t="shared" si="858"/>
        <v>0</v>
      </c>
      <c r="BS122" s="14">
        <f t="shared" si="859"/>
        <v>0</v>
      </c>
      <c r="BT122" s="14">
        <f t="shared" si="860"/>
        <v>0</v>
      </c>
      <c r="BU122" s="92">
        <f t="shared" si="821"/>
        <v>0</v>
      </c>
      <c r="BX122" s="14">
        <f t="shared" si="822"/>
        <v>0</v>
      </c>
      <c r="BY122" s="14">
        <f t="shared" si="861"/>
        <v>0</v>
      </c>
      <c r="BZ122" s="14">
        <f t="shared" si="862"/>
        <v>0</v>
      </c>
      <c r="CA122" s="14">
        <f t="shared" si="863"/>
        <v>0</v>
      </c>
      <c r="CB122" s="14">
        <f t="shared" si="864"/>
        <v>0</v>
      </c>
      <c r="CC122" s="14">
        <f t="shared" si="865"/>
        <v>0</v>
      </c>
      <c r="CD122" s="14">
        <f t="shared" si="866"/>
        <v>0</v>
      </c>
      <c r="CE122" s="14">
        <f t="shared" si="867"/>
        <v>0</v>
      </c>
      <c r="CF122" s="213">
        <f t="shared" si="830"/>
        <v>0</v>
      </c>
      <c r="CG122" s="227">
        <f t="shared" si="831"/>
        <v>0</v>
      </c>
      <c r="CI122" s="75">
        <f t="shared" si="832"/>
        <v>0</v>
      </c>
      <c r="CJ122" s="75">
        <f t="shared" si="833"/>
        <v>0</v>
      </c>
      <c r="CK122" s="75">
        <f t="shared" si="834"/>
        <v>0</v>
      </c>
      <c r="CL122" s="75">
        <f t="shared" si="835"/>
        <v>0</v>
      </c>
      <c r="CM122" s="75">
        <f t="shared" si="836"/>
        <v>0</v>
      </c>
      <c r="CN122" s="75">
        <f t="shared" si="837"/>
        <v>0</v>
      </c>
      <c r="CO122" s="75">
        <f t="shared" si="838"/>
        <v>0</v>
      </c>
      <c r="CP122" s="75">
        <f t="shared" si="839"/>
        <v>0</v>
      </c>
      <c r="CQ122" s="87">
        <f t="shared" si="840"/>
        <v>0</v>
      </c>
      <c r="CR122" s="75">
        <f t="shared" si="841"/>
        <v>0</v>
      </c>
      <c r="CS122" s="75">
        <f t="shared" si="842"/>
        <v>0</v>
      </c>
      <c r="CT122" s="76">
        <f t="shared" si="843"/>
        <v>0</v>
      </c>
      <c r="CU122" s="75">
        <f t="shared" si="844"/>
        <v>0</v>
      </c>
      <c r="CV122" s="75">
        <f t="shared" si="845"/>
        <v>0</v>
      </c>
      <c r="CW122" s="75">
        <f t="shared" si="846"/>
        <v>0</v>
      </c>
      <c r="CX122" s="75">
        <f t="shared" si="847"/>
        <v>0</v>
      </c>
      <c r="CY122" s="75">
        <f t="shared" si="848"/>
        <v>0</v>
      </c>
      <c r="CZ122" s="86">
        <f t="shared" si="849"/>
        <v>0</v>
      </c>
      <c r="DD122" s="66">
        <f t="shared" si="868"/>
        <v>0</v>
      </c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</row>
    <row r="123" spans="1:126" s="2" customFormat="1" hidden="1" x14ac:dyDescent="0.25">
      <c r="A123" s="17" t="s">
        <v>145</v>
      </c>
      <c r="B123" s="160" t="s">
        <v>224</v>
      </c>
      <c r="C123" s="142"/>
      <c r="D123" s="132"/>
      <c r="E123" s="133"/>
      <c r="F123" s="133"/>
      <c r="G123" s="11"/>
      <c r="H123" s="132"/>
      <c r="I123" s="133"/>
      <c r="J123" s="133"/>
      <c r="K123" s="133"/>
      <c r="L123" s="133"/>
      <c r="M123" s="133"/>
      <c r="N123" s="133"/>
      <c r="O123" s="11"/>
      <c r="P123" s="147"/>
      <c r="Q123" s="147"/>
      <c r="R123" s="132"/>
      <c r="S123" s="133"/>
      <c r="T123" s="133"/>
      <c r="U123" s="133"/>
      <c r="V123" s="133"/>
      <c r="W123" s="133"/>
      <c r="X123" s="11"/>
      <c r="Y123" s="10"/>
      <c r="Z123" s="147">
        <f t="shared" si="795"/>
        <v>0</v>
      </c>
      <c r="AA123" s="9">
        <f t="shared" si="850"/>
        <v>0</v>
      </c>
      <c r="AB123" s="9">
        <f t="shared" si="851"/>
        <v>0</v>
      </c>
      <c r="AC123" s="9">
        <f t="shared" si="852"/>
        <v>0</v>
      </c>
      <c r="AD123" s="9">
        <f t="shared" si="853"/>
        <v>0</v>
      </c>
      <c r="AE123" s="312"/>
      <c r="AF123" s="312"/>
      <c r="AG123" s="312"/>
      <c r="AH123" s="472">
        <f t="shared" si="803"/>
        <v>0</v>
      </c>
      <c r="AI123" s="312"/>
      <c r="AJ123" s="312"/>
      <c r="AK123" s="312"/>
      <c r="AL123" s="472">
        <f t="shared" si="804"/>
        <v>0</v>
      </c>
      <c r="AM123" s="312"/>
      <c r="AN123" s="312"/>
      <c r="AO123" s="312"/>
      <c r="AP123" s="472">
        <f t="shared" si="805"/>
        <v>0</v>
      </c>
      <c r="AQ123" s="312"/>
      <c r="AR123" s="312"/>
      <c r="AS123" s="312"/>
      <c r="AT123" s="472">
        <f t="shared" si="806"/>
        <v>0</v>
      </c>
      <c r="AU123" s="312"/>
      <c r="AV123" s="312"/>
      <c r="AW123" s="312"/>
      <c r="AX123" s="472">
        <f t="shared" si="807"/>
        <v>0</v>
      </c>
      <c r="AY123" s="312"/>
      <c r="AZ123" s="312"/>
      <c r="BA123" s="312"/>
      <c r="BB123" s="472">
        <f t="shared" si="808"/>
        <v>0</v>
      </c>
      <c r="BC123" s="312"/>
      <c r="BD123" s="312"/>
      <c r="BE123" s="312"/>
      <c r="BF123" s="472">
        <f t="shared" si="809"/>
        <v>0</v>
      </c>
      <c r="BG123" s="312"/>
      <c r="BH123" s="312"/>
      <c r="BI123" s="312"/>
      <c r="BJ123" s="472">
        <f t="shared" si="810"/>
        <v>0</v>
      </c>
      <c r="BK123" s="63">
        <f t="shared" si="811"/>
        <v>0</v>
      </c>
      <c r="BL123" s="127" t="str">
        <f t="shared" si="812"/>
        <v/>
      </c>
      <c r="BM123" s="14">
        <f t="shared" si="854"/>
        <v>0</v>
      </c>
      <c r="BN123" s="88">
        <f t="shared" si="814"/>
        <v>0</v>
      </c>
      <c r="BO123" s="14">
        <f t="shared" si="855"/>
        <v>0</v>
      </c>
      <c r="BP123" s="14">
        <f t="shared" si="856"/>
        <v>0</v>
      </c>
      <c r="BQ123" s="14">
        <f t="shared" si="857"/>
        <v>0</v>
      </c>
      <c r="BR123" s="14">
        <f t="shared" si="858"/>
        <v>0</v>
      </c>
      <c r="BS123" s="14">
        <f t="shared" si="859"/>
        <v>0</v>
      </c>
      <c r="BT123" s="14">
        <f t="shared" si="860"/>
        <v>0</v>
      </c>
      <c r="BU123" s="92">
        <f t="shared" si="821"/>
        <v>0</v>
      </c>
      <c r="BX123" s="14">
        <f t="shared" si="822"/>
        <v>0</v>
      </c>
      <c r="BY123" s="14">
        <f t="shared" si="861"/>
        <v>0</v>
      </c>
      <c r="BZ123" s="14">
        <f t="shared" si="862"/>
        <v>0</v>
      </c>
      <c r="CA123" s="14">
        <f t="shared" si="863"/>
        <v>0</v>
      </c>
      <c r="CB123" s="14">
        <f t="shared" si="864"/>
        <v>0</v>
      </c>
      <c r="CC123" s="14">
        <f t="shared" si="865"/>
        <v>0</v>
      </c>
      <c r="CD123" s="14">
        <f t="shared" si="866"/>
        <v>0</v>
      </c>
      <c r="CE123" s="14">
        <f t="shared" si="867"/>
        <v>0</v>
      </c>
      <c r="CF123" s="213">
        <f t="shared" si="830"/>
        <v>0</v>
      </c>
      <c r="CG123" s="227">
        <f t="shared" si="831"/>
        <v>0</v>
      </c>
      <c r="CI123" s="75">
        <f t="shared" si="832"/>
        <v>0</v>
      </c>
      <c r="CJ123" s="75">
        <f t="shared" si="833"/>
        <v>0</v>
      </c>
      <c r="CK123" s="75">
        <f t="shared" si="834"/>
        <v>0</v>
      </c>
      <c r="CL123" s="75">
        <f t="shared" si="835"/>
        <v>0</v>
      </c>
      <c r="CM123" s="75">
        <f t="shared" si="836"/>
        <v>0</v>
      </c>
      <c r="CN123" s="75">
        <f t="shared" si="837"/>
        <v>0</v>
      </c>
      <c r="CO123" s="75">
        <f t="shared" si="838"/>
        <v>0</v>
      </c>
      <c r="CP123" s="75">
        <f t="shared" si="839"/>
        <v>0</v>
      </c>
      <c r="CQ123" s="87">
        <f t="shared" si="840"/>
        <v>0</v>
      </c>
      <c r="CR123" s="75">
        <f t="shared" si="841"/>
        <v>0</v>
      </c>
      <c r="CS123" s="75">
        <f t="shared" si="842"/>
        <v>0</v>
      </c>
      <c r="CT123" s="76">
        <f t="shared" si="843"/>
        <v>0</v>
      </c>
      <c r="CU123" s="75">
        <f t="shared" si="844"/>
        <v>0</v>
      </c>
      <c r="CV123" s="75">
        <f t="shared" si="845"/>
        <v>0</v>
      </c>
      <c r="CW123" s="75">
        <f t="shared" si="846"/>
        <v>0</v>
      </c>
      <c r="CX123" s="75">
        <f t="shared" si="847"/>
        <v>0</v>
      </c>
      <c r="CY123" s="75">
        <f t="shared" si="848"/>
        <v>0</v>
      </c>
      <c r="CZ123" s="86">
        <f t="shared" si="849"/>
        <v>0</v>
      </c>
      <c r="DD123" s="66">
        <f t="shared" si="868"/>
        <v>0</v>
      </c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</row>
    <row r="124" spans="1:126" s="2" customFormat="1" hidden="1" x14ac:dyDescent="0.25">
      <c r="A124" s="17" t="s">
        <v>152</v>
      </c>
      <c r="B124" s="160" t="s">
        <v>225</v>
      </c>
      <c r="C124" s="142"/>
      <c r="D124" s="132"/>
      <c r="E124" s="133"/>
      <c r="F124" s="133"/>
      <c r="G124" s="11"/>
      <c r="H124" s="132"/>
      <c r="I124" s="133"/>
      <c r="J124" s="133"/>
      <c r="K124" s="133"/>
      <c r="L124" s="133"/>
      <c r="M124" s="133"/>
      <c r="N124" s="133"/>
      <c r="O124" s="11"/>
      <c r="P124" s="147"/>
      <c r="Q124" s="147"/>
      <c r="R124" s="132"/>
      <c r="S124" s="133"/>
      <c r="T124" s="133"/>
      <c r="U124" s="133"/>
      <c r="V124" s="133"/>
      <c r="W124" s="133"/>
      <c r="X124" s="11"/>
      <c r="Y124" s="10"/>
      <c r="Z124" s="147">
        <f t="shared" si="795"/>
        <v>0</v>
      </c>
      <c r="AA124" s="9">
        <f t="shared" si="850"/>
        <v>0</v>
      </c>
      <c r="AB124" s="9">
        <f t="shared" si="851"/>
        <v>0</v>
      </c>
      <c r="AC124" s="9">
        <f t="shared" si="852"/>
        <v>0</v>
      </c>
      <c r="AD124" s="9">
        <f t="shared" si="853"/>
        <v>0</v>
      </c>
      <c r="AE124" s="312"/>
      <c r="AF124" s="312"/>
      <c r="AG124" s="312"/>
      <c r="AH124" s="472">
        <f t="shared" si="803"/>
        <v>0</v>
      </c>
      <c r="AI124" s="312"/>
      <c r="AJ124" s="312"/>
      <c r="AK124" s="312"/>
      <c r="AL124" s="472">
        <f t="shared" si="804"/>
        <v>0</v>
      </c>
      <c r="AM124" s="312"/>
      <c r="AN124" s="312"/>
      <c r="AO124" s="312"/>
      <c r="AP124" s="472">
        <f t="shared" si="805"/>
        <v>0</v>
      </c>
      <c r="AQ124" s="312"/>
      <c r="AR124" s="312"/>
      <c r="AS124" s="312"/>
      <c r="AT124" s="472">
        <f t="shared" si="806"/>
        <v>0</v>
      </c>
      <c r="AU124" s="312"/>
      <c r="AV124" s="312"/>
      <c r="AW124" s="312"/>
      <c r="AX124" s="472">
        <f t="shared" si="807"/>
        <v>0</v>
      </c>
      <c r="AY124" s="312"/>
      <c r="AZ124" s="312"/>
      <c r="BA124" s="312"/>
      <c r="BB124" s="472">
        <f t="shared" si="808"/>
        <v>0</v>
      </c>
      <c r="BC124" s="312"/>
      <c r="BD124" s="312"/>
      <c r="BE124" s="312"/>
      <c r="BF124" s="472">
        <f t="shared" si="809"/>
        <v>0</v>
      </c>
      <c r="BG124" s="312"/>
      <c r="BH124" s="312"/>
      <c r="BI124" s="312"/>
      <c r="BJ124" s="472">
        <f t="shared" si="810"/>
        <v>0</v>
      </c>
      <c r="BK124" s="63">
        <f t="shared" si="811"/>
        <v>0</v>
      </c>
      <c r="BL124" s="127" t="str">
        <f t="shared" si="812"/>
        <v/>
      </c>
      <c r="BM124" s="14">
        <f t="shared" si="854"/>
        <v>0</v>
      </c>
      <c r="BN124" s="88">
        <f t="shared" si="814"/>
        <v>0</v>
      </c>
      <c r="BO124" s="14">
        <f t="shared" si="855"/>
        <v>0</v>
      </c>
      <c r="BP124" s="14">
        <f t="shared" si="856"/>
        <v>0</v>
      </c>
      <c r="BQ124" s="14">
        <f t="shared" si="857"/>
        <v>0</v>
      </c>
      <c r="BR124" s="14">
        <f t="shared" si="858"/>
        <v>0</v>
      </c>
      <c r="BS124" s="14">
        <f t="shared" si="859"/>
        <v>0</v>
      </c>
      <c r="BT124" s="14">
        <f t="shared" si="860"/>
        <v>0</v>
      </c>
      <c r="BU124" s="92">
        <f t="shared" si="821"/>
        <v>0</v>
      </c>
      <c r="BX124" s="14">
        <f t="shared" si="822"/>
        <v>0</v>
      </c>
      <c r="BY124" s="14">
        <f t="shared" si="861"/>
        <v>0</v>
      </c>
      <c r="BZ124" s="14">
        <f t="shared" si="862"/>
        <v>0</v>
      </c>
      <c r="CA124" s="14">
        <f t="shared" si="863"/>
        <v>0</v>
      </c>
      <c r="CB124" s="14">
        <f t="shared" si="864"/>
        <v>0</v>
      </c>
      <c r="CC124" s="14">
        <f t="shared" si="865"/>
        <v>0</v>
      </c>
      <c r="CD124" s="14">
        <f t="shared" si="866"/>
        <v>0</v>
      </c>
      <c r="CE124" s="14">
        <f t="shared" si="867"/>
        <v>0</v>
      </c>
      <c r="CF124" s="213">
        <f t="shared" si="830"/>
        <v>0</v>
      </c>
      <c r="CG124" s="227">
        <f t="shared" si="831"/>
        <v>0</v>
      </c>
      <c r="CI124" s="75">
        <f t="shared" si="832"/>
        <v>0</v>
      </c>
      <c r="CJ124" s="75">
        <f t="shared" si="833"/>
        <v>0</v>
      </c>
      <c r="CK124" s="75">
        <f t="shared" si="834"/>
        <v>0</v>
      </c>
      <c r="CL124" s="75">
        <f t="shared" si="835"/>
        <v>0</v>
      </c>
      <c r="CM124" s="75">
        <f t="shared" si="836"/>
        <v>0</v>
      </c>
      <c r="CN124" s="75">
        <f t="shared" si="837"/>
        <v>0</v>
      </c>
      <c r="CO124" s="75">
        <f t="shared" si="838"/>
        <v>0</v>
      </c>
      <c r="CP124" s="75">
        <f t="shared" si="839"/>
        <v>0</v>
      </c>
      <c r="CQ124" s="87">
        <f t="shared" si="840"/>
        <v>0</v>
      </c>
      <c r="CR124" s="75">
        <f t="shared" si="841"/>
        <v>0</v>
      </c>
      <c r="CS124" s="75">
        <f t="shared" si="842"/>
        <v>0</v>
      </c>
      <c r="CT124" s="76">
        <f t="shared" si="843"/>
        <v>0</v>
      </c>
      <c r="CU124" s="75">
        <f t="shared" si="844"/>
        <v>0</v>
      </c>
      <c r="CV124" s="75">
        <f t="shared" si="845"/>
        <v>0</v>
      </c>
      <c r="CW124" s="75">
        <f t="shared" si="846"/>
        <v>0</v>
      </c>
      <c r="CX124" s="75">
        <f t="shared" si="847"/>
        <v>0</v>
      </c>
      <c r="CY124" s="75">
        <f t="shared" si="848"/>
        <v>0</v>
      </c>
      <c r="CZ124" s="86">
        <f t="shared" si="849"/>
        <v>0</v>
      </c>
      <c r="DD124" s="66">
        <f t="shared" si="868"/>
        <v>0</v>
      </c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</row>
    <row r="125" spans="1:126" s="2" customFormat="1" ht="15.75" hidden="1" customHeight="1" x14ac:dyDescent="0.25">
      <c r="A125" s="17" t="s">
        <v>153</v>
      </c>
      <c r="B125" s="160" t="s">
        <v>226</v>
      </c>
      <c r="C125" s="142"/>
      <c r="D125" s="132"/>
      <c r="E125" s="133"/>
      <c r="F125" s="133"/>
      <c r="G125" s="11"/>
      <c r="H125" s="132"/>
      <c r="I125" s="133"/>
      <c r="J125" s="133"/>
      <c r="K125" s="133"/>
      <c r="L125" s="133"/>
      <c r="M125" s="133"/>
      <c r="N125" s="133"/>
      <c r="O125" s="11"/>
      <c r="P125" s="147"/>
      <c r="Q125" s="147"/>
      <c r="R125" s="132"/>
      <c r="S125" s="133"/>
      <c r="T125" s="133"/>
      <c r="U125" s="133"/>
      <c r="V125" s="133"/>
      <c r="W125" s="133"/>
      <c r="X125" s="11"/>
      <c r="Y125" s="10"/>
      <c r="Z125" s="147">
        <f t="shared" si="795"/>
        <v>0</v>
      </c>
      <c r="AA125" s="9">
        <f t="shared" si="850"/>
        <v>0</v>
      </c>
      <c r="AB125" s="9">
        <f t="shared" si="851"/>
        <v>0</v>
      </c>
      <c r="AC125" s="9">
        <f t="shared" si="852"/>
        <v>0</v>
      </c>
      <c r="AD125" s="9">
        <f t="shared" si="853"/>
        <v>0</v>
      </c>
      <c r="AE125" s="312"/>
      <c r="AF125" s="312"/>
      <c r="AG125" s="312"/>
      <c r="AH125" s="472">
        <f t="shared" si="803"/>
        <v>0</v>
      </c>
      <c r="AI125" s="312"/>
      <c r="AJ125" s="312"/>
      <c r="AK125" s="312"/>
      <c r="AL125" s="472">
        <f t="shared" si="804"/>
        <v>0</v>
      </c>
      <c r="AM125" s="312"/>
      <c r="AN125" s="312"/>
      <c r="AO125" s="312"/>
      <c r="AP125" s="472">
        <f t="shared" si="805"/>
        <v>0</v>
      </c>
      <c r="AQ125" s="312"/>
      <c r="AR125" s="312"/>
      <c r="AS125" s="312"/>
      <c r="AT125" s="472">
        <f t="shared" si="806"/>
        <v>0</v>
      </c>
      <c r="AU125" s="312"/>
      <c r="AV125" s="312"/>
      <c r="AW125" s="312"/>
      <c r="AX125" s="472">
        <f t="shared" si="807"/>
        <v>0</v>
      </c>
      <c r="AY125" s="312"/>
      <c r="AZ125" s="312"/>
      <c r="BA125" s="312"/>
      <c r="BB125" s="472">
        <f t="shared" si="808"/>
        <v>0</v>
      </c>
      <c r="BC125" s="312"/>
      <c r="BD125" s="312"/>
      <c r="BE125" s="312"/>
      <c r="BF125" s="472">
        <f t="shared" si="809"/>
        <v>0</v>
      </c>
      <c r="BG125" s="312"/>
      <c r="BH125" s="312"/>
      <c r="BI125" s="312"/>
      <c r="BJ125" s="472">
        <f t="shared" si="810"/>
        <v>0</v>
      </c>
      <c r="BK125" s="63">
        <f t="shared" si="811"/>
        <v>0</v>
      </c>
      <c r="BL125" s="127" t="str">
        <f t="shared" si="812"/>
        <v/>
      </c>
      <c r="BM125" s="14">
        <f>IF(AND($DD125=0,$DM125=0),0,IF(AND($CQ125=0,$CZ125=0,DF126&lt;&gt;0),DF126, IF(AND(BL125&lt;CG125,$CF125&lt;&gt;$Z125,BX125=$CG125),BX125+$Z125-$CF125,BX125)))</f>
        <v>0</v>
      </c>
      <c r="BN125" s="88">
        <f t="shared" si="814"/>
        <v>0</v>
      </c>
      <c r="BO125" s="14">
        <f>IF(AND($DD125=0,$DM125=0),0,IF(AND($CQ125=0,$CZ125=0,DH126&lt;&gt;0),DH126, IF(AND(BN125&lt;CG125,$CF125&lt;&gt;$Z125,BZ125=$CG125),BZ125+$Z125-$CF125,BZ125)))</f>
        <v>0</v>
      </c>
      <c r="BP125" s="14">
        <f>IF(AND($DD125=0,$DM125=0),0,IF(AND($CQ125=0,$CZ125=0,DI126&lt;&gt;0),DI126, IF(AND(BO125&lt;CG125,$CF125&lt;&gt;$Z125,CA125=$CG125),CA125+$Z125-$CF125,CA125)))</f>
        <v>0</v>
      </c>
      <c r="BQ125" s="14">
        <f>IF(AND($DD125=0,$DM125=0),0,IF(AND($CQ125=0,$CZ125=0,DJ126&lt;&gt;0),DJ126, IF(AND(BP125&lt;CG125,$CF125&lt;&gt;$Z125,CB125=$CG125),CB125+$Z125-$CF125,CB125)))</f>
        <v>0</v>
      </c>
      <c r="BR125" s="14">
        <f>IF(AND($DD125=0,$DM125=0),0,IF(AND($CQ125=0,$CZ125=0,DK126&lt;&gt;0),DK126, IF(AND(BQ125&lt;CG125,$CF125&lt;&gt;$Z125,CC125=$CG125),CC125+$Z125-$CF125,CC125)))</f>
        <v>0</v>
      </c>
      <c r="BS125" s="14">
        <f>IF(AND($DD125=0,$DM125=0),0,IF(AND($CQ125=0,$CZ125=0,DL126&lt;&gt;0),DL126, IF(AND(BR125&lt;CG125,$CF125&lt;&gt;$Z125,CD125=$CG125),CD125+$Z125-$CF125,CD125)))</f>
        <v>0</v>
      </c>
      <c r="BT125" s="14">
        <f t="shared" si="860"/>
        <v>0</v>
      </c>
      <c r="BU125" s="92">
        <f t="shared" si="821"/>
        <v>0</v>
      </c>
      <c r="BX125" s="14">
        <f t="shared" si="822"/>
        <v>0</v>
      </c>
      <c r="BY125" s="14">
        <f>IF($DD125=0,0,ROUND(4*($Z125-$DM125)*SUM(AI125:AI125)/$DD125,0)/4)+DG126+DO125</f>
        <v>0</v>
      </c>
      <c r="BZ125" s="14">
        <f>IF($DD125=0,0,ROUND(4*($Z125-$DM125)*SUM(AM125:AM125)/$DD125,0)/4)+DH126+DP125</f>
        <v>0</v>
      </c>
      <c r="CA125" s="14">
        <f>IF($DD125=0,0,ROUND(4*($Z125-$DM125)*SUM(AQ125:AQ125)/$DD125,0)/4)+DI126++DQ125</f>
        <v>0</v>
      </c>
      <c r="CB125" s="14">
        <f>IF($DD125=0,0,ROUND(4*($Z125-$DM125)*SUM(AU125:AU125)/$DD125,0)/4)+DJ126+DR125</f>
        <v>0</v>
      </c>
      <c r="CC125" s="14">
        <f>IF($DD125=0,0,ROUND(4*($Z125-$DM125)*(SUM(AY125:AY125))/$DD125,0)/4)+DK126+DS125</f>
        <v>0</v>
      </c>
      <c r="CD125" s="14">
        <f>IF($DD125=0,0,ROUND(4*($Z125-$DM125)*(SUM(BC125:BC125))/$DD125,0)/4)+DL126+DT125</f>
        <v>0</v>
      </c>
      <c r="CE125" s="14">
        <f t="shared" si="867"/>
        <v>0</v>
      </c>
      <c r="CF125" s="213">
        <f t="shared" si="830"/>
        <v>0</v>
      </c>
      <c r="CG125" s="227">
        <f t="shared" si="831"/>
        <v>0</v>
      </c>
      <c r="CI125" s="75">
        <f t="shared" si="832"/>
        <v>0</v>
      </c>
      <c r="CJ125" s="75">
        <f t="shared" si="833"/>
        <v>0</v>
      </c>
      <c r="CK125" s="75">
        <f t="shared" si="834"/>
        <v>0</v>
      </c>
      <c r="CL125" s="75">
        <f t="shared" si="835"/>
        <v>0</v>
      </c>
      <c r="CM125" s="75">
        <f t="shared" si="836"/>
        <v>0</v>
      </c>
      <c r="CN125" s="75">
        <f t="shared" si="837"/>
        <v>0</v>
      </c>
      <c r="CO125" s="75">
        <f t="shared" si="838"/>
        <v>0</v>
      </c>
      <c r="CP125" s="75">
        <f t="shared" si="839"/>
        <v>0</v>
      </c>
      <c r="CQ125" s="87">
        <f t="shared" si="840"/>
        <v>0</v>
      </c>
      <c r="CR125" s="75">
        <f t="shared" si="841"/>
        <v>0</v>
      </c>
      <c r="CS125" s="75">
        <f t="shared" si="842"/>
        <v>0</v>
      </c>
      <c r="CT125" s="76">
        <f t="shared" si="843"/>
        <v>0</v>
      </c>
      <c r="CU125" s="75">
        <f t="shared" si="844"/>
        <v>0</v>
      </c>
      <c r="CV125" s="75">
        <f t="shared" si="845"/>
        <v>0</v>
      </c>
      <c r="CW125" s="75">
        <f t="shared" si="846"/>
        <v>0</v>
      </c>
      <c r="CX125" s="75">
        <f t="shared" si="847"/>
        <v>0</v>
      </c>
      <c r="CY125" s="75">
        <f t="shared" si="848"/>
        <v>0</v>
      </c>
      <c r="CZ125" s="86">
        <f t="shared" si="849"/>
        <v>0</v>
      </c>
      <c r="DD125" s="66">
        <f t="shared" si="868"/>
        <v>0</v>
      </c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</row>
    <row r="126" spans="1:126" s="19" customFormat="1" ht="15" customHeight="1" x14ac:dyDescent="0.25">
      <c r="A126" s="203" t="s">
        <v>24</v>
      </c>
      <c r="B126" s="157" t="s">
        <v>227</v>
      </c>
      <c r="C126" s="194"/>
      <c r="D126" s="195"/>
      <c r="E126" s="195"/>
      <c r="F126" s="195"/>
      <c r="G126" s="195"/>
      <c r="H126" s="195"/>
      <c r="I126" s="195"/>
      <c r="J126" s="195"/>
      <c r="K126" s="195"/>
      <c r="L126" s="195"/>
      <c r="M126" s="195"/>
      <c r="N126" s="195"/>
      <c r="O126" s="195"/>
      <c r="P126" s="195"/>
      <c r="Q126" s="195"/>
      <c r="R126" s="195"/>
      <c r="S126" s="195"/>
      <c r="T126" s="195"/>
      <c r="U126" s="195"/>
      <c r="V126" s="195"/>
      <c r="W126" s="195"/>
      <c r="X126" s="202"/>
      <c r="Y126" s="250">
        <f t="shared" ref="Y126:Z126" si="869">SUMIF($A106:$A125,"&gt;'#'",Y106:Y125)</f>
        <v>1800</v>
      </c>
      <c r="Z126" s="250">
        <f t="shared" si="869"/>
        <v>60</v>
      </c>
      <c r="AA126" s="250"/>
      <c r="AB126" s="250"/>
      <c r="AC126" s="250"/>
      <c r="AD126" s="250"/>
      <c r="AE126" s="240"/>
      <c r="AF126" s="240"/>
      <c r="AG126" s="240"/>
      <c r="AH126" s="70">
        <f>SUM(AH106:AH125)</f>
        <v>0</v>
      </c>
      <c r="AI126" s="240"/>
      <c r="AJ126" s="240"/>
      <c r="AK126" s="240"/>
      <c r="AL126" s="70">
        <f t="shared" ref="AL126:BJ126" si="870">SUM(AL106:AL125)</f>
        <v>0</v>
      </c>
      <c r="AM126" s="240"/>
      <c r="AN126" s="240"/>
      <c r="AO126" s="240"/>
      <c r="AP126" s="70">
        <f t="shared" si="870"/>
        <v>10</v>
      </c>
      <c r="AQ126" s="240"/>
      <c r="AR126" s="240"/>
      <c r="AS126" s="240"/>
      <c r="AT126" s="70">
        <f t="shared" si="870"/>
        <v>10</v>
      </c>
      <c r="AU126" s="240"/>
      <c r="AV126" s="240"/>
      <c r="AW126" s="240"/>
      <c r="AX126" s="70">
        <f t="shared" si="870"/>
        <v>10</v>
      </c>
      <c r="AY126" s="240"/>
      <c r="AZ126" s="240"/>
      <c r="BA126" s="240"/>
      <c r="BB126" s="70">
        <f t="shared" si="870"/>
        <v>10</v>
      </c>
      <c r="BC126" s="240"/>
      <c r="BD126" s="240"/>
      <c r="BE126" s="240"/>
      <c r="BF126" s="70">
        <f t="shared" si="870"/>
        <v>10</v>
      </c>
      <c r="BG126" s="240"/>
      <c r="BH126" s="240"/>
      <c r="BI126" s="240"/>
      <c r="BJ126" s="70">
        <f t="shared" si="870"/>
        <v>10</v>
      </c>
      <c r="BK126" s="64">
        <f>IF(ISERROR(AD126/Y126),0,AD126/Y126)</f>
        <v>0</v>
      </c>
      <c r="BL126" s="38"/>
      <c r="BM126" s="82">
        <f t="shared" ref="BM126:BT126" si="871">SUM(BM106:BM125)</f>
        <v>0</v>
      </c>
      <c r="BN126" s="82">
        <f t="shared" si="871"/>
        <v>0</v>
      </c>
      <c r="BO126" s="82">
        <f t="shared" si="871"/>
        <v>10</v>
      </c>
      <c r="BP126" s="82">
        <f t="shared" si="871"/>
        <v>10</v>
      </c>
      <c r="BQ126" s="82">
        <f t="shared" si="871"/>
        <v>10</v>
      </c>
      <c r="BR126" s="82">
        <f t="shared" si="871"/>
        <v>10</v>
      </c>
      <c r="BS126" s="82">
        <f t="shared" si="871"/>
        <v>10</v>
      </c>
      <c r="BT126" s="82">
        <f t="shared" si="871"/>
        <v>10</v>
      </c>
      <c r="BU126" s="82">
        <f>SUM(BU106:BU117)</f>
        <v>60</v>
      </c>
      <c r="BX126" s="39">
        <f t="shared" ref="BX126:CF126" si="872">SUM(BX106:BX125)</f>
        <v>0</v>
      </c>
      <c r="BY126" s="39">
        <f t="shared" si="872"/>
        <v>0</v>
      </c>
      <c r="BZ126" s="39">
        <f t="shared" si="872"/>
        <v>0</v>
      </c>
      <c r="CA126" s="39">
        <f t="shared" si="872"/>
        <v>0</v>
      </c>
      <c r="CB126" s="39">
        <f t="shared" si="872"/>
        <v>0</v>
      </c>
      <c r="CC126" s="39">
        <f t="shared" si="872"/>
        <v>0</v>
      </c>
      <c r="CD126" s="39">
        <f t="shared" si="872"/>
        <v>0</v>
      </c>
      <c r="CE126" s="39">
        <f t="shared" si="872"/>
        <v>0</v>
      </c>
      <c r="CF126" s="216">
        <f t="shared" si="872"/>
        <v>0</v>
      </c>
      <c r="CG126" s="229"/>
      <c r="CH126" s="23" t="s">
        <v>35</v>
      </c>
      <c r="CI126" s="77">
        <f t="shared" ref="CI126:CZ126" si="873">SUM(CI106:CI125)</f>
        <v>0</v>
      </c>
      <c r="CJ126" s="77">
        <f t="shared" si="873"/>
        <v>0</v>
      </c>
      <c r="CK126" s="77">
        <f t="shared" si="873"/>
        <v>0</v>
      </c>
      <c r="CL126" s="77">
        <f t="shared" si="873"/>
        <v>0</v>
      </c>
      <c r="CM126" s="77">
        <f t="shared" si="873"/>
        <v>0</v>
      </c>
      <c r="CN126" s="77">
        <f t="shared" si="873"/>
        <v>0</v>
      </c>
      <c r="CO126" s="77">
        <f t="shared" si="873"/>
        <v>0</v>
      </c>
      <c r="CP126" s="77">
        <f t="shared" si="873"/>
        <v>0</v>
      </c>
      <c r="CQ126" s="89">
        <f t="shared" si="873"/>
        <v>0</v>
      </c>
      <c r="CR126" s="79">
        <f t="shared" si="873"/>
        <v>0</v>
      </c>
      <c r="CS126" s="79">
        <f t="shared" si="873"/>
        <v>0</v>
      </c>
      <c r="CT126" s="79">
        <f t="shared" si="873"/>
        <v>2</v>
      </c>
      <c r="CU126" s="79">
        <f t="shared" si="873"/>
        <v>2</v>
      </c>
      <c r="CV126" s="79">
        <f t="shared" si="873"/>
        <v>2</v>
      </c>
      <c r="CW126" s="79">
        <f t="shared" si="873"/>
        <v>2</v>
      </c>
      <c r="CX126" s="79">
        <f t="shared" si="873"/>
        <v>2</v>
      </c>
      <c r="CY126" s="79">
        <f t="shared" si="873"/>
        <v>2</v>
      </c>
      <c r="CZ126" s="89">
        <f t="shared" si="873"/>
        <v>12</v>
      </c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</row>
    <row r="127" spans="1:126" s="19" customFormat="1" ht="13.5" customHeight="1" x14ac:dyDescent="0.25">
      <c r="A127" s="17"/>
      <c r="B127" s="17"/>
      <c r="C127" s="146"/>
      <c r="D127" s="195"/>
      <c r="E127" s="195"/>
      <c r="F127" s="195"/>
      <c r="G127" s="195"/>
      <c r="H127" s="195"/>
      <c r="I127" s="195"/>
      <c r="J127" s="195"/>
      <c r="K127" s="195"/>
      <c r="L127" s="195"/>
      <c r="M127" s="195"/>
      <c r="N127" s="195"/>
      <c r="O127" s="195"/>
      <c r="P127" s="195"/>
      <c r="Q127" s="195"/>
      <c r="R127" s="195"/>
      <c r="S127" s="195"/>
      <c r="T127" s="195"/>
      <c r="U127" s="195"/>
      <c r="V127" s="195"/>
      <c r="W127" s="195"/>
      <c r="X127" s="195"/>
      <c r="Y127" s="195"/>
      <c r="Z127" s="195"/>
      <c r="AA127" s="195"/>
      <c r="AB127" s="195"/>
      <c r="AC127" s="195"/>
      <c r="AD127" s="195"/>
      <c r="AE127" s="195"/>
      <c r="AF127" s="195"/>
      <c r="AG127" s="195"/>
      <c r="AH127" s="184"/>
      <c r="AI127" s="195"/>
      <c r="AJ127" s="195"/>
      <c r="AK127" s="195"/>
      <c r="AL127" s="184"/>
      <c r="AM127" s="195"/>
      <c r="AN127" s="195"/>
      <c r="AO127" s="195"/>
      <c r="AP127" s="184"/>
      <c r="AQ127" s="195"/>
      <c r="AR127" s="195"/>
      <c r="AS127" s="195"/>
      <c r="AT127" s="184"/>
      <c r="AU127" s="195"/>
      <c r="AV127" s="195"/>
      <c r="AW127" s="195"/>
      <c r="AX127" s="184"/>
      <c r="AY127" s="195"/>
      <c r="AZ127" s="195"/>
      <c r="BA127" s="195"/>
      <c r="BB127" s="184"/>
      <c r="BC127" s="195"/>
      <c r="BD127" s="195"/>
      <c r="BE127" s="195"/>
      <c r="BF127" s="184"/>
      <c r="BG127" s="195"/>
      <c r="BH127" s="195"/>
      <c r="BI127" s="195"/>
      <c r="BJ127" s="184"/>
      <c r="BK127" s="152"/>
      <c r="BL127" s="24"/>
      <c r="BM127" s="53"/>
      <c r="BN127" s="53"/>
      <c r="BO127" s="53"/>
      <c r="BP127" s="53"/>
      <c r="BQ127" s="53"/>
      <c r="BR127" s="53"/>
      <c r="BS127" s="53"/>
      <c r="BT127" s="53"/>
      <c r="BU127" s="53"/>
      <c r="CF127" s="215"/>
      <c r="CG127" s="229"/>
    </row>
    <row r="128" spans="1:126" s="19" customFormat="1" ht="12" customHeight="1" x14ac:dyDescent="0.25">
      <c r="A128" s="17"/>
      <c r="B128" s="17"/>
      <c r="C128" s="146"/>
      <c r="D128" s="195"/>
      <c r="E128" s="195"/>
      <c r="F128" s="195"/>
      <c r="G128" s="195"/>
      <c r="H128" s="195"/>
      <c r="I128" s="195"/>
      <c r="J128" s="195"/>
      <c r="K128" s="195"/>
      <c r="L128" s="195"/>
      <c r="M128" s="195"/>
      <c r="N128" s="195"/>
      <c r="O128" s="195"/>
      <c r="P128" s="195"/>
      <c r="Q128" s="195"/>
      <c r="R128" s="195"/>
      <c r="S128" s="195"/>
      <c r="T128" s="195"/>
      <c r="U128" s="195"/>
      <c r="V128" s="195"/>
      <c r="W128" s="195"/>
      <c r="X128" s="195"/>
      <c r="Y128" s="195"/>
      <c r="Z128" s="195"/>
      <c r="AA128" s="195"/>
      <c r="AB128" s="195"/>
      <c r="AC128" s="195"/>
      <c r="AD128" s="195"/>
      <c r="AE128" s="195"/>
      <c r="AF128" s="195"/>
      <c r="AG128" s="195"/>
      <c r="AH128" s="184"/>
      <c r="AI128" s="195"/>
      <c r="AJ128" s="195"/>
      <c r="AK128" s="195"/>
      <c r="AL128" s="184"/>
      <c r="AM128" s="195"/>
      <c r="AN128" s="195"/>
      <c r="AO128" s="195"/>
      <c r="AP128" s="184"/>
      <c r="AQ128" s="195"/>
      <c r="AR128" s="195"/>
      <c r="AS128" s="195"/>
      <c r="AT128" s="184"/>
      <c r="AU128" s="195"/>
      <c r="AV128" s="195"/>
      <c r="AW128" s="195"/>
      <c r="AX128" s="184"/>
      <c r="AY128" s="195"/>
      <c r="AZ128" s="195"/>
      <c r="BA128" s="195"/>
      <c r="BB128" s="184"/>
      <c r="BC128" s="195"/>
      <c r="BD128" s="195"/>
      <c r="BE128" s="195"/>
      <c r="BF128" s="184"/>
      <c r="BG128" s="195"/>
      <c r="BH128" s="195"/>
      <c r="BI128" s="195"/>
      <c r="BJ128" s="184"/>
      <c r="BK128" s="152"/>
      <c r="BL128" s="24"/>
      <c r="BM128" s="53"/>
      <c r="BN128" s="53"/>
      <c r="BO128" s="53"/>
      <c r="BP128" s="53"/>
      <c r="BQ128" s="53"/>
      <c r="BR128" s="53"/>
      <c r="BS128" s="53"/>
      <c r="BT128" s="53"/>
      <c r="BU128" s="53"/>
      <c r="CF128" s="215"/>
      <c r="CG128" s="229"/>
    </row>
    <row r="129" spans="1:125" s="19" customFormat="1" ht="21.75" customHeight="1" x14ac:dyDescent="0.2">
      <c r="A129" s="203" t="s">
        <v>24</v>
      </c>
      <c r="B129" s="163" t="str">
        <f>CONCATENATE("Підготовка ",'Титул денна'!AX1,"а разом:")</f>
        <v>Підготовка бакалавра разом:</v>
      </c>
      <c r="C129" s="204"/>
      <c r="D129" s="133"/>
      <c r="E129" s="133"/>
      <c r="F129" s="133"/>
      <c r="G129" s="133"/>
      <c r="H129" s="133"/>
      <c r="I129" s="133"/>
      <c r="J129" s="133"/>
      <c r="K129" s="133"/>
      <c r="L129" s="133"/>
      <c r="M129" s="133"/>
      <c r="N129" s="133"/>
      <c r="O129" s="133"/>
      <c r="P129" s="205"/>
      <c r="Q129" s="206"/>
      <c r="R129" s="133"/>
      <c r="S129" s="133"/>
      <c r="T129" s="133"/>
      <c r="U129" s="133"/>
      <c r="V129" s="133"/>
      <c r="W129" s="133"/>
      <c r="X129" s="133"/>
      <c r="Y129" s="171">
        <f>Y$126+Y$103</f>
        <v>7200</v>
      </c>
      <c r="Z129" s="171">
        <f>Z$126+Z$103</f>
        <v>240</v>
      </c>
      <c r="AA129" s="251"/>
      <c r="AB129" s="251"/>
      <c r="AC129" s="251"/>
      <c r="AD129" s="251"/>
      <c r="AE129" s="251"/>
      <c r="AF129" s="251"/>
      <c r="AG129" s="251"/>
      <c r="AH129" s="172">
        <f>AH$103+AH$126</f>
        <v>30</v>
      </c>
      <c r="AI129" s="251"/>
      <c r="AJ129" s="251"/>
      <c r="AK129" s="251"/>
      <c r="AL129" s="172">
        <f t="shared" ref="AL129" si="874">AL$103+AL$126</f>
        <v>30</v>
      </c>
      <c r="AM129" s="251"/>
      <c r="AN129" s="251"/>
      <c r="AO129" s="251"/>
      <c r="AP129" s="172">
        <f t="shared" ref="AP129" si="875">AP$103+AP$126</f>
        <v>30</v>
      </c>
      <c r="AQ129" s="251"/>
      <c r="AR129" s="251"/>
      <c r="AS129" s="251"/>
      <c r="AT129" s="172">
        <f t="shared" ref="AT129" si="876">AT$103+AT$126</f>
        <v>30</v>
      </c>
      <c r="AU129" s="251"/>
      <c r="AV129" s="251"/>
      <c r="AW129" s="251"/>
      <c r="AX129" s="172">
        <f t="shared" ref="AX129" si="877">AX$103+AX$126</f>
        <v>30</v>
      </c>
      <c r="AY129" s="251"/>
      <c r="AZ129" s="251"/>
      <c r="BA129" s="251"/>
      <c r="BB129" s="172">
        <f t="shared" ref="BB129" si="878">BB$103+BB$126</f>
        <v>30</v>
      </c>
      <c r="BC129" s="251"/>
      <c r="BD129" s="251"/>
      <c r="BE129" s="251"/>
      <c r="BF129" s="172">
        <f t="shared" ref="BF129" si="879">BF$103+BF$126</f>
        <v>30</v>
      </c>
      <c r="BG129" s="251"/>
      <c r="BH129" s="251"/>
      <c r="BI129" s="251"/>
      <c r="BJ129" s="172">
        <f t="shared" ref="BJ129" si="880">BJ$103+BJ$126</f>
        <v>30</v>
      </c>
      <c r="BK129" s="64">
        <f>IF(ISERROR(AD129/Y129),0,AD129/Y129)</f>
        <v>0</v>
      </c>
      <c r="BL129" s="40"/>
      <c r="BM129" s="35">
        <f t="shared" ref="BM129:BU129" si="881">BM$126+BM$103</f>
        <v>30</v>
      </c>
      <c r="BN129" s="35">
        <f t="shared" si="881"/>
        <v>30</v>
      </c>
      <c r="BO129" s="35">
        <f t="shared" si="881"/>
        <v>30</v>
      </c>
      <c r="BP129" s="35">
        <f t="shared" si="881"/>
        <v>30</v>
      </c>
      <c r="BQ129" s="35">
        <f t="shared" si="881"/>
        <v>30</v>
      </c>
      <c r="BR129" s="35">
        <f t="shared" si="881"/>
        <v>29</v>
      </c>
      <c r="BS129" s="35">
        <f t="shared" si="881"/>
        <v>29</v>
      </c>
      <c r="BT129" s="35">
        <f t="shared" si="881"/>
        <v>29</v>
      </c>
      <c r="BU129" s="271">
        <f t="shared" si="881"/>
        <v>237</v>
      </c>
      <c r="BX129" s="41">
        <f t="shared" ref="BX129:CF129" si="882">BX88+BX126+BX69</f>
        <v>30</v>
      </c>
      <c r="BY129" s="41">
        <f t="shared" si="882"/>
        <v>30</v>
      </c>
      <c r="BZ129" s="41">
        <f t="shared" si="882"/>
        <v>20</v>
      </c>
      <c r="CA129" s="41">
        <f t="shared" si="882"/>
        <v>20</v>
      </c>
      <c r="CB129" s="41">
        <f t="shared" si="882"/>
        <v>20</v>
      </c>
      <c r="CC129" s="41">
        <f t="shared" si="882"/>
        <v>19</v>
      </c>
      <c r="CD129" s="41">
        <f t="shared" si="882"/>
        <v>19</v>
      </c>
      <c r="CE129" s="41">
        <f t="shared" si="882"/>
        <v>5.5</v>
      </c>
      <c r="CF129" s="218">
        <f t="shared" si="882"/>
        <v>163.5</v>
      </c>
      <c r="CG129" s="229"/>
    </row>
    <row r="130" spans="1:125" s="2" customFormat="1" ht="21" hidden="1" customHeight="1" x14ac:dyDescent="0.25">
      <c r="A130"/>
      <c r="B130" s="164"/>
      <c r="C130"/>
      <c r="D130" s="177"/>
      <c r="E130" s="177"/>
      <c r="F130" s="177"/>
      <c r="G130" s="177"/>
      <c r="H130" s="177"/>
      <c r="I130" s="177"/>
      <c r="J130" s="177"/>
      <c r="K130" s="177"/>
      <c r="L130" s="177"/>
      <c r="M130" s="177"/>
      <c r="N130" s="177"/>
      <c r="O130" s="177"/>
      <c r="P130" s="177"/>
      <c r="Q130" s="177"/>
      <c r="R130" s="177"/>
      <c r="S130" s="177"/>
      <c r="T130" s="177"/>
      <c r="U130" s="177"/>
      <c r="V130" s="177"/>
      <c r="W130" s="177"/>
      <c r="X130" s="177"/>
      <c r="Y130" s="177"/>
      <c r="Z130" s="177"/>
      <c r="AA130" s="177"/>
      <c r="AB130" s="177"/>
      <c r="AC130" s="177"/>
      <c r="AD130" s="177"/>
      <c r="AE130" s="177"/>
      <c r="AF130" s="177"/>
      <c r="AG130" s="177"/>
      <c r="AH130" s="177"/>
      <c r="AI130" s="177"/>
      <c r="AJ130" s="177"/>
      <c r="AK130" s="177"/>
      <c r="AL130" s="177"/>
      <c r="AM130" s="177"/>
      <c r="AN130" s="177"/>
      <c r="AO130" s="177"/>
      <c r="AP130" s="177"/>
      <c r="AQ130" s="177"/>
      <c r="AR130" s="177"/>
      <c r="AS130" s="177"/>
      <c r="AT130" s="177"/>
      <c r="AU130" s="177"/>
      <c r="AV130" s="177"/>
      <c r="AW130" s="177"/>
      <c r="AX130" s="177"/>
      <c r="AY130" s="177"/>
      <c r="AZ130" s="177"/>
      <c r="BA130" s="177"/>
      <c r="BB130" s="177"/>
      <c r="BC130" s="177"/>
      <c r="BD130" s="177"/>
      <c r="BE130" s="177"/>
      <c r="BF130" s="177"/>
      <c r="BG130" s="177"/>
      <c r="BH130" s="177"/>
      <c r="BI130" s="177"/>
      <c r="BJ130" s="177"/>
      <c r="BK130"/>
      <c r="BL130"/>
      <c r="BM130"/>
      <c r="BN130"/>
      <c r="BO130"/>
      <c r="BP130"/>
      <c r="BQ130"/>
      <c r="BR130"/>
      <c r="BS130"/>
      <c r="BT130"/>
      <c r="BU130"/>
      <c r="CF130" s="209"/>
      <c r="CG130" s="222"/>
    </row>
    <row r="131" spans="1:125" s="2" customFormat="1" hidden="1" x14ac:dyDescent="0.25">
      <c r="A131"/>
      <c r="B131" s="164"/>
      <c r="C131"/>
      <c r="D131" s="177"/>
      <c r="E131" s="177"/>
      <c r="F131" s="177"/>
      <c r="G131" s="177"/>
      <c r="H131" s="177"/>
      <c r="I131" s="177"/>
      <c r="J131" s="177"/>
      <c r="K131" s="177"/>
      <c r="L131" s="177"/>
      <c r="M131" s="177"/>
      <c r="N131" s="177"/>
      <c r="O131" s="177"/>
      <c r="P131" s="177"/>
      <c r="Q131" s="177"/>
      <c r="R131" s="177"/>
      <c r="S131" s="177"/>
      <c r="T131" s="177"/>
      <c r="U131" s="177"/>
      <c r="V131" s="177"/>
      <c r="W131" s="177"/>
      <c r="X131" s="177"/>
      <c r="Y131" s="177"/>
      <c r="Z131" s="177"/>
      <c r="AA131" s="177"/>
      <c r="AB131" s="177"/>
      <c r="AC131" s="177"/>
      <c r="AD131" s="177"/>
      <c r="AE131" s="177"/>
      <c r="AF131" s="177"/>
      <c r="AG131" s="177"/>
      <c r="AH131" s="177"/>
      <c r="AI131" s="177"/>
      <c r="AJ131" s="177"/>
      <c r="AK131" s="177"/>
      <c r="AL131" s="177"/>
      <c r="AM131" s="177"/>
      <c r="AN131" s="177"/>
      <c r="AO131" s="177"/>
      <c r="AP131" s="177"/>
      <c r="AQ131" s="177"/>
      <c r="AR131" s="177"/>
      <c r="AS131" s="177"/>
      <c r="AT131" s="177"/>
      <c r="AU131" s="177"/>
      <c r="AV131" s="177"/>
      <c r="AW131" s="177"/>
      <c r="AX131" s="177"/>
      <c r="AY131" s="177"/>
      <c r="AZ131" s="177"/>
      <c r="BA131" s="177"/>
      <c r="BB131" s="177"/>
      <c r="BC131" s="177"/>
      <c r="BD131" s="177"/>
      <c r="BE131" s="177"/>
      <c r="BF131" s="177"/>
      <c r="BG131" s="177"/>
      <c r="BH131" s="177"/>
      <c r="BI131" s="177"/>
      <c r="BJ131" s="177"/>
      <c r="BK131"/>
      <c r="BL131" s="19"/>
      <c r="BM131" s="14">
        <f>IF(AND($DD131=0,$DM131=0),0,IF(AND($CQ131=0,$CZ131=0,DE131&lt;&gt;0),DE131, IF(AND(BL131&lt;CG131,$CF131&lt;&gt;$Z131,BX131=$CG131),BX131+$Z131-$CF131,BX131)))</f>
        <v>0</v>
      </c>
      <c r="BN131" s="14">
        <f>IF(AND($DD131=0,$DM131=0),0,IF(AND($CQ131=0,$CZ131=0,DF131&lt;&gt;0),DF131, IF(AND(BM131&lt;CG131,$CF131&lt;&gt;$Z131,BY131=$CG131),BY131+$Z131-$CF131,BY131)))</f>
        <v>0</v>
      </c>
      <c r="BO131" s="14">
        <f>IF(AND($DD131=0,$DM131=0),0,IF(AND($CQ131=0,$CZ131=0,DG131&lt;&gt;0),DG131, IF(AND(BN131&lt;CG131,$CF131&lt;&gt;$Z131,BZ131=$CG131),BZ131+$Z131-$CF131,BZ131)))</f>
        <v>0</v>
      </c>
      <c r="BP131" s="14">
        <f>IF(AND($DD131=0,$DM131=0),0,IF(AND($CQ131=0,$CZ131=0,DH131&lt;&gt;0),DH131, IF(AND(BO131&lt;CG131,$CF131&lt;&gt;$Z131,CA131=$CG131),CA131+$Z131-$CF131,CA131)))</f>
        <v>0</v>
      </c>
      <c r="BQ131" s="14">
        <f>IF(AND($DD131=0,$DM131=0),0,IF(AND($CQ131=0,$CZ131=0,DI131&lt;&gt;0),DI131, IF(AND(BP131&lt;CG131,$CF131&lt;&gt;$Z131,CB131=$CG131),CB131+$Z131-$CF131,CB131)))</f>
        <v>0</v>
      </c>
      <c r="BR131" s="14">
        <f>IF(AND($DD131=0,$DM131=0),0,IF(AND($CQ131=0,$CZ131=0,DJ131&lt;&gt;0),DJ131, IF(AND(BQ131&lt;CG131,$CF131&lt;&gt;$Z131,CC131=$CG131),CC131+$Z131-$CF131,CC131)))</f>
        <v>0</v>
      </c>
      <c r="BS131" s="14">
        <f>IF(AND($DD131=0,$DM131=0),0,IF(AND($CQ131=0,$CZ131=0,DK131&lt;&gt;0),DK131, IF(AND(BR131&lt;CG131,$CF131&lt;&gt;$Z131,CD131=$CG131),CD131+$Z131-$CF131,CD131)))</f>
        <v>0</v>
      </c>
      <c r="BT131" s="14">
        <f>IF(AND($DD131=0,$DM131=0),0,IF(AND($CQ131=0,$CZ131=0,DL131&lt;&gt;0),DL131, IF(AND(BS131&lt;CG131,$CF131&lt;&gt;$Z131,CE131=$CG131),CE131+$Z131-$CF131,CE131)))</f>
        <v>0</v>
      </c>
      <c r="BU131" s="81">
        <f>SUM(BM131:BT131)</f>
        <v>0</v>
      </c>
      <c r="BX131" s="14">
        <f>IF($DD131=0,0,ROUND(4*($Z131-$DM131)*SUM(AE131:AE131)/$DD131,0)/4)+DE131+DN131</f>
        <v>0</v>
      </c>
      <c r="BY131" s="14">
        <f>IF($DD131=0,0,ROUND(4*($Z131-$DM131)*SUM(AI131:AI131)/$DD131,0)/4)+DF131+DO131</f>
        <v>0</v>
      </c>
      <c r="BZ131" s="14">
        <f>IF($DD131=0,0,ROUND(4*($Z131-$DM131)*SUM(AM131:AM131)/$DD131,0)/4)+DG131+DP131</f>
        <v>0</v>
      </c>
      <c r="CA131" s="14">
        <f>IF($DD131=0,0,ROUND(4*($Z131-$DM131)*SUM(AQ131:AQ131)/$DD131,0)/4)+DH131++DQ131</f>
        <v>0</v>
      </c>
      <c r="CB131" s="14">
        <f>IF($DD131=0,0,ROUND(4*($Z131-$DM131)*SUM(AU131:AU131)/$DD131,0)/4)+DI131+DR131</f>
        <v>0</v>
      </c>
      <c r="CC131" s="14">
        <f>IF($DD131=0,0,ROUND(4*($Z131-$DM131)*(SUM(AY131:AY131))/$DD131,0)/4)+DJ131+DS131</f>
        <v>0</v>
      </c>
      <c r="CD131" s="14">
        <f>IF($DD131=0,0,ROUND(4*($Z131-$DM131)*(SUM(BC131:BC131))/$DD131,0)/4)+DK131+DT131</f>
        <v>0</v>
      </c>
      <c r="CE131" s="14">
        <f>IF($DD131=0,0,ROUND(4*($Z131-$DM131)*(SUM(BG131:BG131))/$DD131,0)/4)+DL131+DU131</f>
        <v>0</v>
      </c>
      <c r="CF131" s="213">
        <f>SUM(BX131:CE131)</f>
        <v>0</v>
      </c>
      <c r="CG131" s="227">
        <f>MAX(BX131:CE131)</f>
        <v>0</v>
      </c>
      <c r="DD131" s="66">
        <f>SUM($AE131:$AE131)+SUM($AI131:$AI131)+SUM($AM131:$AM131)+SUM($AQ131:$AQ131)+SUM($AU131:$AU131)+SUM($AY131:$AY131)+SUM($BC131:$BC131)+SUM($BG131:$BG131)</f>
        <v>0</v>
      </c>
      <c r="DE131" s="95">
        <f>IF($P131=1,BQ$6,0)+IF($Q131=1,BM$6,0)</f>
        <v>0</v>
      </c>
      <c r="DF131" s="95">
        <f>IF(($P131)=2,BQ$6,0)+IF(($Q131)=2,BM$6,0)</f>
        <v>0</v>
      </c>
      <c r="DG131" s="95">
        <f>IF(($P131)=3,BQ$6,0)+IF(($Q131)=3,BM$6,0)</f>
        <v>0</v>
      </c>
      <c r="DH131" s="95">
        <f>IF(($P131)=4,BQ$6,0)+IF(($Q131)=4,BM$6,0)</f>
        <v>0</v>
      </c>
      <c r="DI131" s="95">
        <f>IF(($P131)=5,BQ$6,0)+IF(($Q131)=5,BM$6,0)</f>
        <v>0</v>
      </c>
      <c r="DJ131" s="95">
        <f>IF(($P131)=6,BQ$6,0)+IF(($Q131)=6,BM$6,0)</f>
        <v>0</v>
      </c>
      <c r="DK131" s="95">
        <f>IF(($P131)=7,BQ$6,0)+IF(($Q131)=7,BM$6,0)</f>
        <v>0</v>
      </c>
      <c r="DL131" s="95">
        <f>IF(($P131)=8,BQ$6,0)+IF(($Q131)=8,BM$6,0)</f>
        <v>0</v>
      </c>
      <c r="DM131" s="67">
        <f>SUM(DE131:DL131)</f>
        <v>0</v>
      </c>
    </row>
    <row r="132" spans="1:125" s="2" customFormat="1" hidden="1" x14ac:dyDescent="0.25">
      <c r="A132"/>
      <c r="B132" s="164"/>
      <c r="C132"/>
      <c r="D132" s="177"/>
      <c r="E132" s="177"/>
      <c r="F132" s="177"/>
      <c r="G132" s="177"/>
      <c r="H132" s="177"/>
      <c r="I132" s="177"/>
      <c r="J132" s="177"/>
      <c r="K132" s="177"/>
      <c r="L132" s="177"/>
      <c r="M132" s="177"/>
      <c r="N132" s="177"/>
      <c r="O132" s="177"/>
      <c r="P132" s="177"/>
      <c r="Q132" s="177"/>
      <c r="R132" s="177"/>
      <c r="S132" s="177"/>
      <c r="T132" s="177"/>
      <c r="U132" s="177"/>
      <c r="V132" s="177"/>
      <c r="W132" s="177"/>
      <c r="X132" s="177"/>
      <c r="Y132" s="177"/>
      <c r="Z132" s="177"/>
      <c r="AA132" s="177"/>
      <c r="AB132" s="177"/>
      <c r="AC132" s="177"/>
      <c r="AD132" s="177"/>
      <c r="AE132" s="177"/>
      <c r="AF132" s="177"/>
      <c r="AG132" s="177"/>
      <c r="AH132" s="177"/>
      <c r="AI132" s="177"/>
      <c r="AJ132" s="177"/>
      <c r="AK132" s="177"/>
      <c r="AL132" s="177"/>
      <c r="AM132" s="177"/>
      <c r="AN132" s="177"/>
      <c r="AO132" s="177"/>
      <c r="AP132" s="177"/>
      <c r="AQ132" s="177"/>
      <c r="AR132" s="177"/>
      <c r="AS132" s="177"/>
      <c r="AT132" s="177"/>
      <c r="AU132" s="177"/>
      <c r="AV132" s="177"/>
      <c r="AW132" s="177"/>
      <c r="AX132" s="177"/>
      <c r="AY132" s="177"/>
      <c r="AZ132" s="177"/>
      <c r="BA132" s="177"/>
      <c r="BB132" s="177"/>
      <c r="BC132" s="177"/>
      <c r="BD132" s="177"/>
      <c r="BE132" s="177"/>
      <c r="BF132" s="177"/>
      <c r="BG132" s="177"/>
      <c r="BH132" s="177"/>
      <c r="BI132" s="177"/>
      <c r="BJ132" s="177"/>
      <c r="BK132"/>
      <c r="BL132" s="19"/>
      <c r="BM132" s="14">
        <f>IF(AND($DD132=0,$DM132=0),0,IF(AND($CQ132=0,$CZ132=0,DE132&lt;&gt;0),DE132, IF(AND(BL132&lt;CG132,$CF132&lt;&gt;$Z132,BX132=$CG132),BX132+$Z132-$CF132,BX132)))</f>
        <v>0</v>
      </c>
      <c r="BN132" s="14">
        <f>IF(AND($DD132=0,$DM132=0),0,IF(AND($CQ132=0,$CZ132=0,DF132&lt;&gt;0),DF132, IF(AND(BM132&lt;CG132,$CF132&lt;&gt;$Z132,BY132=$CG132),BY132+$Z132-$CF132,BY132)))</f>
        <v>0</v>
      </c>
      <c r="BO132" s="14">
        <f>IF(AND($DD132=0,$DM132=0),0,IF(AND($CQ132=0,$CZ132=0,DG132&lt;&gt;0),DG132, IF(AND(BN132&lt;CG132,$CF132&lt;&gt;$Z132,BZ132=$CG132),BZ132+$Z132-$CF132,BZ132)))</f>
        <v>0</v>
      </c>
      <c r="BP132" s="14">
        <f>IF(AND($DD132=0,$DM132=0),0,IF(AND($CQ132=0,$CZ132=0,DH132&lt;&gt;0),DH132, IF(AND(BO132&lt;CG132,$CF132&lt;&gt;$Z132,CA132=$CG132),CA132+$Z132-$CF132,CA132)))</f>
        <v>0</v>
      </c>
      <c r="BQ132" s="14">
        <f>IF(AND($DD132=0,$DM132=0),0,IF(AND($CQ132=0,$CZ132=0,DI132&lt;&gt;0),DI132, IF(AND(BP132&lt;CG132,$CF132&lt;&gt;$Z132,CB132=$CG132),CB132+$Z132-$CF132,CB132)))</f>
        <v>0</v>
      </c>
      <c r="BR132" s="14">
        <f>IF(AND($DD132=0,$DM132=0),0,IF(AND($CQ132=0,$CZ132=0,DJ132&lt;&gt;0),DJ132, IF(AND(BQ132&lt;CG132,$CF132&lt;&gt;$Z132,CC132=$CG132),CC132+$Z132-$CF132,CC132)))</f>
        <v>0</v>
      </c>
      <c r="BS132" s="14">
        <f>IF(AND($DD132=0,$DM132=0),0,IF(AND($CQ132=0,$CZ132=0,DK132&lt;&gt;0),DK132, IF(AND(BR132&lt;CG132,$CF132&lt;&gt;$Z132,CD132=$CG132),CD132+$Z132-$CF132,CD132)))</f>
        <v>0</v>
      </c>
      <c r="BT132" s="14">
        <f>IF(AND($DD132=0,$DM132=0),0,IF(AND($CQ132=0,$CZ132=0,DL132&lt;&gt;0),DL132, IF(AND(BS132&lt;CG132,$CF132&lt;&gt;$Z132,CE132=$CG132),CE132+$Z132-$CF132,CE132)))</f>
        <v>0</v>
      </c>
      <c r="BU132" s="81">
        <f>SUM(BM132:BT132)</f>
        <v>0</v>
      </c>
      <c r="BX132" s="14">
        <f>IF($DD132=0,0,ROUND(4*($Z132-$DM132)*SUM(AE132:AE132)/$DD132,0)/4)+DE132+DN132</f>
        <v>0</v>
      </c>
      <c r="BY132" s="14">
        <f>IF($DD132=0,0,ROUND(4*($Z132-$DM132)*SUM(AI132:AI132)/$DD132,0)/4)+DF132+DO132</f>
        <v>0</v>
      </c>
      <c r="BZ132" s="14">
        <f>IF($DD132=0,0,ROUND(4*($Z132-$DM132)*SUM(AM132:AM132)/$DD132,0)/4)+DG132+DP132</f>
        <v>0</v>
      </c>
      <c r="CA132" s="14">
        <f>IF($DD132=0,0,ROUND(4*($Z132-$DM132)*SUM(AQ132:AQ132)/$DD132,0)/4)+DH132++DQ132</f>
        <v>0</v>
      </c>
      <c r="CB132" s="14">
        <f>IF($DD132=0,0,ROUND(4*($Z132-$DM132)*SUM(AU132:AU132)/$DD132,0)/4)+DI132+DR132</f>
        <v>0</v>
      </c>
      <c r="CC132" s="14">
        <f>IF($DD132=0,0,ROUND(4*($Z132-$DM132)*(SUM(AY132:AY132))/$DD132,0)/4)+DJ132+DS132</f>
        <v>0</v>
      </c>
      <c r="CD132" s="14">
        <f>IF($DD132=0,0,ROUND(4*($Z132-$DM132)*(SUM(BC132:BC132))/$DD132,0)/4)+DK132+DT132</f>
        <v>0</v>
      </c>
      <c r="CE132" s="14">
        <f>IF($DD132=0,0,ROUND(4*($Z132-$DM132)*(SUM(BG132:BG132))/$DD132,0)/4)+DL132+DU132</f>
        <v>0</v>
      </c>
      <c r="CF132" s="213">
        <f>SUM(BX132:CE132)</f>
        <v>0</v>
      </c>
      <c r="CG132" s="227">
        <f>MAX(BX132:CE132)</f>
        <v>0</v>
      </c>
      <c r="DD132" s="66">
        <f>SUM($AE132:$AE132)+SUM($AI132:$AI132)+SUM($AM132:$AM132)+SUM($AQ132:$AQ132)+SUM($AU132:$AU132)+SUM($AY132:$AY132)+SUM($BC132:$BC132)+SUM($BG132:$BG132)</f>
        <v>0</v>
      </c>
      <c r="DE132" s="95">
        <f>IF($P132=1,BQ$6,0)+IF($Q132=1,BM$6,0)</f>
        <v>0</v>
      </c>
      <c r="DF132" s="95">
        <f>IF(($P132)=2,BQ$6,0)+IF(($Q132)=2,BM$6,0)</f>
        <v>0</v>
      </c>
      <c r="DG132" s="95">
        <f>IF(($P132)=3,BQ$6,0)+IF(($Q132)=3,BM$6,0)</f>
        <v>0</v>
      </c>
      <c r="DH132" s="95">
        <f>IF(($P132)=4,BQ$6,0)+IF(($Q132)=4,BM$6,0)</f>
        <v>0</v>
      </c>
      <c r="DI132" s="95">
        <f>IF(($P132)=5,BQ$6,0)+IF(($Q132)=5,BM$6,0)</f>
        <v>0</v>
      </c>
      <c r="DJ132" s="95">
        <f>IF(($P132)=6,BQ$6,0)+IF(($Q132)=6,BM$6,0)</f>
        <v>0</v>
      </c>
      <c r="DK132" s="95">
        <f>IF(($P132)=7,BQ$6,0)+IF(($Q132)=7,BM$6,0)</f>
        <v>0</v>
      </c>
      <c r="DL132" s="95">
        <f>IF(($P132)=8,BQ$6,0)+IF(($Q132)=8,BM$6,0)</f>
        <v>0</v>
      </c>
      <c r="DM132" s="67">
        <f>SUM(DE132:DL132)</f>
        <v>0</v>
      </c>
    </row>
    <row r="133" spans="1:125" s="2" customFormat="1" hidden="1" x14ac:dyDescent="0.25">
      <c r="A133"/>
      <c r="B133" s="164"/>
      <c r="C133"/>
      <c r="D133" s="177"/>
      <c r="E133" s="177"/>
      <c r="F133" s="177"/>
      <c r="G133" s="177"/>
      <c r="H133" s="177"/>
      <c r="I133" s="177"/>
      <c r="J133" s="177"/>
      <c r="K133" s="177"/>
      <c r="L133" s="177"/>
      <c r="M133" s="177"/>
      <c r="N133" s="177"/>
      <c r="O133" s="177"/>
      <c r="P133" s="177"/>
      <c r="Q133" s="177"/>
      <c r="R133" s="177"/>
      <c r="S133" s="177"/>
      <c r="T133" s="177"/>
      <c r="U133" s="177"/>
      <c r="V133" s="177"/>
      <c r="W133" s="177"/>
      <c r="X133" s="177"/>
      <c r="Y133" s="177"/>
      <c r="Z133" s="177"/>
      <c r="AA133" s="177"/>
      <c r="AB133" s="177"/>
      <c r="AC133" s="177"/>
      <c r="AD133" s="177"/>
      <c r="AE133" s="177"/>
      <c r="AF133" s="177"/>
      <c r="AG133" s="177"/>
      <c r="AH133" s="177"/>
      <c r="AI133" s="177"/>
      <c r="AJ133" s="177"/>
      <c r="AK133" s="177"/>
      <c r="AL133" s="177"/>
      <c r="AM133" s="177"/>
      <c r="AN133" s="177"/>
      <c r="AO133" s="177"/>
      <c r="AP133" s="177"/>
      <c r="AQ133" s="177"/>
      <c r="AR133" s="177"/>
      <c r="AS133" s="177"/>
      <c r="AT133" s="177"/>
      <c r="AU133" s="177"/>
      <c r="AV133" s="177"/>
      <c r="AW133" s="177"/>
      <c r="AX133" s="177"/>
      <c r="AY133" s="177"/>
      <c r="AZ133" s="177"/>
      <c r="BA133" s="177"/>
      <c r="BB133" s="177"/>
      <c r="BC133" s="177"/>
      <c r="BD133" s="177"/>
      <c r="BE133" s="177"/>
      <c r="BF133" s="177"/>
      <c r="BG133" s="177"/>
      <c r="BH133" s="177"/>
      <c r="BI133" s="177"/>
      <c r="BJ133" s="177"/>
      <c r="BK133"/>
      <c r="BL133" s="19"/>
      <c r="BM133" s="14">
        <f>IF(AND($DD133=0,$DM133=0),0,IF(AND($CQ133=0,$CZ133=0,DE133&lt;&gt;0),DE133, IF(AND(BL133&lt;CG133,$CF133&lt;&gt;$Z133,BX133=$CG133),BX133+$Z133-$CF133,BX133)))</f>
        <v>0</v>
      </c>
      <c r="BN133" s="14">
        <f>IF(AND($DD133=0,$DM133=0),0,IF(AND($CQ133=0,$CZ133=0,DF133&lt;&gt;0),DF133, IF(AND(BM133&lt;CG133,$CF133&lt;&gt;$Z133,BY133=$CG133),BY133+$Z133-$CF133,BY133)))</f>
        <v>0</v>
      </c>
      <c r="BO133" s="14">
        <f>IF(AND($DD133=0,$DM133=0),0,IF(AND($CQ133=0,$CZ133=0,DG133&lt;&gt;0),DG133, IF(AND(BN133&lt;CG133,$CF133&lt;&gt;$Z133,BZ133=$CG133),BZ133+$Z133-$CF133,BZ133)))</f>
        <v>0</v>
      </c>
      <c r="BP133" s="14">
        <f>IF(AND($DD133=0,$DM133=0),0,IF(AND($CQ133=0,$CZ133=0,DH133&lt;&gt;0),DH133, IF(AND(BO133&lt;CG133,$CF133&lt;&gt;$Z133,CA133=$CG133),CA133+$Z133-$CF133,CA133)))</f>
        <v>0</v>
      </c>
      <c r="BQ133" s="14">
        <f>IF(AND($DD133=0,$DM133=0),0,IF(AND($CQ133=0,$CZ133=0,DI133&lt;&gt;0),DI133, IF(AND(BP133&lt;CG133,$CF133&lt;&gt;$Z133,CB133=$CG133),CB133+$Z133-$CF133,CB133)))</f>
        <v>0</v>
      </c>
      <c r="BR133" s="14">
        <f>IF(AND($DD133=0,$DM133=0),0,IF(AND($CQ133=0,$CZ133=0,DJ133&lt;&gt;0),DJ133, IF(AND(BQ133&lt;CG133,$CF133&lt;&gt;$Z133,CC133=$CG133),CC133+$Z133-$CF133,CC133)))</f>
        <v>0</v>
      </c>
      <c r="BS133" s="14">
        <f>IF(AND($DD133=0,$DM133=0),0,IF(AND($CQ133=0,$CZ133=0,DK133&lt;&gt;0),DK133, IF(AND(BR133&lt;CG133,$CF133&lt;&gt;$Z133,CD133=$CG133),CD133+$Z133-$CF133,CD133)))</f>
        <v>0</v>
      </c>
      <c r="BT133" s="14">
        <f>IF(AND($DD133=0,$DM133=0),0,IF(AND($CQ133=0,$CZ133=0,DL133&lt;&gt;0),DL133, IF(AND(BS133&lt;CG133,$CF133&lt;&gt;$Z133,CE133=$CG133),CE133+$Z133-$CF133,CE133)))</f>
        <v>0</v>
      </c>
      <c r="BU133" s="81">
        <f>SUM(BM133:BT133)</f>
        <v>0</v>
      </c>
      <c r="BX133" s="14">
        <f>IF($DD133=0,0,ROUND(4*($Z133-$DM133)*SUM(AE133:AE133)/$DD133,0)/4)+DE133+DN133</f>
        <v>0</v>
      </c>
      <c r="BY133" s="14">
        <f>IF($DD133=0,0,ROUND(4*($Z133-$DM133)*SUM(AI133:AI133)/$DD133,0)/4)+DF133+DO133</f>
        <v>0</v>
      </c>
      <c r="BZ133" s="14">
        <f>IF($DD133=0,0,ROUND(4*($Z133-$DM133)*SUM(AM133:AM133)/$DD133,0)/4)+DG133+DP133</f>
        <v>0</v>
      </c>
      <c r="CA133" s="14">
        <f>IF($DD133=0,0,ROUND(4*($Z133-$DM133)*SUM(AQ133:AQ133)/$DD133,0)/4)+DH133++DQ133</f>
        <v>0</v>
      </c>
      <c r="CB133" s="14">
        <f>IF($DD133=0,0,ROUND(4*($Z133-$DM133)*SUM(AU133:AU133)/$DD133,0)/4)+DI133+DR133</f>
        <v>0</v>
      </c>
      <c r="CC133" s="14">
        <f>IF($DD133=0,0,ROUND(4*($Z133-$DM133)*(SUM(AY133:AY133))/$DD133,0)/4)+DJ133+DS133</f>
        <v>0</v>
      </c>
      <c r="CD133" s="14">
        <f>IF($DD133=0,0,ROUND(4*($Z133-$DM133)*(SUM(BC133:BC133))/$DD133,0)/4)+DK133+DT133</f>
        <v>0</v>
      </c>
      <c r="CE133" s="14">
        <f>IF($DD133=0,0,ROUND(4*($Z133-$DM133)*(SUM(BG133:BG133))/$DD133,0)/4)+DL133+DU133</f>
        <v>0</v>
      </c>
      <c r="CF133" s="213">
        <f>SUM(BX133:CE133)</f>
        <v>0</v>
      </c>
      <c r="CG133" s="227">
        <f>MAX(BX133:CE133)</f>
        <v>0</v>
      </c>
      <c r="DD133" s="66">
        <f>SUM($AE133:$AE133)+SUM($AI133:$AI133)+SUM($AM133:$AM133)+SUM($AQ133:$AQ133)+SUM($AU133:$AU133)+SUM($AY133:$AY133)+SUM($BC133:$BC133)+SUM($BG133:$BG133)</f>
        <v>0</v>
      </c>
      <c r="DE133" s="95">
        <f>IF($P133=1,BQ$6,0)+IF($Q133=1,BM$6,0)</f>
        <v>0</v>
      </c>
      <c r="DF133" s="95">
        <f>IF(($P133)=2,BQ$6,0)+IF(($Q133)=2,BM$6,0)</f>
        <v>0</v>
      </c>
      <c r="DG133" s="95">
        <f>IF(($P133)=3,BQ$6,0)+IF(($Q133)=3,BM$6,0)</f>
        <v>0</v>
      </c>
      <c r="DH133" s="95">
        <f>IF(($P133)=4,BQ$6,0)+IF(($Q133)=4,BM$6,0)</f>
        <v>0</v>
      </c>
      <c r="DI133" s="95">
        <f>IF(($P133)=5,BQ$6,0)+IF(($Q133)=5,BM$6,0)</f>
        <v>0</v>
      </c>
      <c r="DJ133" s="95">
        <f>IF(($P133)=6,BQ$6,0)+IF(($Q133)=6,BM$6,0)</f>
        <v>0</v>
      </c>
      <c r="DK133" s="95">
        <f>IF(($P133)=7,BQ$6,0)+IF(($Q133)=7,BM$6,0)</f>
        <v>0</v>
      </c>
      <c r="DL133" s="95">
        <f>IF(($P133)=8,BQ$6,0)+IF(($Q133)=8,BM$6,0)</f>
        <v>0</v>
      </c>
      <c r="DM133" s="67">
        <f>SUM(DE133:DL133)</f>
        <v>0</v>
      </c>
    </row>
    <row r="134" spans="1:125" s="19" customFormat="1" ht="13.5" hidden="1" customHeight="1" x14ac:dyDescent="0.25">
      <c r="A134"/>
      <c r="B134" s="164"/>
      <c r="C134"/>
      <c r="D134" s="177"/>
      <c r="E134" s="177"/>
      <c r="F134" s="177"/>
      <c r="G134" s="177"/>
      <c r="H134" s="177"/>
      <c r="I134" s="177"/>
      <c r="J134" s="177"/>
      <c r="K134" s="177"/>
      <c r="L134" s="177"/>
      <c r="M134" s="177"/>
      <c r="N134" s="177"/>
      <c r="O134" s="177"/>
      <c r="P134" s="177"/>
      <c r="Q134" s="177"/>
      <c r="R134" s="177"/>
      <c r="S134" s="177"/>
      <c r="T134" s="177"/>
      <c r="U134" s="177"/>
      <c r="V134" s="177"/>
      <c r="W134" s="177"/>
      <c r="X134" s="177"/>
      <c r="Y134" s="177"/>
      <c r="Z134" s="177"/>
      <c r="AA134" s="177"/>
      <c r="AB134" s="177"/>
      <c r="AC134" s="177"/>
      <c r="AD134" s="177"/>
      <c r="AE134" s="177"/>
      <c r="AF134" s="177"/>
      <c r="AG134" s="177"/>
      <c r="AH134" s="177"/>
      <c r="AI134" s="177"/>
      <c r="AJ134" s="177"/>
      <c r="AK134" s="177"/>
      <c r="AL134" s="177"/>
      <c r="AM134" s="177"/>
      <c r="AN134" s="177"/>
      <c r="AO134" s="177"/>
      <c r="AP134" s="177"/>
      <c r="AQ134" s="177"/>
      <c r="AR134" s="177"/>
      <c r="AS134" s="177"/>
      <c r="AT134" s="177"/>
      <c r="AU134" s="177"/>
      <c r="AV134" s="177"/>
      <c r="AW134" s="177"/>
      <c r="AX134" s="177"/>
      <c r="AY134" s="177"/>
      <c r="AZ134" s="177"/>
      <c r="BA134" s="177"/>
      <c r="BB134" s="177"/>
      <c r="BC134" s="177"/>
      <c r="BD134" s="177"/>
      <c r="BE134" s="177"/>
      <c r="BF134" s="177"/>
      <c r="BG134" s="177"/>
      <c r="BH134" s="177"/>
      <c r="BI134" s="177"/>
      <c r="BJ134" s="177"/>
      <c r="BK134"/>
      <c r="BM134" s="83">
        <f t="shared" ref="BM134:BU134" si="883">SUM(BM131:BM133)</f>
        <v>0</v>
      </c>
      <c r="BN134" s="83">
        <f t="shared" si="883"/>
        <v>0</v>
      </c>
      <c r="BO134" s="83">
        <f t="shared" si="883"/>
        <v>0</v>
      </c>
      <c r="BP134" s="83">
        <f t="shared" si="883"/>
        <v>0</v>
      </c>
      <c r="BQ134" s="83">
        <f t="shared" si="883"/>
        <v>0</v>
      </c>
      <c r="BR134" s="83">
        <f t="shared" si="883"/>
        <v>0</v>
      </c>
      <c r="BS134" s="83">
        <f t="shared" si="883"/>
        <v>0</v>
      </c>
      <c r="BT134" s="83">
        <f t="shared" si="883"/>
        <v>0</v>
      </c>
      <c r="BU134" s="83">
        <f t="shared" si="883"/>
        <v>0</v>
      </c>
      <c r="BV134" s="24"/>
      <c r="BW134" s="24"/>
      <c r="BX134" s="51">
        <f t="shared" ref="BX134:CF134" si="884">SUM(BX131:BX133)</f>
        <v>0</v>
      </c>
      <c r="BY134" s="51">
        <f t="shared" si="884"/>
        <v>0</v>
      </c>
      <c r="BZ134" s="51">
        <f t="shared" si="884"/>
        <v>0</v>
      </c>
      <c r="CA134" s="51">
        <f t="shared" si="884"/>
        <v>0</v>
      </c>
      <c r="CB134" s="51">
        <f t="shared" si="884"/>
        <v>0</v>
      </c>
      <c r="CC134" s="51">
        <f t="shared" si="884"/>
        <v>0</v>
      </c>
      <c r="CD134" s="51">
        <f t="shared" si="884"/>
        <v>0</v>
      </c>
      <c r="CE134" s="51">
        <f t="shared" si="884"/>
        <v>0</v>
      </c>
      <c r="CF134" s="219">
        <f t="shared" si="884"/>
        <v>0</v>
      </c>
      <c r="CG134" s="229"/>
    </row>
    <row r="135" spans="1:125" s="2" customFormat="1" ht="21" customHeight="1" x14ac:dyDescent="0.2">
      <c r="A135" s="13"/>
      <c r="B135" s="165"/>
      <c r="C135" s="689" t="s">
        <v>27</v>
      </c>
      <c r="D135" s="689"/>
      <c r="E135" s="689"/>
      <c r="F135" s="689"/>
      <c r="G135" s="689"/>
      <c r="H135" s="689"/>
      <c r="I135" s="689"/>
      <c r="J135" s="689"/>
      <c r="K135" s="689"/>
      <c r="L135" s="689"/>
      <c r="M135" s="689"/>
      <c r="N135" s="689"/>
      <c r="O135" s="689"/>
      <c r="P135" s="689"/>
      <c r="Q135" s="689"/>
      <c r="R135" s="689"/>
      <c r="S135" s="689"/>
      <c r="T135" s="689"/>
      <c r="U135" s="689"/>
      <c r="V135" s="689"/>
      <c r="W135" s="690"/>
      <c r="X135" s="690"/>
      <c r="Y135" s="690"/>
      <c r="Z135" s="690"/>
      <c r="AA135" s="690"/>
      <c r="AB135" s="690"/>
      <c r="AC135" s="690"/>
      <c r="AD135" s="690"/>
      <c r="AE135" s="689"/>
      <c r="AF135" s="689"/>
      <c r="AG135" s="689"/>
      <c r="AH135" s="689"/>
      <c r="AI135" s="689"/>
      <c r="AJ135" s="689"/>
      <c r="AK135" s="689"/>
      <c r="AL135" s="689"/>
      <c r="AM135" s="689"/>
      <c r="AN135" s="689"/>
      <c r="AO135" s="689"/>
      <c r="AP135" s="689"/>
      <c r="AQ135" s="689"/>
      <c r="AR135" s="207"/>
      <c r="AS135" s="207"/>
      <c r="AT135" s="173"/>
      <c r="AU135" s="173"/>
      <c r="AV135" s="173"/>
      <c r="AW135" s="173"/>
      <c r="AX135" s="173"/>
      <c r="AY135" s="173"/>
      <c r="AZ135" s="173"/>
      <c r="BA135" s="173"/>
      <c r="BB135" s="173"/>
      <c r="BC135" s="173"/>
      <c r="BD135" s="173"/>
      <c r="BE135" s="173"/>
      <c r="BF135" s="173"/>
      <c r="BG135" s="173"/>
      <c r="BH135" s="173"/>
      <c r="BI135" s="173"/>
      <c r="BJ135" s="173"/>
      <c r="BK135" s="24"/>
      <c r="CF135" s="209"/>
      <c r="CG135" s="222"/>
    </row>
    <row r="136" spans="1:125" s="2" customFormat="1" ht="13.5" customHeight="1" x14ac:dyDescent="0.25">
      <c r="A136" s="55"/>
      <c r="B136" s="166" t="s">
        <v>28</v>
      </c>
      <c r="C136" s="68"/>
      <c r="D136" s="190"/>
      <c r="E136" s="190"/>
      <c r="F136" s="190"/>
      <c r="G136" s="190"/>
      <c r="H136" s="190"/>
      <c r="I136" s="190"/>
      <c r="J136" s="190"/>
      <c r="K136" s="190"/>
      <c r="L136" s="190"/>
      <c r="M136" s="190"/>
      <c r="N136" s="190"/>
      <c r="O136" s="190"/>
      <c r="P136" s="190"/>
      <c r="Q136" s="190"/>
      <c r="R136" s="191"/>
      <c r="S136" s="192"/>
      <c r="T136" s="192"/>
      <c r="U136" s="177"/>
      <c r="V136" s="177"/>
      <c r="W136" s="679" t="s">
        <v>191</v>
      </c>
      <c r="X136" s="679"/>
      <c r="Y136" s="679"/>
      <c r="Z136" s="679"/>
      <c r="AA136" s="679"/>
      <c r="AB136" s="679"/>
      <c r="AC136" s="679"/>
      <c r="AD136" s="679"/>
      <c r="AE136" s="623">
        <f t="shared" ref="AE136" si="885">(AE103+AF103+AG103)/AE9</f>
        <v>18.470588235294116</v>
      </c>
      <c r="AF136" s="623"/>
      <c r="AG136" s="623"/>
      <c r="AH136" s="624"/>
      <c r="AI136" s="623">
        <f t="shared" ref="AI136" si="886">(AI103+AJ103+AK103)/AI9</f>
        <v>14.823529411764707</v>
      </c>
      <c r="AJ136" s="623"/>
      <c r="AK136" s="623"/>
      <c r="AL136" s="624"/>
      <c r="AM136" s="623">
        <f>(AM103+AN103+AO103)/AM9</f>
        <v>11.529411764705882</v>
      </c>
      <c r="AN136" s="623"/>
      <c r="AO136" s="623"/>
      <c r="AP136" s="624"/>
      <c r="AQ136" s="623">
        <f>(AQ103+AR103+AS103)/AQ9</f>
        <v>12.352941176470589</v>
      </c>
      <c r="AR136" s="623"/>
      <c r="AS136" s="623"/>
      <c r="AT136" s="624"/>
      <c r="AU136" s="623">
        <f>(AU103+AV103+AW103)/AU9</f>
        <v>9.0588235294117645</v>
      </c>
      <c r="AV136" s="623"/>
      <c r="AW136" s="623"/>
      <c r="AX136" s="624"/>
      <c r="AY136" s="623">
        <f>(AY103+AZ103+BA103)/AY9</f>
        <v>9.882352941176471</v>
      </c>
      <c r="AZ136" s="623"/>
      <c r="BA136" s="623"/>
      <c r="BB136" s="624"/>
      <c r="BC136" s="623">
        <f>(BC103+BD103+BE103)/BC9</f>
        <v>9.882352941176471</v>
      </c>
      <c r="BD136" s="623"/>
      <c r="BE136" s="623"/>
      <c r="BF136" s="624"/>
      <c r="BG136" s="623">
        <f>IF(BG9&gt;0,(BG103+BH103+BI103)/BG9,0)</f>
        <v>3.2941176470588234</v>
      </c>
      <c r="BH136" s="623"/>
      <c r="BI136" s="623"/>
      <c r="BJ136" s="624"/>
      <c r="BK136" s="21"/>
      <c r="BL136" s="19"/>
      <c r="BM136" s="725" t="s">
        <v>88</v>
      </c>
      <c r="BN136" s="725"/>
      <c r="BO136" s="725"/>
      <c r="BP136" s="725"/>
      <c r="BQ136" s="725"/>
      <c r="BR136" s="725"/>
      <c r="BS136" s="725"/>
      <c r="BT136" s="725"/>
      <c r="BU136" s="19"/>
      <c r="BX136" s="686"/>
      <c r="BY136" s="686"/>
      <c r="BZ136" s="686"/>
      <c r="CA136" s="686"/>
      <c r="CB136" s="686"/>
      <c r="CC136" s="686"/>
      <c r="CD136" s="686"/>
      <c r="CE136" s="686"/>
      <c r="CF136" s="209"/>
      <c r="CG136" s="222"/>
      <c r="CH136"/>
      <c r="CI136"/>
      <c r="CJ136"/>
      <c r="CK136"/>
      <c r="CL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</row>
    <row r="137" spans="1:125" s="2" customFormat="1" ht="12.75" customHeight="1" x14ac:dyDescent="0.25">
      <c r="A137" s="22" t="s">
        <v>1</v>
      </c>
      <c r="B137" s="673" t="s">
        <v>29</v>
      </c>
      <c r="C137" s="673"/>
      <c r="D137" s="603" t="s">
        <v>2</v>
      </c>
      <c r="E137" s="604"/>
      <c r="F137" s="604"/>
      <c r="G137" s="604"/>
      <c r="H137" s="604"/>
      <c r="I137" s="604"/>
      <c r="J137" s="604"/>
      <c r="K137" s="604"/>
      <c r="L137" s="605"/>
      <c r="M137" s="621" t="s">
        <v>30</v>
      </c>
      <c r="N137" s="604"/>
      <c r="O137" s="604"/>
      <c r="P137" s="622"/>
      <c r="Q137" s="621" t="s">
        <v>31</v>
      </c>
      <c r="R137" s="604"/>
      <c r="S137" s="604"/>
      <c r="T137" s="622"/>
      <c r="U137" s="177"/>
      <c r="V137" s="177"/>
      <c r="W137" s="674" t="s">
        <v>234</v>
      </c>
      <c r="X137" s="675"/>
      <c r="Y137" s="680"/>
      <c r="Z137" s="676" t="s">
        <v>241</v>
      </c>
      <c r="AA137" s="681"/>
      <c r="AB137" s="681"/>
      <c r="AC137" s="682"/>
      <c r="AD137" s="174">
        <f>DD80</f>
        <v>0</v>
      </c>
      <c r="AE137" s="631">
        <f>DE80</f>
        <v>0</v>
      </c>
      <c r="AF137" s="632"/>
      <c r="AG137" s="632"/>
      <c r="AH137" s="633"/>
      <c r="AI137" s="631">
        <f>DF80</f>
        <v>0</v>
      </c>
      <c r="AJ137" s="632"/>
      <c r="AK137" s="632"/>
      <c r="AL137" s="633"/>
      <c r="AM137" s="631">
        <f>DG80</f>
        <v>0</v>
      </c>
      <c r="AN137" s="632"/>
      <c r="AO137" s="632"/>
      <c r="AP137" s="633"/>
      <c r="AQ137" s="631">
        <f>DH80</f>
        <v>0</v>
      </c>
      <c r="AR137" s="632"/>
      <c r="AS137" s="632"/>
      <c r="AT137" s="633"/>
      <c r="AU137" s="631">
        <f>DI80</f>
        <v>0</v>
      </c>
      <c r="AV137" s="632"/>
      <c r="AW137" s="632"/>
      <c r="AX137" s="633"/>
      <c r="AY137" s="631">
        <f>DJ80</f>
        <v>0</v>
      </c>
      <c r="AZ137" s="632"/>
      <c r="BA137" s="632"/>
      <c r="BB137" s="633"/>
      <c r="BC137" s="631">
        <f>DK80</f>
        <v>0</v>
      </c>
      <c r="BD137" s="632"/>
      <c r="BE137" s="632"/>
      <c r="BF137" s="633"/>
      <c r="BG137" s="631">
        <f>DL80</f>
        <v>0</v>
      </c>
      <c r="BH137" s="632"/>
      <c r="BI137" s="632"/>
      <c r="BJ137" s="633"/>
      <c r="BK137" s="21"/>
      <c r="BL137"/>
      <c r="BM137" s="80">
        <f t="shared" ref="BM137:BT137" si="887">CR69+CR126+CR88</f>
        <v>4</v>
      </c>
      <c r="BN137" s="80">
        <f t="shared" si="887"/>
        <v>4</v>
      </c>
      <c r="BO137" s="80">
        <f t="shared" si="887"/>
        <v>4</v>
      </c>
      <c r="BP137" s="80">
        <f t="shared" si="887"/>
        <v>5</v>
      </c>
      <c r="BQ137" s="80">
        <f t="shared" si="887"/>
        <v>3</v>
      </c>
      <c r="BR137" s="80">
        <f t="shared" si="887"/>
        <v>4</v>
      </c>
      <c r="BS137" s="80">
        <f t="shared" si="887"/>
        <v>4</v>
      </c>
      <c r="BT137" s="80">
        <f t="shared" si="887"/>
        <v>4</v>
      </c>
      <c r="BU137" s="83">
        <f>SUM(BM137:BT137)</f>
        <v>32</v>
      </c>
      <c r="BX137"/>
      <c r="BY137"/>
      <c r="BZ137"/>
      <c r="CA137"/>
      <c r="CB137"/>
      <c r="CC137"/>
      <c r="CD137"/>
      <c r="CE137"/>
      <c r="CF137" s="209"/>
      <c r="CG137" s="222"/>
      <c r="CH137"/>
      <c r="CI137"/>
      <c r="CJ137"/>
      <c r="CK137"/>
      <c r="CL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</row>
    <row r="138" spans="1:125" s="2" customFormat="1" x14ac:dyDescent="0.25">
      <c r="A138" s="141">
        <v>1</v>
      </c>
      <c r="B138" s="628" t="str">
        <f>B83</f>
        <v>Переддипломна</v>
      </c>
      <c r="C138" s="628"/>
      <c r="D138" s="597" t="str">
        <f>MID(CONCATENATE(D83,IF($DA83&gt;1,",",""),E83,IF($DA83&gt;1,",",""),F83,IF($DA83&gt;1,",",""),G83,IF($DA83&gt;1,",",""),H83,IF($DA83&gt;1,",",""),I83,IF($DA83&gt;1,",",""),J83,IF($DA83&gt;1,",",""),K83,IF($DA83&gt;1,",",""),M83,IF($DA83&gt;1,",",""),N83,IF($DA83&gt;1,",",""),O83,IF($DA83&gt;1,",","")),1,1)</f>
        <v>8</v>
      </c>
      <c r="E138" s="598"/>
      <c r="F138" s="598"/>
      <c r="G138" s="598"/>
      <c r="H138" s="598"/>
      <c r="I138" s="598"/>
      <c r="J138" s="598"/>
      <c r="K138" s="598"/>
      <c r="L138" s="599"/>
      <c r="M138" s="629">
        <f>IF(B83&lt;&gt;"",Z83/1.5,0)</f>
        <v>3</v>
      </c>
      <c r="N138" s="630"/>
      <c r="O138" s="630"/>
      <c r="P138" s="630"/>
      <c r="Q138" s="672">
        <f>IF(B83&lt;&gt;"",Z83,0)</f>
        <v>4.5</v>
      </c>
      <c r="R138" s="630"/>
      <c r="S138" s="630"/>
      <c r="T138" s="630"/>
      <c r="U138" s="177"/>
      <c r="V138" s="177"/>
      <c r="W138" s="257"/>
      <c r="X138" s="258"/>
      <c r="Y138" s="259"/>
      <c r="Z138" s="676" t="s">
        <v>242</v>
      </c>
      <c r="AA138" s="681"/>
      <c r="AB138" s="681"/>
      <c r="AC138" s="682"/>
      <c r="AD138" s="175">
        <f>DM80</f>
        <v>3</v>
      </c>
      <c r="AE138" s="631">
        <f>DN80</f>
        <v>0</v>
      </c>
      <c r="AF138" s="632"/>
      <c r="AG138" s="632"/>
      <c r="AH138" s="633"/>
      <c r="AI138" s="631">
        <f>DO80</f>
        <v>0</v>
      </c>
      <c r="AJ138" s="632"/>
      <c r="AK138" s="632"/>
      <c r="AL138" s="633"/>
      <c r="AM138" s="631">
        <f>DP80</f>
        <v>0</v>
      </c>
      <c r="AN138" s="632"/>
      <c r="AO138" s="632"/>
      <c r="AP138" s="633"/>
      <c r="AQ138" s="631">
        <f>DQ80</f>
        <v>0</v>
      </c>
      <c r="AR138" s="632"/>
      <c r="AS138" s="632"/>
      <c r="AT138" s="633"/>
      <c r="AU138" s="631">
        <f>DR80</f>
        <v>0</v>
      </c>
      <c r="AV138" s="632"/>
      <c r="AW138" s="632"/>
      <c r="AX138" s="633"/>
      <c r="AY138" s="631">
        <f>DS80</f>
        <v>1</v>
      </c>
      <c r="AZ138" s="632"/>
      <c r="BA138" s="632"/>
      <c r="BB138" s="633"/>
      <c r="BC138" s="631">
        <f>DT80</f>
        <v>1</v>
      </c>
      <c r="BD138" s="632"/>
      <c r="BE138" s="632"/>
      <c r="BF138" s="633"/>
      <c r="BG138" s="631">
        <f>DU80</f>
        <v>1</v>
      </c>
      <c r="BH138" s="632"/>
      <c r="BI138" s="632"/>
      <c r="BJ138" s="633"/>
      <c r="BK138" s="21"/>
      <c r="BL138"/>
      <c r="BM138"/>
      <c r="BN138"/>
      <c r="BO138"/>
      <c r="BP138"/>
      <c r="BQ138"/>
      <c r="BR138"/>
      <c r="BS138"/>
      <c r="BT138"/>
      <c r="BU138" s="19"/>
      <c r="BX138"/>
      <c r="BY138"/>
      <c r="BZ138"/>
      <c r="CA138"/>
      <c r="CB138"/>
      <c r="CC138"/>
      <c r="CD138"/>
      <c r="CE138"/>
      <c r="CF138" s="209"/>
      <c r="CG138" s="222"/>
      <c r="CH138"/>
      <c r="CI138"/>
      <c r="CJ138"/>
      <c r="CK138"/>
      <c r="CL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</row>
    <row r="139" spans="1:125" s="2" customFormat="1" x14ac:dyDescent="0.25">
      <c r="A139" s="141">
        <v>2</v>
      </c>
      <c r="B139" s="628">
        <f>B84</f>
        <v>0</v>
      </c>
      <c r="C139" s="628"/>
      <c r="D139" s="597" t="str">
        <f>MID(CONCATENATE(D84,IF($DA84&gt;1,",",""),E84,IF($DA84&gt;1,",",""),F84,IF($DA84&gt;1,",",""),G84,IF($DA84&gt;1,",",""),H84,IF($DA84&gt;1,",",""),I84,IF($DA84&gt;1,",",""),J84,IF($DA84&gt;1,",",""),K84,IF($DA84&gt;1,",",""),M84,IF($DA84&gt;1,",",""),N84,IF($DA84&gt;1,",",""),O84,IF($DA84&gt;1,",","")),1,1)</f>
        <v/>
      </c>
      <c r="E139" s="598"/>
      <c r="F139" s="598"/>
      <c r="G139" s="598"/>
      <c r="H139" s="598"/>
      <c r="I139" s="598"/>
      <c r="J139" s="598"/>
      <c r="K139" s="598"/>
      <c r="L139" s="599"/>
      <c r="M139" s="629">
        <f>IF(B84&lt;&gt;"",Z84/1.5,0)</f>
        <v>0</v>
      </c>
      <c r="N139" s="630"/>
      <c r="O139" s="630"/>
      <c r="P139" s="630"/>
      <c r="Q139" s="672">
        <f>IF(B84&lt;&gt;"",Z84,0)</f>
        <v>0</v>
      </c>
      <c r="R139" s="630"/>
      <c r="S139" s="630"/>
      <c r="T139" s="630"/>
      <c r="U139" s="177"/>
      <c r="V139" s="177"/>
      <c r="W139" s="257"/>
      <c r="X139" s="258"/>
      <c r="Y139" s="259"/>
      <c r="Z139" s="676" t="s">
        <v>243</v>
      </c>
      <c r="AA139" s="681"/>
      <c r="AB139" s="681"/>
      <c r="AC139" s="682"/>
      <c r="AD139" s="175">
        <f ca="1">SUM(BM154:BT154)</f>
        <v>0</v>
      </c>
      <c r="AE139" s="631">
        <f ca="1">BM154</f>
        <v>0</v>
      </c>
      <c r="AF139" s="632"/>
      <c r="AG139" s="632"/>
      <c r="AH139" s="633"/>
      <c r="AI139" s="631">
        <f ca="1">BN154</f>
        <v>0</v>
      </c>
      <c r="AJ139" s="632"/>
      <c r="AK139" s="632"/>
      <c r="AL139" s="633"/>
      <c r="AM139" s="631">
        <f ca="1">BO154</f>
        <v>0</v>
      </c>
      <c r="AN139" s="632"/>
      <c r="AO139" s="632"/>
      <c r="AP139" s="633"/>
      <c r="AQ139" s="631">
        <f ca="1">BP154</f>
        <v>0</v>
      </c>
      <c r="AR139" s="632"/>
      <c r="AS139" s="632"/>
      <c r="AT139" s="633"/>
      <c r="AU139" s="631">
        <f ca="1">BQ154</f>
        <v>0</v>
      </c>
      <c r="AV139" s="632"/>
      <c r="AW139" s="632"/>
      <c r="AX139" s="633"/>
      <c r="AY139" s="631">
        <f ca="1">BR154</f>
        <v>0</v>
      </c>
      <c r="AZ139" s="632"/>
      <c r="BA139" s="632"/>
      <c r="BB139" s="633"/>
      <c r="BC139" s="631">
        <f ca="1">BS154</f>
        <v>0</v>
      </c>
      <c r="BD139" s="632"/>
      <c r="BE139" s="632"/>
      <c r="BF139" s="633"/>
      <c r="BG139" s="631">
        <f ca="1">BT154</f>
        <v>0</v>
      </c>
      <c r="BH139" s="632"/>
      <c r="BI139" s="632"/>
      <c r="BJ139" s="633"/>
      <c r="BK139" s="21"/>
      <c r="BL139"/>
      <c r="BM139" s="669" t="s">
        <v>110</v>
      </c>
      <c r="BN139" s="669"/>
      <c r="BO139" s="669"/>
      <c r="BP139" s="669"/>
      <c r="BQ139" s="669"/>
      <c r="BR139" s="669"/>
      <c r="BS139" s="669"/>
      <c r="BT139" s="669"/>
      <c r="BU139" s="19"/>
      <c r="BX139"/>
      <c r="BY139"/>
      <c r="BZ139"/>
      <c r="CA139"/>
      <c r="CB139"/>
      <c r="CC139"/>
      <c r="CD139"/>
      <c r="CE139"/>
      <c r="CF139" s="209"/>
      <c r="CG139" s="222"/>
      <c r="CH139"/>
      <c r="CI139"/>
      <c r="CJ139"/>
      <c r="CK139"/>
      <c r="CL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</row>
    <row r="140" spans="1:125" s="2" customFormat="1" x14ac:dyDescent="0.25">
      <c r="A140" s="141">
        <v>3</v>
      </c>
      <c r="B140" s="628">
        <f>B85</f>
        <v>0</v>
      </c>
      <c r="C140" s="628"/>
      <c r="D140" s="597" t="str">
        <f>MID(CONCATENATE(D85,IF($DA85&gt;1,",",""),E85,IF($DA85&gt;1,",",""),F85,IF($DA85&gt;1,",",""),G85,IF($DA85&gt;1,",",""),H85,IF($DA85&gt;1,",",""),I85,IF($DA85&gt;1,",",""),J85,IF($DA85&gt;1,",",""),K85,IF($DA85&gt;1,",",""),M85,IF($DA85&gt;1,",",""),N85,IF($DA85&gt;1,",",""),O85,IF($DA85&gt;1,",","")),1,1)</f>
        <v/>
      </c>
      <c r="E140" s="598"/>
      <c r="F140" s="598"/>
      <c r="G140" s="598"/>
      <c r="H140" s="598"/>
      <c r="I140" s="598"/>
      <c r="J140" s="598"/>
      <c r="K140" s="598"/>
      <c r="L140" s="599"/>
      <c r="M140" s="629">
        <f>IF(B85&lt;&gt;"",Z85/1.5,0)</f>
        <v>0</v>
      </c>
      <c r="N140" s="630"/>
      <c r="O140" s="630"/>
      <c r="P140" s="630"/>
      <c r="Q140" s="672">
        <f>IF(B85&lt;&gt;"",Z85,0)</f>
        <v>0</v>
      </c>
      <c r="R140" s="630"/>
      <c r="S140" s="630"/>
      <c r="T140" s="630"/>
      <c r="U140" s="177"/>
      <c r="V140" s="177"/>
      <c r="W140" s="257"/>
      <c r="X140" s="258"/>
      <c r="Y140" s="259"/>
      <c r="Z140" s="676" t="s">
        <v>244</v>
      </c>
      <c r="AA140" s="681"/>
      <c r="AB140" s="681"/>
      <c r="AC140" s="682"/>
      <c r="AD140" s="176">
        <f>SUM(AE140:BG140)</f>
        <v>31</v>
      </c>
      <c r="AE140" s="625">
        <f>BM140</f>
        <v>5</v>
      </c>
      <c r="AF140" s="626"/>
      <c r="AG140" s="626"/>
      <c r="AH140" s="627"/>
      <c r="AI140" s="625">
        <f>BN140</f>
        <v>5</v>
      </c>
      <c r="AJ140" s="626"/>
      <c r="AK140" s="626"/>
      <c r="AL140" s="627"/>
      <c r="AM140" s="625">
        <f>BO140</f>
        <v>4</v>
      </c>
      <c r="AN140" s="626"/>
      <c r="AO140" s="626"/>
      <c r="AP140" s="627"/>
      <c r="AQ140" s="625">
        <f>BP140</f>
        <v>4</v>
      </c>
      <c r="AR140" s="626"/>
      <c r="AS140" s="626"/>
      <c r="AT140" s="627"/>
      <c r="AU140" s="625">
        <f>BQ140</f>
        <v>4</v>
      </c>
      <c r="AV140" s="626"/>
      <c r="AW140" s="626"/>
      <c r="AX140" s="627"/>
      <c r="AY140" s="625">
        <f>BR140</f>
        <v>4</v>
      </c>
      <c r="AZ140" s="626"/>
      <c r="BA140" s="626"/>
      <c r="BB140" s="627"/>
      <c r="BC140" s="625">
        <f>BS140</f>
        <v>4</v>
      </c>
      <c r="BD140" s="626"/>
      <c r="BE140" s="626"/>
      <c r="BF140" s="627"/>
      <c r="BG140" s="625">
        <f>BT140</f>
        <v>1</v>
      </c>
      <c r="BH140" s="626"/>
      <c r="BI140" s="626"/>
      <c r="BJ140" s="627"/>
      <c r="BK140" s="21"/>
      <c r="BL140"/>
      <c r="BM140" s="80">
        <f t="shared" ref="BM140:BT140" si="888">CI69+CI126</f>
        <v>5</v>
      </c>
      <c r="BN140" s="80">
        <f t="shared" si="888"/>
        <v>5</v>
      </c>
      <c r="BO140" s="80">
        <f t="shared" si="888"/>
        <v>4</v>
      </c>
      <c r="BP140" s="80">
        <f t="shared" si="888"/>
        <v>4</v>
      </c>
      <c r="BQ140" s="80">
        <f t="shared" si="888"/>
        <v>4</v>
      </c>
      <c r="BR140" s="80">
        <f t="shared" si="888"/>
        <v>4</v>
      </c>
      <c r="BS140" s="80">
        <f t="shared" si="888"/>
        <v>4</v>
      </c>
      <c r="BT140" s="80">
        <f t="shared" si="888"/>
        <v>1</v>
      </c>
      <c r="BU140" s="83">
        <f>SUM(BM140:BT140)</f>
        <v>31</v>
      </c>
      <c r="BX140"/>
      <c r="BY140"/>
      <c r="BZ140"/>
      <c r="CA140"/>
      <c r="CB140"/>
      <c r="CC140"/>
      <c r="CD140"/>
      <c r="CE140"/>
      <c r="CF140" s="209"/>
      <c r="CG140" s="222"/>
      <c r="CH140"/>
      <c r="CI140"/>
      <c r="CJ140"/>
      <c r="CK140"/>
      <c r="CL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</row>
    <row r="141" spans="1:125" s="2" customFormat="1" ht="12.75" customHeight="1" x14ac:dyDescent="0.25">
      <c r="A141" s="141">
        <v>4</v>
      </c>
      <c r="B141" s="628">
        <f>B86</f>
        <v>0</v>
      </c>
      <c r="C141" s="628"/>
      <c r="D141" s="597" t="str">
        <f>MID(CONCATENATE(D86,IF($DA86&gt;1,",",""),E86,IF($DA86&gt;1,",",""),F86,IF($DA86&gt;1,",",""),G86,IF($DA86&gt;1,",",""),H86,IF($DA86&gt;1,",",""),I86,IF($DA86&gt;1,",",""),J86,IF($DA86&gt;1,",",""),K86,IF($DA86&gt;1,",",""),M86,IF($DA86&gt;1,",",""),N86,IF($DA86&gt;1,",",""),O86,IF($DA86&gt;1,",","")),1,1)</f>
        <v/>
      </c>
      <c r="E141" s="598"/>
      <c r="F141" s="598"/>
      <c r="G141" s="598"/>
      <c r="H141" s="598"/>
      <c r="I141" s="598"/>
      <c r="J141" s="598"/>
      <c r="K141" s="598"/>
      <c r="L141" s="599"/>
      <c r="M141" s="629">
        <f>IF(B86&lt;&gt;"",Z86/1.5,0)</f>
        <v>0</v>
      </c>
      <c r="N141" s="630"/>
      <c r="O141" s="630"/>
      <c r="P141" s="630"/>
      <c r="Q141" s="672">
        <f>IF(B86&lt;&gt;"",Z86,0)</f>
        <v>0</v>
      </c>
      <c r="R141" s="630"/>
      <c r="S141" s="630"/>
      <c r="T141" s="630"/>
      <c r="U141" s="177"/>
      <c r="V141" s="177"/>
      <c r="W141" s="260"/>
      <c r="X141" s="261"/>
      <c r="Y141" s="262"/>
      <c r="Z141" s="676" t="s">
        <v>245</v>
      </c>
      <c r="AA141" s="681"/>
      <c r="AB141" s="681"/>
      <c r="AC141" s="682"/>
      <c r="AD141" s="176">
        <f>SUM(AE141:BG141)</f>
        <v>32</v>
      </c>
      <c r="AE141" s="625">
        <f>BM137</f>
        <v>4</v>
      </c>
      <c r="AF141" s="626"/>
      <c r="AG141" s="626"/>
      <c r="AH141" s="627"/>
      <c r="AI141" s="625">
        <f>BN137</f>
        <v>4</v>
      </c>
      <c r="AJ141" s="626"/>
      <c r="AK141" s="626"/>
      <c r="AL141" s="627"/>
      <c r="AM141" s="625">
        <f>BO137</f>
        <v>4</v>
      </c>
      <c r="AN141" s="626"/>
      <c r="AO141" s="626"/>
      <c r="AP141" s="627"/>
      <c r="AQ141" s="625">
        <f>BP137</f>
        <v>5</v>
      </c>
      <c r="AR141" s="626"/>
      <c r="AS141" s="626"/>
      <c r="AT141" s="627"/>
      <c r="AU141" s="625">
        <f>BQ137</f>
        <v>3</v>
      </c>
      <c r="AV141" s="626"/>
      <c r="AW141" s="626"/>
      <c r="AX141" s="627"/>
      <c r="AY141" s="625">
        <f>BR137</f>
        <v>4</v>
      </c>
      <c r="AZ141" s="626"/>
      <c r="BA141" s="626"/>
      <c r="BB141" s="627"/>
      <c r="BC141" s="625">
        <f>BS137</f>
        <v>4</v>
      </c>
      <c r="BD141" s="626"/>
      <c r="BE141" s="626"/>
      <c r="BF141" s="627"/>
      <c r="BG141" s="625">
        <f>BT137</f>
        <v>4</v>
      </c>
      <c r="BH141" s="626"/>
      <c r="BI141" s="626"/>
      <c r="BJ141" s="627"/>
      <c r="BK141" s="21"/>
      <c r="BL141"/>
      <c r="BM141" s="670" t="s">
        <v>111</v>
      </c>
      <c r="BN141" s="670"/>
      <c r="BO141" s="670"/>
      <c r="BP141" s="670"/>
      <c r="BQ141" s="670"/>
      <c r="BR141" s="670"/>
      <c r="BS141" s="670"/>
      <c r="BT141" s="670"/>
      <c r="BU141" s="19"/>
      <c r="BX141"/>
      <c r="BY141"/>
      <c r="BZ141"/>
      <c r="CA141"/>
      <c r="CB141"/>
      <c r="CC141"/>
      <c r="CD141"/>
      <c r="CE141"/>
      <c r="CF141" s="209"/>
      <c r="CG141" s="222"/>
      <c r="CH141"/>
      <c r="CI141"/>
      <c r="CJ141"/>
      <c r="CK141"/>
      <c r="CL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</row>
    <row r="142" spans="1:125" s="2" customFormat="1" ht="13.5" customHeight="1" x14ac:dyDescent="0.25">
      <c r="A142" s="141">
        <v>5</v>
      </c>
      <c r="B142" s="628">
        <f>B87</f>
        <v>0</v>
      </c>
      <c r="C142" s="628"/>
      <c r="D142" s="597" t="str">
        <f>MID(CONCATENATE(D87,IF($DA87&gt;1,",",""),E87,IF($DA87&gt;1,",",""),F87,IF($DA87&gt;1,",",""),G87,IF($DA87&gt;1,",",""),H87,IF($DA87&gt;1,",",""),I87,IF($DA87&gt;1,",",""),J87,IF($DA87&gt;1,",",""),K87,IF($DA87&gt;1,",",""),M87,IF($DA87&gt;1,",",""),N87,IF($DA87&gt;1,",",""),O87,IF($DA87&gt;1,",","")),1,1)</f>
        <v/>
      </c>
      <c r="E142" s="598"/>
      <c r="F142" s="598"/>
      <c r="G142" s="598"/>
      <c r="H142" s="598"/>
      <c r="I142" s="598"/>
      <c r="J142" s="598"/>
      <c r="K142" s="598"/>
      <c r="L142" s="599"/>
      <c r="M142" s="629">
        <f>IF(B87&lt;&gt;"",Z87/1.5,0)</f>
        <v>0</v>
      </c>
      <c r="N142" s="630"/>
      <c r="O142" s="630"/>
      <c r="P142" s="630"/>
      <c r="Q142" s="672">
        <f>IF(B87&lt;&gt;"",Z87,0)</f>
        <v>0</v>
      </c>
      <c r="R142" s="630"/>
      <c r="S142" s="630"/>
      <c r="T142" s="630"/>
      <c r="U142" s="177"/>
      <c r="V142" s="177"/>
      <c r="W142" s="674" t="s">
        <v>235</v>
      </c>
      <c r="X142" s="675"/>
      <c r="Y142" s="675"/>
      <c r="Z142" s="675"/>
      <c r="AA142" s="676" t="s">
        <v>237</v>
      </c>
      <c r="AB142" s="677"/>
      <c r="AC142" s="677"/>
      <c r="AD142" s="678"/>
      <c r="AE142" s="606">
        <f t="shared" ref="AE142" si="889">AH129</f>
        <v>30</v>
      </c>
      <c r="AF142" s="607"/>
      <c r="AG142" s="607"/>
      <c r="AH142" s="608"/>
      <c r="AI142" s="606">
        <f t="shared" ref="AI142" si="890">AL129</f>
        <v>30</v>
      </c>
      <c r="AJ142" s="607"/>
      <c r="AK142" s="607"/>
      <c r="AL142" s="608"/>
      <c r="AM142" s="606">
        <f>AP129</f>
        <v>30</v>
      </c>
      <c r="AN142" s="607"/>
      <c r="AO142" s="607"/>
      <c r="AP142" s="608"/>
      <c r="AQ142" s="606">
        <f>AT129</f>
        <v>30</v>
      </c>
      <c r="AR142" s="607"/>
      <c r="AS142" s="607"/>
      <c r="AT142" s="608"/>
      <c r="AU142" s="606">
        <f>AX129</f>
        <v>30</v>
      </c>
      <c r="AV142" s="607"/>
      <c r="AW142" s="607"/>
      <c r="AX142" s="608"/>
      <c r="AY142" s="606">
        <f>BB129</f>
        <v>30</v>
      </c>
      <c r="AZ142" s="607"/>
      <c r="BA142" s="607"/>
      <c r="BB142" s="608"/>
      <c r="BC142" s="606">
        <f>BF129</f>
        <v>30</v>
      </c>
      <c r="BD142" s="607"/>
      <c r="BE142" s="607"/>
      <c r="BF142" s="608"/>
      <c r="BG142" s="606">
        <f>BJ129</f>
        <v>30</v>
      </c>
      <c r="BH142" s="607"/>
      <c r="BI142" s="607"/>
      <c r="BJ142" s="608"/>
      <c r="BK142" s="21"/>
      <c r="BL142"/>
      <c r="BM142" s="97">
        <f>DE80</f>
        <v>0</v>
      </c>
      <c r="BN142" s="97">
        <f t="shared" ref="BN142:BT142" si="891">DF80</f>
        <v>0</v>
      </c>
      <c r="BO142" s="97">
        <f t="shared" si="891"/>
        <v>0</v>
      </c>
      <c r="BP142" s="97">
        <f t="shared" si="891"/>
        <v>0</v>
      </c>
      <c r="BQ142" s="97">
        <f t="shared" si="891"/>
        <v>0</v>
      </c>
      <c r="BR142" s="97">
        <f t="shared" si="891"/>
        <v>0</v>
      </c>
      <c r="BS142" s="97">
        <f t="shared" si="891"/>
        <v>0</v>
      </c>
      <c r="BT142" s="97">
        <f t="shared" si="891"/>
        <v>0</v>
      </c>
      <c r="BU142" s="83">
        <f>SUM(BM142:BT142)</f>
        <v>0</v>
      </c>
      <c r="BX142"/>
      <c r="BY142"/>
      <c r="BZ142"/>
      <c r="CA142"/>
      <c r="CB142"/>
      <c r="CC142"/>
      <c r="CD142"/>
      <c r="CE142"/>
      <c r="CF142" s="209"/>
      <c r="CG142" s="222"/>
      <c r="CH142"/>
      <c r="CI142"/>
      <c r="CJ142"/>
      <c r="CK142"/>
      <c r="CL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</row>
    <row r="143" spans="1:125" s="2" customFormat="1" ht="12.75" customHeight="1" x14ac:dyDescent="0.25">
      <c r="A143"/>
      <c r="B143" s="600" t="s">
        <v>38</v>
      </c>
      <c r="C143" s="601"/>
      <c r="D143" s="601"/>
      <c r="E143" s="601"/>
      <c r="F143" s="601"/>
      <c r="G143" s="601"/>
      <c r="H143" s="601"/>
      <c r="I143" s="601"/>
      <c r="J143" s="601"/>
      <c r="K143" s="601"/>
      <c r="L143" s="602"/>
      <c r="M143" s="629">
        <f>SUM(M138:P142)</f>
        <v>3</v>
      </c>
      <c r="N143" s="630"/>
      <c r="O143" s="630"/>
      <c r="P143" s="630"/>
      <c r="Q143" s="672">
        <f>SUM(Q137:T142)</f>
        <v>4.5</v>
      </c>
      <c r="R143" s="630"/>
      <c r="S143" s="630"/>
      <c r="T143" s="630"/>
      <c r="U143" s="177"/>
      <c r="V143" s="177"/>
      <c r="W143" s="263"/>
      <c r="X143" s="264"/>
      <c r="Y143" s="264"/>
      <c r="Z143" s="264"/>
      <c r="AA143" s="676" t="s">
        <v>238</v>
      </c>
      <c r="AB143" s="677"/>
      <c r="AC143" s="677"/>
      <c r="AD143" s="678"/>
      <c r="AE143" s="666">
        <f>AE142+AI142</f>
        <v>60</v>
      </c>
      <c r="AF143" s="667"/>
      <c r="AG143" s="667"/>
      <c r="AH143" s="667"/>
      <c r="AI143" s="667"/>
      <c r="AJ143" s="667"/>
      <c r="AK143" s="667"/>
      <c r="AL143" s="668"/>
      <c r="AM143" s="666">
        <f>AM142+AQ142</f>
        <v>60</v>
      </c>
      <c r="AN143" s="667"/>
      <c r="AO143" s="667"/>
      <c r="AP143" s="667"/>
      <c r="AQ143" s="667"/>
      <c r="AR143" s="667"/>
      <c r="AS143" s="667"/>
      <c r="AT143" s="668"/>
      <c r="AU143" s="666">
        <f>AU142+AY142</f>
        <v>60</v>
      </c>
      <c r="AV143" s="667"/>
      <c r="AW143" s="667"/>
      <c r="AX143" s="667"/>
      <c r="AY143" s="667"/>
      <c r="AZ143" s="667"/>
      <c r="BA143" s="667"/>
      <c r="BB143" s="668"/>
      <c r="BC143" s="666">
        <f>BC142+BG142</f>
        <v>60</v>
      </c>
      <c r="BD143" s="667"/>
      <c r="BE143" s="667"/>
      <c r="BF143" s="667"/>
      <c r="BG143" s="667"/>
      <c r="BH143" s="667"/>
      <c r="BI143" s="667"/>
      <c r="BJ143" s="668"/>
      <c r="BK143" s="21"/>
      <c r="BL143"/>
      <c r="BM143" s="670" t="s">
        <v>112</v>
      </c>
      <c r="BN143" s="670"/>
      <c r="BO143" s="670"/>
      <c r="BP143" s="670"/>
      <c r="BQ143" s="670"/>
      <c r="BR143" s="670"/>
      <c r="BS143" s="670"/>
      <c r="BT143" s="670"/>
      <c r="BU143" s="19"/>
      <c r="BX143"/>
      <c r="BY143"/>
      <c r="BZ143"/>
      <c r="CA143"/>
      <c r="CB143"/>
      <c r="CC143"/>
      <c r="CD143"/>
      <c r="CE143"/>
      <c r="CF143" s="209"/>
      <c r="CG143" s="222"/>
      <c r="CH143"/>
      <c r="CI143"/>
      <c r="CJ143"/>
      <c r="CK143"/>
      <c r="CL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</row>
    <row r="144" spans="1:125" s="2" customFormat="1" ht="12.75" customHeight="1" x14ac:dyDescent="0.25">
      <c r="A144"/>
      <c r="B144" s="353"/>
      <c r="C144"/>
      <c r="D144" s="177"/>
      <c r="E144" s="177"/>
      <c r="F144" s="177"/>
      <c r="G144" s="177"/>
      <c r="H144" s="177"/>
      <c r="I144" s="177"/>
      <c r="J144" s="177"/>
      <c r="K144" s="177"/>
      <c r="L144" s="177"/>
      <c r="M144" s="177"/>
      <c r="N144" s="177"/>
      <c r="O144" s="177"/>
      <c r="P144" s="177"/>
      <c r="Q144" s="177"/>
      <c r="R144" s="177"/>
      <c r="S144" s="177"/>
      <c r="T144" s="177"/>
      <c r="U144" s="177"/>
      <c r="V144" s="177"/>
      <c r="W144" s="702" t="s">
        <v>236</v>
      </c>
      <c r="X144" s="703"/>
      <c r="Y144" s="704"/>
      <c r="Z144" s="696" t="s">
        <v>239</v>
      </c>
      <c r="AA144" s="697"/>
      <c r="AB144" s="697"/>
      <c r="AC144" s="697"/>
      <c r="AD144" s="698"/>
      <c r="AE144" s="606">
        <f>AH126</f>
        <v>0</v>
      </c>
      <c r="AF144" s="607"/>
      <c r="AG144" s="607"/>
      <c r="AH144" s="608"/>
      <c r="AI144" s="606">
        <f>AL126</f>
        <v>0</v>
      </c>
      <c r="AJ144" s="607"/>
      <c r="AK144" s="607"/>
      <c r="AL144" s="608"/>
      <c r="AM144" s="606">
        <f>AP126</f>
        <v>10</v>
      </c>
      <c r="AN144" s="607"/>
      <c r="AO144" s="607"/>
      <c r="AP144" s="608"/>
      <c r="AQ144" s="606">
        <f>AT126</f>
        <v>10</v>
      </c>
      <c r="AR144" s="607"/>
      <c r="AS144" s="607"/>
      <c r="AT144" s="608"/>
      <c r="AU144" s="606">
        <f>AX126</f>
        <v>10</v>
      </c>
      <c r="AV144" s="607"/>
      <c r="AW144" s="607"/>
      <c r="AX144" s="608"/>
      <c r="AY144" s="606">
        <f>BB126</f>
        <v>10</v>
      </c>
      <c r="AZ144" s="607"/>
      <c r="BA144" s="607"/>
      <c r="BB144" s="608"/>
      <c r="BC144" s="606">
        <f>BF126</f>
        <v>10</v>
      </c>
      <c r="BD144" s="607"/>
      <c r="BE144" s="607"/>
      <c r="BF144" s="608"/>
      <c r="BG144" s="606">
        <f>BJ126</f>
        <v>10</v>
      </c>
      <c r="BH144" s="607"/>
      <c r="BI144" s="607"/>
      <c r="BJ144" s="608"/>
      <c r="BK144" s="21"/>
      <c r="BL144"/>
      <c r="BM144" s="244"/>
      <c r="BN144" s="244"/>
      <c r="BO144" s="244"/>
      <c r="BP144" s="244"/>
      <c r="BQ144" s="244"/>
      <c r="BR144" s="244"/>
      <c r="BS144" s="244"/>
      <c r="BT144" s="244"/>
      <c r="BU144" s="19"/>
      <c r="BX144"/>
      <c r="BY144"/>
      <c r="BZ144"/>
      <c r="CA144"/>
      <c r="CB144"/>
      <c r="CC144"/>
      <c r="CD144"/>
      <c r="CE144"/>
      <c r="CF144" s="209"/>
      <c r="CG144" s="222"/>
      <c r="CH144"/>
      <c r="CI144"/>
      <c r="CJ144"/>
      <c r="CK144"/>
      <c r="CL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</row>
    <row r="145" spans="1:256" s="2" customFormat="1" ht="12.75" customHeight="1" x14ac:dyDescent="0.25">
      <c r="A145"/>
      <c r="B145" s="353"/>
      <c r="C145"/>
      <c r="D145" s="177"/>
      <c r="E145" s="177"/>
      <c r="F145" s="177"/>
      <c r="G145" s="177"/>
      <c r="H145" s="177"/>
      <c r="I145" s="177"/>
      <c r="J145" s="177"/>
      <c r="K145" s="177"/>
      <c r="L145" s="177"/>
      <c r="M145" s="177"/>
      <c r="N145" s="177"/>
      <c r="O145" s="177"/>
      <c r="P145" s="177"/>
      <c r="Q145" s="177"/>
      <c r="R145" s="177"/>
      <c r="S145" s="177"/>
      <c r="T145" s="177"/>
      <c r="U145" s="177"/>
      <c r="V145" s="177"/>
      <c r="W145" s="265"/>
      <c r="X145" s="266"/>
      <c r="Y145" s="267"/>
      <c r="Z145" s="699"/>
      <c r="AA145" s="700"/>
      <c r="AB145" s="700"/>
      <c r="AC145" s="700"/>
      <c r="AD145" s="701"/>
      <c r="AE145" s="716">
        <f>Z126</f>
        <v>60</v>
      </c>
      <c r="AF145" s="717"/>
      <c r="AG145" s="717"/>
      <c r="AH145" s="717"/>
      <c r="AI145" s="717"/>
      <c r="AJ145" s="717"/>
      <c r="AK145" s="717"/>
      <c r="AL145" s="717"/>
      <c r="AM145" s="717"/>
      <c r="AN145" s="717"/>
      <c r="AO145" s="717"/>
      <c r="AP145" s="717"/>
      <c r="AQ145" s="717"/>
      <c r="AR145" s="717"/>
      <c r="AS145" s="717"/>
      <c r="AT145" s="717"/>
      <c r="AU145" s="717"/>
      <c r="AV145" s="717"/>
      <c r="AW145" s="717"/>
      <c r="AX145" s="717"/>
      <c r="AY145" s="717"/>
      <c r="AZ145" s="717"/>
      <c r="BA145" s="717"/>
      <c r="BB145" s="717"/>
      <c r="BC145" s="717"/>
      <c r="BD145" s="717"/>
      <c r="BE145" s="717"/>
      <c r="BF145" s="717"/>
      <c r="BG145" s="717"/>
      <c r="BH145" s="717"/>
      <c r="BI145" s="717"/>
      <c r="BJ145" s="718"/>
      <c r="BK145" s="128">
        <f>IF('Титул денна'!AX1="магістр",22.5,60)</f>
        <v>60</v>
      </c>
      <c r="BL145"/>
      <c r="BM145" s="97">
        <f>DN80</f>
        <v>0</v>
      </c>
      <c r="BN145" s="97">
        <f t="shared" ref="BN145:BT145" si="892">DO80</f>
        <v>0</v>
      </c>
      <c r="BO145" s="97">
        <f t="shared" si="892"/>
        <v>0</v>
      </c>
      <c r="BP145" s="97">
        <f t="shared" si="892"/>
        <v>0</v>
      </c>
      <c r="BQ145" s="97">
        <f t="shared" si="892"/>
        <v>0</v>
      </c>
      <c r="BR145" s="97">
        <f t="shared" si="892"/>
        <v>1</v>
      </c>
      <c r="BS145" s="97">
        <f t="shared" si="892"/>
        <v>1</v>
      </c>
      <c r="BT145" s="97">
        <f t="shared" si="892"/>
        <v>1</v>
      </c>
      <c r="BU145" s="83">
        <f>SUM(BM145:BT145)</f>
        <v>3</v>
      </c>
      <c r="BX145"/>
      <c r="BY145"/>
      <c r="BZ145"/>
      <c r="CA145"/>
      <c r="CB145"/>
      <c r="CC145"/>
      <c r="CD145"/>
      <c r="CE145"/>
      <c r="CF145" s="209"/>
      <c r="CG145" s="222"/>
      <c r="CH145"/>
      <c r="CI145"/>
      <c r="CJ145"/>
      <c r="CK145"/>
      <c r="CL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</row>
    <row r="146" spans="1:256" s="2" customFormat="1" ht="12.75" customHeight="1" x14ac:dyDescent="0.25">
      <c r="A146" s="253"/>
      <c r="B146" s="253"/>
      <c r="C146" s="253"/>
      <c r="D146" s="253"/>
      <c r="E146" s="253"/>
      <c r="F146" s="253"/>
      <c r="G146" s="253"/>
      <c r="H146" s="253"/>
      <c r="I146" s="253"/>
      <c r="J146" s="253"/>
      <c r="K146" s="253"/>
      <c r="L146" s="253"/>
      <c r="M146" s="253"/>
      <c r="N146" s="253"/>
      <c r="O146" s="253"/>
      <c r="P146" s="253"/>
      <c r="Q146" s="253"/>
      <c r="R146" s="253"/>
      <c r="S146" s="253"/>
      <c r="T146" s="253"/>
      <c r="U146" s="253"/>
      <c r="V146" s="253"/>
      <c r="W146" s="268"/>
      <c r="X146" s="269"/>
      <c r="Y146" s="270"/>
      <c r="Z146" s="609" t="s">
        <v>240</v>
      </c>
      <c r="AA146" s="610"/>
      <c r="AB146" s="610"/>
      <c r="AC146" s="610"/>
      <c r="AD146" s="611"/>
      <c r="AE146" s="606">
        <v>0</v>
      </c>
      <c r="AF146" s="607"/>
      <c r="AG146" s="607"/>
      <c r="AH146" s="608"/>
      <c r="AI146" s="606">
        <v>0</v>
      </c>
      <c r="AJ146" s="607"/>
      <c r="AK146" s="607"/>
      <c r="AL146" s="608"/>
      <c r="AM146" s="606">
        <v>0</v>
      </c>
      <c r="AN146" s="607"/>
      <c r="AO146" s="607"/>
      <c r="AP146" s="608"/>
      <c r="AQ146" s="606">
        <v>0</v>
      </c>
      <c r="AR146" s="607"/>
      <c r="AS146" s="607"/>
      <c r="AT146" s="608"/>
      <c r="AU146" s="606">
        <v>0</v>
      </c>
      <c r="AV146" s="607"/>
      <c r="AW146" s="607"/>
      <c r="AX146" s="608"/>
      <c r="AY146" s="606">
        <v>0</v>
      </c>
      <c r="AZ146" s="607"/>
      <c r="BA146" s="607"/>
      <c r="BB146" s="608"/>
      <c r="BC146" s="606">
        <v>0</v>
      </c>
      <c r="BD146" s="607"/>
      <c r="BE146" s="607"/>
      <c r="BF146" s="608"/>
      <c r="BG146" s="606">
        <f>Z91</f>
        <v>9</v>
      </c>
      <c r="BH146" s="607"/>
      <c r="BI146" s="607"/>
      <c r="BJ146" s="608"/>
      <c r="BK146" s="24"/>
      <c r="BL146" s="33"/>
      <c r="BM146" s="665" t="s">
        <v>75</v>
      </c>
      <c r="BN146" s="665"/>
      <c r="BO146" s="665"/>
      <c r="BP146" s="665"/>
      <c r="BQ146" s="665"/>
      <c r="BR146" s="665"/>
      <c r="BS146" s="665"/>
      <c r="BT146" s="665"/>
      <c r="BU146" s="19"/>
      <c r="BX146"/>
      <c r="BY146"/>
      <c r="BZ146"/>
      <c r="CA146"/>
      <c r="CB146"/>
      <c r="CC146"/>
      <c r="CD146"/>
      <c r="CE146"/>
      <c r="CF146" s="209"/>
      <c r="CG146" s="222"/>
    </row>
    <row r="147" spans="1:256" s="19" customFormat="1" ht="14.25" customHeight="1" x14ac:dyDescent="0.25">
      <c r="A147" s="253"/>
      <c r="B147" s="253"/>
      <c r="C147" s="253"/>
      <c r="D147" s="253"/>
      <c r="E147" s="253"/>
      <c r="F147" s="253"/>
      <c r="G147" s="253"/>
      <c r="H147" s="253"/>
      <c r="I147" s="253"/>
      <c r="J147" s="253"/>
      <c r="K147" s="253"/>
      <c r="L147" s="253"/>
      <c r="M147" s="253"/>
      <c r="N147" s="253"/>
      <c r="O147" s="253"/>
      <c r="P147" s="253"/>
      <c r="Q147" s="253"/>
      <c r="R147" s="253"/>
      <c r="S147" s="253"/>
      <c r="T147" s="253"/>
      <c r="U147" s="253"/>
      <c r="V147" s="253"/>
      <c r="W147" s="253"/>
      <c r="X147" s="253"/>
      <c r="Y147" s="253"/>
      <c r="Z147" s="253"/>
      <c r="AA147" s="253"/>
      <c r="AB147" s="253"/>
      <c r="AC147" s="253"/>
      <c r="AD147" s="253"/>
      <c r="AE147" s="253"/>
      <c r="AF147" s="253"/>
      <c r="AG147" s="253"/>
      <c r="AH147" s="253"/>
      <c r="AI147" s="177"/>
      <c r="AJ147" s="177"/>
      <c r="AK147" s="177"/>
      <c r="AL147" s="177"/>
      <c r="AM147" s="177"/>
      <c r="AN147" s="177"/>
      <c r="AO147" s="177"/>
      <c r="AP147" s="177"/>
      <c r="AQ147" s="177"/>
      <c r="AR147" s="177"/>
      <c r="AS147" s="177"/>
      <c r="AT147" s="177"/>
      <c r="AU147" s="177"/>
      <c r="AV147" s="177"/>
      <c r="AW147" s="177"/>
      <c r="AX147" s="177"/>
      <c r="AY147" s="177"/>
      <c r="AZ147" s="177"/>
      <c r="BA147" s="177"/>
      <c r="BB147" s="177"/>
      <c r="BC147" s="177"/>
      <c r="BD147" s="177"/>
      <c r="BE147" s="177"/>
      <c r="BF147" s="177"/>
      <c r="BG147" s="177"/>
      <c r="BH147" s="177"/>
      <c r="BI147" s="177"/>
      <c r="BJ147" s="177"/>
      <c r="BK147" s="24"/>
      <c r="BL147" s="56"/>
      <c r="BM147" s="94">
        <f>COUNTIF($R$15:$R$68,1)+COUNTIF($R$106:$R$125,1)</f>
        <v>0</v>
      </c>
      <c r="BN147" s="94">
        <f>COUNTIF($R$15:$R$68,2)+COUNTIF($R$106:$R$125,2)</f>
        <v>0</v>
      </c>
      <c r="BO147" s="94">
        <f>COUNTIF($R$15:$R$68,3)+COUNTIF($R$106:$R$125,3)</f>
        <v>0</v>
      </c>
      <c r="BP147" s="94">
        <f>COUNTIF($R$15:$R$68,4)+COUNTIF($R$106:$R$125,4)</f>
        <v>0</v>
      </c>
      <c r="BQ147" s="94">
        <f>COUNTIF($R$15:$R$68,5)+COUNTIF($R$106:$R$125,5)</f>
        <v>0</v>
      </c>
      <c r="BR147" s="94">
        <f>COUNTIF($R$15:$R$68,6)+COUNTIF($R$106:$R$125,6)</f>
        <v>0</v>
      </c>
      <c r="BS147" s="94">
        <f>COUNTIF($R$15:$R$68,7)+COUNTIF($R$106:$R$125,7)</f>
        <v>0</v>
      </c>
      <c r="BT147" s="94">
        <f>COUNTIF($R$15:$R$68,8)+COUNTIF($R$106:$R$125,8)</f>
        <v>0</v>
      </c>
      <c r="BX147"/>
      <c r="BY147"/>
      <c r="BZ147"/>
      <c r="CA147"/>
      <c r="CB147"/>
      <c r="CC147"/>
      <c r="CD147"/>
      <c r="CE147"/>
      <c r="CF147" s="215"/>
      <c r="CG147" s="229"/>
      <c r="CH147" s="2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</row>
    <row r="148" spans="1:256" s="2" customFormat="1" ht="13.5" customHeight="1" x14ac:dyDescent="0.25">
      <c r="A148" s="253"/>
      <c r="B148" s="253"/>
      <c r="C148" s="253"/>
      <c r="D148" s="253"/>
      <c r="E148" s="253"/>
      <c r="F148" s="253"/>
      <c r="G148" s="253"/>
      <c r="H148" s="253"/>
      <c r="I148" s="253"/>
      <c r="J148" s="253"/>
      <c r="K148" s="253"/>
      <c r="L148" s="253"/>
      <c r="M148" s="253"/>
      <c r="N148" s="253"/>
      <c r="O148" s="253"/>
      <c r="P148" s="253"/>
      <c r="Q148" s="253"/>
      <c r="R148" s="253"/>
      <c r="S148" s="253"/>
      <c r="T148" s="253"/>
      <c r="U148" s="253"/>
      <c r="V148" s="253"/>
      <c r="W148" s="253"/>
      <c r="X148" s="253"/>
      <c r="Y148" s="253"/>
      <c r="Z148" s="253"/>
      <c r="AA148" s="253"/>
      <c r="AB148" s="253"/>
      <c r="AC148" s="253"/>
      <c r="AD148" s="253"/>
      <c r="AE148" s="253"/>
      <c r="AF148" s="253"/>
      <c r="AG148" s="253"/>
      <c r="AH148" s="253"/>
      <c r="AI148" s="177"/>
      <c r="AJ148" s="177"/>
      <c r="AK148" s="177"/>
      <c r="AL148" s="177"/>
      <c r="AM148" s="177"/>
      <c r="AN148" s="177"/>
      <c r="AO148" s="177"/>
      <c r="AP148" s="177"/>
      <c r="AQ148" s="177"/>
      <c r="AR148" s="177"/>
      <c r="AS148" s="177"/>
      <c r="AT148" s="177"/>
      <c r="AU148" s="177"/>
      <c r="AV148" s="177"/>
      <c r="AW148" s="177"/>
      <c r="AX148" s="177"/>
      <c r="AY148" s="177"/>
      <c r="AZ148" s="177"/>
      <c r="BA148" s="177"/>
      <c r="BB148" s="177"/>
      <c r="BC148" s="177"/>
      <c r="BD148" s="177"/>
      <c r="BE148" s="177"/>
      <c r="BF148" s="177"/>
      <c r="BG148" s="177"/>
      <c r="BH148" s="177"/>
      <c r="BI148" s="177"/>
      <c r="BJ148" s="177"/>
      <c r="BK148" s="24"/>
      <c r="BL148" s="33"/>
      <c r="BM148" s="94">
        <f>COUNTIF($S$15:$S$68,1)+COUNTIF($S$106:$S$125,1)</f>
        <v>0</v>
      </c>
      <c r="BN148" s="94">
        <f>COUNTIF($S$15:$S$68,2)+COUNTIF($S$106:$S$125,2)</f>
        <v>0</v>
      </c>
      <c r="BO148" s="94">
        <f>COUNTIF($S$15:$S$68,3)+COUNTIF($S$106:$S$125,3)</f>
        <v>0</v>
      </c>
      <c r="BP148" s="94">
        <f>COUNTIF($S$15:$S$68,4)+COUNTIF($S$106:$S$125,4)</f>
        <v>0</v>
      </c>
      <c r="BQ148" s="94">
        <f>COUNTIF($S$15:$S$68,5)+COUNTIF($S$106:$S$125,5)</f>
        <v>0</v>
      </c>
      <c r="BR148" s="94">
        <f>COUNTIF($S$15:$S$68,6)+COUNTIF($S$106:$S$125,6)</f>
        <v>0</v>
      </c>
      <c r="BS148" s="94">
        <f>COUNTIF($S$15:$S$68,7)+COUNTIF($S$106:$S$125,7)</f>
        <v>0</v>
      </c>
      <c r="BT148" s="94">
        <f>COUNTIF($S$15:$S$68,8)+COUNTIF($S$106:$S$125,8)</f>
        <v>0</v>
      </c>
      <c r="BU148" s="19"/>
      <c r="BX148"/>
      <c r="BY148"/>
      <c r="BZ148"/>
      <c r="CA148"/>
      <c r="CB148"/>
      <c r="CC148"/>
      <c r="CD148"/>
      <c r="CE148"/>
      <c r="CF148" s="209"/>
      <c r="CG148" s="222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</row>
    <row r="149" spans="1:256" s="427" customFormat="1" ht="13.5" customHeight="1" x14ac:dyDescent="0.2">
      <c r="A149" s="423"/>
      <c r="B149" s="421" t="s">
        <v>192</v>
      </c>
      <c r="C149" s="705" t="s">
        <v>353</v>
      </c>
      <c r="D149" s="706"/>
      <c r="E149" s="706"/>
      <c r="F149" s="706"/>
      <c r="G149" s="706"/>
      <c r="H149" s="706"/>
      <c r="I149" s="706"/>
      <c r="J149" s="706"/>
      <c r="K149" s="706"/>
      <c r="L149" s="706"/>
      <c r="M149" s="706"/>
      <c r="N149" s="706"/>
      <c r="O149" s="706"/>
      <c r="P149" s="706"/>
      <c r="Q149" s="706"/>
      <c r="R149" s="706"/>
      <c r="S149" s="706"/>
      <c r="T149" s="706"/>
      <c r="U149" s="706"/>
      <c r="V149" s="706"/>
      <c r="W149" s="706"/>
      <c r="X149" s="706"/>
      <c r="Y149" s="706"/>
      <c r="Z149" s="706"/>
      <c r="AA149" s="706"/>
      <c r="AB149" s="706"/>
      <c r="AC149" s="706"/>
      <c r="AD149" s="706"/>
      <c r="AE149" s="706"/>
      <c r="AF149" s="706"/>
      <c r="AG149" s="706"/>
      <c r="AH149" s="706"/>
      <c r="AI149" s="706"/>
      <c r="AJ149" s="706"/>
      <c r="AK149" s="706"/>
      <c r="AL149" s="706"/>
      <c r="AM149" s="707"/>
      <c r="AN149" s="707"/>
      <c r="AO149" s="707"/>
      <c r="AP149" s="707"/>
      <c r="AQ149" s="707"/>
      <c r="AR149" s="707"/>
      <c r="AS149" s="707"/>
      <c r="AT149" s="707"/>
      <c r="AU149" s="500"/>
      <c r="AV149" s="500"/>
      <c r="AW149" s="500"/>
      <c r="AX149" s="500"/>
      <c r="AY149" s="500"/>
      <c r="AZ149" s="500"/>
      <c r="BA149" s="500"/>
      <c r="BB149" s="500"/>
      <c r="BC149" s="500"/>
      <c r="BD149" s="500"/>
      <c r="BE149" s="500"/>
      <c r="BF149" s="500"/>
      <c r="BG149" s="500"/>
      <c r="BH149" s="500"/>
      <c r="BI149" s="500"/>
      <c r="BJ149" s="500"/>
      <c r="BK149" s="424"/>
      <c r="BL149" s="436"/>
      <c r="BM149" s="176">
        <f>COUNTIF($T$15:$T$68,1)+COUNTIF($T$106:$T$125,1)</f>
        <v>0</v>
      </c>
      <c r="BN149" s="176">
        <f>COUNTIF($T$15:$T$68,2)+COUNTIF($T$106:$T$125,2)</f>
        <v>0</v>
      </c>
      <c r="BO149" s="176">
        <f>COUNTIF($T$15:$T$68,3)+COUNTIF($T$106:$T$125,3)</f>
        <v>0</v>
      </c>
      <c r="BP149" s="176">
        <f>COUNTIF($T$15:$T$68,4)+COUNTIF($T$106:$T$125,4)</f>
        <v>0</v>
      </c>
      <c r="BQ149" s="176">
        <f>COUNTIF($T$15:$T$68,5)+COUNTIF($T$106:$T$125,5)</f>
        <v>0</v>
      </c>
      <c r="BR149" s="176">
        <f>COUNTIF($T$15:$T$68,6)+COUNTIF($T$106:$T$125,6)</f>
        <v>0</v>
      </c>
      <c r="BS149" s="176">
        <f>COUNTIF($T$15:$T$68,7)+COUNTIF($T$106:$T$125,7)</f>
        <v>0</v>
      </c>
      <c r="BT149" s="176">
        <f>COUNTIF($T$15:$T$68,8)+COUNTIF($T$106:$T$125,8)</f>
        <v>0</v>
      </c>
      <c r="BU149" s="453"/>
      <c r="BX149" s="453"/>
      <c r="BY149" s="453"/>
      <c r="BZ149" s="453"/>
      <c r="CA149" s="453"/>
      <c r="CB149" s="453"/>
      <c r="CC149" s="453"/>
      <c r="CD149" s="453"/>
      <c r="CE149" s="453"/>
      <c r="CF149" s="428"/>
      <c r="CG149" s="429"/>
      <c r="CH149" s="453"/>
      <c r="CI149" s="453"/>
      <c r="CJ149" s="453"/>
      <c r="CK149" s="453"/>
      <c r="CL149" s="453"/>
      <c r="CM149" s="453"/>
      <c r="CN149" s="453"/>
      <c r="CO149" s="453"/>
      <c r="CP149" s="453"/>
      <c r="CQ149" s="453"/>
      <c r="CR149" s="453"/>
      <c r="CS149" s="453"/>
      <c r="CT149" s="453"/>
      <c r="CU149" s="453"/>
      <c r="DD149" s="453"/>
      <c r="DE149" s="453"/>
      <c r="DF149" s="453"/>
      <c r="DG149" s="453"/>
      <c r="DH149" s="453"/>
      <c r="DI149" s="453"/>
      <c r="DJ149" s="453"/>
      <c r="DK149" s="453"/>
      <c r="DL149" s="453"/>
      <c r="DM149" s="453"/>
      <c r="DN149" s="453"/>
      <c r="DO149" s="453"/>
      <c r="DP149" s="453"/>
      <c r="DQ149" s="453"/>
      <c r="DR149" s="453"/>
      <c r="DS149" s="453"/>
      <c r="DT149" s="453"/>
      <c r="DU149" s="453"/>
    </row>
    <row r="150" spans="1:256" s="427" customFormat="1" ht="13.5" customHeight="1" x14ac:dyDescent="0.25">
      <c r="A150" s="423"/>
      <c r="B150" s="436"/>
      <c r="C150" s="694" t="s">
        <v>193</v>
      </c>
      <c r="D150" s="694"/>
      <c r="E150" s="694"/>
      <c r="F150" s="694"/>
      <c r="G150" s="694"/>
      <c r="H150" s="694"/>
      <c r="I150" s="694"/>
      <c r="J150" s="694"/>
      <c r="K150" s="694"/>
      <c r="L150" s="694"/>
      <c r="M150" s="694"/>
      <c r="N150" s="694"/>
      <c r="O150" s="694"/>
      <c r="P150" s="694"/>
      <c r="Q150" s="694"/>
      <c r="R150" s="694"/>
      <c r="S150" s="694"/>
      <c r="T150" s="694"/>
      <c r="U150" s="694"/>
      <c r="V150" s="694"/>
      <c r="W150" s="694"/>
      <c r="X150" s="694"/>
      <c r="Y150" s="694"/>
      <c r="Z150" s="694"/>
      <c r="AA150" s="694"/>
      <c r="AB150" s="694"/>
      <c r="AC150" s="694"/>
      <c r="AD150" s="694"/>
      <c r="AE150" s="694"/>
      <c r="AF150" s="694"/>
      <c r="AG150" s="694"/>
      <c r="AH150" s="694"/>
      <c r="AI150" s="694"/>
      <c r="AJ150" s="694"/>
      <c r="AK150" s="694"/>
      <c r="AL150" s="694"/>
      <c r="AM150" s="708"/>
      <c r="AN150" s="708"/>
      <c r="AO150" s="708"/>
      <c r="AP150" s="708"/>
      <c r="AQ150" s="708"/>
      <c r="AR150" s="708"/>
      <c r="AS150" s="708"/>
      <c r="AT150" s="708"/>
      <c r="AU150" s="501"/>
      <c r="AV150" s="501"/>
      <c r="AW150" s="501"/>
      <c r="AX150" s="501"/>
      <c r="AY150" s="501"/>
      <c r="AZ150" s="501"/>
      <c r="BA150" s="501"/>
      <c r="BB150" s="501"/>
      <c r="BC150" s="501"/>
      <c r="BD150" s="501"/>
      <c r="BE150" s="501"/>
      <c r="BF150" s="501"/>
      <c r="BG150" s="501"/>
      <c r="BH150" s="501"/>
      <c r="BI150" s="501"/>
      <c r="BJ150" s="501"/>
      <c r="BK150" s="424"/>
      <c r="BL150" s="425"/>
      <c r="BM150" s="176">
        <f>COUNTIF($U$15:$U$68,1)+COUNTIF($U$106:$U$125,1)</f>
        <v>0</v>
      </c>
      <c r="BN150" s="176">
        <f>COUNTIF($U$15:$U$68,2)+COUNTIF($U$106:$U$125,2)</f>
        <v>0</v>
      </c>
      <c r="BO150" s="176">
        <f>COUNTIF($U$15:$U$68,3)+COUNTIF($U$106:$U$125,3)</f>
        <v>0</v>
      </c>
      <c r="BP150" s="176">
        <f>COUNTIF($U$15:$U$68,4)+COUNTIF($U$106:$U$125,4)</f>
        <v>0</v>
      </c>
      <c r="BQ150" s="176">
        <f>COUNTIF($U$15:$U$68,5)+COUNTIF($U$106:$U$125,5)</f>
        <v>0</v>
      </c>
      <c r="BR150" s="176">
        <f>COUNTIF($U$15:$U$68,6)+COUNTIF($U$106:$U$125,6)</f>
        <v>0</v>
      </c>
      <c r="BS150" s="176">
        <f>COUNTIF($U$15:$U$68,7)+COUNTIF($U$106:$U$125,7)</f>
        <v>0</v>
      </c>
      <c r="BT150" s="176">
        <f>COUNTIF($U$15:$U$68,8)+COUNTIF($U$106:$U$125,8)</f>
        <v>0</v>
      </c>
      <c r="BU150" s="426"/>
      <c r="BX150" s="426"/>
      <c r="BY150" s="426"/>
      <c r="BZ150" s="426"/>
      <c r="CA150" s="426"/>
      <c r="CB150" s="426"/>
      <c r="CC150" s="426"/>
      <c r="CD150" s="426"/>
      <c r="CE150" s="426"/>
      <c r="CF150" s="428"/>
      <c r="CG150" s="429"/>
      <c r="CH150" s="426"/>
      <c r="CI150" s="426"/>
      <c r="CJ150" s="426"/>
      <c r="CK150" s="426"/>
      <c r="CL150" s="426"/>
      <c r="CM150" s="426"/>
      <c r="CN150" s="426"/>
      <c r="CO150" s="426"/>
      <c r="CP150" s="426"/>
      <c r="CQ150" s="426"/>
      <c r="CR150" s="426"/>
      <c r="CS150" s="426"/>
      <c r="CT150" s="426"/>
      <c r="CU150" s="426"/>
      <c r="DD150" s="426"/>
      <c r="DE150" s="426"/>
      <c r="DF150" s="426"/>
      <c r="DG150" s="426"/>
      <c r="DH150" s="426"/>
      <c r="DI150" s="426"/>
      <c r="DJ150" s="426"/>
      <c r="DK150" s="426"/>
      <c r="DL150" s="426"/>
      <c r="DM150" s="426"/>
      <c r="DN150" s="426"/>
      <c r="DO150" s="426"/>
      <c r="DP150" s="426"/>
      <c r="DQ150" s="426"/>
      <c r="DR150" s="426"/>
      <c r="DS150" s="426"/>
      <c r="DT150" s="426"/>
      <c r="DU150" s="426"/>
    </row>
    <row r="151" spans="1:256" s="427" customFormat="1" ht="13.5" customHeight="1" x14ac:dyDescent="0.2">
      <c r="A151" s="423"/>
      <c r="B151" s="422" t="s">
        <v>194</v>
      </c>
      <c r="C151" s="709"/>
      <c r="D151" s="710"/>
      <c r="E151" s="710"/>
      <c r="F151" s="710"/>
      <c r="G151" s="710"/>
      <c r="H151" s="710"/>
      <c r="I151" s="710"/>
      <c r="J151" s="710"/>
      <c r="K151" s="710"/>
      <c r="L151" s="710"/>
      <c r="M151" s="710"/>
      <c r="N151" s="710"/>
      <c r="O151" s="710"/>
      <c r="P151" s="710"/>
      <c r="Q151" s="710"/>
      <c r="R151" s="710"/>
      <c r="S151" s="710"/>
      <c r="T151" s="710"/>
      <c r="U151" s="710"/>
      <c r="V151" s="710"/>
      <c r="W151" s="710"/>
      <c r="X151" s="710"/>
      <c r="Y151" s="710"/>
      <c r="Z151" s="710"/>
      <c r="AA151" s="710"/>
      <c r="AB151" s="710"/>
      <c r="AC151" s="710"/>
      <c r="AD151" s="710"/>
      <c r="AE151" s="710"/>
      <c r="AF151" s="710"/>
      <c r="AG151" s="710"/>
      <c r="AH151" s="710"/>
      <c r="AI151" s="710"/>
      <c r="AJ151" s="710"/>
      <c r="AK151" s="710"/>
      <c r="AL151" s="710"/>
      <c r="AM151" s="710"/>
      <c r="AN151" s="710"/>
      <c r="AO151" s="710"/>
      <c r="AP151" s="710"/>
      <c r="AQ151" s="710"/>
      <c r="AR151" s="710"/>
      <c r="AS151" s="710"/>
      <c r="AT151" s="710"/>
      <c r="AU151" s="500"/>
      <c r="AV151" s="500"/>
      <c r="AW151" s="500"/>
      <c r="AX151" s="500"/>
      <c r="AY151" s="500"/>
      <c r="AZ151" s="500"/>
      <c r="BA151" s="500"/>
      <c r="BB151" s="500"/>
      <c r="BC151" s="500"/>
      <c r="BD151" s="500"/>
      <c r="BE151" s="500"/>
      <c r="BF151" s="500"/>
      <c r="BG151" s="500"/>
      <c r="BH151" s="500"/>
      <c r="BI151" s="500"/>
      <c r="BJ151" s="500"/>
      <c r="BK151" s="430"/>
      <c r="BL151" s="436"/>
      <c r="BM151" s="176">
        <f>COUNTIF($V$15:$V$68,1)+COUNTIF($V$106:$V$125,1)</f>
        <v>0</v>
      </c>
      <c r="BN151" s="176">
        <f>COUNTIF($V$15:$V$68,2)+COUNTIF($V$106:$V$125,2)</f>
        <v>0</v>
      </c>
      <c r="BO151" s="176">
        <f>COUNTIF($V$15:$V$68,3)+COUNTIF($V$106:$V$125,3)</f>
        <v>0</v>
      </c>
      <c r="BP151" s="176">
        <f>COUNTIF($V$15:$V$68,4)+COUNTIF($V$106:$V$125,4)</f>
        <v>0</v>
      </c>
      <c r="BQ151" s="176">
        <f>COUNTIF($V$15:$V$68,5)+COUNTIF($V$106:$V$125,5)</f>
        <v>0</v>
      </c>
      <c r="BR151" s="176">
        <f>COUNTIF($V$15:$V$68,6)+COUNTIF($V$106:$V$125,6)</f>
        <v>0</v>
      </c>
      <c r="BS151" s="176">
        <f>COUNTIF($V$15:$V$68,7)+COUNTIF($V$106:$V$125,7)</f>
        <v>0</v>
      </c>
      <c r="BT151" s="176">
        <f>COUNTIF($V$15:$V$68,8)+COUNTIF($V$106:$V$125,8)</f>
        <v>0</v>
      </c>
      <c r="BU151" s="436"/>
      <c r="BX151" s="453"/>
      <c r="BY151" s="453"/>
      <c r="BZ151" s="453"/>
      <c r="CA151" s="453"/>
      <c r="CB151" s="453"/>
      <c r="CC151" s="453"/>
      <c r="CD151" s="453"/>
      <c r="CE151" s="453"/>
      <c r="CF151" s="428"/>
      <c r="CG151" s="429"/>
      <c r="CI151" s="453"/>
      <c r="CJ151" s="453"/>
      <c r="CK151" s="453"/>
      <c r="CL151" s="453"/>
      <c r="CM151" s="453"/>
      <c r="CN151" s="453"/>
      <c r="CO151" s="453"/>
      <c r="CP151" s="453"/>
      <c r="CQ151" s="453"/>
      <c r="CR151" s="453"/>
      <c r="CS151" s="453"/>
      <c r="CT151" s="453"/>
      <c r="CU151" s="453"/>
      <c r="DD151" s="453"/>
      <c r="DE151" s="453"/>
      <c r="DF151" s="453"/>
      <c r="DG151" s="453"/>
      <c r="DH151" s="453"/>
      <c r="DI151" s="453"/>
      <c r="DJ151" s="453"/>
      <c r="DK151" s="453"/>
      <c r="DL151" s="453"/>
      <c r="DM151" s="453"/>
      <c r="DN151" s="453"/>
      <c r="DO151" s="453"/>
      <c r="DP151" s="453"/>
      <c r="DQ151" s="453"/>
      <c r="DR151" s="453"/>
      <c r="DS151" s="453"/>
      <c r="DT151" s="453"/>
      <c r="DU151" s="453"/>
      <c r="DV151" s="453"/>
      <c r="DW151" s="453"/>
      <c r="DX151" s="453"/>
      <c r="DY151" s="453"/>
      <c r="DZ151" s="453"/>
      <c r="EA151" s="453"/>
      <c r="EB151" s="453"/>
      <c r="EC151" s="453"/>
      <c r="ED151" s="453"/>
      <c r="EE151" s="453"/>
      <c r="EF151" s="453"/>
      <c r="EG151" s="453"/>
      <c r="EH151" s="453"/>
      <c r="EI151" s="453"/>
      <c r="EJ151" s="453"/>
      <c r="EK151" s="453"/>
      <c r="EL151" s="453"/>
      <c r="EM151" s="453"/>
      <c r="EN151" s="453"/>
      <c r="EO151" s="453"/>
      <c r="EP151" s="453"/>
      <c r="EQ151" s="453"/>
      <c r="ER151" s="453"/>
      <c r="ES151" s="453"/>
      <c r="ET151" s="453"/>
      <c r="EU151" s="453"/>
      <c r="EV151" s="453"/>
      <c r="EW151" s="453"/>
      <c r="EX151" s="453"/>
      <c r="EY151" s="453"/>
      <c r="EZ151" s="453"/>
      <c r="FA151" s="453"/>
      <c r="FB151" s="453"/>
      <c r="FC151" s="453"/>
      <c r="FD151" s="453"/>
      <c r="FE151" s="453"/>
      <c r="FF151" s="453"/>
      <c r="FG151" s="453"/>
      <c r="FH151" s="453"/>
      <c r="FI151" s="453"/>
      <c r="FJ151" s="453"/>
      <c r="FK151" s="453"/>
      <c r="FL151" s="453"/>
      <c r="FM151" s="453"/>
      <c r="FN151" s="453"/>
      <c r="FO151" s="453"/>
      <c r="FP151" s="453"/>
      <c r="FQ151" s="453"/>
      <c r="FR151" s="453"/>
      <c r="FS151" s="453"/>
      <c r="FT151" s="453"/>
      <c r="FU151" s="453"/>
      <c r="FV151" s="453"/>
      <c r="FW151" s="453"/>
      <c r="FX151" s="453"/>
      <c r="FY151" s="453"/>
      <c r="FZ151" s="453"/>
      <c r="GA151" s="453"/>
      <c r="GB151" s="453"/>
      <c r="GC151" s="453"/>
      <c r="GD151" s="453"/>
      <c r="GE151" s="453"/>
      <c r="GF151" s="453"/>
      <c r="GG151" s="453"/>
      <c r="GH151" s="453"/>
      <c r="GI151" s="453"/>
      <c r="GJ151" s="453"/>
      <c r="GK151" s="453"/>
      <c r="GL151" s="453"/>
      <c r="GM151" s="453"/>
      <c r="GN151" s="453"/>
      <c r="GO151" s="453"/>
      <c r="GP151" s="453"/>
      <c r="GQ151" s="453"/>
      <c r="GR151" s="453"/>
      <c r="GS151" s="453"/>
      <c r="GT151" s="453"/>
      <c r="GU151" s="453"/>
      <c r="GV151" s="453"/>
      <c r="GW151" s="453"/>
      <c r="GX151" s="453"/>
      <c r="GY151" s="453"/>
      <c r="GZ151" s="453"/>
      <c r="HA151" s="453"/>
      <c r="HB151" s="453"/>
      <c r="HC151" s="453"/>
      <c r="HD151" s="453"/>
      <c r="HE151" s="453"/>
      <c r="HF151" s="453"/>
      <c r="HG151" s="453"/>
      <c r="HH151" s="453"/>
      <c r="HI151" s="453"/>
      <c r="HJ151" s="453"/>
      <c r="HK151" s="453"/>
      <c r="HL151" s="453"/>
      <c r="HM151" s="453"/>
      <c r="HN151" s="453"/>
      <c r="HO151" s="453"/>
      <c r="HP151" s="453"/>
      <c r="HQ151" s="453"/>
      <c r="HR151" s="453"/>
      <c r="HS151" s="453"/>
      <c r="HT151" s="453"/>
      <c r="HU151" s="453"/>
      <c r="HV151" s="453"/>
      <c r="HW151" s="453"/>
      <c r="HX151" s="453"/>
      <c r="HY151" s="453"/>
      <c r="HZ151" s="453"/>
      <c r="IA151" s="453"/>
      <c r="IB151" s="453"/>
      <c r="IC151" s="453"/>
      <c r="ID151" s="453"/>
      <c r="IE151" s="453"/>
      <c r="IF151" s="453"/>
      <c r="IG151" s="453"/>
      <c r="IH151" s="453"/>
      <c r="II151" s="453"/>
      <c r="IJ151" s="453"/>
      <c r="IK151" s="453"/>
      <c r="IL151" s="453"/>
      <c r="IM151" s="453"/>
      <c r="IN151" s="453"/>
      <c r="IO151" s="453"/>
      <c r="IP151" s="453"/>
      <c r="IQ151" s="453"/>
      <c r="IR151" s="453"/>
      <c r="IS151" s="453"/>
      <c r="IT151" s="453"/>
      <c r="IU151" s="453"/>
      <c r="IV151" s="453"/>
    </row>
    <row r="152" spans="1:256" s="431" customFormat="1" ht="13.5" customHeight="1" x14ac:dyDescent="0.25">
      <c r="A152" s="423"/>
      <c r="B152" s="497"/>
      <c r="C152" s="694" t="s">
        <v>195</v>
      </c>
      <c r="D152" s="694"/>
      <c r="E152" s="694"/>
      <c r="F152" s="694"/>
      <c r="G152" s="694"/>
      <c r="H152" s="694"/>
      <c r="I152" s="694"/>
      <c r="J152" s="694"/>
      <c r="K152" s="694"/>
      <c r="L152" s="694"/>
      <c r="M152" s="694"/>
      <c r="N152" s="694"/>
      <c r="O152" s="694"/>
      <c r="P152" s="694"/>
      <c r="Q152" s="694"/>
      <c r="R152" s="694"/>
      <c r="S152" s="694"/>
      <c r="T152" s="694"/>
      <c r="U152" s="694"/>
      <c r="V152" s="694"/>
      <c r="W152" s="694"/>
      <c r="X152" s="694"/>
      <c r="Y152" s="694"/>
      <c r="Z152" s="694"/>
      <c r="AA152" s="694"/>
      <c r="AB152" s="694"/>
      <c r="AC152" s="694"/>
      <c r="AD152" s="694"/>
      <c r="AE152" s="694"/>
      <c r="AF152" s="694"/>
      <c r="AG152" s="694"/>
      <c r="AH152" s="694"/>
      <c r="AI152" s="694"/>
      <c r="AJ152" s="694"/>
      <c r="AK152" s="694"/>
      <c r="AL152" s="694"/>
      <c r="AM152" s="708"/>
      <c r="AN152" s="708"/>
      <c r="AO152" s="708"/>
      <c r="AP152" s="708"/>
      <c r="AQ152" s="708"/>
      <c r="AR152" s="708"/>
      <c r="AS152" s="708"/>
      <c r="AT152" s="708"/>
      <c r="AU152" s="501"/>
      <c r="AV152" s="501"/>
      <c r="AW152" s="501"/>
      <c r="AX152" s="501"/>
      <c r="AY152" s="501"/>
      <c r="AZ152" s="501"/>
      <c r="BA152" s="501"/>
      <c r="BB152" s="501"/>
      <c r="BC152" s="501"/>
      <c r="BD152" s="501"/>
      <c r="BE152" s="501"/>
      <c r="BF152" s="501"/>
      <c r="BG152" s="501"/>
      <c r="BH152" s="501"/>
      <c r="BI152" s="501"/>
      <c r="BJ152" s="501"/>
      <c r="BK152" s="430"/>
      <c r="BL152" s="426"/>
      <c r="BM152" s="176">
        <f>COUNTIF($W$15:$W$68,1)+COUNTIF($W$106:$W$125,1)</f>
        <v>0</v>
      </c>
      <c r="BN152" s="176">
        <f>COUNTIF($W$15:$W$68,2)+COUNTIF($W$106:$W$125,2)</f>
        <v>0</v>
      </c>
      <c r="BO152" s="176">
        <f>COUNTIF($W$15:$W$68,3)+COUNTIF($W$106:$W$125,3)</f>
        <v>0</v>
      </c>
      <c r="BP152" s="176">
        <f>COUNTIF($W$15:$W$68,4)+COUNTIF($W$106:$W$125,4)</f>
        <v>0</v>
      </c>
      <c r="BQ152" s="176">
        <f>COUNTIF($W$15:$W$68,5)+COUNTIF($W$106:$W$125,5)</f>
        <v>0</v>
      </c>
      <c r="BR152" s="176">
        <f>COUNTIF($W$15:$W$68,6)+COUNTIF($W$106:$W$125,6)</f>
        <v>0</v>
      </c>
      <c r="BS152" s="176">
        <f>COUNTIF($W$15:$W$68,7)+COUNTIF($W$106:$W$125,7)</f>
        <v>0</v>
      </c>
      <c r="BT152" s="176">
        <f>COUNTIF($W$15:$W$68,8)+COUNTIF($W$106:$W$125,8)</f>
        <v>0</v>
      </c>
      <c r="BU152" s="426"/>
      <c r="BX152" s="426"/>
      <c r="BY152" s="426"/>
      <c r="BZ152" s="426"/>
      <c r="CA152" s="426"/>
      <c r="CB152" s="426"/>
      <c r="CC152" s="426"/>
      <c r="CD152" s="426"/>
      <c r="CE152" s="426"/>
      <c r="CF152" s="432"/>
      <c r="CG152" s="433"/>
      <c r="CH152" s="426"/>
      <c r="CI152" s="426"/>
      <c r="CJ152" s="426"/>
      <c r="CK152" s="426"/>
      <c r="CL152" s="426"/>
      <c r="CM152" s="426"/>
      <c r="CN152" s="426"/>
      <c r="CO152" s="426"/>
      <c r="CP152" s="426"/>
      <c r="CQ152" s="426"/>
      <c r="CR152" s="426"/>
      <c r="CS152" s="426"/>
      <c r="CT152" s="426"/>
      <c r="CU152" s="426"/>
      <c r="DD152" s="426"/>
      <c r="DE152" s="426"/>
      <c r="DF152" s="426"/>
      <c r="DG152" s="426"/>
      <c r="DH152" s="426"/>
      <c r="DI152" s="426"/>
      <c r="DJ152" s="426"/>
      <c r="DK152" s="426"/>
      <c r="DL152" s="426"/>
      <c r="DM152" s="426"/>
      <c r="DN152" s="426"/>
      <c r="DO152" s="426"/>
      <c r="DP152" s="426"/>
      <c r="DQ152" s="426"/>
      <c r="DR152" s="426"/>
      <c r="DS152" s="426"/>
      <c r="DT152" s="426"/>
      <c r="DU152" s="426"/>
      <c r="DV152" s="426"/>
      <c r="DW152" s="426"/>
      <c r="DX152" s="426"/>
      <c r="DY152" s="426"/>
      <c r="DZ152" s="426"/>
      <c r="EA152" s="426"/>
      <c r="EB152" s="426"/>
      <c r="EC152" s="426"/>
      <c r="ED152" s="426"/>
      <c r="EE152" s="426"/>
      <c r="EF152" s="426"/>
      <c r="EG152" s="426"/>
      <c r="EH152" s="426"/>
      <c r="EI152" s="426"/>
      <c r="EJ152" s="426"/>
      <c r="EK152" s="426"/>
      <c r="EL152" s="426"/>
      <c r="EM152" s="426"/>
      <c r="EN152" s="426"/>
      <c r="EO152" s="426"/>
      <c r="EP152" s="426"/>
      <c r="EQ152" s="426"/>
      <c r="ER152" s="426"/>
      <c r="ES152" s="426"/>
      <c r="ET152" s="426"/>
      <c r="EU152" s="426"/>
      <c r="EV152" s="426"/>
      <c r="EW152" s="426"/>
      <c r="EX152" s="426"/>
      <c r="EY152" s="426"/>
      <c r="EZ152" s="426"/>
      <c r="FA152" s="426"/>
      <c r="FB152" s="426"/>
      <c r="FC152" s="426"/>
      <c r="FD152" s="426"/>
      <c r="FE152" s="426"/>
      <c r="FF152" s="426"/>
      <c r="FG152" s="426"/>
      <c r="FH152" s="426"/>
      <c r="FI152" s="426"/>
      <c r="FJ152" s="426"/>
      <c r="FK152" s="426"/>
      <c r="FL152" s="426"/>
      <c r="FM152" s="426"/>
      <c r="FN152" s="426"/>
      <c r="FO152" s="426"/>
      <c r="FP152" s="426"/>
      <c r="FQ152" s="426"/>
      <c r="FR152" s="426"/>
      <c r="FS152" s="426"/>
      <c r="FT152" s="426"/>
      <c r="FU152" s="426"/>
      <c r="FV152" s="426"/>
      <c r="FW152" s="426"/>
      <c r="FX152" s="426"/>
      <c r="FY152" s="426"/>
      <c r="FZ152" s="426"/>
      <c r="GA152" s="426"/>
      <c r="GB152" s="426"/>
      <c r="GC152" s="426"/>
      <c r="GD152" s="426"/>
      <c r="GE152" s="426"/>
      <c r="GF152" s="426"/>
      <c r="GG152" s="426"/>
      <c r="GH152" s="426"/>
      <c r="GI152" s="426"/>
      <c r="GJ152" s="426"/>
      <c r="GK152" s="426"/>
      <c r="GL152" s="426"/>
      <c r="GM152" s="426"/>
      <c r="GN152" s="426"/>
      <c r="GO152" s="426"/>
      <c r="GP152" s="426"/>
      <c r="GQ152" s="426"/>
      <c r="GR152" s="426"/>
      <c r="GS152" s="426"/>
      <c r="GT152" s="426"/>
      <c r="GU152" s="426"/>
      <c r="GV152" s="426"/>
      <c r="GW152" s="426"/>
      <c r="GX152" s="426"/>
      <c r="GY152" s="426"/>
      <c r="GZ152" s="426"/>
      <c r="HA152" s="426"/>
      <c r="HB152" s="426"/>
      <c r="HC152" s="426"/>
      <c r="HD152" s="426"/>
      <c r="HE152" s="426"/>
      <c r="HF152" s="426"/>
      <c r="HG152" s="426"/>
      <c r="HH152" s="426"/>
      <c r="HI152" s="426"/>
      <c r="HJ152" s="426"/>
      <c r="HK152" s="426"/>
      <c r="HL152" s="426"/>
      <c r="HM152" s="426"/>
      <c r="HN152" s="426"/>
      <c r="HO152" s="426"/>
      <c r="HP152" s="426"/>
      <c r="HQ152" s="426"/>
      <c r="HR152" s="426"/>
      <c r="HS152" s="426"/>
      <c r="HT152" s="426"/>
      <c r="HU152" s="426"/>
      <c r="HV152" s="426"/>
      <c r="HW152" s="426"/>
      <c r="HX152" s="426"/>
      <c r="HY152" s="426"/>
      <c r="HZ152" s="426"/>
      <c r="IA152" s="426"/>
      <c r="IB152" s="426"/>
      <c r="IC152" s="426"/>
      <c r="ID152" s="426"/>
      <c r="IE152" s="426"/>
      <c r="IF152" s="426"/>
      <c r="IG152" s="426"/>
      <c r="IH152" s="426"/>
      <c r="II152" s="426"/>
      <c r="IJ152" s="426"/>
      <c r="IK152" s="426"/>
      <c r="IL152" s="426"/>
      <c r="IM152" s="426"/>
      <c r="IN152" s="426"/>
      <c r="IO152" s="426"/>
      <c r="IP152" s="426"/>
      <c r="IQ152" s="426"/>
      <c r="IR152" s="426"/>
      <c r="IS152" s="426"/>
      <c r="IT152" s="426"/>
      <c r="IU152" s="426"/>
      <c r="IV152" s="426"/>
    </row>
    <row r="153" spans="1:256" s="427" customFormat="1" ht="13.5" customHeight="1" x14ac:dyDescent="0.2">
      <c r="A153" s="423"/>
      <c r="B153" s="243" t="s">
        <v>302</v>
      </c>
      <c r="C153" s="712"/>
      <c r="D153" s="712"/>
      <c r="E153" s="712"/>
      <c r="F153" s="712"/>
      <c r="G153" s="712"/>
      <c r="H153" s="712"/>
      <c r="I153" s="499"/>
      <c r="J153" s="692" t="s">
        <v>354</v>
      </c>
      <c r="K153" s="692"/>
      <c r="L153" s="692"/>
      <c r="M153" s="692"/>
      <c r="N153" s="692"/>
      <c r="O153" s="692"/>
      <c r="P153" s="692"/>
      <c r="Q153" s="692"/>
      <c r="R153" s="692"/>
      <c r="S153" s="692"/>
      <c r="T153" s="692"/>
      <c r="U153" s="692"/>
      <c r="V153" s="692"/>
      <c r="W153" s="692"/>
      <c r="X153" s="692"/>
      <c r="Y153" s="693"/>
      <c r="Z153" s="693"/>
      <c r="AA153" s="693"/>
      <c r="AB153" s="693"/>
      <c r="AC153" s="499"/>
      <c r="AD153" s="499"/>
      <c r="AE153" s="502" t="s">
        <v>196</v>
      </c>
      <c r="AF153" s="499"/>
      <c r="AG153" s="713" t="s">
        <v>355</v>
      </c>
      <c r="AH153" s="714"/>
      <c r="AI153" s="714"/>
      <c r="AJ153" s="714"/>
      <c r="AK153" s="714"/>
      <c r="AL153" s="714"/>
      <c r="AM153" s="714"/>
      <c r="AN153" s="714"/>
      <c r="AO153" s="714"/>
      <c r="AP153" s="714"/>
      <c r="AQ153" s="714"/>
      <c r="AR153" s="715"/>
      <c r="AS153" s="715"/>
      <c r="AT153" s="715"/>
      <c r="AU153" s="500"/>
      <c r="AV153" s="500"/>
      <c r="AW153" s="500"/>
      <c r="AX153" s="500"/>
      <c r="AY153" s="500"/>
      <c r="AZ153" s="500"/>
      <c r="BA153" s="500"/>
      <c r="BB153" s="500"/>
      <c r="BC153" s="500"/>
      <c r="BD153" s="500"/>
      <c r="BE153" s="500"/>
      <c r="BF153" s="500"/>
      <c r="BG153" s="500"/>
      <c r="BH153" s="500"/>
      <c r="BI153" s="500"/>
      <c r="BJ153" s="500"/>
      <c r="BK153" s="430"/>
      <c r="BL153" s="453"/>
      <c r="BM153" s="496">
        <f>COUNTIF($R$15:$X$68,1)+COUNTIF($R$106:$X$125,1)</f>
        <v>0</v>
      </c>
      <c r="BN153" s="496">
        <f>COUNTIF($R$15:$X$68,2)+COUNTIF($R$106:$X$125,2)</f>
        <v>0</v>
      </c>
      <c r="BO153" s="496">
        <f>COUNTIF($R$15:$X$68,3)+COUNTIF($R$106:$X$125,3)</f>
        <v>0</v>
      </c>
      <c r="BP153" s="496">
        <f>COUNTIF($R$15:$X$68,4)+COUNTIF($R$106:$X$125,4)</f>
        <v>0</v>
      </c>
      <c r="BQ153" s="496">
        <f>COUNTIF($R$15:$X$68,5)+COUNTIF($R$106:$X$125,5)</f>
        <v>0</v>
      </c>
      <c r="BR153" s="496">
        <f>COUNTIF($R$15:$X$68,6)+COUNTIF($R$106:$X$125,6)</f>
        <v>0</v>
      </c>
      <c r="BS153" s="496">
        <f>COUNTIF($R$15:$X$68,7)+COUNTIF($R$106:$X$125,7)</f>
        <v>0</v>
      </c>
      <c r="BT153" s="496">
        <f>COUNTIF($R$15:$X$68,8)+COUNTIF($R$106:$X$125,8)</f>
        <v>0</v>
      </c>
      <c r="BU153" s="436"/>
      <c r="BV153" s="436"/>
      <c r="BW153" s="436"/>
      <c r="BX153" s="453"/>
      <c r="BY153" s="453"/>
      <c r="BZ153" s="453"/>
      <c r="CA153" s="453"/>
      <c r="CB153" s="453"/>
      <c r="CC153" s="453"/>
      <c r="CD153" s="453"/>
      <c r="CE153" s="453"/>
      <c r="CF153" s="437"/>
      <c r="CG153" s="438"/>
      <c r="CI153" s="453"/>
      <c r="CJ153" s="453"/>
      <c r="CK153" s="453"/>
      <c r="CL153" s="453"/>
      <c r="CM153" s="453"/>
      <c r="CN153" s="453"/>
      <c r="CO153" s="453"/>
      <c r="CP153" s="453"/>
      <c r="CQ153" s="453"/>
      <c r="CR153" s="453"/>
      <c r="CS153" s="453"/>
      <c r="CT153" s="453"/>
      <c r="CU153" s="453"/>
      <c r="DD153" s="453"/>
      <c r="DE153" s="453"/>
      <c r="DF153" s="453"/>
      <c r="DG153" s="453"/>
      <c r="DH153" s="453"/>
      <c r="DI153" s="453"/>
      <c r="DJ153" s="453"/>
      <c r="DK153" s="453"/>
      <c r="DL153" s="453"/>
      <c r="DM153" s="453"/>
      <c r="DN153" s="453"/>
      <c r="DO153" s="453"/>
      <c r="DP153" s="453"/>
      <c r="DQ153" s="453"/>
      <c r="DR153" s="453"/>
      <c r="DS153" s="453"/>
      <c r="DT153" s="453"/>
      <c r="DU153" s="453"/>
      <c r="DV153" s="453"/>
      <c r="DW153" s="453"/>
      <c r="DX153" s="453"/>
      <c r="DY153" s="453"/>
      <c r="DZ153" s="453"/>
      <c r="EA153" s="453"/>
      <c r="EB153" s="453"/>
      <c r="EC153" s="453"/>
      <c r="ED153" s="453"/>
      <c r="EE153" s="453"/>
      <c r="EF153" s="453"/>
      <c r="EG153" s="453"/>
      <c r="EH153" s="453"/>
      <c r="EI153" s="453"/>
      <c r="EJ153" s="453"/>
      <c r="EK153" s="453"/>
      <c r="EL153" s="453"/>
      <c r="EM153" s="453"/>
      <c r="EN153" s="453"/>
      <c r="EO153" s="453"/>
      <c r="EP153" s="453"/>
      <c r="EQ153" s="453"/>
      <c r="ER153" s="453"/>
      <c r="ES153" s="453"/>
      <c r="ET153" s="453"/>
      <c r="EU153" s="453"/>
      <c r="EV153" s="453"/>
      <c r="EW153" s="453"/>
      <c r="EX153" s="453"/>
      <c r="EY153" s="453"/>
      <c r="EZ153" s="453"/>
      <c r="FA153" s="453"/>
      <c r="FB153" s="453"/>
      <c r="FC153" s="453"/>
      <c r="FD153" s="453"/>
      <c r="FE153" s="453"/>
      <c r="FF153" s="453"/>
      <c r="FG153" s="453"/>
      <c r="FH153" s="453"/>
      <c r="FI153" s="453"/>
      <c r="FJ153" s="453"/>
      <c r="FK153" s="453"/>
      <c r="FL153" s="453"/>
      <c r="FM153" s="453"/>
      <c r="FN153" s="453"/>
      <c r="FO153" s="453"/>
      <c r="FP153" s="453"/>
      <c r="FQ153" s="453"/>
      <c r="FR153" s="453"/>
      <c r="FS153" s="453"/>
      <c r="FT153" s="453"/>
      <c r="FU153" s="453"/>
      <c r="FV153" s="453"/>
      <c r="FW153" s="453"/>
      <c r="FX153" s="453"/>
      <c r="FY153" s="453"/>
      <c r="FZ153" s="453"/>
      <c r="GA153" s="453"/>
      <c r="GB153" s="453"/>
      <c r="GC153" s="453"/>
      <c r="GD153" s="453"/>
      <c r="GE153" s="453"/>
      <c r="GF153" s="453"/>
      <c r="GG153" s="453"/>
      <c r="GH153" s="453"/>
      <c r="GI153" s="453"/>
      <c r="GJ153" s="453"/>
      <c r="GK153" s="453"/>
      <c r="GL153" s="453"/>
      <c r="GM153" s="453"/>
      <c r="GN153" s="453"/>
      <c r="GO153" s="453"/>
      <c r="GP153" s="453"/>
      <c r="GQ153" s="453"/>
      <c r="GR153" s="453"/>
      <c r="GS153" s="453"/>
      <c r="GT153" s="453"/>
      <c r="GU153" s="453"/>
      <c r="GV153" s="453"/>
      <c r="GW153" s="453"/>
      <c r="GX153" s="453"/>
      <c r="GY153" s="453"/>
      <c r="GZ153" s="453"/>
      <c r="HA153" s="453"/>
      <c r="HB153" s="453"/>
      <c r="HC153" s="453"/>
      <c r="HD153" s="453"/>
      <c r="HE153" s="453"/>
      <c r="HF153" s="453"/>
      <c r="HG153" s="453"/>
      <c r="HH153" s="453"/>
      <c r="HI153" s="453"/>
      <c r="HJ153" s="453"/>
      <c r="HK153" s="453"/>
      <c r="HL153" s="453"/>
      <c r="HM153" s="453"/>
      <c r="HN153" s="453"/>
      <c r="HO153" s="453"/>
      <c r="HP153" s="453"/>
      <c r="HQ153" s="453"/>
      <c r="HR153" s="453"/>
      <c r="HS153" s="453"/>
      <c r="HT153" s="453"/>
      <c r="HU153" s="453"/>
      <c r="HV153" s="453"/>
      <c r="HW153" s="453"/>
      <c r="HX153" s="453"/>
      <c r="HY153" s="453"/>
      <c r="HZ153" s="453"/>
      <c r="IA153" s="453"/>
      <c r="IB153" s="453"/>
      <c r="IC153" s="453"/>
      <c r="ID153" s="453"/>
      <c r="IE153" s="453"/>
      <c r="IF153" s="453"/>
      <c r="IG153" s="453"/>
      <c r="IH153" s="453"/>
      <c r="II153" s="453"/>
      <c r="IJ153" s="453"/>
      <c r="IK153" s="453"/>
      <c r="IL153" s="453"/>
      <c r="IM153" s="453"/>
      <c r="IN153" s="453"/>
      <c r="IO153" s="453"/>
      <c r="IP153" s="453"/>
      <c r="IQ153" s="453"/>
      <c r="IR153" s="453"/>
      <c r="IS153" s="453"/>
      <c r="IT153" s="453"/>
      <c r="IU153" s="453"/>
      <c r="IV153" s="453"/>
    </row>
    <row r="154" spans="1:256" s="439" customFormat="1" ht="13.5" customHeight="1" x14ac:dyDescent="0.25">
      <c r="A154" s="423"/>
      <c r="B154" s="258"/>
      <c r="C154" s="694" t="s">
        <v>251</v>
      </c>
      <c r="D154" s="694"/>
      <c r="E154" s="694"/>
      <c r="F154" s="694"/>
      <c r="G154" s="694"/>
      <c r="H154" s="695"/>
      <c r="I154" s="503"/>
      <c r="J154" s="694" t="s">
        <v>197</v>
      </c>
      <c r="K154" s="694"/>
      <c r="L154" s="694"/>
      <c r="M154" s="694"/>
      <c r="N154" s="694"/>
      <c r="O154" s="694"/>
      <c r="P154" s="694"/>
      <c r="Q154" s="694"/>
      <c r="R154" s="694"/>
      <c r="S154" s="694"/>
      <c r="T154" s="694"/>
      <c r="U154" s="694"/>
      <c r="V154" s="694"/>
      <c r="W154" s="694"/>
      <c r="X154" s="694"/>
      <c r="Y154" s="695"/>
      <c r="Z154" s="695"/>
      <c r="AA154" s="695"/>
      <c r="AB154" s="695"/>
      <c r="AC154" s="503"/>
      <c r="AD154" s="503"/>
      <c r="AE154" s="503"/>
      <c r="AF154" s="503"/>
      <c r="AG154" s="503"/>
      <c r="AH154" s="503"/>
      <c r="AI154" s="503"/>
      <c r="AJ154" s="503"/>
      <c r="AK154" s="503"/>
      <c r="AL154" s="503"/>
      <c r="AM154" s="504"/>
      <c r="AN154" s="504"/>
      <c r="AO154" s="504"/>
      <c r="AP154" s="504"/>
      <c r="AQ154" s="504"/>
      <c r="AR154" s="504"/>
      <c r="AS154" s="504"/>
      <c r="AT154" s="504"/>
      <c r="AU154" s="504"/>
      <c r="AV154" s="504"/>
      <c r="AW154" s="504"/>
      <c r="AX154" s="504"/>
      <c r="AY154" s="504"/>
      <c r="AZ154" s="504"/>
      <c r="BA154" s="504"/>
      <c r="BB154" s="504"/>
      <c r="BC154" s="504"/>
      <c r="BD154" s="504"/>
      <c r="BE154" s="504"/>
      <c r="BF154" s="504"/>
      <c r="BG154" s="504"/>
      <c r="BH154" s="504"/>
      <c r="BI154" s="504"/>
      <c r="BJ154" s="504"/>
      <c r="BK154" s="440"/>
      <c r="BL154" s="441" t="s">
        <v>35</v>
      </c>
      <c r="BM154" s="442">
        <f t="shared" ref="BM154:BT154" ca="1" si="893">SUM(BM147:BM153)+BX$154</f>
        <v>0</v>
      </c>
      <c r="BN154" s="442">
        <f t="shared" ca="1" si="893"/>
        <v>0</v>
      </c>
      <c r="BO154" s="442">
        <f t="shared" ca="1" si="893"/>
        <v>0</v>
      </c>
      <c r="BP154" s="442">
        <f t="shared" ca="1" si="893"/>
        <v>0</v>
      </c>
      <c r="BQ154" s="442">
        <f t="shared" ca="1" si="893"/>
        <v>0</v>
      </c>
      <c r="BR154" s="442">
        <f t="shared" ca="1" si="893"/>
        <v>0</v>
      </c>
      <c r="BS154" s="442">
        <f t="shared" ca="1" si="893"/>
        <v>0</v>
      </c>
      <c r="BT154" s="442">
        <f t="shared" ca="1" si="893"/>
        <v>0</v>
      </c>
      <c r="BU154" s="436"/>
      <c r="BV154" s="427"/>
      <c r="BW154" s="427"/>
      <c r="BX154" s="443">
        <f t="shared" ref="BX154:CE154" ca="1" si="894">INDIRECT(ADDRESS(287+9*($BL$130-1),COLUMN(BX154),1,1))</f>
        <v>0</v>
      </c>
      <c r="BY154" s="443">
        <f t="shared" ca="1" si="894"/>
        <v>0</v>
      </c>
      <c r="BZ154" s="443">
        <f t="shared" ca="1" si="894"/>
        <v>0</v>
      </c>
      <c r="CA154" s="443">
        <f t="shared" ca="1" si="894"/>
        <v>0</v>
      </c>
      <c r="CB154" s="443">
        <f t="shared" ca="1" si="894"/>
        <v>0</v>
      </c>
      <c r="CC154" s="443">
        <f t="shared" ca="1" si="894"/>
        <v>0</v>
      </c>
      <c r="CD154" s="443">
        <f t="shared" ca="1" si="894"/>
        <v>0</v>
      </c>
      <c r="CE154" s="443">
        <f t="shared" ca="1" si="894"/>
        <v>0</v>
      </c>
      <c r="CF154" s="428"/>
      <c r="CG154" s="429"/>
      <c r="CH154" s="427"/>
      <c r="CI154" s="426"/>
      <c r="CJ154" s="426"/>
      <c r="CK154" s="426"/>
      <c r="CL154" s="426"/>
      <c r="CM154" s="426"/>
      <c r="CN154" s="426"/>
      <c r="CO154" s="426"/>
      <c r="CP154" s="426"/>
      <c r="CQ154" s="426"/>
      <c r="CR154" s="426"/>
      <c r="CS154" s="426"/>
      <c r="CT154" s="426"/>
      <c r="CU154" s="426"/>
      <c r="DD154" s="426"/>
      <c r="DE154" s="426"/>
      <c r="DF154" s="426"/>
      <c r="DG154" s="426"/>
      <c r="DH154" s="426"/>
      <c r="DI154" s="426"/>
      <c r="DJ154" s="426"/>
      <c r="DK154" s="426"/>
      <c r="DL154" s="426"/>
      <c r="DM154" s="426"/>
      <c r="DN154" s="426"/>
      <c r="DO154" s="426"/>
      <c r="DP154" s="426"/>
      <c r="DQ154" s="426"/>
      <c r="DR154" s="426"/>
      <c r="DS154" s="426"/>
      <c r="DT154" s="426"/>
      <c r="DU154" s="426"/>
    </row>
    <row r="155" spans="1:256" s="427" customFormat="1" ht="13.5" customHeight="1" x14ac:dyDescent="0.25">
      <c r="A155" s="436"/>
      <c r="B155" s="258" t="s">
        <v>198</v>
      </c>
      <c r="C155" s="711"/>
      <c r="D155" s="712"/>
      <c r="E155" s="712"/>
      <c r="F155" s="712"/>
      <c r="G155" s="712"/>
      <c r="H155" s="712"/>
      <c r="I155" s="447"/>
      <c r="J155" s="692" t="s">
        <v>356</v>
      </c>
      <c r="K155" s="692"/>
      <c r="L155" s="692"/>
      <c r="M155" s="692"/>
      <c r="N155" s="692"/>
      <c r="O155" s="692"/>
      <c r="P155" s="692"/>
      <c r="Q155" s="692"/>
      <c r="R155" s="692"/>
      <c r="S155" s="692"/>
      <c r="T155" s="692"/>
      <c r="U155" s="692"/>
      <c r="V155" s="692"/>
      <c r="W155" s="692"/>
      <c r="X155" s="692"/>
      <c r="Y155" s="693"/>
      <c r="Z155" s="693"/>
      <c r="AA155" s="693"/>
      <c r="AB155" s="693"/>
      <c r="AC155" s="447"/>
      <c r="AD155" s="447"/>
      <c r="AE155" s="719" t="s">
        <v>291</v>
      </c>
      <c r="AF155" s="720"/>
      <c r="AG155" s="720"/>
      <c r="AH155" s="720"/>
      <c r="AI155" s="720"/>
      <c r="AJ155" s="720"/>
      <c r="AK155" s="720"/>
      <c r="AL155" s="720"/>
      <c r="AM155" s="720"/>
      <c r="AN155" s="720"/>
      <c r="AO155" s="720"/>
      <c r="AP155" s="720"/>
      <c r="AQ155" s="720"/>
      <c r="AR155" s="720"/>
      <c r="AS155" s="720"/>
      <c r="AT155" s="578"/>
      <c r="AU155" s="578"/>
      <c r="AV155" s="505"/>
      <c r="AW155" s="505"/>
      <c r="AX155" s="500"/>
      <c r="AY155" s="505"/>
      <c r="AZ155" s="505"/>
      <c r="BA155" s="505"/>
      <c r="BB155" s="500"/>
      <c r="BC155" s="505"/>
      <c r="BD155" s="505"/>
      <c r="BE155" s="505"/>
      <c r="BF155" s="500"/>
      <c r="BG155" s="505"/>
      <c r="BH155" s="505"/>
      <c r="BI155" s="505"/>
      <c r="BJ155" s="500"/>
      <c r="BK155" s="444"/>
      <c r="BL155" s="453"/>
      <c r="BM155" s="453"/>
      <c r="BN155" s="453"/>
      <c r="BO155" s="453"/>
      <c r="BP155" s="453"/>
      <c r="BQ155" s="453"/>
      <c r="BR155" s="453"/>
      <c r="BS155" s="453"/>
      <c r="BT155" s="453"/>
      <c r="BU155" s="436"/>
      <c r="BX155" s="453"/>
      <c r="BY155" s="453"/>
      <c r="BZ155" s="453"/>
      <c r="CA155" s="453"/>
      <c r="CB155" s="453"/>
      <c r="CC155" s="453"/>
      <c r="CD155" s="453"/>
      <c r="CE155" s="453"/>
      <c r="CF155" s="428"/>
      <c r="CG155" s="429"/>
      <c r="CI155" s="453"/>
      <c r="CJ155" s="453"/>
      <c r="CK155" s="453"/>
      <c r="CL155" s="453"/>
      <c r="CM155" s="453"/>
      <c r="CN155" s="453"/>
      <c r="CO155" s="453"/>
      <c r="CP155" s="453"/>
      <c r="CQ155" s="453"/>
      <c r="CR155" s="453"/>
      <c r="CS155" s="453"/>
      <c r="CT155" s="453"/>
      <c r="CU155" s="453"/>
      <c r="DD155" s="453"/>
      <c r="DM155" s="453"/>
      <c r="DN155" s="453"/>
      <c r="DO155" s="453"/>
      <c r="DP155" s="453"/>
      <c r="DQ155" s="453"/>
      <c r="DR155" s="453"/>
      <c r="DS155" s="453"/>
      <c r="DT155" s="453"/>
      <c r="DU155" s="453"/>
    </row>
    <row r="156" spans="1:256" s="431" customFormat="1" ht="13.5" customHeight="1" x14ac:dyDescent="0.25">
      <c r="A156" s="498"/>
      <c r="B156" s="258"/>
      <c r="C156" s="694" t="s">
        <v>251</v>
      </c>
      <c r="D156" s="694"/>
      <c r="E156" s="694"/>
      <c r="F156" s="694"/>
      <c r="G156" s="694"/>
      <c r="H156" s="695"/>
      <c r="I156" s="498"/>
      <c r="J156" s="694" t="s">
        <v>197</v>
      </c>
      <c r="K156" s="694"/>
      <c r="L156" s="694"/>
      <c r="M156" s="694"/>
      <c r="N156" s="694"/>
      <c r="O156" s="694"/>
      <c r="P156" s="694"/>
      <c r="Q156" s="694"/>
      <c r="R156" s="694"/>
      <c r="S156" s="694"/>
      <c r="T156" s="694"/>
      <c r="U156" s="694"/>
      <c r="V156" s="694"/>
      <c r="W156" s="694"/>
      <c r="X156" s="694"/>
      <c r="Y156" s="695"/>
      <c r="Z156" s="695"/>
      <c r="AA156" s="695"/>
      <c r="AB156" s="695"/>
      <c r="AC156" s="497"/>
      <c r="AD156" s="497"/>
      <c r="AE156" s="498"/>
      <c r="AF156" s="498"/>
      <c r="AG156" s="498"/>
      <c r="AH156" s="498"/>
      <c r="AI156" s="498"/>
      <c r="AJ156" s="498"/>
      <c r="AK156" s="498"/>
      <c r="AL156" s="498"/>
      <c r="AM156" s="498"/>
      <c r="AN156" s="498"/>
      <c r="AO156" s="498"/>
      <c r="AP156" s="498"/>
      <c r="AQ156" s="506"/>
      <c r="AR156" s="506"/>
      <c r="AS156" s="506"/>
      <c r="AT156" s="501"/>
      <c r="AU156" s="506"/>
      <c r="AV156" s="506"/>
      <c r="AW156" s="506"/>
      <c r="AX156" s="501"/>
      <c r="AY156" s="506"/>
      <c r="AZ156" s="506"/>
      <c r="BA156" s="506"/>
      <c r="BB156" s="501"/>
      <c r="BC156" s="506"/>
      <c r="BD156" s="506"/>
      <c r="BE156" s="506"/>
      <c r="BF156" s="501"/>
      <c r="BG156" s="506"/>
      <c r="BH156" s="506"/>
      <c r="BI156" s="506"/>
      <c r="BJ156" s="501"/>
      <c r="BK156" s="444"/>
      <c r="BL156" s="426"/>
      <c r="BM156" s="426"/>
      <c r="BN156" s="426"/>
      <c r="BO156" s="426"/>
      <c r="BP156" s="426"/>
      <c r="BQ156" s="426"/>
      <c r="BR156" s="426"/>
      <c r="BS156" s="426"/>
      <c r="BT156" s="426"/>
      <c r="BU156" s="425"/>
      <c r="BX156" s="426"/>
      <c r="BY156" s="426"/>
      <c r="BZ156" s="426"/>
      <c r="CA156" s="426"/>
      <c r="CB156" s="426"/>
      <c r="CC156" s="426"/>
      <c r="CD156" s="426"/>
      <c r="CE156" s="426"/>
      <c r="CF156" s="432"/>
      <c r="CG156" s="433"/>
      <c r="CI156" s="426"/>
      <c r="CJ156" s="426"/>
      <c r="CK156" s="426"/>
      <c r="CL156" s="426"/>
      <c r="CM156" s="426"/>
      <c r="CN156" s="426"/>
      <c r="CO156" s="426"/>
      <c r="CP156" s="426"/>
      <c r="CQ156" s="426"/>
      <c r="CR156" s="426"/>
      <c r="CS156" s="426"/>
      <c r="CT156" s="426"/>
      <c r="CU156" s="426"/>
      <c r="DD156" s="426"/>
      <c r="DM156" s="426"/>
      <c r="DN156" s="426"/>
      <c r="DO156" s="426"/>
      <c r="DP156" s="426"/>
      <c r="DQ156" s="426"/>
      <c r="DR156" s="426"/>
      <c r="DS156" s="426"/>
      <c r="DT156" s="426"/>
      <c r="DU156" s="426"/>
    </row>
    <row r="157" spans="1:256" s="427" customFormat="1" ht="13.5" customHeight="1" x14ac:dyDescent="0.2">
      <c r="A157" s="453"/>
      <c r="B157" s="258" t="s">
        <v>287</v>
      </c>
      <c r="C157" s="507"/>
      <c r="D157" s="498"/>
      <c r="E157" s="498"/>
      <c r="F157" s="498"/>
      <c r="G157" s="498"/>
      <c r="H157" s="498"/>
      <c r="I157" s="499"/>
      <c r="J157" s="498"/>
      <c r="K157" s="498"/>
      <c r="L157" s="498"/>
      <c r="M157" s="498"/>
      <c r="N157" s="436"/>
      <c r="O157" s="508"/>
      <c r="P157" s="485"/>
      <c r="Q157" s="485"/>
      <c r="R157" s="485"/>
      <c r="S157" s="485"/>
      <c r="T157" s="485"/>
      <c r="U157" s="485"/>
      <c r="V157" s="485"/>
      <c r="W157" s="436"/>
      <c r="X157" s="258" t="s">
        <v>249</v>
      </c>
      <c r="Y157" s="499"/>
      <c r="Z157" s="499"/>
      <c r="AA157" s="499"/>
      <c r="AB157" s="499"/>
      <c r="AC157" s="499"/>
      <c r="AD157" s="499"/>
      <c r="AE157" s="499"/>
      <c r="AF157" s="499"/>
      <c r="AG157" s="499"/>
      <c r="AH157" s="499"/>
      <c r="AI157" s="436"/>
      <c r="AJ157" s="436"/>
      <c r="AK157" s="436"/>
      <c r="AL157" s="499"/>
      <c r="AM157" s="436"/>
      <c r="AN157" s="499"/>
      <c r="AO157" s="499"/>
      <c r="AP157" s="499"/>
      <c r="AQ157" s="499"/>
      <c r="AR157" s="500"/>
      <c r="AS157" s="500"/>
      <c r="AT157" s="500"/>
      <c r="AU157" s="500"/>
      <c r="AV157" s="500"/>
      <c r="AW157" s="500"/>
      <c r="AX157" s="500"/>
      <c r="AY157" s="500"/>
      <c r="AZ157" s="500"/>
      <c r="BA157" s="500"/>
      <c r="BB157" s="500"/>
      <c r="BC157" s="500"/>
      <c r="BD157" s="500"/>
      <c r="BE157" s="500"/>
      <c r="BF157" s="500"/>
      <c r="BG157" s="500"/>
      <c r="BH157" s="500"/>
      <c r="BI157" s="500"/>
      <c r="BJ157" s="444"/>
      <c r="BK157" s="453"/>
      <c r="BL157" s="453"/>
      <c r="BM157" s="453"/>
      <c r="BN157" s="453"/>
      <c r="BO157" s="453"/>
      <c r="BP157" s="453"/>
      <c r="BQ157" s="453"/>
      <c r="BR157" s="453"/>
      <c r="BS157" s="453"/>
      <c r="BT157" s="436"/>
      <c r="BU157" s="436"/>
      <c r="BV157" s="436"/>
      <c r="BW157" s="453"/>
      <c r="BX157" s="453"/>
      <c r="BY157" s="453"/>
      <c r="BZ157" s="453"/>
      <c r="CA157" s="453"/>
      <c r="CB157" s="453"/>
      <c r="CC157" s="453"/>
      <c r="CD157" s="453"/>
      <c r="CE157" s="437"/>
      <c r="CF157" s="438"/>
      <c r="CH157" s="453"/>
      <c r="CI157" s="453"/>
      <c r="CJ157" s="453"/>
      <c r="CK157" s="453"/>
      <c r="CL157" s="453"/>
      <c r="CM157" s="453"/>
      <c r="CN157" s="453"/>
      <c r="CO157" s="453"/>
      <c r="CP157" s="453"/>
      <c r="CQ157" s="453"/>
      <c r="CR157" s="453"/>
      <c r="CS157" s="453"/>
      <c r="CT157" s="453"/>
      <c r="DC157" s="453"/>
      <c r="DL157" s="453"/>
      <c r="DM157" s="453"/>
      <c r="DN157" s="453"/>
      <c r="DO157" s="453"/>
      <c r="DP157" s="453"/>
      <c r="DQ157" s="453"/>
      <c r="DR157" s="453"/>
      <c r="DS157" s="453"/>
      <c r="DT157" s="453"/>
    </row>
    <row r="158" spans="1:256" s="434" customFormat="1" ht="13.5" customHeight="1" x14ac:dyDescent="0.25">
      <c r="A158" s="355"/>
      <c r="B158" s="258"/>
      <c r="C158" s="507"/>
      <c r="D158" s="498"/>
      <c r="E158" s="498"/>
      <c r="F158" s="498"/>
      <c r="G158" s="498"/>
      <c r="H158" s="498"/>
      <c r="I158" s="498"/>
      <c r="J158" s="498"/>
      <c r="K158" s="498"/>
      <c r="L158" s="498"/>
      <c r="M158" s="498"/>
      <c r="N158" s="497"/>
      <c r="O158" s="509"/>
      <c r="P158" s="483"/>
      <c r="Q158" s="483"/>
      <c r="R158" s="487" t="s">
        <v>251</v>
      </c>
      <c r="S158" s="486"/>
      <c r="T158" s="486"/>
      <c r="U158" s="486"/>
      <c r="V158" s="486"/>
      <c r="W158" s="497"/>
      <c r="X158" s="497"/>
      <c r="Y158" s="497"/>
      <c r="Z158" s="497"/>
      <c r="AA158" s="497"/>
      <c r="AB158" s="497"/>
      <c r="AC158" s="497"/>
      <c r="AD158" s="497"/>
      <c r="AE158" s="497"/>
      <c r="AF158" s="497"/>
      <c r="AG158" s="497"/>
      <c r="AH158" s="497"/>
      <c r="AI158" s="497"/>
      <c r="AJ158" s="497"/>
      <c r="AK158" s="497"/>
      <c r="AL158" s="498"/>
      <c r="AM158" s="498"/>
      <c r="AN158" s="498"/>
      <c r="AO158" s="498"/>
      <c r="AP158" s="355"/>
      <c r="AQ158" s="355"/>
      <c r="AR158" s="355"/>
      <c r="AS158" s="355"/>
      <c r="AT158" s="355"/>
      <c r="AU158" s="355"/>
      <c r="AV158" s="355"/>
      <c r="AW158" s="355"/>
      <c r="AX158" s="355"/>
      <c r="AY158" s="355"/>
      <c r="AZ158" s="355"/>
      <c r="BA158" s="355"/>
      <c r="BB158" s="355"/>
      <c r="BC158" s="355"/>
      <c r="BD158" s="355"/>
      <c r="BE158" s="355"/>
      <c r="BF158" s="355"/>
      <c r="BG158" s="355"/>
      <c r="BH158" s="355"/>
      <c r="BI158" s="355"/>
      <c r="BJ158" s="445"/>
      <c r="BK158" s="446"/>
      <c r="BL158" s="446"/>
      <c r="BM158" s="446"/>
      <c r="BN158" s="446"/>
      <c r="BO158" s="446"/>
      <c r="BP158" s="446"/>
      <c r="BQ158" s="446"/>
      <c r="BR158" s="446"/>
      <c r="BS158" s="446"/>
      <c r="BT158" s="447"/>
      <c r="BU158" s="448"/>
      <c r="BV158" s="448"/>
      <c r="BW158" s="446"/>
      <c r="BX158" s="446"/>
      <c r="BY158" s="446"/>
      <c r="BZ158" s="446"/>
      <c r="CA158" s="446"/>
      <c r="CB158" s="446"/>
      <c r="CC158" s="446"/>
      <c r="CD158" s="446"/>
      <c r="CE158" s="449"/>
      <c r="CF158" s="450"/>
      <c r="CG158" s="448"/>
      <c r="CH158" s="446"/>
      <c r="CI158" s="446"/>
      <c r="CJ158" s="446"/>
      <c r="CK158" s="446"/>
      <c r="CL158" s="446"/>
      <c r="CM158" s="446"/>
      <c r="CN158" s="446"/>
      <c r="CO158" s="446"/>
      <c r="CP158" s="446"/>
      <c r="CQ158" s="446"/>
      <c r="CR158" s="446"/>
      <c r="CS158" s="446"/>
      <c r="CT158" s="446"/>
      <c r="DC158" s="446"/>
      <c r="DL158" s="446"/>
      <c r="DM158" s="446"/>
      <c r="DN158" s="446"/>
      <c r="DO158" s="446"/>
      <c r="DP158" s="446"/>
      <c r="DQ158" s="446"/>
      <c r="DR158" s="446"/>
      <c r="DS158" s="446"/>
      <c r="DT158" s="446"/>
    </row>
    <row r="159" spans="1:256" s="431" customFormat="1" ht="13.5" customHeight="1" x14ac:dyDescent="0.25">
      <c r="A159" s="498"/>
      <c r="B159" s="258"/>
      <c r="C159" s="507"/>
      <c r="D159" s="498"/>
      <c r="E159" s="498"/>
      <c r="F159" s="498"/>
      <c r="G159" s="498"/>
      <c r="H159" s="498"/>
      <c r="I159" s="498"/>
      <c r="J159" s="498"/>
      <c r="K159" s="498"/>
      <c r="L159" s="498"/>
      <c r="M159" s="498"/>
      <c r="N159" s="498"/>
      <c r="O159" s="498"/>
      <c r="P159" s="498"/>
      <c r="Q159" s="498"/>
      <c r="R159" s="498"/>
      <c r="S159" s="498"/>
      <c r="T159" s="498"/>
      <c r="U159" s="498"/>
      <c r="V159" s="498"/>
      <c r="W159" s="498"/>
      <c r="X159" s="498"/>
      <c r="Y159" s="498"/>
      <c r="Z159" s="498"/>
      <c r="AA159" s="498"/>
      <c r="AB159" s="498"/>
      <c r="AC159" s="498"/>
      <c r="AD159" s="498"/>
      <c r="AE159" s="498"/>
      <c r="AF159" s="498"/>
      <c r="AG159" s="498"/>
      <c r="AH159" s="498"/>
      <c r="AI159" s="498"/>
      <c r="AJ159" s="498"/>
      <c r="AK159" s="498"/>
      <c r="AL159" s="498"/>
      <c r="AM159" s="498"/>
      <c r="AN159" s="498"/>
      <c r="AO159" s="498"/>
      <c r="AP159" s="498"/>
      <c r="AQ159" s="498"/>
      <c r="AR159" s="498"/>
      <c r="AS159" s="498"/>
      <c r="AT159" s="498"/>
      <c r="AU159" s="498"/>
      <c r="AV159" s="498"/>
      <c r="AW159" s="498"/>
      <c r="AX159" s="498"/>
      <c r="AY159" s="498"/>
      <c r="AZ159" s="498"/>
      <c r="BA159" s="498"/>
      <c r="BB159" s="498"/>
      <c r="BC159" s="498"/>
      <c r="BD159" s="498"/>
      <c r="BE159" s="498"/>
      <c r="BF159" s="498"/>
      <c r="BG159" s="498"/>
      <c r="BH159" s="498"/>
      <c r="BI159" s="498"/>
      <c r="BJ159" s="498"/>
      <c r="BK159" s="444"/>
      <c r="BL159" s="426"/>
      <c r="BM159" s="426"/>
      <c r="BN159" s="426"/>
      <c r="BO159" s="426"/>
      <c r="BP159" s="426"/>
      <c r="BQ159" s="426"/>
      <c r="BR159" s="426"/>
      <c r="BS159" s="426"/>
      <c r="BT159" s="426"/>
      <c r="BU159" s="436"/>
      <c r="BV159" s="427"/>
      <c r="BW159" s="427"/>
      <c r="BX159" s="426"/>
      <c r="BY159" s="426"/>
      <c r="BZ159" s="426"/>
      <c r="CA159" s="426"/>
      <c r="CB159" s="426"/>
      <c r="CC159" s="426"/>
      <c r="CD159" s="426"/>
      <c r="CE159" s="426"/>
      <c r="CF159" s="428"/>
      <c r="CG159" s="429"/>
      <c r="CH159" s="427"/>
      <c r="CI159" s="426"/>
      <c r="CJ159" s="426"/>
      <c r="CK159" s="426"/>
      <c r="CL159" s="426"/>
      <c r="CM159" s="426"/>
      <c r="CN159" s="426"/>
      <c r="CO159" s="426"/>
      <c r="CP159" s="426"/>
      <c r="CQ159" s="426"/>
      <c r="CR159" s="426"/>
      <c r="CS159" s="426"/>
      <c r="CT159" s="426"/>
      <c r="CU159" s="426"/>
      <c r="DD159" s="426"/>
      <c r="DM159" s="426"/>
      <c r="DN159" s="426"/>
      <c r="DO159" s="426"/>
      <c r="DP159" s="426"/>
      <c r="DQ159" s="426"/>
      <c r="DR159" s="426"/>
      <c r="DS159" s="426"/>
      <c r="DT159" s="426"/>
      <c r="DU159" s="426"/>
    </row>
    <row r="160" spans="1:256" s="427" customFormat="1" ht="13.5" customHeight="1" x14ac:dyDescent="0.2">
      <c r="A160" s="499"/>
      <c r="B160" s="452" t="s">
        <v>187</v>
      </c>
      <c r="C160" s="510"/>
      <c r="D160" s="499"/>
      <c r="E160" s="499"/>
      <c r="F160" s="499"/>
      <c r="G160" s="499"/>
      <c r="H160" s="499"/>
      <c r="I160" s="499"/>
      <c r="J160" s="499"/>
      <c r="K160" s="499"/>
      <c r="L160" s="499"/>
      <c r="M160" s="499"/>
      <c r="N160" s="499"/>
      <c r="O160" s="499"/>
      <c r="P160" s="499"/>
      <c r="Q160" s="499"/>
      <c r="R160" s="499"/>
      <c r="S160" s="499"/>
      <c r="T160" s="499"/>
      <c r="U160" s="499"/>
      <c r="V160" s="499"/>
      <c r="W160" s="499"/>
      <c r="X160" s="499"/>
      <c r="Y160" s="499"/>
      <c r="Z160" s="499"/>
      <c r="AA160" s="499"/>
      <c r="AB160" s="499"/>
      <c r="AC160" s="499"/>
      <c r="AD160" s="499"/>
      <c r="AE160" s="499"/>
      <c r="AF160" s="499"/>
      <c r="AG160" s="499"/>
      <c r="AH160" s="499"/>
      <c r="AI160" s="499"/>
      <c r="AJ160" s="499"/>
      <c r="AK160" s="499"/>
      <c r="AL160" s="499"/>
      <c r="AM160" s="499"/>
      <c r="AN160" s="499"/>
      <c r="AO160" s="499"/>
      <c r="AP160" s="499"/>
      <c r="AQ160" s="499"/>
      <c r="AR160" s="499"/>
      <c r="AS160" s="499"/>
      <c r="AT160" s="499"/>
      <c r="AU160" s="499"/>
      <c r="AV160" s="499"/>
      <c r="AW160" s="499"/>
      <c r="AX160" s="499"/>
      <c r="AY160" s="499"/>
      <c r="AZ160" s="499"/>
      <c r="BA160" s="499"/>
      <c r="BB160" s="499"/>
      <c r="BC160" s="499"/>
      <c r="BD160" s="499"/>
      <c r="BE160" s="499"/>
      <c r="BF160" s="499"/>
      <c r="BG160" s="499"/>
      <c r="BH160" s="499"/>
      <c r="BI160" s="499"/>
      <c r="BJ160" s="499"/>
      <c r="BK160" s="444"/>
      <c r="BL160" s="436"/>
      <c r="BM160" s="436"/>
      <c r="BN160" s="436"/>
      <c r="BO160" s="436"/>
      <c r="BP160" s="436"/>
      <c r="BQ160" s="436"/>
      <c r="BR160" s="436"/>
      <c r="BS160" s="436"/>
      <c r="BT160" s="436"/>
      <c r="BU160" s="436"/>
      <c r="BV160" s="436"/>
      <c r="BW160" s="436"/>
      <c r="BX160" s="453"/>
      <c r="BY160" s="453"/>
      <c r="BZ160" s="453"/>
      <c r="CA160" s="453"/>
      <c r="CB160" s="453"/>
      <c r="CC160" s="453"/>
      <c r="CD160" s="453"/>
      <c r="CE160" s="453"/>
      <c r="CF160" s="437"/>
      <c r="CG160" s="438"/>
      <c r="CI160" s="453"/>
      <c r="CJ160" s="453"/>
      <c r="CK160" s="453"/>
      <c r="CL160" s="453"/>
      <c r="CM160" s="453"/>
      <c r="CN160" s="453"/>
      <c r="CO160" s="453"/>
      <c r="CP160" s="453"/>
      <c r="CQ160" s="453"/>
      <c r="CR160" s="453"/>
      <c r="CS160" s="453"/>
      <c r="CT160" s="453"/>
    </row>
    <row r="161" spans="1:117" s="427" customFormat="1" ht="13.5" customHeight="1" x14ac:dyDescent="0.2">
      <c r="A161" s="499"/>
      <c r="B161" s="452" t="str">
        <f>CONCATENATE(BM161,BN161,BO161)</f>
        <v>Вченою радою Східноукраїнського національного університету імені Володимира Даля, протокол № _____ від "___"_______ -2023 р.</v>
      </c>
      <c r="C161" s="510"/>
      <c r="D161" s="499"/>
      <c r="E161" s="499"/>
      <c r="F161" s="499"/>
      <c r="G161" s="499"/>
      <c r="H161" s="499"/>
      <c r="I161" s="499"/>
      <c r="J161" s="499"/>
      <c r="K161" s="499"/>
      <c r="L161" s="499"/>
      <c r="M161" s="499"/>
      <c r="N161" s="499"/>
      <c r="O161" s="499"/>
      <c r="P161" s="499"/>
      <c r="Q161" s="499"/>
      <c r="R161" s="499"/>
      <c r="S161" s="499"/>
      <c r="T161" s="499"/>
      <c r="U161" s="499"/>
      <c r="V161" s="499"/>
      <c r="W161" s="499"/>
      <c r="X161" s="499"/>
      <c r="Y161" s="499"/>
      <c r="Z161" s="499"/>
      <c r="AA161" s="499"/>
      <c r="AB161" s="499"/>
      <c r="AC161" s="499"/>
      <c r="AD161" s="452" t="s">
        <v>250</v>
      </c>
      <c r="AE161" s="499"/>
      <c r="AF161" s="499"/>
      <c r="AG161" s="499"/>
      <c r="AH161" s="499"/>
      <c r="AI161" s="499"/>
      <c r="AJ161" s="499"/>
      <c r="AK161" s="499"/>
      <c r="AL161" s="499"/>
      <c r="AM161" s="499"/>
      <c r="AN161" s="499"/>
      <c r="AO161" s="499"/>
      <c r="AP161" s="499"/>
      <c r="AQ161" s="499"/>
      <c r="AR161" s="499"/>
      <c r="AS161" s="499"/>
      <c r="AT161" s="499"/>
      <c r="AU161" s="499"/>
      <c r="AV161" s="499"/>
      <c r="AW161" s="499"/>
      <c r="AX161" s="499"/>
      <c r="AY161" s="499"/>
      <c r="AZ161" s="499"/>
      <c r="BA161" s="499"/>
      <c r="BB161" s="499"/>
      <c r="BC161" s="499"/>
      <c r="BD161" s="499"/>
      <c r="BE161" s="499"/>
      <c r="BF161" s="499"/>
      <c r="BG161" s="499"/>
      <c r="BH161" s="499"/>
      <c r="BI161" s="499"/>
      <c r="BJ161" s="499"/>
      <c r="BK161" s="444"/>
      <c r="BL161" s="436"/>
      <c r="BM161" s="452" t="s">
        <v>283</v>
      </c>
      <c r="BN161" s="427">
        <f>-'Титул денна'!$AI$18</f>
        <v>-2023</v>
      </c>
      <c r="BO161" s="452" t="s">
        <v>284</v>
      </c>
      <c r="BP161" s="436"/>
      <c r="BQ161" s="436"/>
      <c r="BR161" s="436"/>
      <c r="BS161" s="436"/>
      <c r="BT161" s="436"/>
      <c r="BU161" s="436"/>
      <c r="BX161" s="453"/>
      <c r="BY161" s="453"/>
      <c r="BZ161" s="453"/>
      <c r="CA161" s="453"/>
      <c r="CB161" s="453"/>
      <c r="CC161" s="453"/>
      <c r="CD161" s="453"/>
      <c r="CE161" s="453"/>
      <c r="CF161" s="428"/>
      <c r="CG161" s="429"/>
      <c r="CU161" s="436"/>
      <c r="DM161" s="436"/>
    </row>
    <row r="162" spans="1:117" ht="13.5" customHeight="1" x14ac:dyDescent="0.25">
      <c r="BX162"/>
      <c r="BY162"/>
      <c r="BZ162"/>
      <c r="CA162"/>
      <c r="CB162"/>
      <c r="CC162"/>
      <c r="CD162"/>
      <c r="CE162"/>
      <c r="CU162" s="19"/>
      <c r="DM162" s="19"/>
    </row>
    <row r="163" spans="1:117" ht="13.5" customHeight="1" x14ac:dyDescent="0.25">
      <c r="BX163"/>
      <c r="BY163"/>
      <c r="BZ163"/>
      <c r="CA163"/>
      <c r="CB163"/>
      <c r="CC163"/>
      <c r="CD163"/>
      <c r="CE163"/>
      <c r="CU163" s="19"/>
      <c r="DM163" s="19"/>
    </row>
    <row r="164" spans="1:117" ht="13.5" customHeight="1" x14ac:dyDescent="0.25">
      <c r="BX164"/>
      <c r="BY164"/>
      <c r="BZ164"/>
      <c r="CA164"/>
      <c r="CB164"/>
      <c r="CC164"/>
      <c r="CD164"/>
      <c r="CE164"/>
    </row>
    <row r="165" spans="1:117" ht="13.5" customHeight="1" x14ac:dyDescent="0.25">
      <c r="BX165"/>
      <c r="BY165"/>
      <c r="BZ165"/>
      <c r="CA165"/>
      <c r="CB165"/>
      <c r="CC165"/>
      <c r="CD165"/>
      <c r="CE165"/>
    </row>
    <row r="166" spans="1:117" ht="13.5" customHeight="1" x14ac:dyDescent="0.25">
      <c r="BX166"/>
      <c r="BY166"/>
      <c r="BZ166"/>
      <c r="CA166"/>
      <c r="CB166"/>
      <c r="CC166"/>
      <c r="CD166"/>
      <c r="CE166"/>
    </row>
    <row r="167" spans="1:117" x14ac:dyDescent="0.25">
      <c r="BX167"/>
      <c r="BY167"/>
      <c r="BZ167"/>
      <c r="CA167"/>
      <c r="CB167"/>
      <c r="CC167"/>
      <c r="CD167"/>
      <c r="CE167"/>
    </row>
    <row r="168" spans="1:117" x14ac:dyDescent="0.25">
      <c r="BX168"/>
      <c r="BY168"/>
      <c r="BZ168"/>
      <c r="CA168"/>
      <c r="CB168"/>
      <c r="CC168"/>
      <c r="CD168"/>
      <c r="CE168"/>
    </row>
    <row r="169" spans="1:117" x14ac:dyDescent="0.25">
      <c r="BX169"/>
      <c r="BY169"/>
      <c r="BZ169"/>
      <c r="CA169"/>
      <c r="CB169"/>
      <c r="CC169"/>
      <c r="CD169"/>
      <c r="CE169"/>
    </row>
    <row r="170" spans="1:117" x14ac:dyDescent="0.25">
      <c r="BX170"/>
      <c r="BY170"/>
      <c r="BZ170"/>
      <c r="CA170"/>
      <c r="CB170"/>
      <c r="CC170"/>
      <c r="CD170"/>
      <c r="CE170"/>
    </row>
    <row r="171" spans="1:117" x14ac:dyDescent="0.25">
      <c r="BX171"/>
      <c r="BY171"/>
      <c r="BZ171"/>
      <c r="CA171"/>
      <c r="CB171"/>
      <c r="CC171"/>
      <c r="CD171"/>
      <c r="CE171"/>
    </row>
    <row r="172" spans="1:117" x14ac:dyDescent="0.25">
      <c r="BX172"/>
      <c r="BY172"/>
      <c r="BZ172"/>
      <c r="CA172"/>
      <c r="CB172"/>
      <c r="CC172"/>
      <c r="CD172"/>
      <c r="CE172"/>
    </row>
    <row r="173" spans="1:117" x14ac:dyDescent="0.2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  <c r="BM173" s="12"/>
      <c r="BN173" s="12"/>
      <c r="BO173" s="12"/>
      <c r="BP173" s="12"/>
      <c r="BQ173" s="12"/>
      <c r="BR173" s="12"/>
      <c r="BS173" s="12"/>
      <c r="BT173" s="12"/>
      <c r="BX173"/>
      <c r="BY173"/>
      <c r="BZ173"/>
      <c r="CA173"/>
      <c r="CB173"/>
      <c r="CC173"/>
      <c r="CD173"/>
      <c r="CE173"/>
    </row>
    <row r="174" spans="1:117" x14ac:dyDescent="0.2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  <c r="BR174" s="12"/>
      <c r="BS174" s="12"/>
      <c r="BT174" s="12"/>
      <c r="BX174"/>
      <c r="BY174"/>
      <c r="BZ174"/>
      <c r="CA174"/>
      <c r="CB174"/>
      <c r="CC174"/>
      <c r="CD174"/>
      <c r="CE174"/>
    </row>
    <row r="175" spans="1:117" x14ac:dyDescent="0.2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  <c r="BM175" s="12"/>
      <c r="BN175" s="12"/>
      <c r="BO175" s="12"/>
      <c r="BP175" s="12"/>
      <c r="BQ175" s="12"/>
      <c r="BR175" s="12"/>
      <c r="BS175" s="12"/>
      <c r="BT175" s="12"/>
      <c r="BX175"/>
      <c r="BY175"/>
      <c r="BZ175"/>
      <c r="CA175"/>
      <c r="CB175"/>
      <c r="CC175"/>
      <c r="CD175"/>
      <c r="CE175"/>
    </row>
    <row r="176" spans="1:117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  <c r="BM176" s="12"/>
      <c r="BN176" s="12"/>
      <c r="BO176" s="12"/>
      <c r="BP176" s="12"/>
      <c r="BQ176" s="12"/>
      <c r="BR176" s="12"/>
      <c r="BS176" s="12"/>
      <c r="BT176" s="12"/>
      <c r="BX176"/>
      <c r="BY176"/>
      <c r="BZ176"/>
      <c r="CA176"/>
      <c r="CB176"/>
      <c r="CC176"/>
      <c r="CD176"/>
      <c r="CE176"/>
    </row>
    <row r="177" spans="1:117" x14ac:dyDescent="0.2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  <c r="BJ177" s="12"/>
      <c r="BK177" s="12"/>
      <c r="BL177" s="12"/>
      <c r="BM177" s="12"/>
      <c r="BN177" s="12"/>
      <c r="BO177" s="12"/>
      <c r="BP177" s="12"/>
      <c r="BQ177" s="12"/>
      <c r="BR177" s="12"/>
      <c r="BS177" s="12"/>
      <c r="BT177" s="12"/>
      <c r="BX177"/>
      <c r="BY177"/>
      <c r="BZ177"/>
      <c r="CA177"/>
      <c r="CB177"/>
      <c r="CC177"/>
      <c r="CD177"/>
      <c r="CE177"/>
    </row>
    <row r="178" spans="1:117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2"/>
      <c r="BP178" s="12"/>
      <c r="BQ178" s="12"/>
      <c r="BR178" s="12"/>
      <c r="BS178" s="12"/>
      <c r="BT178" s="12"/>
      <c r="BX178"/>
      <c r="BY178"/>
      <c r="BZ178"/>
      <c r="CA178"/>
      <c r="CB178"/>
      <c r="CC178"/>
      <c r="CD178"/>
      <c r="CE178"/>
    </row>
    <row r="179" spans="1:117" x14ac:dyDescent="0.2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2"/>
      <c r="BM179" s="12"/>
      <c r="BN179" s="12"/>
      <c r="BO179" s="12"/>
      <c r="BP179" s="12"/>
      <c r="BQ179" s="12"/>
      <c r="BR179" s="12"/>
      <c r="BS179" s="12"/>
      <c r="BT179" s="12"/>
      <c r="BU179" s="19"/>
      <c r="BV179" s="2"/>
      <c r="BW179" s="2"/>
      <c r="BX179"/>
      <c r="BY179"/>
      <c r="BZ179"/>
      <c r="CA179"/>
      <c r="CB179"/>
      <c r="CC179"/>
      <c r="CD179"/>
      <c r="CE179"/>
      <c r="CF179" s="209"/>
      <c r="CG179" s="222"/>
      <c r="CH179" s="2"/>
      <c r="CI179"/>
      <c r="CJ179"/>
      <c r="CK179"/>
      <c r="CL179"/>
      <c r="CM179"/>
      <c r="CN179"/>
      <c r="CO179"/>
      <c r="CP179"/>
      <c r="CQ179"/>
      <c r="CR179"/>
      <c r="CS179"/>
      <c r="CT179"/>
      <c r="CU179" s="19"/>
      <c r="DD179" s="2"/>
      <c r="DM179" s="19"/>
    </row>
    <row r="180" spans="1:117" x14ac:dyDescent="0.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2"/>
      <c r="BM180" s="12"/>
      <c r="BN180" s="12"/>
      <c r="BO180" s="12"/>
      <c r="BP180" s="12"/>
      <c r="BQ180" s="12"/>
      <c r="BR180" s="12"/>
      <c r="BS180" s="12"/>
      <c r="BT180" s="12"/>
      <c r="BX180"/>
      <c r="BY180"/>
      <c r="BZ180"/>
      <c r="CA180"/>
      <c r="CB180"/>
      <c r="CC180"/>
      <c r="CD180"/>
      <c r="CE180"/>
    </row>
    <row r="181" spans="1:117" x14ac:dyDescent="0.2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2"/>
      <c r="BP181" s="12"/>
      <c r="BQ181" s="12"/>
      <c r="BR181" s="12"/>
      <c r="BS181" s="12"/>
      <c r="BT181" s="12"/>
      <c r="BX181"/>
      <c r="BY181"/>
      <c r="BZ181"/>
      <c r="CA181"/>
      <c r="CB181"/>
      <c r="CC181"/>
      <c r="CD181"/>
      <c r="CE181"/>
    </row>
    <row r="182" spans="1:117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2"/>
      <c r="BP182" s="12"/>
      <c r="BQ182" s="12"/>
      <c r="BR182" s="12"/>
      <c r="BS182" s="12"/>
      <c r="BT182" s="12"/>
      <c r="BX182"/>
      <c r="BY182"/>
      <c r="BZ182"/>
      <c r="CA182"/>
      <c r="CB182"/>
      <c r="CC182"/>
      <c r="CD182"/>
      <c r="CE182"/>
    </row>
    <row r="183" spans="1:117" x14ac:dyDescent="0.2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12"/>
      <c r="BM183" s="12"/>
      <c r="BN183" s="12"/>
      <c r="BO183" s="12"/>
      <c r="BP183" s="12"/>
      <c r="BQ183" s="12"/>
      <c r="BR183" s="12"/>
      <c r="BS183" s="12"/>
      <c r="BT183" s="12"/>
      <c r="BX183"/>
      <c r="BY183"/>
      <c r="BZ183"/>
      <c r="CA183"/>
      <c r="CB183"/>
      <c r="CC183"/>
      <c r="CD183"/>
      <c r="CE183"/>
    </row>
    <row r="184" spans="1:117" x14ac:dyDescent="0.2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2"/>
      <c r="BP184" s="12"/>
      <c r="BQ184" s="12"/>
      <c r="BR184" s="12"/>
      <c r="BS184" s="12"/>
      <c r="BT184" s="12"/>
      <c r="BX184"/>
      <c r="BY184"/>
      <c r="BZ184"/>
      <c r="CA184"/>
      <c r="CB184"/>
      <c r="CC184"/>
      <c r="CD184"/>
      <c r="CE184"/>
    </row>
    <row r="185" spans="1:117" x14ac:dyDescent="0.2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  <c r="BK185" s="12"/>
      <c r="BL185" s="12"/>
      <c r="BM185" s="12"/>
      <c r="BN185" s="12"/>
      <c r="BO185" s="12"/>
      <c r="BP185" s="12"/>
      <c r="BQ185" s="12"/>
      <c r="BR185" s="12"/>
      <c r="BS185" s="12"/>
      <c r="BT185" s="12"/>
      <c r="BX185"/>
      <c r="BY185"/>
      <c r="BZ185"/>
      <c r="CA185"/>
      <c r="CB185"/>
      <c r="CC185"/>
      <c r="CD185"/>
      <c r="CE185"/>
    </row>
    <row r="186" spans="1:117" x14ac:dyDescent="0.2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  <c r="BJ186" s="12"/>
      <c r="BK186" s="12"/>
      <c r="BL186" s="12"/>
      <c r="BM186" s="12"/>
      <c r="BN186" s="12"/>
      <c r="BO186" s="12"/>
      <c r="BP186" s="12"/>
      <c r="BQ186" s="12"/>
      <c r="BR186" s="12"/>
      <c r="BS186" s="12"/>
      <c r="BT186" s="12"/>
      <c r="BX186"/>
      <c r="BY186"/>
      <c r="BZ186"/>
      <c r="CA186"/>
      <c r="CB186"/>
      <c r="CC186"/>
      <c r="CD186"/>
      <c r="CE186"/>
    </row>
    <row r="187" spans="1:117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  <c r="BR187" s="12"/>
      <c r="BS187" s="12"/>
      <c r="BT187" s="12"/>
      <c r="BX187"/>
      <c r="BY187"/>
      <c r="BZ187"/>
      <c r="CA187"/>
      <c r="CB187"/>
      <c r="CC187"/>
      <c r="CD187"/>
      <c r="CE187"/>
    </row>
    <row r="188" spans="1:117" x14ac:dyDescent="0.2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  <c r="BJ188" s="12"/>
      <c r="BK188" s="12"/>
      <c r="BL188" s="12"/>
      <c r="BM188" s="12"/>
      <c r="BN188" s="12"/>
      <c r="BO188" s="12"/>
      <c r="BP188" s="12"/>
      <c r="BQ188" s="12"/>
      <c r="BR188" s="12"/>
      <c r="BS188" s="12"/>
      <c r="BT188" s="12"/>
      <c r="BX188"/>
      <c r="BY188"/>
      <c r="BZ188"/>
      <c r="CA188"/>
      <c r="CB188"/>
      <c r="CC188"/>
      <c r="CD188"/>
      <c r="CE188"/>
    </row>
    <row r="189" spans="1:117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  <c r="BJ189" s="12"/>
      <c r="BK189" s="12"/>
      <c r="BL189" s="12"/>
      <c r="BM189" s="12"/>
      <c r="BN189" s="12"/>
      <c r="BO189" s="12"/>
      <c r="BP189" s="12"/>
      <c r="BQ189" s="12"/>
      <c r="BR189" s="12"/>
      <c r="BS189" s="12"/>
      <c r="BT189" s="12"/>
      <c r="BU189" s="12"/>
      <c r="BX189"/>
      <c r="BY189"/>
      <c r="BZ189"/>
      <c r="CA189"/>
      <c r="CB189"/>
      <c r="CC189"/>
      <c r="CD189"/>
      <c r="CE189"/>
      <c r="CF189" s="12"/>
      <c r="CG189" s="12"/>
    </row>
    <row r="190" spans="1:117" x14ac:dyDescent="0.2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  <c r="BJ190" s="12"/>
      <c r="BK190" s="12"/>
      <c r="BL190" s="12"/>
      <c r="BM190" s="12"/>
      <c r="BN190" s="12"/>
      <c r="BO190" s="12"/>
      <c r="BP190" s="12"/>
      <c r="BQ190" s="12"/>
      <c r="BR190" s="12"/>
      <c r="BS190" s="12"/>
      <c r="BT190" s="12"/>
      <c r="BU190" s="12"/>
      <c r="BX190"/>
      <c r="BY190"/>
      <c r="BZ190"/>
      <c r="CA190"/>
      <c r="CB190"/>
      <c r="CC190"/>
      <c r="CD190"/>
      <c r="CE190"/>
      <c r="CF190" s="12"/>
      <c r="CG190" s="12"/>
    </row>
    <row r="191" spans="1:117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2"/>
      <c r="BJ191" s="12"/>
      <c r="BK191" s="12"/>
      <c r="BL191" s="12"/>
      <c r="BM191" s="12"/>
      <c r="BN191" s="12"/>
      <c r="BO191" s="12"/>
      <c r="BP191" s="12"/>
      <c r="BQ191" s="12"/>
      <c r="BR191" s="12"/>
      <c r="BS191" s="12"/>
      <c r="BT191" s="12"/>
      <c r="BU191" s="12"/>
      <c r="BX191"/>
      <c r="BY191"/>
      <c r="BZ191"/>
      <c r="CA191"/>
      <c r="CB191"/>
      <c r="CC191"/>
      <c r="CD191"/>
      <c r="CE191"/>
      <c r="CF191" s="12"/>
      <c r="CG191" s="12"/>
    </row>
    <row r="192" spans="1:117" x14ac:dyDescent="0.2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2"/>
      <c r="BJ192" s="12"/>
      <c r="BK192" s="12"/>
      <c r="BL192" s="12"/>
      <c r="BM192" s="12"/>
      <c r="BN192" s="12"/>
      <c r="BO192" s="12"/>
      <c r="BP192" s="12"/>
      <c r="BQ192" s="12"/>
      <c r="BR192" s="12"/>
      <c r="BS192" s="12"/>
      <c r="BT192" s="12"/>
      <c r="BU192" s="12"/>
      <c r="BX192"/>
      <c r="BY192"/>
      <c r="BZ192"/>
      <c r="CA192"/>
      <c r="CB192"/>
      <c r="CC192"/>
      <c r="CD192"/>
      <c r="CE192"/>
      <c r="CF192" s="12"/>
      <c r="CG192" s="12"/>
    </row>
    <row r="193" spans="76:83" s="12" customFormat="1" x14ac:dyDescent="0.25">
      <c r="BX193"/>
      <c r="BY193"/>
      <c r="BZ193"/>
      <c r="CA193"/>
      <c r="CB193"/>
      <c r="CC193"/>
      <c r="CD193"/>
      <c r="CE193"/>
    </row>
    <row r="194" spans="76:83" s="12" customFormat="1" x14ac:dyDescent="0.25">
      <c r="BX194"/>
      <c r="BY194"/>
      <c r="BZ194"/>
      <c r="CA194"/>
      <c r="CB194"/>
      <c r="CC194"/>
      <c r="CD194"/>
      <c r="CE194"/>
    </row>
    <row r="195" spans="76:83" s="12" customFormat="1" x14ac:dyDescent="0.25">
      <c r="BX195"/>
      <c r="BY195"/>
      <c r="BZ195"/>
      <c r="CA195"/>
      <c r="CB195"/>
      <c r="CC195"/>
      <c r="CD195"/>
      <c r="CE195"/>
    </row>
    <row r="196" spans="76:83" s="12" customFormat="1" x14ac:dyDescent="0.25">
      <c r="BX196"/>
      <c r="BY196"/>
      <c r="BZ196"/>
      <c r="CA196"/>
      <c r="CB196"/>
      <c r="CC196"/>
      <c r="CD196"/>
      <c r="CE196"/>
    </row>
    <row r="197" spans="76:83" s="12" customFormat="1" x14ac:dyDescent="0.25">
      <c r="BX197"/>
      <c r="BY197"/>
      <c r="BZ197"/>
      <c r="CA197"/>
      <c r="CB197"/>
      <c r="CC197"/>
      <c r="CD197"/>
      <c r="CE197"/>
    </row>
    <row r="198" spans="76:83" s="12" customFormat="1" x14ac:dyDescent="0.25">
      <c r="BX198"/>
      <c r="BY198"/>
      <c r="BZ198"/>
      <c r="CA198"/>
      <c r="CB198"/>
      <c r="CC198"/>
      <c r="CD198"/>
      <c r="CE198"/>
    </row>
    <row r="199" spans="76:83" s="12" customFormat="1" x14ac:dyDescent="0.25">
      <c r="BX199"/>
      <c r="BY199"/>
      <c r="BZ199"/>
      <c r="CA199"/>
      <c r="CB199"/>
      <c r="CC199"/>
      <c r="CD199"/>
      <c r="CE199"/>
    </row>
    <row r="207" spans="76:83" s="12" customFormat="1" ht="13.5" customHeight="1" x14ac:dyDescent="0.25"/>
  </sheetData>
  <sheetProtection algorithmName="SHA-512" hashValue="ExKoAGB2D3YPPeVKdhfVFAe23UKx6hEPS35CzueIACZjQdtt1X078XWOJVcZKYG6CU/bk4ldd8zBO7rbPmgkyA==" saltValue="cIzzWNS0/XBxa6qQeh74kw==" spinCount="100000" sheet="1" formatCells="0" formatColumns="0" formatRows="0"/>
  <mergeCells count="206">
    <mergeCell ref="BX3:CA3"/>
    <mergeCell ref="CB3:CF3"/>
    <mergeCell ref="CG3:CI3"/>
    <mergeCell ref="CJ3:CM3"/>
    <mergeCell ref="CN3:CR3"/>
    <mergeCell ref="CS3:CV3"/>
    <mergeCell ref="CW3:DA3"/>
    <mergeCell ref="AY146:BB146"/>
    <mergeCell ref="Y5:AD5"/>
    <mergeCell ref="Y7:Y10"/>
    <mergeCell ref="AB6:AB10"/>
    <mergeCell ref="AY139:BB139"/>
    <mergeCell ref="BM141:BT141"/>
    <mergeCell ref="BG137:BJ137"/>
    <mergeCell ref="BG139:BJ139"/>
    <mergeCell ref="BG136:BJ136"/>
    <mergeCell ref="BM136:BT136"/>
    <mergeCell ref="BC138:BF138"/>
    <mergeCell ref="AY136:BB136"/>
    <mergeCell ref="BC137:BF137"/>
    <mergeCell ref="BM10:BT10"/>
    <mergeCell ref="BC141:BF141"/>
    <mergeCell ref="AY141:BB141"/>
    <mergeCell ref="AY138:BB138"/>
    <mergeCell ref="J155:AB155"/>
    <mergeCell ref="J156:AB156"/>
    <mergeCell ref="Z144:AD145"/>
    <mergeCell ref="W144:Y144"/>
    <mergeCell ref="C149:AT149"/>
    <mergeCell ref="C150:AT150"/>
    <mergeCell ref="C151:AT151"/>
    <mergeCell ref="C152:AT152"/>
    <mergeCell ref="C155:H155"/>
    <mergeCell ref="AG153:AT153"/>
    <mergeCell ref="J153:AB153"/>
    <mergeCell ref="J154:AB154"/>
    <mergeCell ref="C156:H156"/>
    <mergeCell ref="C153:H153"/>
    <mergeCell ref="C154:H154"/>
    <mergeCell ref="AE146:AH146"/>
    <mergeCell ref="AQ146:AT146"/>
    <mergeCell ref="AE145:BJ145"/>
    <mergeCell ref="BC144:BF144"/>
    <mergeCell ref="BG144:BJ144"/>
    <mergeCell ref="AM146:AP146"/>
    <mergeCell ref="AE155:AU155"/>
    <mergeCell ref="AU146:AX146"/>
    <mergeCell ref="H11:O11"/>
    <mergeCell ref="AD6:AD10"/>
    <mergeCell ref="Y6:Z6"/>
    <mergeCell ref="BU10:BU11"/>
    <mergeCell ref="AC6:AC10"/>
    <mergeCell ref="AM11:AO11"/>
    <mergeCell ref="C135:AQ135"/>
    <mergeCell ref="AE7:AH7"/>
    <mergeCell ref="AA6:AA10"/>
    <mergeCell ref="AY7:BB7"/>
    <mergeCell ref="AY9:BB9"/>
    <mergeCell ref="C5:C10"/>
    <mergeCell ref="AM9:AP9"/>
    <mergeCell ref="AE8:BJ8"/>
    <mergeCell ref="AE9:AH9"/>
    <mergeCell ref="AM7:AP7"/>
    <mergeCell ref="AE10:BJ10"/>
    <mergeCell ref="BC7:BF7"/>
    <mergeCell ref="BC9:BF9"/>
    <mergeCell ref="Z138:AC138"/>
    <mergeCell ref="Z139:AC139"/>
    <mergeCell ref="Z140:AC140"/>
    <mergeCell ref="Z141:AC141"/>
    <mergeCell ref="AM141:AP141"/>
    <mergeCell ref="AI138:AL138"/>
    <mergeCell ref="AI140:AL140"/>
    <mergeCell ref="DN10:DU10"/>
    <mergeCell ref="BX136:CE136"/>
    <mergeCell ref="DE10:DL10"/>
    <mergeCell ref="DN70:DU70"/>
    <mergeCell ref="DE70:DL70"/>
    <mergeCell ref="AE136:AH136"/>
    <mergeCell ref="BG138:BJ138"/>
    <mergeCell ref="BC136:BF136"/>
    <mergeCell ref="BC140:BF140"/>
    <mergeCell ref="AU139:AX139"/>
    <mergeCell ref="AQ138:AT138"/>
    <mergeCell ref="AU136:AX136"/>
    <mergeCell ref="AU137:AX137"/>
    <mergeCell ref="AA142:AD142"/>
    <mergeCell ref="AA143:AD143"/>
    <mergeCell ref="AE144:AH144"/>
    <mergeCell ref="AI144:AL144"/>
    <mergeCell ref="H6:O10"/>
    <mergeCell ref="AM136:AP136"/>
    <mergeCell ref="AI136:AL136"/>
    <mergeCell ref="AM137:AP137"/>
    <mergeCell ref="W136:AD136"/>
    <mergeCell ref="W137:Y137"/>
    <mergeCell ref="Z137:AC137"/>
    <mergeCell ref="M143:P143"/>
    <mergeCell ref="Q143:T143"/>
    <mergeCell ref="AE143:AL143"/>
    <mergeCell ref="AM142:AP142"/>
    <mergeCell ref="AE137:AH137"/>
    <mergeCell ref="AE138:AH138"/>
    <mergeCell ref="Q140:T140"/>
    <mergeCell ref="AI11:AK11"/>
    <mergeCell ref="AE6:AL6"/>
    <mergeCell ref="D139:L139"/>
    <mergeCell ref="M140:P140"/>
    <mergeCell ref="M138:P138"/>
    <mergeCell ref="AE139:AH139"/>
    <mergeCell ref="B139:C139"/>
    <mergeCell ref="B141:C141"/>
    <mergeCell ref="AY142:BB142"/>
    <mergeCell ref="AE11:AG11"/>
    <mergeCell ref="M141:P141"/>
    <mergeCell ref="AQ141:AT141"/>
    <mergeCell ref="AU138:AX138"/>
    <mergeCell ref="AM138:AP138"/>
    <mergeCell ref="M139:P139"/>
    <mergeCell ref="AI142:AL142"/>
    <mergeCell ref="AE140:AH140"/>
    <mergeCell ref="AQ142:AT142"/>
    <mergeCell ref="R11:X11"/>
    <mergeCell ref="M137:P137"/>
    <mergeCell ref="Q138:T138"/>
    <mergeCell ref="Q141:T141"/>
    <mergeCell ref="Q139:T139"/>
    <mergeCell ref="AE141:AH141"/>
    <mergeCell ref="AM140:AP140"/>
    <mergeCell ref="B140:C140"/>
    <mergeCell ref="AQ139:AT139"/>
    <mergeCell ref="B137:C137"/>
    <mergeCell ref="Q142:T142"/>
    <mergeCell ref="W142:Z142"/>
    <mergeCell ref="BM146:BT146"/>
    <mergeCell ref="BG142:BJ142"/>
    <mergeCell ref="AQ137:AT137"/>
    <mergeCell ref="BG140:BJ140"/>
    <mergeCell ref="BG141:BJ141"/>
    <mergeCell ref="BC143:BJ143"/>
    <mergeCell ref="AI137:AL137"/>
    <mergeCell ref="AU143:BB143"/>
    <mergeCell ref="BC142:BF142"/>
    <mergeCell ref="BM139:BT139"/>
    <mergeCell ref="BM143:BT143"/>
    <mergeCell ref="AQ140:AT140"/>
    <mergeCell ref="AY137:BB137"/>
    <mergeCell ref="BC139:BF139"/>
    <mergeCell ref="AM139:AP139"/>
    <mergeCell ref="AM143:AT143"/>
    <mergeCell ref="AI146:AL146"/>
    <mergeCell ref="AM144:AP144"/>
    <mergeCell ref="AQ144:AT144"/>
    <mergeCell ref="AU144:AX144"/>
    <mergeCell ref="AY144:BB144"/>
    <mergeCell ref="AI141:AL141"/>
    <mergeCell ref="AU141:AX141"/>
    <mergeCell ref="AU142:AX142"/>
    <mergeCell ref="D140:L140"/>
    <mergeCell ref="A5:A10"/>
    <mergeCell ref="BM3:BT3"/>
    <mergeCell ref="D11:G11"/>
    <mergeCell ref="Q6:Q10"/>
    <mergeCell ref="AE5:BJ5"/>
    <mergeCell ref="AQ9:AT9"/>
    <mergeCell ref="BG9:BJ9"/>
    <mergeCell ref="R6:X10"/>
    <mergeCell ref="AU6:BB6"/>
    <mergeCell ref="AI7:AL7"/>
    <mergeCell ref="AQ7:AT7"/>
    <mergeCell ref="AU7:AX7"/>
    <mergeCell ref="AI9:AL9"/>
    <mergeCell ref="D5:X5"/>
    <mergeCell ref="AM6:AT6"/>
    <mergeCell ref="BC6:BJ6"/>
    <mergeCell ref="Z7:Z10"/>
    <mergeCell ref="BG7:BJ7"/>
    <mergeCell ref="P6:P10"/>
    <mergeCell ref="D6:G10"/>
    <mergeCell ref="AU9:AX9"/>
    <mergeCell ref="B5:B10"/>
    <mergeCell ref="AU140:AX140"/>
    <mergeCell ref="D141:L141"/>
    <mergeCell ref="D142:L142"/>
    <mergeCell ref="B143:L143"/>
    <mergeCell ref="D137:L137"/>
    <mergeCell ref="BC146:BF146"/>
    <mergeCell ref="BG146:BJ146"/>
    <mergeCell ref="Z146:AD146"/>
    <mergeCell ref="A2:BJ2"/>
    <mergeCell ref="A3:BJ3"/>
    <mergeCell ref="A4:BJ4"/>
    <mergeCell ref="AQ11:AS11"/>
    <mergeCell ref="AU11:AW11"/>
    <mergeCell ref="AY11:BA11"/>
    <mergeCell ref="BC11:BE11"/>
    <mergeCell ref="BG11:BI11"/>
    <mergeCell ref="Q137:T137"/>
    <mergeCell ref="AQ136:AT136"/>
    <mergeCell ref="AY140:BB140"/>
    <mergeCell ref="B142:C142"/>
    <mergeCell ref="M142:P142"/>
    <mergeCell ref="AE142:AH142"/>
    <mergeCell ref="B138:C138"/>
    <mergeCell ref="AI139:AL139"/>
    <mergeCell ref="D138:L138"/>
  </mergeCells>
  <conditionalFormatting sqref="H116">
    <cfRule type="cellIs" dxfId="87" priority="160" operator="notBetween">
      <formula>7</formula>
      <formula>8</formula>
    </cfRule>
  </conditionalFormatting>
  <conditionalFormatting sqref="H116">
    <cfRule type="cellIs" dxfId="86" priority="159" operator="notBetween">
      <formula>7</formula>
      <formula>8</formula>
    </cfRule>
  </conditionalFormatting>
  <conditionalFormatting sqref="AY15:BA23 AY43:BA68">
    <cfRule type="expression" dxfId="85" priority="136">
      <formula>MOD(AY15,2)&lt;&gt;0</formula>
    </cfRule>
  </conditionalFormatting>
  <conditionalFormatting sqref="AE15:AG23 AE39:AG68">
    <cfRule type="expression" dxfId="84" priority="134">
      <formula>MOD(AE15,2)&lt;&gt;0</formula>
    </cfRule>
  </conditionalFormatting>
  <conditionalFormatting sqref="AI15:AK23 AI40:AK68">
    <cfRule type="expression" dxfId="83" priority="133">
      <formula>MOD(AI15,2)&lt;&gt;0</formula>
    </cfRule>
  </conditionalFormatting>
  <conditionalFormatting sqref="AM15:AO23 AM37:AO68">
    <cfRule type="expression" dxfId="82" priority="132">
      <formula>MOD(AM15,2)&lt;&gt;0</formula>
    </cfRule>
  </conditionalFormatting>
  <conditionalFormatting sqref="AQ15:AS23 AQ38:AS68">
    <cfRule type="expression" dxfId="81" priority="131">
      <formula>MOD(AQ15,2)&lt;&gt;0</formula>
    </cfRule>
  </conditionalFormatting>
  <conditionalFormatting sqref="AU15:AW23 AU41:AW68">
    <cfRule type="expression" dxfId="80" priority="130">
      <formula>MOD(AU15,2)&lt;&gt;0</formula>
    </cfRule>
  </conditionalFormatting>
  <conditionalFormatting sqref="BC15:BE42 BC48:BE68">
    <cfRule type="expression" dxfId="79" priority="129">
      <formula>MOD(BC15,2)&lt;&gt;0</formula>
    </cfRule>
  </conditionalFormatting>
  <conditionalFormatting sqref="BG15:BI47 BG50:BI68">
    <cfRule type="expression" dxfId="78" priority="128">
      <formula>MOD(BG15,2)&lt;&gt;0</formula>
    </cfRule>
  </conditionalFormatting>
  <conditionalFormatting sqref="AE107:AG125 AI107:AK125 AM107:AO125 AQ107:AS125 AU107:AW125 AY107:BA125 BC107:BE125 BG107:BI125">
    <cfRule type="expression" dxfId="77" priority="127">
      <formula>MOD(AE107,2)&lt;&gt;0</formula>
    </cfRule>
  </conditionalFormatting>
  <conditionalFormatting sqref="B50:B63 B65:B68">
    <cfRule type="expression" dxfId="76" priority="95">
      <formula>AND($Y50&gt;0,$AD50/$Y50&lt;1/3)</formula>
    </cfRule>
  </conditionalFormatting>
  <conditionalFormatting sqref="AE106:AG106 AI106:AK106 AM106:AO106 AQ106:AS106 AU106:AW106 AY106:BA106 BC106:BE106 BG106:BI106">
    <cfRule type="expression" dxfId="75" priority="94">
      <formula>MOD(AE106,2)&lt;&gt;0</formula>
    </cfRule>
  </conditionalFormatting>
  <conditionalFormatting sqref="AE72:AG79">
    <cfRule type="expression" dxfId="74" priority="93">
      <formula>MOD(AE72,2)&lt;&gt;0</formula>
    </cfRule>
  </conditionalFormatting>
  <conditionalFormatting sqref="AI72:AK79">
    <cfRule type="expression" dxfId="73" priority="92">
      <formula>MOD(AI72,2)&lt;&gt;0</formula>
    </cfRule>
  </conditionalFormatting>
  <conditionalFormatting sqref="AM72:AO79">
    <cfRule type="expression" dxfId="72" priority="91">
      <formula>MOD(AM72,2)&lt;&gt;0</formula>
    </cfRule>
  </conditionalFormatting>
  <conditionalFormatting sqref="AQ72:AS79">
    <cfRule type="expression" dxfId="71" priority="90">
      <formula>MOD(AQ72,2)&lt;&gt;0</formula>
    </cfRule>
  </conditionalFormatting>
  <conditionalFormatting sqref="AU72:AW79">
    <cfRule type="expression" dxfId="70" priority="89">
      <formula>MOD(AU72,2)&lt;&gt;0</formula>
    </cfRule>
  </conditionalFormatting>
  <conditionalFormatting sqref="AY72:BA79">
    <cfRule type="expression" dxfId="69" priority="88">
      <formula>MOD(AY72,2)&lt;&gt;0</formula>
    </cfRule>
  </conditionalFormatting>
  <conditionalFormatting sqref="BC72:BE79">
    <cfRule type="expression" dxfId="68" priority="87">
      <formula>MOD(BC72,2)&lt;&gt;0</formula>
    </cfRule>
  </conditionalFormatting>
  <conditionalFormatting sqref="BG72:BI79">
    <cfRule type="expression" dxfId="67" priority="86">
      <formula>MOD(BG72,2)&lt;&gt;0</formula>
    </cfRule>
  </conditionalFormatting>
  <conditionalFormatting sqref="Z129">
    <cfRule type="cellIs" dxfId="66" priority="60" operator="notEqual">
      <formula>240</formula>
    </cfRule>
    <cfRule type="cellIs" dxfId="65" priority="69" operator="greaterThan">
      <formula>240</formula>
    </cfRule>
  </conditionalFormatting>
  <conditionalFormatting sqref="AE140:BJ141">
    <cfRule type="expression" dxfId="64" priority="59">
      <formula>AE$140+AE$141&gt;9</formula>
    </cfRule>
  </conditionalFormatting>
  <conditionalFormatting sqref="AE142:BJ142">
    <cfRule type="cellIs" dxfId="63" priority="53" operator="notEqual">
      <formula>30</formula>
    </cfRule>
  </conditionalFormatting>
  <conditionalFormatting sqref="B15:B21">
    <cfRule type="expression" dxfId="62" priority="52">
      <formula>AND($Y15&gt;0,$AD15/$Y15&lt;1/3)</formula>
    </cfRule>
  </conditionalFormatting>
  <conditionalFormatting sqref="A15:A64">
    <cfRule type="expression" dxfId="61" priority="50">
      <formula>$B15=0</formula>
    </cfRule>
  </conditionalFormatting>
  <conditionalFormatting sqref="B22">
    <cfRule type="expression" dxfId="60" priority="47">
      <formula>AND($Y22&gt;0,$AD22/$Y22&lt;0.5)</formula>
    </cfRule>
  </conditionalFormatting>
  <conditionalFormatting sqref="B25 B27:B35">
    <cfRule type="expression" dxfId="59" priority="45">
      <formula>AND($Y25&gt;0,$AD25/$Y25&lt;0.5)</formula>
    </cfRule>
  </conditionalFormatting>
  <conditionalFormatting sqref="B36:B37">
    <cfRule type="expression" dxfId="58" priority="44">
      <formula>AND($Y36&gt;0,$AD36/$Y36&lt;0.5)</formula>
    </cfRule>
  </conditionalFormatting>
  <conditionalFormatting sqref="AE24:AG26 AE29:AG37">
    <cfRule type="expression" dxfId="57" priority="43">
      <formula>MOD(AE24,2)&lt;&gt;0</formula>
    </cfRule>
  </conditionalFormatting>
  <conditionalFormatting sqref="AE27:AG27">
    <cfRule type="expression" dxfId="56" priority="42">
      <formula>MOD(AE27,2)&lt;&gt;0</formula>
    </cfRule>
  </conditionalFormatting>
  <conditionalFormatting sqref="AE28:AG28">
    <cfRule type="expression" dxfId="55" priority="41">
      <formula>MOD(AE28,2)&lt;&gt;0</formula>
    </cfRule>
  </conditionalFormatting>
  <conditionalFormatting sqref="AE38:AG38">
    <cfRule type="expression" dxfId="54" priority="40">
      <formula>MOD(AE38,2)&lt;&gt;0</formula>
    </cfRule>
  </conditionalFormatting>
  <conditionalFormatting sqref="AI24:AK24 AI26:AK26 AI29:AK34 AI36:AK37">
    <cfRule type="expression" dxfId="53" priority="39">
      <formula>MOD(AI24,2)&lt;&gt;0</formula>
    </cfRule>
  </conditionalFormatting>
  <conditionalFormatting sqref="AI25:AK25">
    <cfRule type="expression" dxfId="52" priority="38">
      <formula>MOD(AI25,2)&lt;&gt;0</formula>
    </cfRule>
  </conditionalFormatting>
  <conditionalFormatting sqref="AI27:AK27">
    <cfRule type="expression" dxfId="51" priority="37">
      <formula>MOD(AI27,2)&lt;&gt;0</formula>
    </cfRule>
  </conditionalFormatting>
  <conditionalFormatting sqref="AI28:AK28">
    <cfRule type="expression" dxfId="50" priority="36">
      <formula>MOD(AI28,2)&lt;&gt;0</formula>
    </cfRule>
  </conditionalFormatting>
  <conditionalFormatting sqref="AI35:AK35">
    <cfRule type="expression" dxfId="49" priority="35">
      <formula>MOD(AI35,2)&lt;&gt;0</formula>
    </cfRule>
  </conditionalFormatting>
  <conditionalFormatting sqref="AI38:AK38">
    <cfRule type="expression" dxfId="48" priority="34">
      <formula>MOD(AI38,2)&lt;&gt;0</formula>
    </cfRule>
  </conditionalFormatting>
  <conditionalFormatting sqref="AM24:AO25 AM27:AO29 AM31:AO32 AM34:AO35">
    <cfRule type="expression" dxfId="47" priority="33">
      <formula>MOD(AM24,2)&lt;&gt;0</formula>
    </cfRule>
  </conditionalFormatting>
  <conditionalFormatting sqref="AM26:AO26">
    <cfRule type="expression" dxfId="46" priority="32">
      <formula>MOD(AM26,2)&lt;&gt;0</formula>
    </cfRule>
  </conditionalFormatting>
  <conditionalFormatting sqref="AM30:AO30">
    <cfRule type="expression" dxfId="45" priority="31">
      <formula>MOD(AM30,2)&lt;&gt;0</formula>
    </cfRule>
  </conditionalFormatting>
  <conditionalFormatting sqref="AM33:AO33">
    <cfRule type="expression" dxfId="44" priority="30">
      <formula>MOD(AM33,2)&lt;&gt;0</formula>
    </cfRule>
  </conditionalFormatting>
  <conditionalFormatting sqref="AM36:AO36">
    <cfRule type="expression" dxfId="43" priority="29">
      <formula>MOD(AM36,2)&lt;&gt;0</formula>
    </cfRule>
  </conditionalFormatting>
  <conditionalFormatting sqref="AQ24:AS29 AQ31:AS31 AQ33:AS35">
    <cfRule type="expression" dxfId="42" priority="28">
      <formula>MOD(AQ24,2)&lt;&gt;0</formula>
    </cfRule>
  </conditionalFormatting>
  <conditionalFormatting sqref="AQ30:AS30">
    <cfRule type="expression" dxfId="41" priority="27">
      <formula>MOD(AQ30,2)&lt;&gt;0</formula>
    </cfRule>
  </conditionalFormatting>
  <conditionalFormatting sqref="AQ32:AS32">
    <cfRule type="expression" dxfId="40" priority="26">
      <formula>MOD(AQ32,2)&lt;&gt;0</formula>
    </cfRule>
  </conditionalFormatting>
  <conditionalFormatting sqref="AQ36:AS36">
    <cfRule type="expression" dxfId="39" priority="25">
      <formula>MOD(AQ36,2)&lt;&gt;0</formula>
    </cfRule>
  </conditionalFormatting>
  <conditionalFormatting sqref="AQ37:AS37">
    <cfRule type="expression" dxfId="38" priority="24">
      <formula>MOD(AQ37,2)&lt;&gt;0</formula>
    </cfRule>
  </conditionalFormatting>
  <conditionalFormatting sqref="AU24:AW28 AU30:AW30 AU32:AW38">
    <cfRule type="expression" dxfId="37" priority="23">
      <formula>MOD(AU24,2)&lt;&gt;0</formula>
    </cfRule>
  </conditionalFormatting>
  <conditionalFormatting sqref="AU29:AW29">
    <cfRule type="expression" dxfId="36" priority="22">
      <formula>MOD(AU29,2)&lt;&gt;0</formula>
    </cfRule>
  </conditionalFormatting>
  <conditionalFormatting sqref="AU31:AW31">
    <cfRule type="expression" dxfId="35" priority="21">
      <formula>MOD(AU31,2)&lt;&gt;0</formula>
    </cfRule>
  </conditionalFormatting>
  <conditionalFormatting sqref="AU39:AW39">
    <cfRule type="expression" dxfId="34" priority="20">
      <formula>MOD(AU39,2)&lt;&gt;0</formula>
    </cfRule>
  </conditionalFormatting>
  <conditionalFormatting sqref="AY24:BA33 AY35:BA39">
    <cfRule type="expression" dxfId="33" priority="19">
      <formula>MOD(AY24,2)&lt;&gt;0</formula>
    </cfRule>
  </conditionalFormatting>
  <conditionalFormatting sqref="AY34:BA34">
    <cfRule type="expression" dxfId="32" priority="18">
      <formula>MOD(AY34,2)&lt;&gt;0</formula>
    </cfRule>
  </conditionalFormatting>
  <conditionalFormatting sqref="AY40:BA43">
    <cfRule type="expression" dxfId="31" priority="17">
      <formula>MOD(AY40,2)&lt;&gt;0</formula>
    </cfRule>
  </conditionalFormatting>
  <conditionalFormatting sqref="BC43:BE48">
    <cfRule type="expression" dxfId="30" priority="16">
      <formula>MOD(BC43,2)&lt;&gt;0</formula>
    </cfRule>
  </conditionalFormatting>
  <conditionalFormatting sqref="BG48:BI48">
    <cfRule type="expression" dxfId="29" priority="15">
      <formula>MOD(BG48,2)&lt;&gt;0</formula>
    </cfRule>
  </conditionalFormatting>
  <conditionalFormatting sqref="B26">
    <cfRule type="expression" dxfId="28" priority="11">
      <formula>AND($Y26&gt;0,$AD26/$Y26&lt;0.5)</formula>
    </cfRule>
  </conditionalFormatting>
  <conditionalFormatting sqref="B23">
    <cfRule type="expression" dxfId="27" priority="10">
      <formula>AND($Y23&gt;0,$AD23/$Y23&lt;0.5)</formula>
    </cfRule>
  </conditionalFormatting>
  <conditionalFormatting sqref="B49">
    <cfRule type="expression" dxfId="26" priority="9">
      <formula>AND($Y49&gt;0,$AD49/$Y49&lt;0.5)</formula>
    </cfRule>
  </conditionalFormatting>
  <conditionalFormatting sqref="B38:B48">
    <cfRule type="expression" dxfId="25" priority="8">
      <formula>AND($Y38&gt;0,$AD38/$Y38&lt;1/3)</formula>
    </cfRule>
  </conditionalFormatting>
  <conditionalFormatting sqref="AI39:AK39">
    <cfRule type="expression" dxfId="24" priority="7">
      <formula>MOD(AI39,2)&lt;&gt;0</formula>
    </cfRule>
  </conditionalFormatting>
  <conditionalFormatting sqref="AU40:AW40">
    <cfRule type="expression" dxfId="23" priority="6">
      <formula>MOD(AU40,2)&lt;&gt;0</formula>
    </cfRule>
  </conditionalFormatting>
  <conditionalFormatting sqref="BG49:BI49">
    <cfRule type="expression" dxfId="22" priority="5">
      <formula>MOD(BG49,2)&lt;&gt;0</formula>
    </cfRule>
  </conditionalFormatting>
  <conditionalFormatting sqref="B72">
    <cfRule type="expression" dxfId="21" priority="4">
      <formula>AND($Y72&gt;0,$AD72/$Y72&lt;0.5)</formula>
    </cfRule>
  </conditionalFormatting>
  <conditionalFormatting sqref="B73">
    <cfRule type="expression" dxfId="20" priority="3">
      <formula>AND($Y73&gt;0,$AD73/$Y73&lt;0.5)</formula>
    </cfRule>
  </conditionalFormatting>
  <conditionalFormatting sqref="B74">
    <cfRule type="expression" dxfId="19" priority="2">
      <formula>AND($Y74&gt;0,$AD74/$Y74&lt;0.5)</formula>
    </cfRule>
  </conditionalFormatting>
  <conditionalFormatting sqref="B24">
    <cfRule type="expression" dxfId="18" priority="1">
      <formula>AND($Y24&gt;0,$AD24/$Y24&lt;0.5)</formula>
    </cfRule>
  </conditionalFormatting>
  <dataValidations count="6">
    <dataValidation allowBlank="1" showInputMessage="1" showErrorMessage="1" sqref="M140" xr:uid="{00000000-0002-0000-0200-000000000000}"/>
    <dataValidation errorStyle="warning" allowBlank="1" showInputMessage="1" showErrorMessage="1" sqref="C80:C82 C90 C103" xr:uid="{00000000-0002-0000-0200-000001000000}"/>
    <dataValidation type="list" errorStyle="warning" allowBlank="1" showInputMessage="1" showErrorMessage="1" sqref="C105:C129 C69:C71 C102" xr:uid="{00000000-0002-0000-0200-000003000000}">
      <formula1>$BX$2:$DA$2</formula1>
    </dataValidation>
    <dataValidation type="list" allowBlank="1" showInputMessage="1" showErrorMessage="1" sqref="B153" xr:uid="{F28075F1-6411-4905-823F-B51CE721CBC0}">
      <formula1>"Гарант освітньої програми,Керівник проєктної групи"</formula1>
    </dataValidation>
    <dataValidation type="list" allowBlank="1" showInputMessage="1" showErrorMessage="1" sqref="AE155:AU155" xr:uid="{B505AE66-B906-4B1E-828A-118EC7EF1631}">
      <formula1>$EB$6:$EB$13</formula1>
    </dataValidation>
    <dataValidation type="list" errorStyle="warning" allowBlank="1" showInputMessage="1" showErrorMessage="1" sqref="C15:C68 C72:C79 C83:C87 C91 C97:C101" xr:uid="{F23262EE-DC63-46B5-ACD3-5CCD80ADB8B9}">
      <formula1>$DY$2:$DY$36</formula1>
    </dataValidation>
  </dataValidations>
  <printOptions horizontalCentered="1"/>
  <pageMargins left="0.39370078740157483" right="0.39370078740157483" top="0.39370078740157483" bottom="0.39370078740157483" header="0" footer="0"/>
  <pageSetup paperSize="9" scale="53" fitToHeight="0" orientation="landscape" r:id="rId1"/>
  <headerFooter alignWithMargins="0">
    <oddFooter>&amp;C&amp;F&amp;RСторінка &amp;P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BI35"/>
  <sheetViews>
    <sheetView view="pageBreakPreview" topLeftCell="A19" zoomScaleNormal="100" zoomScaleSheetLayoutView="100" workbookViewId="0">
      <selection activeCell="BF29" sqref="BF29"/>
    </sheetView>
  </sheetViews>
  <sheetFormatPr defaultColWidth="7" defaultRowHeight="13.8" x14ac:dyDescent="0.3"/>
  <cols>
    <col min="1" max="1" width="2.88671875" style="42" customWidth="1"/>
    <col min="2" max="18" width="2.6640625" style="42" customWidth="1"/>
    <col min="19" max="19" width="3.33203125" style="42" customWidth="1"/>
    <col min="20" max="48" width="2.6640625" style="42" customWidth="1"/>
    <col min="49" max="49" width="3.6640625" style="42" customWidth="1"/>
    <col min="50" max="53" width="2.6640625" style="42" customWidth="1"/>
    <col min="54" max="58" width="6.33203125" style="42" customWidth="1"/>
    <col min="59" max="59" width="6.88671875" style="42" customWidth="1"/>
    <col min="60" max="61" width="6.33203125" style="42" customWidth="1"/>
    <col min="62" max="62" width="7" style="42" customWidth="1"/>
    <col min="63" max="16384" width="7" style="42"/>
  </cols>
  <sheetData>
    <row r="1" spans="1:61" s="43" customFormat="1" ht="21" customHeight="1" x14ac:dyDescent="0.4">
      <c r="A1" s="42"/>
      <c r="B1" s="376"/>
      <c r="C1" s="376"/>
      <c r="D1" s="376"/>
      <c r="E1" s="376"/>
      <c r="F1" s="376"/>
      <c r="G1" s="376"/>
      <c r="H1" s="586" t="s">
        <v>41</v>
      </c>
      <c r="I1" s="586"/>
      <c r="J1" s="586"/>
      <c r="K1" s="586"/>
      <c r="L1" s="586"/>
      <c r="M1" s="586"/>
      <c r="N1" s="586"/>
      <c r="O1" s="586"/>
      <c r="P1" s="376"/>
      <c r="Q1" s="376"/>
      <c r="R1" s="376"/>
      <c r="S1" s="376"/>
      <c r="T1" s="376"/>
      <c r="U1" s="376"/>
      <c r="V1" s="376"/>
      <c r="W1" s="376"/>
      <c r="X1" s="376"/>
      <c r="AF1" s="377"/>
      <c r="AQ1" s="376" t="s">
        <v>115</v>
      </c>
      <c r="AR1" s="376"/>
      <c r="AS1" s="376"/>
      <c r="AT1" s="376"/>
      <c r="AU1" s="376"/>
      <c r="AV1" s="376"/>
      <c r="AW1" s="376"/>
      <c r="AX1" s="587" t="str">
        <f>'Титул денна'!AX1:BB1</f>
        <v>бакалавр</v>
      </c>
      <c r="AY1" s="587"/>
      <c r="AZ1" s="587"/>
      <c r="BA1" s="587"/>
      <c r="BB1" s="587"/>
      <c r="BC1" s="376"/>
      <c r="BD1" s="378"/>
      <c r="BE1" s="378"/>
      <c r="BF1" s="378"/>
      <c r="BG1" s="378"/>
      <c r="BH1" s="378"/>
      <c r="BI1" s="378"/>
    </row>
    <row r="2" spans="1:61" s="43" customFormat="1" ht="20.25" customHeight="1" x14ac:dyDescent="0.4">
      <c r="A2" s="42"/>
      <c r="B2" s="586" t="s">
        <v>42</v>
      </c>
      <c r="C2" s="586"/>
      <c r="D2" s="586"/>
      <c r="E2" s="586"/>
      <c r="F2" s="586"/>
      <c r="G2" s="586"/>
      <c r="H2" s="586"/>
      <c r="I2" s="586"/>
      <c r="J2" s="586"/>
      <c r="K2" s="586"/>
      <c r="L2" s="586"/>
      <c r="M2" s="586"/>
      <c r="N2" s="586"/>
      <c r="O2" s="586"/>
      <c r="P2" s="586"/>
      <c r="Q2" s="586"/>
      <c r="R2" s="586"/>
      <c r="S2" s="586"/>
      <c r="T2" s="586"/>
      <c r="U2" s="586"/>
      <c r="V2" s="586"/>
      <c r="W2" s="586"/>
      <c r="X2" s="586"/>
      <c r="AQ2"/>
      <c r="AR2"/>
      <c r="AS2"/>
      <c r="AT2"/>
      <c r="AU2"/>
      <c r="AV2"/>
      <c r="AW2"/>
      <c r="AX2" s="378"/>
    </row>
    <row r="3" spans="1:61" s="43" customFormat="1" ht="21.75" customHeight="1" x14ac:dyDescent="0.4">
      <c r="A3" s="42"/>
      <c r="B3" s="592" t="s">
        <v>82</v>
      </c>
      <c r="C3" s="592"/>
      <c r="D3" s="592"/>
      <c r="E3" s="592"/>
      <c r="F3" s="592"/>
      <c r="G3" s="592"/>
      <c r="H3" s="592"/>
      <c r="I3" s="592"/>
      <c r="J3" s="592"/>
      <c r="K3" s="592"/>
      <c r="L3" s="592"/>
      <c r="M3" s="592"/>
      <c r="N3" s="592"/>
      <c r="O3" s="592"/>
      <c r="P3" s="592"/>
      <c r="Q3" s="592"/>
      <c r="R3" s="592"/>
      <c r="S3" s="592"/>
      <c r="T3" s="592"/>
      <c r="U3" s="592"/>
      <c r="V3" s="233"/>
      <c r="W3" s="233"/>
      <c r="X3" s="233"/>
      <c r="AQ3" s="379"/>
      <c r="AR3" s="380"/>
      <c r="AS3" s="380"/>
      <c r="AT3" s="380"/>
      <c r="AU3" s="380"/>
      <c r="AV3" s="380"/>
      <c r="AW3" s="381"/>
      <c r="AX3" s="381"/>
    </row>
    <row r="4" spans="1:61" s="43" customFormat="1" ht="23.25" customHeight="1" x14ac:dyDescent="0.4">
      <c r="A4" s="382"/>
      <c r="B4" s="491"/>
      <c r="C4" s="491" t="s">
        <v>285</v>
      </c>
      <c r="D4" s="492"/>
      <c r="E4" s="492"/>
      <c r="F4" s="379" t="s">
        <v>285</v>
      </c>
      <c r="G4" s="492"/>
      <c r="H4" s="492"/>
      <c r="I4" s="492"/>
      <c r="J4" s="492"/>
      <c r="K4" s="492"/>
      <c r="L4" s="492"/>
      <c r="M4" s="492"/>
      <c r="N4" s="492"/>
      <c r="O4" s="492"/>
      <c r="P4" s="492"/>
      <c r="Q4" s="491"/>
      <c r="R4" s="592">
        <f>'Титул денна'!R4</f>
        <v>2023</v>
      </c>
      <c r="S4" s="593"/>
      <c r="T4" s="491" t="s">
        <v>286</v>
      </c>
      <c r="U4" s="376"/>
      <c r="V4" s="376"/>
      <c r="W4" s="376"/>
      <c r="X4" s="376"/>
      <c r="AM4" s="383"/>
      <c r="AQ4" s="376"/>
      <c r="AR4" s="376"/>
      <c r="AS4" s="380"/>
      <c r="AT4" s="380"/>
      <c r="AU4" s="380"/>
      <c r="AV4" s="380"/>
      <c r="AW4" s="380"/>
      <c r="AX4" s="380"/>
    </row>
    <row r="5" spans="1:61" s="43" customFormat="1" ht="20.25" customHeight="1" x14ac:dyDescent="0.4">
      <c r="A5" s="42"/>
      <c r="AM5" s="383"/>
      <c r="AR5" s="379"/>
      <c r="AS5" s="379"/>
      <c r="AT5" s="379"/>
      <c r="AU5" s="379"/>
      <c r="AV5" s="379"/>
      <c r="AW5" s="379"/>
      <c r="AX5" s="379"/>
    </row>
    <row r="6" spans="1:61" s="43" customFormat="1" ht="20.25" customHeight="1" x14ac:dyDescent="0.4">
      <c r="A6" s="42"/>
      <c r="AR6" s="376"/>
      <c r="AS6" s="376"/>
      <c r="AT6" s="376"/>
      <c r="AU6" s="376"/>
      <c r="AV6" s="376"/>
      <c r="AW6" s="376"/>
      <c r="BI6" s="376"/>
    </row>
    <row r="7" spans="1:61" s="43" customFormat="1" ht="24" customHeight="1" x14ac:dyDescent="0.4">
      <c r="A7" s="42"/>
      <c r="B7" s="376"/>
      <c r="C7" s="376"/>
      <c r="D7" s="376"/>
      <c r="E7" s="376"/>
      <c r="F7" s="376"/>
      <c r="G7" s="376"/>
      <c r="H7" s="376"/>
      <c r="I7" s="376"/>
      <c r="J7" s="376"/>
      <c r="K7" s="376"/>
      <c r="L7" s="376"/>
      <c r="M7" s="376"/>
      <c r="N7" s="376"/>
      <c r="O7" s="376"/>
      <c r="P7" s="376"/>
      <c r="Q7" s="376"/>
      <c r="R7" s="376"/>
      <c r="S7" s="376"/>
      <c r="T7" s="376"/>
      <c r="U7" s="376"/>
      <c r="V7" s="376"/>
      <c r="W7" s="376"/>
      <c r="X7" s="376"/>
      <c r="AP7" s="384"/>
    </row>
    <row r="8" spans="1:61" s="43" customFormat="1" ht="23.4" x14ac:dyDescent="0.4">
      <c r="C8" s="385"/>
      <c r="F8" s="385"/>
      <c r="AP8" s="384"/>
    </row>
    <row r="9" spans="1:61" s="44" customFormat="1" ht="16.2" x14ac:dyDescent="0.3">
      <c r="C9" s="386"/>
      <c r="F9" s="386"/>
      <c r="AZ9" s="387"/>
    </row>
    <row r="10" spans="1:61" s="44" customFormat="1" ht="18" x14ac:dyDescent="0.35">
      <c r="C10" s="386"/>
      <c r="F10" s="386"/>
      <c r="M10" s="594" t="s">
        <v>43</v>
      </c>
      <c r="N10" s="594"/>
      <c r="O10" s="594"/>
      <c r="P10" s="594"/>
      <c r="Q10" s="594"/>
      <c r="R10" s="594"/>
      <c r="S10" s="594"/>
      <c r="T10" s="594"/>
      <c r="U10" s="594"/>
      <c r="V10" s="594"/>
      <c r="W10" s="594"/>
      <c r="X10" s="594"/>
      <c r="Y10" s="594"/>
      <c r="Z10" s="594"/>
      <c r="AA10" s="594"/>
      <c r="AB10" s="594"/>
      <c r="AC10" s="594"/>
      <c r="AD10" s="594"/>
      <c r="AE10" s="594"/>
      <c r="AF10" s="594"/>
      <c r="AG10" s="594"/>
      <c r="AH10" s="594"/>
      <c r="AI10" s="594"/>
      <c r="AJ10" s="594"/>
      <c r="AK10" s="594"/>
      <c r="AL10" s="594"/>
      <c r="AM10" s="594"/>
      <c r="AN10" s="594"/>
      <c r="AO10" s="594"/>
      <c r="AP10" s="594"/>
      <c r="AQ10" s="594"/>
      <c r="AR10" s="594"/>
      <c r="AS10" s="594"/>
      <c r="AT10" s="594"/>
      <c r="AU10" s="594"/>
      <c r="AV10" s="594"/>
      <c r="AW10" s="594"/>
      <c r="AX10" s="594"/>
      <c r="AY10" s="594"/>
      <c r="AZ10" s="594"/>
      <c r="BA10" s="594"/>
      <c r="BB10" s="594"/>
    </row>
    <row r="11" spans="1:61" s="43" customFormat="1" ht="24.9" customHeight="1" x14ac:dyDescent="0.4">
      <c r="M11" s="595" t="s">
        <v>121</v>
      </c>
      <c r="N11" s="595"/>
      <c r="O11" s="595"/>
      <c r="P11" s="595"/>
      <c r="Q11" s="595"/>
      <c r="R11" s="595"/>
      <c r="S11" s="595"/>
      <c r="T11" s="595"/>
      <c r="U11" s="595"/>
      <c r="V11" s="595"/>
      <c r="W11" s="595"/>
      <c r="X11" s="595"/>
      <c r="Y11" s="595"/>
      <c r="Z11" s="595"/>
      <c r="AA11" s="595"/>
      <c r="AB11" s="595"/>
      <c r="AC11" s="595"/>
      <c r="AD11" s="595"/>
      <c r="AE11" s="595"/>
      <c r="AF11" s="595"/>
      <c r="AG11" s="595"/>
      <c r="AH11" s="595"/>
      <c r="AI11" s="595"/>
      <c r="AJ11" s="595"/>
      <c r="AK11" s="595"/>
      <c r="AL11" s="595"/>
      <c r="AM11" s="595"/>
      <c r="AN11" s="595"/>
      <c r="AO11" s="595"/>
      <c r="AP11" s="595"/>
      <c r="AQ11" s="595"/>
      <c r="AR11" s="595"/>
      <c r="AS11" s="595"/>
      <c r="AT11" s="595"/>
      <c r="AU11" s="595"/>
      <c r="AV11" s="595"/>
      <c r="AW11" s="595"/>
      <c r="AX11" s="595"/>
      <c r="AY11" s="595"/>
      <c r="AZ11" s="595"/>
      <c r="BA11" s="595"/>
      <c r="BB11" s="595"/>
    </row>
    <row r="12" spans="1:61" s="43" customFormat="1" ht="27" customHeight="1" x14ac:dyDescent="0.5">
      <c r="Y12" s="596" t="s">
        <v>185</v>
      </c>
      <c r="Z12" s="596"/>
      <c r="AA12" s="596"/>
      <c r="AB12" s="596"/>
      <c r="AC12" s="596"/>
      <c r="AD12" s="596"/>
      <c r="AE12" s="596"/>
      <c r="AF12" s="596"/>
      <c r="AG12" s="596"/>
      <c r="AH12" s="596"/>
      <c r="AI12" s="596"/>
      <c r="AJ12" s="596"/>
      <c r="AK12" s="596"/>
      <c r="AL12" s="596"/>
      <c r="AM12" s="596"/>
      <c r="AN12" s="596"/>
      <c r="AO12" s="596"/>
      <c r="AP12" s="596"/>
      <c r="AQ12" s="596"/>
      <c r="AR12" s="596"/>
      <c r="AS12" s="596"/>
      <c r="AT12" s="596"/>
    </row>
    <row r="13" spans="1:61" s="43" customFormat="1" ht="21" x14ac:dyDescent="0.4">
      <c r="M13" s="595" t="s">
        <v>120</v>
      </c>
      <c r="N13" s="595"/>
      <c r="O13" s="595"/>
      <c r="P13" s="595"/>
      <c r="Q13" s="595"/>
      <c r="R13" s="595"/>
      <c r="S13" s="595"/>
      <c r="T13" s="595"/>
      <c r="U13" s="595"/>
      <c r="V13" s="595"/>
      <c r="W13" s="595"/>
      <c r="X13" s="595"/>
      <c r="Y13" s="595"/>
      <c r="Z13" s="595"/>
      <c r="AA13" s="595"/>
      <c r="AB13" s="595"/>
      <c r="AC13" s="595"/>
      <c r="AD13" s="595"/>
      <c r="AE13" s="595"/>
      <c r="AF13" s="595"/>
      <c r="AG13" s="595"/>
      <c r="AH13" s="595"/>
      <c r="AI13" s="595"/>
      <c r="AJ13" s="595"/>
      <c r="AK13" s="595"/>
      <c r="AL13" s="595"/>
      <c r="AM13" s="595"/>
      <c r="AN13" s="595"/>
      <c r="AO13" s="595"/>
      <c r="AP13" s="595"/>
      <c r="AQ13" s="595"/>
      <c r="AR13" s="595"/>
      <c r="AS13" s="595"/>
      <c r="AT13" s="595"/>
      <c r="AU13" s="595"/>
      <c r="AV13" s="595"/>
      <c r="AW13" s="595"/>
      <c r="AX13" s="595"/>
      <c r="AY13" s="595"/>
      <c r="AZ13" s="595"/>
      <c r="BA13" s="595"/>
      <c r="BB13" s="595"/>
    </row>
    <row r="14" spans="1:61" s="43" customFormat="1" ht="21" x14ac:dyDescent="0.4">
      <c r="G14" s="388" t="s">
        <v>84</v>
      </c>
      <c r="H14" s="388"/>
      <c r="I14" s="388"/>
      <c r="J14" s="388"/>
      <c r="K14" s="388"/>
      <c r="L14" s="388"/>
      <c r="M14" s="388"/>
      <c r="N14" s="388"/>
      <c r="O14" s="591" t="str">
        <f>'Титул денна'!O14:P14</f>
        <v>шифр</v>
      </c>
      <c r="P14" s="554"/>
      <c r="Q14" s="738" t="str">
        <f>'Титул денна'!Q14</f>
        <v>07</v>
      </c>
      <c r="R14" s="739"/>
      <c r="S14" s="739"/>
      <c r="T14" s="739"/>
      <c r="U14" s="739"/>
      <c r="V14" s="739"/>
      <c r="W14" s="740"/>
      <c r="X14" s="388"/>
      <c r="AB14" s="389" t="s">
        <v>5</v>
      </c>
      <c r="AC14" s="389"/>
      <c r="AD14" s="732" t="str">
        <f>'Титул денна'!AD14</f>
        <v>Управління та адміністрування</v>
      </c>
      <c r="AE14" s="733"/>
      <c r="AF14" s="733"/>
      <c r="AG14" s="733"/>
      <c r="AH14" s="733"/>
      <c r="AI14" s="733"/>
      <c r="AJ14" s="733"/>
      <c r="AK14" s="733"/>
      <c r="AL14" s="733"/>
      <c r="AM14" s="733"/>
      <c r="AN14" s="733"/>
      <c r="AO14" s="733"/>
      <c r="AP14" s="733"/>
      <c r="AQ14" s="733"/>
      <c r="AR14" s="733"/>
      <c r="AS14" s="733"/>
      <c r="AT14" s="733"/>
      <c r="AU14" s="733"/>
      <c r="AV14" s="733"/>
      <c r="AW14" s="733"/>
      <c r="AX14" s="733"/>
      <c r="AY14" s="733"/>
      <c r="AZ14" s="733"/>
      <c r="BA14" s="733"/>
      <c r="BB14" s="733"/>
      <c r="BC14" s="733"/>
      <c r="BD14" s="733"/>
      <c r="BE14" s="733"/>
      <c r="BF14" s="734"/>
    </row>
    <row r="15" spans="1:61" s="43" customFormat="1" ht="21" x14ac:dyDescent="0.4">
      <c r="G15" s="388" t="s">
        <v>85</v>
      </c>
      <c r="H15" s="388"/>
      <c r="I15" s="388"/>
      <c r="J15" s="388"/>
      <c r="K15" s="388"/>
      <c r="L15" s="388"/>
      <c r="M15" s="388"/>
      <c r="N15" s="388"/>
      <c r="O15" s="591" t="str">
        <f>'Титул денна'!O15:P15</f>
        <v>шифр</v>
      </c>
      <c r="P15" s="554"/>
      <c r="Q15" s="738" t="str">
        <f>'Титул денна'!Q15</f>
        <v>073</v>
      </c>
      <c r="R15" s="739"/>
      <c r="S15" s="739"/>
      <c r="T15" s="739"/>
      <c r="U15" s="739"/>
      <c r="V15" s="739"/>
      <c r="W15" s="740"/>
      <c r="X15" s="390"/>
      <c r="Y15" s="391"/>
      <c r="Z15" s="391"/>
      <c r="AA15" s="391"/>
      <c r="AB15" s="389" t="s">
        <v>5</v>
      </c>
      <c r="AC15" s="389"/>
      <c r="AD15" s="732" t="str">
        <f>'Титул денна'!AD15</f>
        <v>Менеджмент</v>
      </c>
      <c r="AE15" s="733"/>
      <c r="AF15" s="733"/>
      <c r="AG15" s="733"/>
      <c r="AH15" s="733"/>
      <c r="AI15" s="733"/>
      <c r="AJ15" s="733"/>
      <c r="AK15" s="733"/>
      <c r="AL15" s="733"/>
      <c r="AM15" s="733"/>
      <c r="AN15" s="733"/>
      <c r="AO15" s="733"/>
      <c r="AP15" s="733"/>
      <c r="AQ15" s="733"/>
      <c r="AR15" s="733"/>
      <c r="AS15" s="733"/>
      <c r="AT15" s="733"/>
      <c r="AU15" s="733"/>
      <c r="AV15" s="733"/>
      <c r="AW15" s="733"/>
      <c r="AX15" s="733"/>
      <c r="AY15" s="733"/>
      <c r="AZ15" s="733"/>
      <c r="BA15" s="733"/>
      <c r="BB15" s="733"/>
      <c r="BC15" s="733"/>
      <c r="BD15" s="733"/>
      <c r="BE15" s="733"/>
      <c r="BF15" s="734"/>
    </row>
    <row r="16" spans="1:61" s="43" customFormat="1" ht="21" x14ac:dyDescent="0.4">
      <c r="G16" s="125" t="s">
        <v>40</v>
      </c>
      <c r="H16" s="125"/>
      <c r="I16" s="125"/>
      <c r="J16" s="125"/>
      <c r="K16" s="125"/>
      <c r="L16" s="125"/>
      <c r="M16" s="125"/>
      <c r="N16" s="125"/>
      <c r="O16" s="591" t="str">
        <f>'Титул денна'!O16:P16</f>
        <v xml:space="preserve"> </v>
      </c>
      <c r="P16" s="554"/>
      <c r="Q16" s="738">
        <f>'Титул денна'!Q16</f>
        <v>0</v>
      </c>
      <c r="R16" s="739"/>
      <c r="S16" s="739"/>
      <c r="T16" s="739"/>
      <c r="U16" s="739"/>
      <c r="V16" s="739"/>
      <c r="W16" s="740"/>
      <c r="X16" s="392"/>
      <c r="Y16" s="393"/>
      <c r="Z16" s="393"/>
      <c r="AA16" s="393"/>
      <c r="AB16" s="394" t="s">
        <v>5</v>
      </c>
      <c r="AC16" s="394"/>
      <c r="AD16" s="732">
        <f>'Титул денна'!AD16</f>
        <v>0</v>
      </c>
      <c r="AE16" s="733"/>
      <c r="AF16" s="733"/>
      <c r="AG16" s="733"/>
      <c r="AH16" s="733"/>
      <c r="AI16" s="733"/>
      <c r="AJ16" s="733"/>
      <c r="AK16" s="733"/>
      <c r="AL16" s="733"/>
      <c r="AM16" s="733"/>
      <c r="AN16" s="733"/>
      <c r="AO16" s="733"/>
      <c r="AP16" s="733"/>
      <c r="AQ16" s="733"/>
      <c r="AR16" s="733"/>
      <c r="AS16" s="733"/>
      <c r="AT16" s="733"/>
      <c r="AU16" s="733"/>
      <c r="AV16" s="733"/>
      <c r="AW16" s="733"/>
      <c r="AX16" s="733"/>
      <c r="AY16" s="733"/>
      <c r="AZ16" s="733"/>
      <c r="BA16" s="733"/>
      <c r="BB16" s="733"/>
      <c r="BC16" s="733"/>
      <c r="BD16" s="733"/>
      <c r="BE16" s="733"/>
      <c r="BF16" s="734"/>
    </row>
    <row r="17" spans="1:61" s="43" customFormat="1" ht="21" x14ac:dyDescent="0.4">
      <c r="G17" s="125" t="s">
        <v>133</v>
      </c>
      <c r="H17" s="125"/>
      <c r="I17" s="125"/>
      <c r="J17" s="125"/>
      <c r="K17" s="125"/>
      <c r="L17" s="125"/>
      <c r="M17" s="125"/>
      <c r="N17" s="125"/>
      <c r="O17" s="559"/>
      <c r="P17" s="559"/>
      <c r="Q17"/>
      <c r="R17"/>
      <c r="S17"/>
      <c r="T17"/>
      <c r="U17"/>
      <c r="V17"/>
      <c r="W17"/>
      <c r="X17" s="392"/>
      <c r="Y17" s="393"/>
      <c r="Z17" s="393"/>
      <c r="AA17" s="393"/>
      <c r="AB17" s="394" t="s">
        <v>5</v>
      </c>
      <c r="AC17" s="394"/>
      <c r="AD17" s="735" t="str">
        <f>'Титул денна'!AD17</f>
        <v>Менеджмент</v>
      </c>
      <c r="AE17" s="736"/>
      <c r="AF17" s="736"/>
      <c r="AG17" s="736"/>
      <c r="AH17" s="736"/>
      <c r="AI17" s="736"/>
      <c r="AJ17" s="736"/>
      <c r="AK17" s="736"/>
      <c r="AL17" s="736"/>
      <c r="AM17" s="736"/>
      <c r="AN17" s="736"/>
      <c r="AO17" s="736"/>
      <c r="AP17" s="736"/>
      <c r="AQ17" s="736"/>
      <c r="AR17" s="736"/>
      <c r="AS17" s="736"/>
      <c r="AT17" s="736"/>
      <c r="AU17" s="736"/>
      <c r="AV17" s="736"/>
      <c r="AW17" s="736"/>
      <c r="AX17" s="736"/>
      <c r="AY17" s="736"/>
      <c r="AZ17" s="736"/>
      <c r="BA17" s="736"/>
      <c r="BB17" s="736"/>
      <c r="BC17" s="736"/>
      <c r="BD17" s="736"/>
      <c r="BE17" s="736"/>
      <c r="BF17" s="737"/>
    </row>
    <row r="18" spans="1:61" s="43" customFormat="1" ht="21" x14ac:dyDescent="0.4">
      <c r="G18" s="395" t="s">
        <v>113</v>
      </c>
      <c r="H18" s="395"/>
      <c r="I18" s="395"/>
      <c r="J18" s="395"/>
      <c r="K18" s="395"/>
      <c r="L18" s="395"/>
      <c r="M18" s="395"/>
      <c r="N18" s="395"/>
      <c r="O18" s="395"/>
      <c r="P18" s="396"/>
      <c r="Q18" s="571" t="s">
        <v>190</v>
      </c>
      <c r="R18" s="572"/>
      <c r="S18" s="572"/>
      <c r="T18" s="572"/>
      <c r="U18" s="572"/>
      <c r="V18" s="572"/>
      <c r="W18" s="572"/>
      <c r="X18" s="572"/>
      <c r="Y18" s="572"/>
      <c r="Z18" s="572"/>
      <c r="AA18" s="573"/>
      <c r="AB18" s="395" t="s">
        <v>83</v>
      </c>
      <c r="AC18" s="395"/>
      <c r="AD18" s="395"/>
      <c r="AE18" s="395"/>
      <c r="AF18" s="395"/>
      <c r="AG18" s="395"/>
      <c r="AH18" s="397"/>
      <c r="AI18" s="729">
        <f>'Титул денна'!AI18:AN18</f>
        <v>2023</v>
      </c>
      <c r="AJ18" s="730"/>
      <c r="AK18" s="730"/>
      <c r="AL18" s="730"/>
      <c r="AM18" s="730"/>
      <c r="AN18" s="731"/>
      <c r="AO18" s="395"/>
      <c r="AP18" s="395"/>
      <c r="AQ18" s="395"/>
      <c r="AR18" s="395"/>
      <c r="AS18" s="395"/>
      <c r="AT18" s="395"/>
      <c r="AU18" s="395"/>
      <c r="AV18" s="395"/>
      <c r="AW18" s="395"/>
      <c r="AX18" s="395"/>
      <c r="AY18" s="395"/>
      <c r="AZ18" s="395"/>
      <c r="BA18" s="395"/>
      <c r="BB18" s="395"/>
      <c r="BC18" s="395"/>
      <c r="BD18" s="395"/>
      <c r="BE18" s="395"/>
      <c r="BF18" s="395"/>
    </row>
    <row r="19" spans="1:61" s="43" customFormat="1" ht="32.25" customHeight="1" x14ac:dyDescent="0.4">
      <c r="A19" s="398" t="s">
        <v>186</v>
      </c>
      <c r="BB19" s="570" t="s">
        <v>44</v>
      </c>
      <c r="BC19" s="570"/>
      <c r="BD19" s="570"/>
      <c r="BE19" s="570"/>
      <c r="BF19" s="570"/>
      <c r="BG19" s="570"/>
      <c r="BH19" s="570"/>
      <c r="BI19" s="570"/>
    </row>
    <row r="20" spans="1:61" s="233" customFormat="1" ht="42" customHeight="1" x14ac:dyDescent="0.3">
      <c r="A20" s="579" t="s">
        <v>45</v>
      </c>
      <c r="B20" s="565" t="s">
        <v>46</v>
      </c>
      <c r="C20" s="566"/>
      <c r="D20" s="566"/>
      <c r="E20" s="567"/>
      <c r="F20" s="582" t="s">
        <v>47</v>
      </c>
      <c r="G20" s="583"/>
      <c r="H20" s="583"/>
      <c r="I20" s="583"/>
      <c r="J20" s="517"/>
      <c r="K20" s="565" t="s">
        <v>48</v>
      </c>
      <c r="L20" s="566"/>
      <c r="M20" s="566"/>
      <c r="N20" s="567"/>
      <c r="O20" s="582" t="s">
        <v>49</v>
      </c>
      <c r="P20" s="583"/>
      <c r="Q20" s="583"/>
      <c r="R20" s="583"/>
      <c r="S20" s="565" t="s">
        <v>50</v>
      </c>
      <c r="T20" s="584"/>
      <c r="U20" s="584"/>
      <c r="V20" s="585"/>
      <c r="W20" s="516"/>
      <c r="X20" s="565" t="s">
        <v>51</v>
      </c>
      <c r="Y20" s="566"/>
      <c r="Z20" s="566"/>
      <c r="AA20" s="581"/>
      <c r="AB20" s="582" t="s">
        <v>52</v>
      </c>
      <c r="AC20" s="583"/>
      <c r="AD20" s="583"/>
      <c r="AE20" s="583"/>
      <c r="AF20" s="582" t="s">
        <v>53</v>
      </c>
      <c r="AG20" s="583"/>
      <c r="AH20" s="583"/>
      <c r="AI20" s="583"/>
      <c r="AJ20" s="517"/>
      <c r="AK20" s="565" t="s">
        <v>54</v>
      </c>
      <c r="AL20" s="566"/>
      <c r="AM20" s="566"/>
      <c r="AN20" s="567"/>
      <c r="AO20" s="582" t="s">
        <v>55</v>
      </c>
      <c r="AP20" s="583"/>
      <c r="AQ20" s="583"/>
      <c r="AR20" s="583"/>
      <c r="AS20" s="565" t="s">
        <v>56</v>
      </c>
      <c r="AT20" s="584"/>
      <c r="AU20" s="584"/>
      <c r="AV20" s="585"/>
      <c r="AW20" s="516"/>
      <c r="AX20" s="565" t="s">
        <v>57</v>
      </c>
      <c r="AY20" s="566"/>
      <c r="AZ20" s="566"/>
      <c r="BA20" s="567"/>
      <c r="BB20" s="563" t="str">
        <f>'Титул денна'!BB20:BB21</f>
        <v>Теоретичне навчання</v>
      </c>
      <c r="BC20" s="563" t="str">
        <f>'Титул денна'!BC20:BC21</f>
        <v>Екзаменацій- на сесія</v>
      </c>
      <c r="BD20" s="563" t="str">
        <f>'Титул денна'!BD20:BD21</f>
        <v>Настановні заняття</v>
      </c>
      <c r="BE20" s="563" t="str">
        <f>'Титул денна'!BE20:BE21</f>
        <v>Практика</v>
      </c>
      <c r="BF20" s="563" t="str">
        <f>'Титул денна'!BF20:BF21</f>
        <v>Виконання кваліф. роботи</v>
      </c>
      <c r="BG20" s="563" t="str">
        <f>'Титул денна'!BG20:BG21</f>
        <v>Атестація</v>
      </c>
      <c r="BH20" s="563" t="str">
        <f>'Титул денна'!BH20:BH21</f>
        <v>Канікули</v>
      </c>
      <c r="BI20" s="563" t="str">
        <f>'Титул денна'!BI20:BI21</f>
        <v>Всього</v>
      </c>
    </row>
    <row r="21" spans="1:61" s="45" customFormat="1" ht="24" customHeight="1" x14ac:dyDescent="0.3">
      <c r="A21" s="580"/>
      <c r="B21" s="399">
        <v>1</v>
      </c>
      <c r="C21" s="399">
        <v>2</v>
      </c>
      <c r="D21" s="399">
        <v>3</v>
      </c>
      <c r="E21" s="399">
        <v>4</v>
      </c>
      <c r="F21" s="399">
        <v>5</v>
      </c>
      <c r="G21" s="399">
        <v>6</v>
      </c>
      <c r="H21" s="399">
        <v>7</v>
      </c>
      <c r="I21" s="399">
        <v>8</v>
      </c>
      <c r="J21" s="399">
        <v>9</v>
      </c>
      <c r="K21" s="399">
        <v>10</v>
      </c>
      <c r="L21" s="399">
        <v>11</v>
      </c>
      <c r="M21" s="399">
        <v>12</v>
      </c>
      <c r="N21" s="399">
        <v>13</v>
      </c>
      <c r="O21" s="399">
        <v>14</v>
      </c>
      <c r="P21" s="399">
        <v>15</v>
      </c>
      <c r="Q21" s="399">
        <v>16</v>
      </c>
      <c r="R21" s="399">
        <v>17</v>
      </c>
      <c r="S21" s="399">
        <v>18</v>
      </c>
      <c r="T21" s="399">
        <v>19</v>
      </c>
      <c r="U21" s="399">
        <v>20</v>
      </c>
      <c r="V21" s="399">
        <v>21</v>
      </c>
      <c r="W21" s="399">
        <v>22</v>
      </c>
      <c r="X21" s="399">
        <v>23</v>
      </c>
      <c r="Y21" s="399">
        <v>24</v>
      </c>
      <c r="Z21" s="399">
        <v>25</v>
      </c>
      <c r="AA21" s="399">
        <v>26</v>
      </c>
      <c r="AB21" s="399">
        <v>27</v>
      </c>
      <c r="AC21" s="399">
        <v>28</v>
      </c>
      <c r="AD21" s="399">
        <v>29</v>
      </c>
      <c r="AE21" s="399">
        <v>30</v>
      </c>
      <c r="AF21" s="399">
        <v>31</v>
      </c>
      <c r="AG21" s="399">
        <v>32</v>
      </c>
      <c r="AH21" s="399">
        <v>33</v>
      </c>
      <c r="AI21" s="399">
        <v>34</v>
      </c>
      <c r="AJ21" s="399">
        <v>35</v>
      </c>
      <c r="AK21" s="399">
        <v>36</v>
      </c>
      <c r="AL21" s="399">
        <v>37</v>
      </c>
      <c r="AM21" s="399">
        <v>38</v>
      </c>
      <c r="AN21" s="399">
        <v>39</v>
      </c>
      <c r="AO21" s="399">
        <v>40</v>
      </c>
      <c r="AP21" s="399">
        <v>41</v>
      </c>
      <c r="AQ21" s="399">
        <v>42</v>
      </c>
      <c r="AR21" s="399">
        <v>43</v>
      </c>
      <c r="AS21" s="399">
        <v>44</v>
      </c>
      <c r="AT21" s="399">
        <v>45</v>
      </c>
      <c r="AU21" s="399">
        <v>46</v>
      </c>
      <c r="AV21" s="399">
        <v>47</v>
      </c>
      <c r="AW21" s="399">
        <v>48</v>
      </c>
      <c r="AX21" s="399">
        <v>49</v>
      </c>
      <c r="AY21" s="399">
        <v>50</v>
      </c>
      <c r="AZ21" s="399">
        <v>51</v>
      </c>
      <c r="BA21" s="399">
        <v>52</v>
      </c>
      <c r="BB21" s="726"/>
      <c r="BC21" s="726"/>
      <c r="BD21" s="726"/>
      <c r="BE21" s="726"/>
      <c r="BF21" s="726"/>
      <c r="BG21" s="726"/>
      <c r="BH21" s="726"/>
      <c r="BI21" s="726"/>
    </row>
    <row r="22" spans="1:61" s="46" customFormat="1" ht="21" x14ac:dyDescent="0.25">
      <c r="A22" s="400" t="s">
        <v>62</v>
      </c>
      <c r="B22" s="122"/>
      <c r="C22" s="122"/>
      <c r="D22" s="122"/>
      <c r="E22" s="122"/>
      <c r="F22" s="469" t="s">
        <v>259</v>
      </c>
      <c r="G22" s="469"/>
      <c r="H22" s="469"/>
      <c r="I22" s="469"/>
      <c r="J22" s="469"/>
      <c r="K22" s="469"/>
      <c r="L22" s="469"/>
      <c r="M22" s="469"/>
      <c r="N22" s="469"/>
      <c r="O22" s="469"/>
      <c r="P22" s="469"/>
      <c r="Q22" s="469"/>
      <c r="R22" s="469"/>
      <c r="S22" s="469"/>
      <c r="T22" s="469"/>
      <c r="U22" s="469" t="s">
        <v>67</v>
      </c>
      <c r="V22" s="469" t="s">
        <v>67</v>
      </c>
      <c r="W22" s="469"/>
      <c r="X22" s="469"/>
      <c r="Y22" s="469" t="s">
        <v>259</v>
      </c>
      <c r="Z22" s="469"/>
      <c r="AA22" s="469"/>
      <c r="AB22" s="469"/>
      <c r="AC22" s="469"/>
      <c r="AD22" s="473"/>
      <c r="AE22" s="469"/>
      <c r="AF22" s="469"/>
      <c r="AG22" s="469"/>
      <c r="AH22" s="469"/>
      <c r="AI22" s="469"/>
      <c r="AJ22" s="469"/>
      <c r="AK22" s="469"/>
      <c r="AL22" s="469"/>
      <c r="AM22" s="469"/>
      <c r="AN22" s="469"/>
      <c r="AO22" s="469"/>
      <c r="AP22" s="469"/>
      <c r="AQ22" s="469" t="s">
        <v>67</v>
      </c>
      <c r="AR22" s="469" t="s">
        <v>67</v>
      </c>
      <c r="AS22" s="469" t="s">
        <v>73</v>
      </c>
      <c r="AT22" s="469" t="s">
        <v>73</v>
      </c>
      <c r="AU22" s="469" t="s">
        <v>73</v>
      </c>
      <c r="AV22" s="469" t="s">
        <v>73</v>
      </c>
      <c r="AW22" s="469" t="s">
        <v>73</v>
      </c>
      <c r="AX22" s="469" t="s">
        <v>73</v>
      </c>
      <c r="AY22" s="469" t="s">
        <v>73</v>
      </c>
      <c r="AZ22" s="469" t="s">
        <v>73</v>
      </c>
      <c r="BA22" s="469" t="s">
        <v>73</v>
      </c>
      <c r="BB22" s="101">
        <v>37</v>
      </c>
      <c r="BC22" s="101">
        <v>4</v>
      </c>
      <c r="BD22" s="101">
        <v>2</v>
      </c>
      <c r="BE22" s="101"/>
      <c r="BF22" s="101"/>
      <c r="BG22" s="101"/>
      <c r="BH22" s="101">
        <v>9</v>
      </c>
      <c r="BI22" s="414">
        <f>SUM(BB22:BH22)</f>
        <v>52</v>
      </c>
    </row>
    <row r="23" spans="1:61" s="46" customFormat="1" ht="21" x14ac:dyDescent="0.25">
      <c r="A23" s="400" t="s">
        <v>63</v>
      </c>
      <c r="B23" s="122"/>
      <c r="C23" s="122"/>
      <c r="D23" s="122"/>
      <c r="E23" s="122"/>
      <c r="F23" s="469" t="s">
        <v>259</v>
      </c>
      <c r="G23" s="469"/>
      <c r="H23" s="469"/>
      <c r="I23" s="469"/>
      <c r="J23" s="469"/>
      <c r="K23" s="469"/>
      <c r="L23" s="469"/>
      <c r="M23" s="469"/>
      <c r="N23" s="469"/>
      <c r="O23" s="469"/>
      <c r="P23" s="469"/>
      <c r="Q23" s="469"/>
      <c r="R23" s="469"/>
      <c r="S23" s="469"/>
      <c r="T23" s="469"/>
      <c r="U23" s="469" t="s">
        <v>67</v>
      </c>
      <c r="V23" s="469" t="s">
        <v>67</v>
      </c>
      <c r="W23" s="469"/>
      <c r="X23" s="469"/>
      <c r="Y23" s="469" t="s">
        <v>259</v>
      </c>
      <c r="Z23" s="469"/>
      <c r="AA23" s="469"/>
      <c r="AB23" s="469"/>
      <c r="AC23" s="469"/>
      <c r="AD23" s="473"/>
      <c r="AE23" s="469"/>
      <c r="AF23" s="469"/>
      <c r="AG23" s="469"/>
      <c r="AH23" s="469"/>
      <c r="AI23" s="469"/>
      <c r="AJ23" s="469"/>
      <c r="AK23" s="469"/>
      <c r="AL23" s="469"/>
      <c r="AM23" s="469"/>
      <c r="AN23" s="469"/>
      <c r="AO23" s="469"/>
      <c r="AP23" s="469"/>
      <c r="AQ23" s="469" t="s">
        <v>67</v>
      </c>
      <c r="AR23" s="469" t="s">
        <v>67</v>
      </c>
      <c r="AS23" s="469" t="s">
        <v>73</v>
      </c>
      <c r="AT23" s="469" t="s">
        <v>73</v>
      </c>
      <c r="AU23" s="469" t="s">
        <v>73</v>
      </c>
      <c r="AV23" s="469" t="s">
        <v>73</v>
      </c>
      <c r="AW23" s="469" t="s">
        <v>73</v>
      </c>
      <c r="AX23" s="469" t="s">
        <v>73</v>
      </c>
      <c r="AY23" s="469" t="s">
        <v>73</v>
      </c>
      <c r="AZ23" s="469" t="s">
        <v>73</v>
      </c>
      <c r="BA23" s="469" t="s">
        <v>73</v>
      </c>
      <c r="BB23" s="101">
        <v>37</v>
      </c>
      <c r="BC23" s="101">
        <v>4</v>
      </c>
      <c r="BD23" s="101">
        <v>2</v>
      </c>
      <c r="BE23" s="101"/>
      <c r="BF23" s="101"/>
      <c r="BG23" s="101"/>
      <c r="BH23" s="101">
        <v>9</v>
      </c>
      <c r="BI23" s="414">
        <f t="shared" ref="BI23:BI25" si="0">SUM(BB23:BH23)</f>
        <v>52</v>
      </c>
    </row>
    <row r="24" spans="1:61" s="46" customFormat="1" ht="21" x14ac:dyDescent="0.25">
      <c r="A24" s="400" t="s">
        <v>64</v>
      </c>
      <c r="B24" s="122"/>
      <c r="C24" s="122"/>
      <c r="D24" s="122"/>
      <c r="E24" s="122"/>
      <c r="F24" s="469" t="s">
        <v>259</v>
      </c>
      <c r="G24" s="469"/>
      <c r="H24" s="469"/>
      <c r="I24" s="469"/>
      <c r="J24" s="469"/>
      <c r="K24" s="469"/>
      <c r="L24" s="474"/>
      <c r="M24" s="474"/>
      <c r="N24" s="474"/>
      <c r="O24" s="474"/>
      <c r="P24" s="474"/>
      <c r="Q24" s="469"/>
      <c r="R24" s="469"/>
      <c r="S24" s="469"/>
      <c r="T24" s="469"/>
      <c r="U24" s="469" t="s">
        <v>67</v>
      </c>
      <c r="V24" s="469" t="s">
        <v>67</v>
      </c>
      <c r="W24" s="469"/>
      <c r="X24" s="469"/>
      <c r="Y24" s="469" t="s">
        <v>259</v>
      </c>
      <c r="Z24" s="475"/>
      <c r="AA24" s="469"/>
      <c r="AB24" s="469"/>
      <c r="AC24" s="469"/>
      <c r="AD24" s="477"/>
      <c r="AE24" s="476"/>
      <c r="AF24" s="476"/>
      <c r="AG24" s="476"/>
      <c r="AH24" s="476"/>
      <c r="AI24" s="476"/>
      <c r="AJ24" s="476"/>
      <c r="AK24" s="476"/>
      <c r="AL24" s="476"/>
      <c r="AM24" s="476"/>
      <c r="AN24" s="476"/>
      <c r="AO24" s="476"/>
      <c r="AP24" s="469" t="s">
        <v>67</v>
      </c>
      <c r="AQ24" s="469" t="s">
        <v>67</v>
      </c>
      <c r="AR24" s="469" t="s">
        <v>67</v>
      </c>
      <c r="AS24" s="469" t="s">
        <v>73</v>
      </c>
      <c r="AT24" s="469" t="s">
        <v>73</v>
      </c>
      <c r="AU24" s="469" t="s">
        <v>73</v>
      </c>
      <c r="AV24" s="469" t="s">
        <v>73</v>
      </c>
      <c r="AW24" s="469" t="s">
        <v>73</v>
      </c>
      <c r="AX24" s="469" t="s">
        <v>73</v>
      </c>
      <c r="AY24" s="469" t="s">
        <v>73</v>
      </c>
      <c r="AZ24" s="469" t="s">
        <v>73</v>
      </c>
      <c r="BA24" s="469" t="s">
        <v>73</v>
      </c>
      <c r="BB24" s="101">
        <v>36</v>
      </c>
      <c r="BC24" s="101">
        <v>5</v>
      </c>
      <c r="BD24" s="101">
        <v>2</v>
      </c>
      <c r="BE24" s="101"/>
      <c r="BF24" s="101"/>
      <c r="BG24" s="101"/>
      <c r="BH24" s="101">
        <v>9</v>
      </c>
      <c r="BI24" s="414">
        <f t="shared" si="0"/>
        <v>52</v>
      </c>
    </row>
    <row r="25" spans="1:61" s="46" customFormat="1" ht="21" x14ac:dyDescent="0.25">
      <c r="A25" s="400" t="s">
        <v>65</v>
      </c>
      <c r="B25" s="99"/>
      <c r="C25" s="99"/>
      <c r="D25" s="99"/>
      <c r="E25" s="99"/>
      <c r="F25" s="469" t="s">
        <v>259</v>
      </c>
      <c r="G25" s="469"/>
      <c r="H25" s="469"/>
      <c r="I25" s="469"/>
      <c r="J25" s="469"/>
      <c r="K25" s="469"/>
      <c r="L25" s="469"/>
      <c r="M25" s="469"/>
      <c r="N25" s="469"/>
      <c r="O25" s="469"/>
      <c r="P25" s="469"/>
      <c r="Q25" s="469"/>
      <c r="R25" s="469"/>
      <c r="S25" s="469"/>
      <c r="T25" s="469"/>
      <c r="U25" s="469" t="s">
        <v>67</v>
      </c>
      <c r="V25" s="469" t="s">
        <v>67</v>
      </c>
      <c r="W25" s="469"/>
      <c r="X25" s="478"/>
      <c r="Y25" s="469" t="s">
        <v>259</v>
      </c>
      <c r="Z25" s="469"/>
      <c r="AA25" s="469"/>
      <c r="AB25" s="148"/>
      <c r="AC25" s="148"/>
      <c r="AD25" s="148"/>
      <c r="AE25" s="148"/>
      <c r="AF25" s="148"/>
      <c r="AG25" s="148"/>
      <c r="AH25" s="148"/>
      <c r="AI25" s="102" t="s">
        <v>67</v>
      </c>
      <c r="AJ25" s="122" t="s">
        <v>320</v>
      </c>
      <c r="AK25" s="122" t="s">
        <v>320</v>
      </c>
      <c r="AL25" s="469" t="s">
        <v>320</v>
      </c>
      <c r="AM25" s="469" t="s">
        <v>70</v>
      </c>
      <c r="AN25" s="469" t="s">
        <v>70</v>
      </c>
      <c r="AO25" s="469" t="s">
        <v>70</v>
      </c>
      <c r="AP25" s="469" t="s">
        <v>70</v>
      </c>
      <c r="AQ25" s="469" t="s">
        <v>70</v>
      </c>
      <c r="AR25" s="469" t="s">
        <v>70</v>
      </c>
      <c r="AS25" s="469"/>
      <c r="AT25" s="469"/>
      <c r="AU25" s="469"/>
      <c r="AV25" s="469"/>
      <c r="AW25" s="469"/>
      <c r="AX25" s="469"/>
      <c r="AY25" s="469"/>
      <c r="AZ25" s="469"/>
      <c r="BA25" s="469"/>
      <c r="BB25" s="101">
        <v>29</v>
      </c>
      <c r="BC25" s="101">
        <v>3</v>
      </c>
      <c r="BD25" s="101">
        <v>2</v>
      </c>
      <c r="BE25" s="101">
        <v>3</v>
      </c>
      <c r="BF25" s="101">
        <v>6</v>
      </c>
      <c r="BG25" s="101"/>
      <c r="BH25" s="101"/>
      <c r="BI25" s="414">
        <f t="shared" si="0"/>
        <v>43</v>
      </c>
    </row>
    <row r="26" spans="1:61" s="46" customFormat="1" ht="21" x14ac:dyDescent="0.25">
      <c r="A26" s="401" t="s">
        <v>17</v>
      </c>
      <c r="B26" s="402"/>
      <c r="C26" s="402"/>
      <c r="D26" s="402"/>
      <c r="E26" s="402"/>
      <c r="F26" s="402"/>
      <c r="G26" s="402"/>
      <c r="H26" s="402"/>
      <c r="I26" s="402"/>
      <c r="J26" s="402"/>
      <c r="K26" s="402"/>
      <c r="L26" s="402"/>
      <c r="M26" s="402"/>
      <c r="N26" s="402"/>
      <c r="O26" s="402"/>
      <c r="P26" s="402"/>
      <c r="Q26" s="402"/>
      <c r="R26" s="402"/>
      <c r="S26" s="402"/>
      <c r="T26" s="402"/>
      <c r="U26" s="402"/>
      <c r="V26" s="402"/>
      <c r="W26" s="402"/>
      <c r="X26" s="402"/>
      <c r="Y26" s="403"/>
      <c r="Z26" s="404"/>
      <c r="AA26" s="404"/>
      <c r="AB26" s="404"/>
      <c r="AC26" s="404"/>
      <c r="AD26" s="404"/>
      <c r="AE26" s="404"/>
      <c r="AF26" s="403"/>
      <c r="AG26" s="403"/>
      <c r="AH26" s="403"/>
      <c r="AI26" s="403"/>
      <c r="AJ26" s="403"/>
      <c r="AK26" s="403"/>
      <c r="AL26" s="403"/>
      <c r="AM26" s="403"/>
      <c r="AN26" s="403"/>
      <c r="AO26" s="403"/>
      <c r="AP26" s="403"/>
      <c r="AQ26" s="403"/>
      <c r="AR26" s="402"/>
      <c r="AS26" s="402"/>
      <c r="AT26" s="402"/>
      <c r="AU26" s="402"/>
      <c r="AV26" s="402"/>
      <c r="AW26" s="402"/>
      <c r="AX26" s="402"/>
      <c r="AY26" s="402"/>
      <c r="AZ26" s="402"/>
      <c r="BA26" s="405"/>
      <c r="BB26" s="413">
        <f>SUM(BB22:BB25)</f>
        <v>139</v>
      </c>
      <c r="BC26" s="413">
        <f t="shared" ref="BC26:BH26" si="1">SUM(BC22:BC25)</f>
        <v>16</v>
      </c>
      <c r="BD26" s="413">
        <f t="shared" si="1"/>
        <v>8</v>
      </c>
      <c r="BE26" s="413">
        <f t="shared" si="1"/>
        <v>3</v>
      </c>
      <c r="BF26" s="413">
        <f t="shared" si="1"/>
        <v>6</v>
      </c>
      <c r="BG26" s="413">
        <f t="shared" si="1"/>
        <v>0</v>
      </c>
      <c r="BH26" s="413">
        <f t="shared" si="1"/>
        <v>27</v>
      </c>
      <c r="BI26" s="414">
        <f>SUM(BB26:BH26)</f>
        <v>199</v>
      </c>
    </row>
    <row r="27" spans="1:61" x14ac:dyDescent="0.3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</row>
    <row r="28" spans="1:61" s="47" customFormat="1" ht="20.100000000000001" customHeight="1" x14ac:dyDescent="0.3">
      <c r="A28" s="103"/>
      <c r="B28" s="104"/>
      <c r="C28" s="105" t="s">
        <v>66</v>
      </c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7" t="s">
        <v>67</v>
      </c>
      <c r="O28" s="106" t="s">
        <v>117</v>
      </c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8" t="s">
        <v>68</v>
      </c>
      <c r="AC28" s="106" t="s">
        <v>69</v>
      </c>
      <c r="AD28" s="109"/>
      <c r="AE28" s="110"/>
      <c r="AF28" s="111"/>
      <c r="AG28" s="112"/>
      <c r="AH28" s="112"/>
      <c r="AI28" s="112"/>
      <c r="AJ28" s="113" t="s">
        <v>74</v>
      </c>
      <c r="AK28" s="114" t="s">
        <v>33</v>
      </c>
      <c r="AL28" s="112"/>
      <c r="AM28" s="112"/>
      <c r="AN28" s="112"/>
      <c r="AO28" s="112"/>
      <c r="AP28" s="112"/>
      <c r="AQ28" s="112"/>
      <c r="AR28" s="112"/>
      <c r="AS28" s="112"/>
      <c r="AT28" s="115"/>
      <c r="AU28" s="115"/>
      <c r="AV28" s="115"/>
      <c r="AW28" s="115"/>
      <c r="AX28" s="116"/>
      <c r="AY28" s="116"/>
      <c r="AZ28" s="116"/>
      <c r="BA28" s="116"/>
      <c r="BB28" s="117"/>
      <c r="BC28" s="117"/>
      <c r="BD28" s="117"/>
      <c r="BE28" s="117"/>
      <c r="BF28" s="117"/>
      <c r="BG28" s="117"/>
      <c r="BH28" s="117"/>
      <c r="BI28" s="117"/>
    </row>
    <row r="29" spans="1:61" s="48" customFormat="1" ht="20.100000000000001" customHeight="1" x14ac:dyDescent="0.3">
      <c r="A29" s="103"/>
      <c r="B29" s="468" t="s">
        <v>259</v>
      </c>
      <c r="C29" s="479" t="s">
        <v>262</v>
      </c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06"/>
      <c r="Y29" s="106"/>
      <c r="Z29" s="106"/>
      <c r="AA29" s="106"/>
      <c r="AB29" s="108" t="s">
        <v>70</v>
      </c>
      <c r="AC29" s="480" t="s">
        <v>263</v>
      </c>
      <c r="AD29" s="109"/>
      <c r="AE29" s="110"/>
      <c r="AF29" s="111"/>
      <c r="AG29" s="111"/>
      <c r="AH29" s="110"/>
      <c r="AI29" s="110"/>
      <c r="AJ29" s="110"/>
      <c r="AK29" s="110"/>
      <c r="AL29" s="110"/>
      <c r="AM29" s="110"/>
      <c r="AN29" s="111"/>
      <c r="AO29" s="111"/>
      <c r="AP29" s="110"/>
      <c r="AQ29" s="110"/>
      <c r="AR29" s="110"/>
      <c r="AS29" s="110"/>
      <c r="AT29" s="119"/>
      <c r="AU29" s="120"/>
      <c r="AV29" s="111"/>
      <c r="AW29" s="116"/>
      <c r="AX29" s="116"/>
      <c r="AY29" s="116"/>
      <c r="AZ29" s="116"/>
      <c r="BA29" s="116"/>
      <c r="BB29" s="111"/>
      <c r="BC29" s="111"/>
      <c r="BD29" s="111"/>
      <c r="BE29" s="111"/>
      <c r="BF29" s="111"/>
      <c r="BG29" s="111"/>
      <c r="BH29" s="111"/>
      <c r="BI29" s="111"/>
    </row>
    <row r="30" spans="1:61" ht="14.4" x14ac:dyDescent="0.3">
      <c r="A30" s="74"/>
      <c r="B30" s="74"/>
      <c r="C30" s="74"/>
      <c r="D30" s="74"/>
      <c r="E30" s="106"/>
      <c r="F30" s="106"/>
      <c r="G30" s="106"/>
      <c r="H30" s="106"/>
      <c r="I30" s="106"/>
      <c r="J30" s="106"/>
      <c r="K30" s="109"/>
      <c r="L30" s="109"/>
      <c r="M30" s="106"/>
      <c r="N30" s="121"/>
      <c r="O30" s="121"/>
      <c r="P30" s="106"/>
      <c r="Q30" s="106"/>
      <c r="R30" s="106"/>
      <c r="S30" s="106"/>
      <c r="T30" s="106"/>
      <c r="U30" s="106"/>
      <c r="V30" s="106"/>
      <c r="W30" s="106"/>
      <c r="X30" s="109"/>
      <c r="Y30" s="109"/>
      <c r="Z30" s="106"/>
      <c r="AA30" s="106"/>
      <c r="AB30" s="74"/>
      <c r="AC30" s="74"/>
      <c r="AD30" s="106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9"/>
      <c r="AU30" s="119"/>
      <c r="AV30" s="110"/>
      <c r="AW30" s="110"/>
      <c r="AX30" s="110"/>
      <c r="AY30" s="110"/>
      <c r="AZ30" s="110"/>
      <c r="BA30" s="110"/>
      <c r="BB30" s="121"/>
      <c r="BC30" s="121"/>
      <c r="BD30" s="121"/>
      <c r="BE30" s="121"/>
      <c r="BF30" s="121"/>
      <c r="BG30" s="121"/>
      <c r="BH30" s="121"/>
      <c r="BI30" s="121"/>
    </row>
    <row r="31" spans="1:61" ht="15.6" x14ac:dyDescent="0.3">
      <c r="A31" s="727" t="str">
        <f>'Титул денна'!A31:BI31</f>
        <v>ПРАКТИКИ:  В - виробнича;  П - переддипломна</v>
      </c>
      <c r="B31" s="728"/>
      <c r="C31" s="728"/>
      <c r="D31" s="728"/>
      <c r="E31" s="728"/>
      <c r="F31" s="728"/>
      <c r="G31" s="728"/>
      <c r="H31" s="728"/>
      <c r="I31" s="728"/>
      <c r="J31" s="728"/>
      <c r="K31" s="728"/>
      <c r="L31" s="728"/>
      <c r="M31" s="728"/>
      <c r="N31" s="728"/>
      <c r="O31" s="728"/>
      <c r="P31" s="728"/>
      <c r="Q31" s="728"/>
      <c r="R31" s="728"/>
      <c r="S31" s="728"/>
      <c r="T31" s="728"/>
      <c r="U31" s="728"/>
      <c r="V31" s="728"/>
      <c r="W31" s="728"/>
      <c r="X31" s="728"/>
      <c r="Y31" s="728"/>
      <c r="Z31" s="728"/>
      <c r="AA31" s="728"/>
      <c r="AB31" s="728"/>
      <c r="AC31" s="728"/>
      <c r="AD31" s="728"/>
      <c r="AE31" s="728"/>
      <c r="AF31" s="728"/>
      <c r="AG31" s="728"/>
      <c r="AH31" s="728"/>
      <c r="AI31" s="728"/>
      <c r="AJ31" s="728"/>
      <c r="AK31" s="728"/>
      <c r="AL31" s="728"/>
      <c r="AM31" s="728"/>
      <c r="AN31" s="728"/>
      <c r="AO31" s="728"/>
      <c r="AP31" s="728"/>
      <c r="AQ31" s="728"/>
      <c r="AR31" s="728"/>
      <c r="AS31" s="728"/>
      <c r="AT31" s="728"/>
      <c r="AU31" s="728"/>
      <c r="AV31" s="728"/>
      <c r="AW31" s="728"/>
      <c r="AX31" s="728"/>
      <c r="AY31" s="728"/>
      <c r="AZ31" s="728"/>
      <c r="BA31" s="728"/>
      <c r="BB31" s="728"/>
      <c r="BC31" s="728"/>
      <c r="BD31" s="728"/>
      <c r="BE31" s="728"/>
      <c r="BF31" s="728"/>
      <c r="BG31" s="728"/>
      <c r="BH31" s="728"/>
      <c r="BI31" s="728"/>
    </row>
    <row r="32" spans="1:61" ht="33" customHeight="1" x14ac:dyDescent="0.3">
      <c r="A32" s="409" t="s">
        <v>118</v>
      </c>
      <c r="AC32" s="558" t="s">
        <v>127</v>
      </c>
      <c r="AD32" s="558"/>
      <c r="AE32" s="558"/>
      <c r="AF32" s="558"/>
      <c r="AG32" s="558"/>
      <c r="AH32" s="558"/>
      <c r="AI32" s="558"/>
      <c r="AJ32" s="558"/>
      <c r="AK32" s="558"/>
      <c r="AL32" s="558"/>
      <c r="AM32" s="558"/>
      <c r="AN32" s="558"/>
      <c r="AO32" s="558"/>
      <c r="AP32" s="558"/>
      <c r="AQ32" s="558"/>
      <c r="AR32" s="558"/>
      <c r="AS32" s="558"/>
      <c r="AT32" s="558"/>
      <c r="AU32" s="558"/>
      <c r="AV32" s="558"/>
      <c r="AW32" s="558"/>
      <c r="AX32" s="558"/>
      <c r="AY32" s="558"/>
      <c r="AZ32" s="558"/>
      <c r="BA32" s="558"/>
      <c r="BB32" s="558"/>
      <c r="BC32" s="558"/>
      <c r="BD32" s="558"/>
      <c r="BE32" s="558"/>
      <c r="BF32" s="558"/>
      <c r="BG32" s="558"/>
      <c r="BH32" s="558"/>
      <c r="BI32" s="558"/>
    </row>
    <row r="33" spans="1:53" ht="15.6" x14ac:dyDescent="0.3">
      <c r="A33" s="410" t="s">
        <v>119</v>
      </c>
    </row>
    <row r="34" spans="1:53" ht="15.6" x14ac:dyDescent="0.3">
      <c r="A34" s="406" t="s">
        <v>71</v>
      </c>
      <c r="C34" s="411"/>
      <c r="D34" s="406"/>
      <c r="E34" s="406"/>
      <c r="F34" s="406" t="s">
        <v>72</v>
      </c>
      <c r="G34" s="406"/>
      <c r="H34" s="406"/>
      <c r="I34" s="406"/>
      <c r="J34" s="406"/>
      <c r="K34" s="411"/>
      <c r="L34" s="411"/>
      <c r="M34" s="406"/>
      <c r="N34" s="406"/>
      <c r="O34" s="406"/>
      <c r="P34" s="406"/>
      <c r="Q34" s="406"/>
      <c r="R34" s="406"/>
      <c r="S34" s="406"/>
      <c r="T34" s="406"/>
      <c r="U34" s="406"/>
      <c r="V34" s="406"/>
      <c r="W34" s="406"/>
      <c r="X34" s="411"/>
      <c r="Y34" s="411"/>
      <c r="Z34" s="406"/>
      <c r="AA34" s="406"/>
      <c r="AB34" s="406"/>
      <c r="AC34" s="406"/>
      <c r="AD34" s="406"/>
      <c r="AE34" s="408"/>
      <c r="AF34" s="408"/>
      <c r="AG34" s="408"/>
      <c r="AH34" s="408"/>
      <c r="AI34" s="408"/>
      <c r="AJ34" s="408"/>
      <c r="AK34" s="408"/>
      <c r="AL34" s="408"/>
      <c r="AM34" s="408"/>
      <c r="AN34" s="408"/>
      <c r="AO34" s="408"/>
      <c r="AP34" s="408"/>
      <c r="AQ34" s="408"/>
      <c r="AR34" s="408"/>
      <c r="AS34" s="408"/>
      <c r="AT34" s="408"/>
      <c r="AU34" s="408"/>
      <c r="AV34" s="408"/>
      <c r="AW34" s="408"/>
      <c r="AX34" s="408"/>
      <c r="AY34" s="408"/>
      <c r="AZ34" s="408"/>
      <c r="BA34" s="408"/>
    </row>
    <row r="35" spans="1:53" x14ac:dyDescent="0.3">
      <c r="A35" s="412"/>
      <c r="B35" s="407"/>
    </row>
  </sheetData>
  <sheetProtection algorithmName="SHA-512" hashValue="JiagpGrtsGznJpeOTJw9DL4DYrtTg4pqs4T/5kiSiBIGE3O7xaH5SWroDqfMs3bGpHjwdK97u7n+ArNkeFS/xw==" saltValue="eb2k8WWqlwDQH/incRL5zg==" spinCount="100000" sheet="1" formatCells="0" formatColumns="0" formatRows="0"/>
  <mergeCells count="46">
    <mergeCell ref="O15:P15"/>
    <mergeCell ref="Q15:W15"/>
    <mergeCell ref="AD15:BF15"/>
    <mergeCell ref="M11:BB11"/>
    <mergeCell ref="Y12:AT12"/>
    <mergeCell ref="M13:BB13"/>
    <mergeCell ref="O14:P14"/>
    <mergeCell ref="Q14:W14"/>
    <mergeCell ref="AD14:BF14"/>
    <mergeCell ref="M10:BB10"/>
    <mergeCell ref="H1:O1"/>
    <mergeCell ref="AX1:BB1"/>
    <mergeCell ref="B2:X2"/>
    <mergeCell ref="B3:U3"/>
    <mergeCell ref="R4:S4"/>
    <mergeCell ref="AD16:BF16"/>
    <mergeCell ref="O17:P17"/>
    <mergeCell ref="AD17:BF17"/>
    <mergeCell ref="O16:P16"/>
    <mergeCell ref="Q16:W16"/>
    <mergeCell ref="Q18:AA18"/>
    <mergeCell ref="AI18:AN18"/>
    <mergeCell ref="BB19:BI19"/>
    <mergeCell ref="A20:A21"/>
    <mergeCell ref="B20:E20"/>
    <mergeCell ref="K20:N20"/>
    <mergeCell ref="X20:AA20"/>
    <mergeCell ref="BH20:BH21"/>
    <mergeCell ref="BI20:BI21"/>
    <mergeCell ref="F20:I20"/>
    <mergeCell ref="O20:R20"/>
    <mergeCell ref="S20:V20"/>
    <mergeCell ref="AB20:AE20"/>
    <mergeCell ref="AS20:AV20"/>
    <mergeCell ref="AC32:BI32"/>
    <mergeCell ref="BB20:BB21"/>
    <mergeCell ref="BC20:BC21"/>
    <mergeCell ref="BD20:BD21"/>
    <mergeCell ref="BE20:BE21"/>
    <mergeCell ref="BF20:BF21"/>
    <mergeCell ref="BG20:BG21"/>
    <mergeCell ref="AK20:AN20"/>
    <mergeCell ref="AX20:BA20"/>
    <mergeCell ref="A31:BI31"/>
    <mergeCell ref="AF20:AI20"/>
    <mergeCell ref="AO20:AR20"/>
  </mergeCells>
  <dataValidations count="3">
    <dataValidation errorStyle="warning" allowBlank="1" showInputMessage="1" showErrorMessage="1" sqref="M13:BB13 AX1:BB1" xr:uid="{00000000-0002-0000-0300-000000000000}"/>
    <dataValidation type="list" allowBlank="1" showInputMessage="1" showErrorMessage="1" sqref="P18 AH18" xr:uid="{00000000-0002-0000-0300-000001000000}">
      <formula1>" , денна, заочна (дистанційна), вечірня"</formula1>
    </dataValidation>
    <dataValidation errorStyle="information" showInputMessage="1" showErrorMessage="1" sqref="Q18:AA18" xr:uid="{00000000-0002-0000-0300-000002000000}"/>
  </dataValidations>
  <pageMargins left="0.70866141732283472" right="0.70866141732283472" top="0.74803149606299213" bottom="0.74803149606299213" header="0.31496062992125984" footer="0.31496062992125984"/>
  <pageSetup paperSize="9" scale="67" fitToHeight="0" orientation="landscape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IV207"/>
  <sheetViews>
    <sheetView tabSelected="1" view="pageBreakPreview" topLeftCell="A135" zoomScaleNormal="100" zoomScaleSheetLayoutView="100" workbookViewId="0">
      <selection activeCell="AE158" sqref="AE158"/>
    </sheetView>
  </sheetViews>
  <sheetFormatPr defaultColWidth="9.109375" defaultRowHeight="13.2" x14ac:dyDescent="0.25"/>
  <cols>
    <col min="1" max="1" width="7.44140625" style="29" bestFit="1" customWidth="1"/>
    <col min="2" max="2" width="28" style="370" customWidth="1"/>
    <col min="3" max="3" width="5.44140625" style="372" customWidth="1"/>
    <col min="4" max="15" width="2.44140625" style="368" customWidth="1"/>
    <col min="16" max="17" width="2" style="368" customWidth="1"/>
    <col min="18" max="18" width="2.109375" style="368" customWidth="1"/>
    <col min="19" max="19" width="2" style="368" customWidth="1"/>
    <col min="20" max="20" width="1.88671875" style="368" customWidth="1"/>
    <col min="21" max="21" width="2.109375" style="368" customWidth="1"/>
    <col min="22" max="24" width="2.44140625" style="368" customWidth="1"/>
    <col min="25" max="25" width="6" style="368" customWidth="1"/>
    <col min="26" max="26" width="5.33203125" style="368" customWidth="1"/>
    <col min="27" max="29" width="4.5546875" style="368" customWidth="1"/>
    <col min="30" max="30" width="5.6640625" style="368" customWidth="1"/>
    <col min="31" max="62" width="4.5546875" style="368" customWidth="1"/>
    <col min="63" max="63" width="5.6640625" style="65" bestFit="1" customWidth="1"/>
    <col min="64" max="64" width="4.5546875" style="33" hidden="1" customWidth="1"/>
    <col min="65" max="65" width="9.5546875" style="33" hidden="1" customWidth="1"/>
    <col min="66" max="67" width="5" style="33" hidden="1" customWidth="1"/>
    <col min="68" max="68" width="5.33203125" style="33" hidden="1" customWidth="1"/>
    <col min="69" max="69" width="5.109375" style="33" hidden="1" customWidth="1"/>
    <col min="70" max="70" width="5" style="33" hidden="1" customWidth="1"/>
    <col min="71" max="71" width="5.44140625" style="33" hidden="1" customWidth="1"/>
    <col min="72" max="72" width="5.6640625" style="33" hidden="1" customWidth="1"/>
    <col min="73" max="73" width="6" style="33" hidden="1" customWidth="1"/>
    <col min="74" max="74" width="6.44140625" style="33" hidden="1" customWidth="1"/>
    <col min="75" max="75" width="4.6640625" style="33" hidden="1" customWidth="1"/>
    <col min="76" max="83" width="5.6640625" style="33" hidden="1" customWidth="1"/>
    <col min="84" max="84" width="5.6640625" style="364" hidden="1" customWidth="1"/>
    <col min="85" max="85" width="6.109375" style="365" hidden="1" customWidth="1"/>
    <col min="86" max="86" width="4.33203125" style="33" hidden="1" customWidth="1"/>
    <col min="87" max="90" width="3.6640625" style="33" hidden="1" customWidth="1"/>
    <col min="91" max="93" width="5.5546875" style="33" hidden="1" customWidth="1"/>
    <col min="94" max="94" width="7.109375" style="33" hidden="1" customWidth="1"/>
    <col min="95" max="99" width="3.6640625" style="33" hidden="1" customWidth="1"/>
    <col min="100" max="100" width="4.88671875" style="33" hidden="1" customWidth="1"/>
    <col min="101" max="107" width="3.6640625" style="33" hidden="1" customWidth="1"/>
    <col min="108" max="108" width="5.44140625" style="33" hidden="1" customWidth="1"/>
    <col min="109" max="117" width="4.5546875" style="33" hidden="1" customWidth="1"/>
    <col min="118" max="125" width="5.109375" style="33" hidden="1" customWidth="1"/>
    <col min="126" max="126" width="5.6640625" style="33" hidden="1" customWidth="1"/>
    <col min="127" max="130" width="5.5546875" style="33" hidden="1" customWidth="1"/>
    <col min="131" max="131" width="4" style="33" hidden="1" customWidth="1"/>
    <col min="132" max="136" width="0" style="33" hidden="1" customWidth="1"/>
    <col min="137" max="16384" width="9.109375" style="33"/>
  </cols>
  <sheetData>
    <row r="1" spans="1:135" s="275" customFormat="1" ht="10.199999999999999" x14ac:dyDescent="0.2">
      <c r="B1" s="276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7"/>
      <c r="AG1" s="277"/>
      <c r="AH1" s="277"/>
      <c r="AI1" s="277"/>
      <c r="AJ1" s="277"/>
      <c r="AK1" s="277"/>
      <c r="AL1" s="277"/>
      <c r="AM1" s="277"/>
      <c r="AN1" s="277"/>
      <c r="AO1" s="277"/>
      <c r="AP1" s="277"/>
      <c r="AQ1" s="277"/>
      <c r="AR1" s="277"/>
      <c r="AS1" s="277"/>
      <c r="AT1" s="277"/>
      <c r="AU1" s="277"/>
      <c r="AV1" s="277"/>
      <c r="AW1" s="277"/>
      <c r="AX1" s="277"/>
      <c r="AY1" s="277"/>
      <c r="AZ1" s="277"/>
      <c r="BA1" s="277"/>
      <c r="BB1" s="277"/>
      <c r="BC1" s="277"/>
      <c r="BD1" s="277"/>
      <c r="BE1" s="277"/>
      <c r="BF1" s="277"/>
      <c r="BG1" s="277"/>
      <c r="BH1" s="277"/>
      <c r="BI1" s="277"/>
      <c r="BJ1" s="277"/>
      <c r="CF1" s="278"/>
      <c r="CG1" s="279"/>
    </row>
    <row r="2" spans="1:135" s="19" customFormat="1" ht="17.399999999999999" x14ac:dyDescent="0.3">
      <c r="A2" s="787" t="s">
        <v>7</v>
      </c>
      <c r="B2" s="787"/>
      <c r="C2" s="787"/>
      <c r="D2" s="787"/>
      <c r="E2" s="787"/>
      <c r="F2" s="787"/>
      <c r="G2" s="787"/>
      <c r="H2" s="787"/>
      <c r="I2" s="787"/>
      <c r="J2" s="787"/>
      <c r="K2" s="787"/>
      <c r="L2" s="787"/>
      <c r="M2" s="787"/>
      <c r="N2" s="787"/>
      <c r="O2" s="787"/>
      <c r="P2" s="787"/>
      <c r="Q2" s="787"/>
      <c r="R2" s="787"/>
      <c r="S2" s="787"/>
      <c r="T2" s="787"/>
      <c r="U2" s="787"/>
      <c r="V2" s="787"/>
      <c r="W2" s="787"/>
      <c r="X2" s="787"/>
      <c r="Y2" s="787"/>
      <c r="Z2" s="787"/>
      <c r="AA2" s="787"/>
      <c r="AB2" s="787"/>
      <c r="AC2" s="787"/>
      <c r="AD2" s="787"/>
      <c r="AE2" s="787"/>
      <c r="AF2" s="787"/>
      <c r="AG2" s="787"/>
      <c r="AH2" s="787"/>
      <c r="AI2" s="787"/>
      <c r="AJ2" s="787"/>
      <c r="AK2" s="787"/>
      <c r="AL2" s="787"/>
      <c r="AM2" s="787"/>
      <c r="AN2" s="787"/>
      <c r="AO2" s="787"/>
      <c r="AP2" s="787"/>
      <c r="AQ2" s="787"/>
      <c r="AR2" s="787"/>
      <c r="AS2" s="787"/>
      <c r="AT2" s="787"/>
      <c r="AU2" s="787"/>
      <c r="AV2" s="787"/>
      <c r="AW2" s="787"/>
      <c r="AX2" s="787"/>
      <c r="AY2" s="787"/>
      <c r="AZ2" s="787"/>
      <c r="BA2" s="787"/>
      <c r="BB2" s="787"/>
      <c r="BC2" s="787"/>
      <c r="BD2" s="787"/>
      <c r="BE2" s="787"/>
      <c r="BF2" s="787"/>
      <c r="BG2" s="787"/>
      <c r="BH2" s="787"/>
      <c r="BI2" s="787"/>
      <c r="BJ2" s="787"/>
      <c r="BK2" s="21"/>
      <c r="BL2" s="25" t="s">
        <v>37</v>
      </c>
      <c r="BX2" s="280" t="s">
        <v>91</v>
      </c>
      <c r="BY2" s="280" t="s">
        <v>128</v>
      </c>
      <c r="BZ2" s="280" t="s">
        <v>90</v>
      </c>
      <c r="CA2" s="280" t="s">
        <v>89</v>
      </c>
      <c r="CB2" s="280" t="s">
        <v>129</v>
      </c>
      <c r="CC2" s="280" t="s">
        <v>92</v>
      </c>
      <c r="CD2" s="280" t="s">
        <v>132</v>
      </c>
      <c r="CE2" s="280" t="s">
        <v>93</v>
      </c>
      <c r="CF2" s="281" t="s">
        <v>122</v>
      </c>
      <c r="CG2" s="282" t="s">
        <v>94</v>
      </c>
      <c r="CH2" s="280" t="s">
        <v>130</v>
      </c>
      <c r="CI2" s="280"/>
      <c r="CJ2" s="280" t="s">
        <v>95</v>
      </c>
      <c r="CK2" s="280" t="s">
        <v>96</v>
      </c>
      <c r="CL2" s="280" t="s">
        <v>123</v>
      </c>
      <c r="CM2" s="280" t="s">
        <v>97</v>
      </c>
      <c r="CN2" s="280" t="s">
        <v>289</v>
      </c>
      <c r="CO2" s="280"/>
      <c r="CP2" s="280"/>
      <c r="CQ2" s="280" t="s">
        <v>98</v>
      </c>
      <c r="CR2" s="280" t="s">
        <v>99</v>
      </c>
      <c r="CS2" s="280" t="s">
        <v>100</v>
      </c>
      <c r="CT2" s="280" t="s">
        <v>101</v>
      </c>
      <c r="CU2" s="280" t="s">
        <v>126</v>
      </c>
      <c r="CV2" s="280" t="s">
        <v>102</v>
      </c>
      <c r="CW2" s="280" t="s">
        <v>103</v>
      </c>
      <c r="CX2" s="280" t="s">
        <v>104</v>
      </c>
      <c r="CY2" s="280" t="s">
        <v>105</v>
      </c>
      <c r="CZ2" s="280" t="s">
        <v>131</v>
      </c>
      <c r="DA2" s="280" t="s">
        <v>106</v>
      </c>
      <c r="DB2" s="280" t="s">
        <v>107</v>
      </c>
      <c r="DC2" s="280" t="s">
        <v>124</v>
      </c>
      <c r="DD2" s="280" t="s">
        <v>125</v>
      </c>
    </row>
    <row r="3" spans="1:135" s="19" customFormat="1" x14ac:dyDescent="0.25">
      <c r="A3" s="788" t="s">
        <v>116</v>
      </c>
      <c r="B3" s="789"/>
      <c r="C3" s="789"/>
      <c r="D3" s="789"/>
      <c r="E3" s="789"/>
      <c r="F3" s="789"/>
      <c r="G3" s="789"/>
      <c r="H3" s="789"/>
      <c r="I3" s="789"/>
      <c r="J3" s="789"/>
      <c r="K3" s="789"/>
      <c r="L3" s="789"/>
      <c r="M3" s="789"/>
      <c r="N3" s="789"/>
      <c r="O3" s="789"/>
      <c r="P3" s="789"/>
      <c r="Q3" s="789"/>
      <c r="R3" s="789"/>
      <c r="S3" s="789"/>
      <c r="T3" s="789"/>
      <c r="U3" s="789"/>
      <c r="V3" s="789"/>
      <c r="W3" s="789"/>
      <c r="X3" s="789"/>
      <c r="Y3" s="789"/>
      <c r="Z3" s="789"/>
      <c r="AA3" s="789"/>
      <c r="AB3" s="789"/>
      <c r="AC3" s="789"/>
      <c r="AD3" s="789"/>
      <c r="AE3" s="789"/>
      <c r="AF3" s="789"/>
      <c r="AG3" s="789"/>
      <c r="AH3" s="789"/>
      <c r="AI3" s="789"/>
      <c r="AJ3" s="789"/>
      <c r="AK3" s="789"/>
      <c r="AL3" s="789"/>
      <c r="AM3" s="789"/>
      <c r="AN3" s="789"/>
      <c r="AO3" s="789"/>
      <c r="AP3" s="789"/>
      <c r="AQ3" s="789"/>
      <c r="AR3" s="789"/>
      <c r="AS3" s="789"/>
      <c r="AT3" s="789"/>
      <c r="AU3" s="789"/>
      <c r="AV3" s="789"/>
      <c r="AW3" s="789"/>
      <c r="AX3" s="789"/>
      <c r="AY3" s="789"/>
      <c r="AZ3" s="789"/>
      <c r="BA3" s="789"/>
      <c r="BB3" s="789"/>
      <c r="BC3" s="789"/>
      <c r="BD3" s="789"/>
      <c r="BE3" s="789"/>
      <c r="BF3" s="789"/>
      <c r="BG3" s="789"/>
      <c r="BH3" s="789"/>
      <c r="BI3" s="789"/>
      <c r="BJ3" s="790"/>
      <c r="BK3" s="21"/>
      <c r="BM3" s="637" t="s">
        <v>76</v>
      </c>
      <c r="BN3" s="637"/>
      <c r="BO3" s="637"/>
      <c r="BP3" s="637"/>
      <c r="BQ3" s="637"/>
      <c r="BR3" s="637"/>
      <c r="BS3" s="637"/>
      <c r="BT3" s="637"/>
      <c r="CF3" s="215"/>
      <c r="CG3" s="229"/>
      <c r="CQ3" s="140"/>
      <c r="CR3" s="140"/>
    </row>
    <row r="4" spans="1:135" s="19" customFormat="1" ht="13.8" x14ac:dyDescent="0.25">
      <c r="A4" s="770" t="str">
        <f>'Титул денна'!AX1</f>
        <v>бакалавр</v>
      </c>
      <c r="B4" s="771"/>
      <c r="C4" s="771"/>
      <c r="D4" s="771"/>
      <c r="E4" s="771"/>
      <c r="F4" s="771"/>
      <c r="G4" s="771"/>
      <c r="H4" s="771"/>
      <c r="I4" s="771"/>
      <c r="J4" s="771"/>
      <c r="K4" s="771"/>
      <c r="L4" s="771"/>
      <c r="M4" s="771"/>
      <c r="N4" s="771"/>
      <c r="O4" s="771"/>
      <c r="P4" s="771"/>
      <c r="Q4" s="771"/>
      <c r="R4" s="771"/>
      <c r="S4" s="771"/>
      <c r="T4" s="771"/>
      <c r="U4" s="771"/>
      <c r="V4" s="771"/>
      <c r="W4" s="771"/>
      <c r="X4" s="771"/>
      <c r="Y4" s="771"/>
      <c r="Z4" s="771"/>
      <c r="AA4" s="771"/>
      <c r="AB4" s="771"/>
      <c r="AC4" s="771"/>
      <c r="AD4" s="771"/>
      <c r="AE4" s="771"/>
      <c r="AF4" s="771"/>
      <c r="AG4" s="771"/>
      <c r="AH4" s="771"/>
      <c r="AI4" s="771"/>
      <c r="AJ4" s="771"/>
      <c r="AK4" s="771"/>
      <c r="AL4" s="771"/>
      <c r="AM4" s="771"/>
      <c r="AN4" s="771"/>
      <c r="AO4" s="771"/>
      <c r="AP4" s="771"/>
      <c r="AQ4" s="771"/>
      <c r="AR4" s="771"/>
      <c r="AS4" s="771"/>
      <c r="AT4" s="771"/>
      <c r="AU4" s="771"/>
      <c r="AV4" s="771"/>
      <c r="AW4" s="771"/>
      <c r="AX4" s="771"/>
      <c r="AY4" s="771"/>
      <c r="AZ4" s="771"/>
      <c r="BA4" s="771"/>
      <c r="BB4" s="771"/>
      <c r="BC4" s="771"/>
      <c r="BD4" s="771"/>
      <c r="BE4" s="771"/>
      <c r="BF4" s="771"/>
      <c r="BG4" s="771"/>
      <c r="BH4" s="771"/>
      <c r="BI4" s="771"/>
      <c r="BJ4" s="772"/>
      <c r="BK4" s="21"/>
      <c r="BM4" s="58">
        <v>1</v>
      </c>
      <c r="BN4" s="58">
        <v>2</v>
      </c>
      <c r="BO4" s="58">
        <v>3</v>
      </c>
      <c r="BP4" s="58">
        <v>4</v>
      </c>
      <c r="BQ4" s="58">
        <v>5</v>
      </c>
      <c r="BR4" s="58">
        <v>6</v>
      </c>
      <c r="BS4" s="58">
        <v>7</v>
      </c>
      <c r="BT4" s="58">
        <v>8</v>
      </c>
      <c r="BX4">
        <v>7.0000000000000007E-2</v>
      </c>
      <c r="BY4"/>
      <c r="BZ4"/>
      <c r="CA4"/>
      <c r="CB4"/>
      <c r="CC4"/>
      <c r="CD4"/>
      <c r="CE4"/>
      <c r="CF4" s="215"/>
      <c r="CG4" s="229"/>
    </row>
    <row r="5" spans="1:135" s="27" customFormat="1" x14ac:dyDescent="0.25">
      <c r="A5" s="773" t="s">
        <v>135</v>
      </c>
      <c r="B5" s="776" t="s">
        <v>8</v>
      </c>
      <c r="C5" s="779" t="s">
        <v>9</v>
      </c>
      <c r="D5" s="780" t="s">
        <v>10</v>
      </c>
      <c r="E5" s="781"/>
      <c r="F5" s="781"/>
      <c r="G5" s="781"/>
      <c r="H5" s="781"/>
      <c r="I5" s="781"/>
      <c r="J5" s="781"/>
      <c r="K5" s="781"/>
      <c r="L5" s="781"/>
      <c r="M5" s="781"/>
      <c r="N5" s="781"/>
      <c r="O5" s="781"/>
      <c r="P5" s="781"/>
      <c r="Q5" s="781"/>
      <c r="R5" s="781"/>
      <c r="S5" s="781"/>
      <c r="T5" s="781"/>
      <c r="U5" s="781"/>
      <c r="V5" s="781"/>
      <c r="W5" s="781"/>
      <c r="X5" s="782"/>
      <c r="Y5" s="783" t="s">
        <v>3</v>
      </c>
      <c r="Z5" s="784"/>
      <c r="AA5" s="784"/>
      <c r="AB5" s="784"/>
      <c r="AC5" s="784"/>
      <c r="AD5" s="785"/>
      <c r="AE5" s="783" t="s">
        <v>11</v>
      </c>
      <c r="AF5" s="784"/>
      <c r="AG5" s="784"/>
      <c r="AH5" s="784"/>
      <c r="AI5" s="784"/>
      <c r="AJ5" s="784"/>
      <c r="AK5" s="784"/>
      <c r="AL5" s="784"/>
      <c r="AM5" s="784"/>
      <c r="AN5" s="784"/>
      <c r="AO5" s="784"/>
      <c r="AP5" s="784"/>
      <c r="AQ5" s="784"/>
      <c r="AR5" s="784"/>
      <c r="AS5" s="784"/>
      <c r="AT5" s="784"/>
      <c r="AU5" s="784"/>
      <c r="AV5" s="784"/>
      <c r="AW5" s="784"/>
      <c r="AX5" s="784"/>
      <c r="AY5" s="784"/>
      <c r="AZ5" s="784"/>
      <c r="BA5" s="784"/>
      <c r="BB5" s="784"/>
      <c r="BC5" s="784"/>
      <c r="BD5" s="784"/>
      <c r="BE5" s="784"/>
      <c r="BF5" s="784"/>
      <c r="BG5" s="784"/>
      <c r="BH5" s="784"/>
      <c r="BI5" s="784"/>
      <c r="BJ5" s="785"/>
      <c r="BK5" s="60"/>
      <c r="BM5" s="283">
        <v>1</v>
      </c>
      <c r="BN5" s="283">
        <v>1</v>
      </c>
      <c r="BO5" s="283">
        <v>1</v>
      </c>
      <c r="BP5" s="283">
        <v>1</v>
      </c>
      <c r="BQ5" s="283">
        <v>1</v>
      </c>
      <c r="BR5" s="283">
        <v>1</v>
      </c>
      <c r="BS5" s="283">
        <v>1</v>
      </c>
      <c r="BT5" s="283">
        <v>1</v>
      </c>
      <c r="BY5"/>
      <c r="BZ5"/>
      <c r="CA5"/>
      <c r="CB5"/>
      <c r="CC5"/>
      <c r="CD5"/>
      <c r="CE5"/>
      <c r="CF5" s="284"/>
      <c r="CG5" s="285"/>
    </row>
    <row r="6" spans="1:135" s="28" customFormat="1" x14ac:dyDescent="0.25">
      <c r="A6" s="774"/>
      <c r="B6" s="777"/>
      <c r="C6" s="779"/>
      <c r="D6" s="791" t="s">
        <v>12</v>
      </c>
      <c r="E6" s="792"/>
      <c r="F6" s="792"/>
      <c r="G6" s="793"/>
      <c r="H6" s="786" t="s">
        <v>13</v>
      </c>
      <c r="I6" s="786"/>
      <c r="J6" s="786"/>
      <c r="K6" s="786"/>
      <c r="L6" s="786"/>
      <c r="M6" s="786"/>
      <c r="N6" s="786"/>
      <c r="O6" s="786"/>
      <c r="P6" s="800" t="s">
        <v>14</v>
      </c>
      <c r="Q6" s="800" t="s">
        <v>15</v>
      </c>
      <c r="R6" s="786" t="s">
        <v>16</v>
      </c>
      <c r="S6" s="786"/>
      <c r="T6" s="786"/>
      <c r="U6" s="786"/>
      <c r="V6" s="786"/>
      <c r="W6" s="786"/>
      <c r="X6" s="786"/>
      <c r="Y6" s="801" t="s">
        <v>17</v>
      </c>
      <c r="Z6" s="801"/>
      <c r="AA6" s="786" t="s">
        <v>182</v>
      </c>
      <c r="AB6" s="786" t="s">
        <v>183</v>
      </c>
      <c r="AC6" s="786" t="s">
        <v>184</v>
      </c>
      <c r="AD6" s="786" t="s">
        <v>0</v>
      </c>
      <c r="AE6" s="780" t="s">
        <v>18</v>
      </c>
      <c r="AF6" s="781"/>
      <c r="AG6" s="781"/>
      <c r="AH6" s="781"/>
      <c r="AI6" s="781"/>
      <c r="AJ6" s="781"/>
      <c r="AK6" s="781"/>
      <c r="AL6" s="782"/>
      <c r="AM6" s="780" t="s">
        <v>19</v>
      </c>
      <c r="AN6" s="781"/>
      <c r="AO6" s="781"/>
      <c r="AP6" s="781"/>
      <c r="AQ6" s="781"/>
      <c r="AR6" s="781"/>
      <c r="AS6" s="781"/>
      <c r="AT6" s="782"/>
      <c r="AU6" s="783" t="s">
        <v>20</v>
      </c>
      <c r="AV6" s="784"/>
      <c r="AW6" s="784"/>
      <c r="AX6" s="784"/>
      <c r="AY6" s="784"/>
      <c r="AZ6" s="784"/>
      <c r="BA6" s="784"/>
      <c r="BB6" s="785"/>
      <c r="BC6" s="783" t="s">
        <v>21</v>
      </c>
      <c r="BD6" s="784"/>
      <c r="BE6" s="784"/>
      <c r="BF6" s="784"/>
      <c r="BG6" s="784"/>
      <c r="BH6" s="784"/>
      <c r="BI6" s="784"/>
      <c r="BJ6" s="785"/>
      <c r="BK6" s="61"/>
      <c r="BL6" s="27" t="s">
        <v>77</v>
      </c>
      <c r="BM6" s="286">
        <v>1</v>
      </c>
      <c r="BN6" s="28" t="s">
        <v>79</v>
      </c>
      <c r="BP6" s="28" t="s">
        <v>78</v>
      </c>
      <c r="BQ6" s="287">
        <v>1.5</v>
      </c>
      <c r="BR6" s="28" t="s">
        <v>80</v>
      </c>
      <c r="BU6" s="29"/>
      <c r="BY6"/>
      <c r="BZ6"/>
      <c r="CA6"/>
      <c r="CB6"/>
      <c r="CC6"/>
      <c r="CD6"/>
      <c r="CE6"/>
      <c r="CF6" s="288"/>
      <c r="CG6" s="289"/>
    </row>
    <row r="7" spans="1:135" s="28" customFormat="1" x14ac:dyDescent="0.25">
      <c r="A7" s="774"/>
      <c r="B7" s="777"/>
      <c r="C7" s="779"/>
      <c r="D7" s="794"/>
      <c r="E7" s="795"/>
      <c r="F7" s="795"/>
      <c r="G7" s="796"/>
      <c r="H7" s="786"/>
      <c r="I7" s="786"/>
      <c r="J7" s="786"/>
      <c r="K7" s="786"/>
      <c r="L7" s="786"/>
      <c r="M7" s="786"/>
      <c r="N7" s="786"/>
      <c r="O7" s="786"/>
      <c r="P7" s="800"/>
      <c r="Q7" s="800"/>
      <c r="R7" s="786"/>
      <c r="S7" s="786"/>
      <c r="T7" s="786"/>
      <c r="U7" s="786"/>
      <c r="V7" s="786"/>
      <c r="W7" s="786"/>
      <c r="X7" s="786"/>
      <c r="Y7" s="786" t="s">
        <v>22</v>
      </c>
      <c r="Z7" s="786" t="s">
        <v>23</v>
      </c>
      <c r="AA7" s="786"/>
      <c r="AB7" s="786"/>
      <c r="AC7" s="786"/>
      <c r="AD7" s="786"/>
      <c r="AE7" s="767">
        <v>1</v>
      </c>
      <c r="AF7" s="768"/>
      <c r="AG7" s="768"/>
      <c r="AH7" s="769"/>
      <c r="AI7" s="767">
        <v>2</v>
      </c>
      <c r="AJ7" s="768"/>
      <c r="AK7" s="768"/>
      <c r="AL7" s="769"/>
      <c r="AM7" s="767">
        <v>3</v>
      </c>
      <c r="AN7" s="768"/>
      <c r="AO7" s="768"/>
      <c r="AP7" s="769"/>
      <c r="AQ7" s="767">
        <v>4</v>
      </c>
      <c r="AR7" s="768"/>
      <c r="AS7" s="768"/>
      <c r="AT7" s="769"/>
      <c r="AU7" s="767">
        <v>5</v>
      </c>
      <c r="AV7" s="768"/>
      <c r="AW7" s="768"/>
      <c r="AX7" s="769"/>
      <c r="AY7" s="767">
        <v>6</v>
      </c>
      <c r="AZ7" s="768"/>
      <c r="BA7" s="768"/>
      <c r="BB7" s="769"/>
      <c r="BC7" s="767">
        <v>7</v>
      </c>
      <c r="BD7" s="768"/>
      <c r="BE7" s="768"/>
      <c r="BF7" s="769"/>
      <c r="BG7" s="767">
        <v>8</v>
      </c>
      <c r="BH7" s="768"/>
      <c r="BI7" s="768"/>
      <c r="BJ7" s="769"/>
      <c r="BK7" s="61"/>
      <c r="BL7" s="26" t="s">
        <v>32</v>
      </c>
      <c r="BM7" s="19"/>
      <c r="BN7" s="19"/>
      <c r="BO7" s="19"/>
      <c r="BP7" s="27"/>
      <c r="BQ7" s="27"/>
      <c r="BR7" s="27"/>
      <c r="BS7" s="57">
        <v>30</v>
      </c>
      <c r="BU7" s="30"/>
      <c r="CF7" s="288"/>
      <c r="CG7" s="289"/>
    </row>
    <row r="8" spans="1:135" s="28" customFormat="1" ht="15.6" x14ac:dyDescent="0.3">
      <c r="A8" s="774"/>
      <c r="B8" s="777"/>
      <c r="C8" s="779"/>
      <c r="D8" s="794"/>
      <c r="E8" s="795"/>
      <c r="F8" s="795"/>
      <c r="G8" s="796"/>
      <c r="H8" s="786"/>
      <c r="I8" s="786"/>
      <c r="J8" s="786"/>
      <c r="K8" s="786"/>
      <c r="L8" s="786"/>
      <c r="M8" s="786"/>
      <c r="N8" s="786"/>
      <c r="O8" s="786"/>
      <c r="P8" s="800"/>
      <c r="Q8" s="800"/>
      <c r="R8" s="786"/>
      <c r="S8" s="786"/>
      <c r="T8" s="786"/>
      <c r="U8" s="786"/>
      <c r="V8" s="786"/>
      <c r="W8" s="786"/>
      <c r="X8" s="786"/>
      <c r="Y8" s="786"/>
      <c r="Z8" s="786"/>
      <c r="AA8" s="786"/>
      <c r="AB8" s="786"/>
      <c r="AC8" s="786"/>
      <c r="AD8" s="786"/>
      <c r="AE8" s="783" t="s">
        <v>307</v>
      </c>
      <c r="AF8" s="784"/>
      <c r="AG8" s="784"/>
      <c r="AH8" s="784"/>
      <c r="AI8" s="784"/>
      <c r="AJ8" s="784"/>
      <c r="AK8" s="784"/>
      <c r="AL8" s="784"/>
      <c r="AM8" s="784"/>
      <c r="AN8" s="784"/>
      <c r="AO8" s="784"/>
      <c r="AP8" s="784"/>
      <c r="AQ8" s="784"/>
      <c r="AR8" s="784"/>
      <c r="AS8" s="784"/>
      <c r="AT8" s="784"/>
      <c r="AU8" s="784"/>
      <c r="AV8" s="784"/>
      <c r="AW8" s="784"/>
      <c r="AX8" s="784"/>
      <c r="AY8" s="784"/>
      <c r="AZ8" s="784"/>
      <c r="BA8" s="784"/>
      <c r="BB8" s="784"/>
      <c r="BC8" s="784"/>
      <c r="BD8" s="784"/>
      <c r="BE8" s="784"/>
      <c r="BF8" s="784"/>
      <c r="BG8" s="784"/>
      <c r="BH8" s="784"/>
      <c r="BI8" s="784"/>
      <c r="BJ8" s="785"/>
      <c r="BK8" s="61"/>
      <c r="BL8" s="25" t="s">
        <v>39</v>
      </c>
      <c r="CF8" s="288"/>
      <c r="CG8" s="289"/>
      <c r="CJ8" s="28" t="s">
        <v>109</v>
      </c>
      <c r="CR8" s="28" t="s">
        <v>87</v>
      </c>
      <c r="DE8" s="28" t="s">
        <v>86</v>
      </c>
    </row>
    <row r="9" spans="1:135" s="28" customFormat="1" x14ac:dyDescent="0.25">
      <c r="A9" s="774"/>
      <c r="B9" s="777"/>
      <c r="C9" s="779"/>
      <c r="D9" s="794"/>
      <c r="E9" s="795"/>
      <c r="F9" s="795"/>
      <c r="G9" s="796"/>
      <c r="H9" s="786"/>
      <c r="I9" s="786"/>
      <c r="J9" s="786"/>
      <c r="K9" s="786"/>
      <c r="L9" s="786"/>
      <c r="M9" s="786"/>
      <c r="N9" s="786"/>
      <c r="O9" s="786"/>
      <c r="P9" s="800"/>
      <c r="Q9" s="800"/>
      <c r="R9" s="786"/>
      <c r="S9" s="786"/>
      <c r="T9" s="786"/>
      <c r="U9" s="786"/>
      <c r="V9" s="786"/>
      <c r="W9" s="786"/>
      <c r="X9" s="786"/>
      <c r="Y9" s="786"/>
      <c r="Z9" s="786"/>
      <c r="AA9" s="786"/>
      <c r="AB9" s="786"/>
      <c r="AC9" s="786"/>
      <c r="AD9" s="786"/>
      <c r="AE9" s="643">
        <v>1</v>
      </c>
      <c r="AF9" s="644"/>
      <c r="AG9" s="644"/>
      <c r="AH9" s="645"/>
      <c r="AI9" s="643">
        <v>1</v>
      </c>
      <c r="AJ9" s="644"/>
      <c r="AK9" s="644"/>
      <c r="AL9" s="645"/>
      <c r="AM9" s="643">
        <v>1</v>
      </c>
      <c r="AN9" s="644"/>
      <c r="AO9" s="644"/>
      <c r="AP9" s="645"/>
      <c r="AQ9" s="643">
        <v>1</v>
      </c>
      <c r="AR9" s="644"/>
      <c r="AS9" s="644"/>
      <c r="AT9" s="645"/>
      <c r="AU9" s="643">
        <v>1</v>
      </c>
      <c r="AV9" s="644"/>
      <c r="AW9" s="644"/>
      <c r="AX9" s="645"/>
      <c r="AY9" s="643">
        <v>1</v>
      </c>
      <c r="AZ9" s="644"/>
      <c r="BA9" s="644"/>
      <c r="BB9" s="645"/>
      <c r="BC9" s="643">
        <v>1</v>
      </c>
      <c r="BD9" s="644"/>
      <c r="BE9" s="644"/>
      <c r="BF9" s="645"/>
      <c r="BG9" s="643">
        <v>1</v>
      </c>
      <c r="BH9" s="644"/>
      <c r="BI9" s="644"/>
      <c r="BJ9" s="645"/>
      <c r="BK9" s="62"/>
      <c r="CF9" s="288"/>
      <c r="CG9" s="290"/>
    </row>
    <row r="10" spans="1:135" s="28" customFormat="1" x14ac:dyDescent="0.25">
      <c r="A10" s="775"/>
      <c r="B10" s="778"/>
      <c r="C10" s="779"/>
      <c r="D10" s="797"/>
      <c r="E10" s="798"/>
      <c r="F10" s="798"/>
      <c r="G10" s="799"/>
      <c r="H10" s="786"/>
      <c r="I10" s="786"/>
      <c r="J10" s="786"/>
      <c r="K10" s="786"/>
      <c r="L10" s="786"/>
      <c r="M10" s="786"/>
      <c r="N10" s="786"/>
      <c r="O10" s="786"/>
      <c r="P10" s="800"/>
      <c r="Q10" s="800"/>
      <c r="R10" s="786"/>
      <c r="S10" s="786"/>
      <c r="T10" s="786"/>
      <c r="U10" s="786"/>
      <c r="V10" s="786"/>
      <c r="W10" s="786"/>
      <c r="X10" s="786"/>
      <c r="Y10" s="786"/>
      <c r="Z10" s="786"/>
      <c r="AA10" s="786"/>
      <c r="AB10" s="786"/>
      <c r="AC10" s="786"/>
      <c r="AD10" s="786"/>
      <c r="AE10" s="783" t="s">
        <v>188</v>
      </c>
      <c r="AF10" s="784"/>
      <c r="AG10" s="784"/>
      <c r="AH10" s="784"/>
      <c r="AI10" s="784"/>
      <c r="AJ10" s="784"/>
      <c r="AK10" s="784"/>
      <c r="AL10" s="784"/>
      <c r="AM10" s="784"/>
      <c r="AN10" s="784"/>
      <c r="AO10" s="784"/>
      <c r="AP10" s="784"/>
      <c r="AQ10" s="784"/>
      <c r="AR10" s="784"/>
      <c r="AS10" s="784"/>
      <c r="AT10" s="784"/>
      <c r="AU10" s="784"/>
      <c r="AV10" s="784"/>
      <c r="AW10" s="784"/>
      <c r="AX10" s="784"/>
      <c r="AY10" s="784"/>
      <c r="AZ10" s="784"/>
      <c r="BA10" s="784"/>
      <c r="BB10" s="784"/>
      <c r="BC10" s="784"/>
      <c r="BD10" s="784"/>
      <c r="BE10" s="784"/>
      <c r="BF10" s="784"/>
      <c r="BG10" s="784"/>
      <c r="BH10" s="784"/>
      <c r="BI10" s="784"/>
      <c r="BJ10" s="785"/>
      <c r="BK10" s="21"/>
      <c r="BL10" s="19"/>
      <c r="BM10" s="683" t="s">
        <v>36</v>
      </c>
      <c r="BN10" s="684"/>
      <c r="BO10" s="684"/>
      <c r="BP10" s="684"/>
      <c r="BQ10" s="684"/>
      <c r="BR10" s="684"/>
      <c r="BS10" s="684"/>
      <c r="BT10" s="685"/>
      <c r="BU10" s="688" t="s">
        <v>35</v>
      </c>
      <c r="CF10" s="288"/>
      <c r="CG10" s="289"/>
      <c r="DD10" s="136" t="s">
        <v>35</v>
      </c>
      <c r="DE10" s="683" t="s">
        <v>148</v>
      </c>
      <c r="DF10" s="684"/>
      <c r="DG10" s="684"/>
      <c r="DH10" s="684"/>
      <c r="DI10" s="684"/>
      <c r="DJ10" s="684"/>
      <c r="DK10" s="684"/>
      <c r="DL10" s="685"/>
      <c r="DM10" s="136" t="s">
        <v>35</v>
      </c>
      <c r="DN10" s="683" t="s">
        <v>149</v>
      </c>
      <c r="DO10" s="684"/>
      <c r="DP10" s="684"/>
      <c r="DQ10" s="684"/>
      <c r="DR10" s="684"/>
      <c r="DS10" s="684"/>
      <c r="DT10" s="684"/>
      <c r="DU10" s="685"/>
      <c r="DV10" s="136" t="s">
        <v>35</v>
      </c>
      <c r="DX10" s="494" t="s">
        <v>288</v>
      </c>
      <c r="DY10" s="494"/>
      <c r="DZ10" s="494"/>
      <c r="EA10" s="494"/>
      <c r="EB10" s="494"/>
      <c r="EC10" s="494"/>
      <c r="ED10" s="494"/>
      <c r="EE10" s="494"/>
    </row>
    <row r="11" spans="1:135" s="294" customFormat="1" x14ac:dyDescent="0.25">
      <c r="A11" s="22">
        <v>1</v>
      </c>
      <c r="B11" s="291" t="s">
        <v>108</v>
      </c>
      <c r="C11" s="292" t="s">
        <v>228</v>
      </c>
      <c r="D11" s="763">
        <v>4</v>
      </c>
      <c r="E11" s="763"/>
      <c r="F11" s="763"/>
      <c r="G11" s="763"/>
      <c r="H11" s="763">
        <v>5</v>
      </c>
      <c r="I11" s="763"/>
      <c r="J11" s="763"/>
      <c r="K11" s="763"/>
      <c r="L11" s="763"/>
      <c r="M11" s="763"/>
      <c r="N11" s="763"/>
      <c r="O11" s="763"/>
      <c r="P11" s="22">
        <v>6</v>
      </c>
      <c r="Q11" s="22">
        <v>7</v>
      </c>
      <c r="R11" s="763">
        <v>8</v>
      </c>
      <c r="S11" s="763"/>
      <c r="T11" s="763"/>
      <c r="U11" s="763"/>
      <c r="V11" s="763"/>
      <c r="W11" s="763"/>
      <c r="X11" s="763"/>
      <c r="Y11" s="22">
        <v>9</v>
      </c>
      <c r="Z11" s="292" t="s">
        <v>229</v>
      </c>
      <c r="AA11" s="22">
        <v>11</v>
      </c>
      <c r="AB11" s="22">
        <v>12</v>
      </c>
      <c r="AC11" s="22">
        <v>13</v>
      </c>
      <c r="AD11" s="22">
        <v>14</v>
      </c>
      <c r="AE11" s="764">
        <v>15</v>
      </c>
      <c r="AF11" s="765"/>
      <c r="AG11" s="765"/>
      <c r="AH11" s="293" t="s">
        <v>81</v>
      </c>
      <c r="AI11" s="766">
        <v>16</v>
      </c>
      <c r="AJ11" s="765"/>
      <c r="AK11" s="765"/>
      <c r="AL11" s="293" t="s">
        <v>81</v>
      </c>
      <c r="AM11" s="766">
        <v>17</v>
      </c>
      <c r="AN11" s="765"/>
      <c r="AO11" s="765"/>
      <c r="AP11" s="293" t="s">
        <v>81</v>
      </c>
      <c r="AQ11" s="766">
        <v>18</v>
      </c>
      <c r="AR11" s="765"/>
      <c r="AS11" s="765"/>
      <c r="AT11" s="293" t="s">
        <v>81</v>
      </c>
      <c r="AU11" s="766">
        <v>19</v>
      </c>
      <c r="AV11" s="765"/>
      <c r="AW11" s="765"/>
      <c r="AX11" s="293" t="s">
        <v>81</v>
      </c>
      <c r="AY11" s="766">
        <v>20</v>
      </c>
      <c r="AZ11" s="765"/>
      <c r="BA11" s="765"/>
      <c r="BB11" s="293" t="s">
        <v>81</v>
      </c>
      <c r="BC11" s="766">
        <v>21</v>
      </c>
      <c r="BD11" s="765"/>
      <c r="BE11" s="765"/>
      <c r="BF11" s="293" t="s">
        <v>81</v>
      </c>
      <c r="BG11" s="766">
        <v>22</v>
      </c>
      <c r="BH11" s="765"/>
      <c r="BI11" s="765"/>
      <c r="BJ11" s="293" t="s">
        <v>81</v>
      </c>
      <c r="BK11" s="52" t="s">
        <v>34</v>
      </c>
      <c r="BL11" s="19"/>
      <c r="BM11" s="31">
        <v>1</v>
      </c>
      <c r="BN11" s="31">
        <v>2</v>
      </c>
      <c r="BO11" s="31">
        <v>3</v>
      </c>
      <c r="BP11" s="31">
        <v>4</v>
      </c>
      <c r="BQ11" s="31">
        <v>5</v>
      </c>
      <c r="BR11" s="31">
        <v>6</v>
      </c>
      <c r="BS11" s="31">
        <v>7</v>
      </c>
      <c r="BT11" s="31">
        <v>8</v>
      </c>
      <c r="BU11" s="688"/>
      <c r="CF11" s="295"/>
      <c r="CG11" s="296"/>
      <c r="CI11" s="31">
        <v>1</v>
      </c>
      <c r="CJ11" s="31">
        <v>2</v>
      </c>
      <c r="CK11" s="31">
        <v>3</v>
      </c>
      <c r="CL11" s="31">
        <v>4</v>
      </c>
      <c r="CM11" s="31">
        <v>5</v>
      </c>
      <c r="CN11" s="31">
        <v>6</v>
      </c>
      <c r="CO11" s="31">
        <v>7</v>
      </c>
      <c r="CP11" s="31">
        <v>8</v>
      </c>
      <c r="CR11" s="31">
        <v>1</v>
      </c>
      <c r="CS11" s="31">
        <v>2</v>
      </c>
      <c r="CT11" s="31">
        <v>3</v>
      </c>
      <c r="CU11" s="31">
        <v>4</v>
      </c>
      <c r="CV11" s="31">
        <v>5</v>
      </c>
      <c r="CW11" s="31">
        <v>6</v>
      </c>
      <c r="CX11" s="31">
        <v>7</v>
      </c>
      <c r="CY11" s="31">
        <v>8</v>
      </c>
      <c r="DD11" s="137" t="s">
        <v>150</v>
      </c>
      <c r="DE11" s="31">
        <v>1</v>
      </c>
      <c r="DF11" s="31">
        <v>2</v>
      </c>
      <c r="DG11" s="31">
        <v>3</v>
      </c>
      <c r="DH11" s="31">
        <v>4</v>
      </c>
      <c r="DI11" s="31">
        <v>5</v>
      </c>
      <c r="DJ11" s="31">
        <v>6</v>
      </c>
      <c r="DK11" s="31">
        <v>7</v>
      </c>
      <c r="DL11" s="31">
        <v>8</v>
      </c>
      <c r="DM11" s="137" t="s">
        <v>107</v>
      </c>
      <c r="DN11" s="31">
        <v>1</v>
      </c>
      <c r="DO11" s="31">
        <v>2</v>
      </c>
      <c r="DP11" s="31">
        <v>3</v>
      </c>
      <c r="DQ11" s="31">
        <v>4</v>
      </c>
      <c r="DR11" s="31">
        <v>5</v>
      </c>
      <c r="DS11" s="31">
        <v>6</v>
      </c>
      <c r="DT11" s="31">
        <v>7</v>
      </c>
      <c r="DU11" s="31">
        <v>8</v>
      </c>
      <c r="DV11" s="137" t="s">
        <v>77</v>
      </c>
      <c r="DX11" s="495">
        <v>1</v>
      </c>
      <c r="DY11" s="495">
        <v>2</v>
      </c>
      <c r="DZ11" s="495">
        <v>3</v>
      </c>
      <c r="EA11" s="495">
        <v>4</v>
      </c>
      <c r="EB11" s="495">
        <v>5</v>
      </c>
      <c r="EC11" s="495">
        <v>6</v>
      </c>
      <c r="ED11" s="495">
        <v>7</v>
      </c>
      <c r="EE11" s="495">
        <v>8</v>
      </c>
    </row>
    <row r="12" spans="1:135" s="19" customFormat="1" ht="14.4" x14ac:dyDescent="0.2">
      <c r="A12" s="297"/>
      <c r="B12" s="158"/>
      <c r="C12" s="73"/>
      <c r="D12" s="252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  <c r="V12" s="252"/>
      <c r="W12" s="252"/>
      <c r="X12" s="252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79"/>
      <c r="AS12" s="179"/>
      <c r="AT12" s="179"/>
      <c r="AU12" s="179"/>
      <c r="AV12" s="179"/>
      <c r="AW12" s="179"/>
      <c r="AX12" s="179"/>
      <c r="AY12" s="179"/>
      <c r="AZ12" s="179"/>
      <c r="BA12" s="179"/>
      <c r="BB12" s="179"/>
      <c r="BC12" s="179"/>
      <c r="BD12" s="179"/>
      <c r="BE12" s="179"/>
      <c r="BF12" s="179"/>
      <c r="BG12" s="179"/>
      <c r="BH12" s="179"/>
      <c r="BI12" s="179"/>
      <c r="BJ12" s="179"/>
      <c r="BK12" s="21"/>
      <c r="BM12" s="32"/>
      <c r="BN12" s="32"/>
      <c r="BO12" s="32"/>
      <c r="BP12" s="32"/>
      <c r="BQ12" s="32"/>
      <c r="BR12" s="32"/>
      <c r="BS12" s="32"/>
      <c r="BT12" s="32"/>
      <c r="BU12" s="32"/>
      <c r="CF12" s="215"/>
      <c r="CG12" s="229"/>
      <c r="DM12" s="32"/>
      <c r="DX12" s="318"/>
      <c r="DY12" s="318"/>
      <c r="DZ12" s="318"/>
      <c r="EA12" s="318"/>
      <c r="EB12" s="318"/>
      <c r="EC12" s="318"/>
      <c r="ED12" s="318"/>
      <c r="EE12" s="318"/>
    </row>
    <row r="13" spans="1:135" s="19" customFormat="1" ht="10.199999999999999" x14ac:dyDescent="0.2">
      <c r="A13" s="298">
        <v>1</v>
      </c>
      <c r="B13" s="299" t="s">
        <v>167</v>
      </c>
      <c r="C13" s="73"/>
      <c r="D13" s="252"/>
      <c r="E13" s="252"/>
      <c r="F13" s="252"/>
      <c r="G13" s="252"/>
      <c r="H13" s="252"/>
      <c r="I13" s="245"/>
      <c r="J13" s="245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45"/>
      <c r="V13" s="245"/>
      <c r="W13" s="245"/>
      <c r="X13" s="252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79"/>
      <c r="AQ13" s="179"/>
      <c r="AR13" s="179"/>
      <c r="AS13" s="179"/>
      <c r="AT13" s="179"/>
      <c r="AU13" s="179"/>
      <c r="AV13" s="179"/>
      <c r="AW13" s="179"/>
      <c r="AX13" s="179"/>
      <c r="AY13" s="179"/>
      <c r="AZ13" s="179"/>
      <c r="BA13" s="179"/>
      <c r="BB13" s="179"/>
      <c r="BC13" s="179"/>
      <c r="BD13" s="179"/>
      <c r="BE13" s="179"/>
      <c r="BF13" s="179"/>
      <c r="BG13" s="179"/>
      <c r="BH13" s="179"/>
      <c r="BI13" s="179"/>
      <c r="BJ13" s="179"/>
      <c r="BK13" s="21"/>
      <c r="BM13" s="32"/>
      <c r="BN13" s="32"/>
      <c r="BO13" s="32"/>
      <c r="BP13" s="32"/>
      <c r="BQ13" s="32"/>
      <c r="BR13" s="32"/>
      <c r="BS13" s="32"/>
      <c r="BT13" s="32"/>
      <c r="BU13" s="32"/>
      <c r="CF13" s="215"/>
      <c r="CG13" s="229"/>
      <c r="DM13" s="32"/>
      <c r="DX13" s="318"/>
      <c r="DY13" s="318"/>
      <c r="DZ13" s="318"/>
      <c r="EA13" s="318"/>
      <c r="EB13" s="318"/>
      <c r="EC13" s="318"/>
      <c r="ED13" s="318"/>
      <c r="EE13" s="318"/>
    </row>
    <row r="14" spans="1:135" s="19" customFormat="1" ht="10.8" x14ac:dyDescent="0.2">
      <c r="A14" s="300" t="s">
        <v>199</v>
      </c>
      <c r="B14" s="301" t="s">
        <v>200</v>
      </c>
      <c r="C14" s="302"/>
      <c r="D14" s="186"/>
      <c r="E14" s="186"/>
      <c r="F14" s="186"/>
      <c r="G14" s="186"/>
      <c r="H14" s="186"/>
      <c r="I14" s="303"/>
      <c r="J14" s="303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303"/>
      <c r="V14" s="303"/>
      <c r="W14" s="303"/>
      <c r="X14" s="186"/>
      <c r="Y14" s="304"/>
      <c r="Z14" s="304"/>
      <c r="AA14" s="304"/>
      <c r="AB14" s="304"/>
      <c r="AC14" s="304"/>
      <c r="AD14" s="304"/>
      <c r="AE14" s="305"/>
      <c r="AF14" s="305"/>
      <c r="AG14" s="305"/>
      <c r="AH14" s="305"/>
      <c r="AI14" s="305"/>
      <c r="AJ14" s="305"/>
      <c r="AK14" s="305"/>
      <c r="AL14" s="305"/>
      <c r="AM14" s="305"/>
      <c r="AN14" s="305"/>
      <c r="AO14" s="305"/>
      <c r="AP14" s="305"/>
      <c r="AQ14" s="305"/>
      <c r="AR14" s="305"/>
      <c r="AS14" s="305"/>
      <c r="AT14" s="305"/>
      <c r="AU14" s="305"/>
      <c r="AV14" s="305"/>
      <c r="AW14" s="305"/>
      <c r="AX14" s="305"/>
      <c r="AY14" s="305"/>
      <c r="AZ14" s="305"/>
      <c r="BA14" s="305"/>
      <c r="BB14" s="305"/>
      <c r="BC14" s="305"/>
      <c r="BD14" s="305"/>
      <c r="BE14" s="305"/>
      <c r="BF14" s="305"/>
      <c r="BG14" s="305"/>
      <c r="BH14" s="305"/>
      <c r="BI14" s="305"/>
      <c r="BJ14" s="305"/>
      <c r="BK14" s="21"/>
      <c r="BM14" s="32"/>
      <c r="BN14" s="32"/>
      <c r="BO14" s="32"/>
      <c r="BP14" s="32"/>
      <c r="BQ14" s="32"/>
      <c r="BR14" s="32"/>
      <c r="BS14" s="32"/>
      <c r="BT14" s="32"/>
      <c r="BU14" s="32"/>
      <c r="CF14" s="215"/>
      <c r="CG14" s="229"/>
      <c r="DM14" s="32"/>
    </row>
    <row r="15" spans="1:135" s="19" customFormat="1" ht="20.399999999999999" x14ac:dyDescent="0.25">
      <c r="A15" s="22" t="str">
        <f>'ПЛАН НАВЧАЛЬНОГО ПРОЦЕСУ ДЕННА'!A15</f>
        <v>1.1.01</v>
      </c>
      <c r="B15" s="415" t="str">
        <f>'ПЛАН НАВЧАЛЬНОГО ПРОЦЕСУ ДЕННА'!B15</f>
        <v>Українська мова (за професійним спрямуванням)</v>
      </c>
      <c r="C15" s="481" t="str">
        <f>'ПЛАН НАВЧАЛЬНОГО ПРОЦЕСУ ДЕННА'!C15</f>
        <v>УФЖ</v>
      </c>
      <c r="D15" s="308">
        <f>'ПЛАН НАВЧАЛЬНОГО ПРОЦЕСУ ДЕННА'!D15</f>
        <v>5</v>
      </c>
      <c r="E15" s="309">
        <f>'ПЛАН НАВЧАЛЬНОГО ПРОЦЕСУ ДЕННА'!E15</f>
        <v>0</v>
      </c>
      <c r="F15" s="309">
        <f>'ПЛАН НАВЧАЛЬНОГО ПРОЦЕСУ ДЕННА'!F15</f>
        <v>0</v>
      </c>
      <c r="G15" s="310">
        <f>'ПЛАН НАВЧАЛЬНОГО ПРОЦЕСУ ДЕННА'!G15</f>
        <v>0</v>
      </c>
      <c r="H15" s="308">
        <f>'ПЛАН НАВЧАЛЬНОГО ПРОЦЕСУ ДЕННА'!H15</f>
        <v>3</v>
      </c>
      <c r="I15" s="309">
        <f>'ПЛАН НАВЧАЛЬНОГО ПРОЦЕСУ ДЕННА'!I15</f>
        <v>4</v>
      </c>
      <c r="J15" s="309">
        <f>'ПЛАН НАВЧАЛЬНОГО ПРОЦЕСУ ДЕННА'!J15</f>
        <v>0</v>
      </c>
      <c r="K15" s="309">
        <f>'ПЛАН НАВЧАЛЬНОГО ПРОЦЕСУ ДЕННА'!K15</f>
        <v>0</v>
      </c>
      <c r="L15" s="309">
        <f>'ПЛАН НАВЧАЛЬНОГО ПРОЦЕСУ ДЕННА'!L15</f>
        <v>0</v>
      </c>
      <c r="M15" s="309">
        <f>'ПЛАН НАВЧАЛЬНОГО ПРОЦЕСУ ДЕННА'!M15</f>
        <v>0</v>
      </c>
      <c r="N15" s="309">
        <f>'ПЛАН НАВЧАЛЬНОГО ПРОЦЕСУ ДЕННА'!N15</f>
        <v>0</v>
      </c>
      <c r="O15" s="309">
        <f>'ПЛАН НАВЧАЛЬНОГО ПРОЦЕСУ ДЕННА'!O15</f>
        <v>0</v>
      </c>
      <c r="P15" s="274">
        <f>'ПЛАН НАВЧАЛЬНОГО ПРОЦЕСУ ДЕННА'!P15</f>
        <v>0</v>
      </c>
      <c r="Q15" s="274">
        <f>'ПЛАН НАВЧАЛЬНОГО ПРОЦЕСУ ДЕННА'!Q15</f>
        <v>0</v>
      </c>
      <c r="R15" s="419">
        <f>'ПЛАН НАВЧАЛЬНОГО ПРОЦЕСУ ДЕННА'!R15</f>
        <v>0</v>
      </c>
      <c r="S15" s="488">
        <f>'ПЛАН НАВЧАЛЬНОГО ПРОЦЕСУ ДЕННА'!S15</f>
        <v>0</v>
      </c>
      <c r="T15" s="488">
        <f>'ПЛАН НАВЧАЛЬНОГО ПРОЦЕСУ ДЕННА'!T15</f>
        <v>0</v>
      </c>
      <c r="U15" s="488">
        <f>'ПЛАН НАВЧАЛЬНОГО ПРОЦЕСУ ДЕННА'!U15</f>
        <v>0</v>
      </c>
      <c r="V15" s="488">
        <f>'ПЛАН НАВЧАЛЬНОГО ПРОЦЕСУ ДЕННА'!V15</f>
        <v>0</v>
      </c>
      <c r="W15" s="488">
        <f>'ПЛАН НАВЧАЛЬНОГО ПРОЦЕСУ ДЕННА'!W15</f>
        <v>0</v>
      </c>
      <c r="X15" s="488">
        <f>'ПЛАН НАВЧАЛЬНОГО ПРОЦЕСУ ДЕННА'!X15</f>
        <v>0</v>
      </c>
      <c r="Y15" s="311">
        <f>'ПЛАН НАВЧАЛЬНОГО ПРОЦЕСУ ДЕННА'!Y15</f>
        <v>120</v>
      </c>
      <c r="Z15" s="147">
        <f t="shared" ref="Z15:Z64" si="0">CEILING(Y15/$BS$7,0.25)</f>
        <v>4</v>
      </c>
      <c r="AA15" s="9">
        <f>AE15*$BM$5+AI15*$BN$5+AM15*$BO$5+AQ15*$BP$5+AU15*$BQ$5+AY15*$BR$5+BC15*$BS$5+BG15*$BT$5</f>
        <v>2</v>
      </c>
      <c r="AB15" s="9">
        <f>AF15*$BM$5+AJ15*$BN$5+AN15*$BO$5+AR15*$BP$5+AV15*$BQ$5+AZ15*$BR$5+BD15*$BS$5+BH15*$BT$5</f>
        <v>0</v>
      </c>
      <c r="AC15" s="9">
        <f>AG15*$BM$5+AK15*$BN$5+AO15*$BO$5+AS15*$BP$5+AW15*$BQ$5+BA15*$BR$5+BE15*$BS$5+BI15*$BT$5</f>
        <v>6</v>
      </c>
      <c r="AD15" s="9">
        <f>Y15-(AA15+AB15+AC15)</f>
        <v>112</v>
      </c>
      <c r="AE15" s="375">
        <f>IF('ПЛАН НАВЧАЛЬНОГО ПРОЦЕСУ ДЕННА'!AE15&gt;0,IF(ROUND('ПЛАН НАВЧАЛЬНОГО ПРОЦЕСУ ДЕННА'!AE15*$BX$4,0)&gt;0,ROUND('ПЛАН НАВЧАЛЬНОГО ПРОЦЕСУ ДЕННА'!AE15*$BX$4,0)*2,2),0)</f>
        <v>0</v>
      </c>
      <c r="AF15" s="375">
        <f>IF('ПЛАН НАВЧАЛЬНОГО ПРОЦЕСУ ДЕННА'!AF15&gt;0,IF(ROUND('ПЛАН НАВЧАЛЬНОГО ПРОЦЕСУ ДЕННА'!AF15*$BX$4,0)&gt;0,ROUND('ПЛАН НАВЧАЛЬНОГО ПРОЦЕСУ ДЕННА'!AF15*$BX$4,0)*2,2),0)</f>
        <v>0</v>
      </c>
      <c r="AG15" s="375">
        <f>IF('ПЛАН НАВЧАЛЬНОГО ПРОЦЕСУ ДЕННА'!AG15&gt;0,IF(ROUND('ПЛАН НАВЧАЛЬНОГО ПРОЦЕСУ ДЕННА'!AG15*$BX$4,0)&gt;0,ROUND('ПЛАН НАВЧАЛЬНОГО ПРОЦЕСУ ДЕННА'!AG15*$BX$4,0)*2,2),0)</f>
        <v>0</v>
      </c>
      <c r="AH15" s="70">
        <f>'ПЛАН НАВЧАЛЬНОГО ПРОЦЕСУ ДЕННА'!AH15</f>
        <v>0</v>
      </c>
      <c r="AI15" s="375">
        <f>IF('ПЛАН НАВЧАЛЬНОГО ПРОЦЕСУ ДЕННА'!AI15&gt;0,IF(ROUND('ПЛАН НАВЧАЛЬНОГО ПРОЦЕСУ ДЕННА'!AI15*$BX$4,0)&gt;0,ROUND('ПЛАН НАВЧАЛЬНОГО ПРОЦЕСУ ДЕННА'!AI15*$BX$4,0)*2,2),0)</f>
        <v>0</v>
      </c>
      <c r="AJ15" s="375">
        <f>IF('ПЛАН НАВЧАЛЬНОГО ПРОЦЕСУ ДЕННА'!AJ15&gt;0,IF(ROUND('ПЛАН НАВЧАЛЬНОГО ПРОЦЕСУ ДЕННА'!AJ15*$BX$4,0)&gt;0,ROUND('ПЛАН НАВЧАЛЬНОГО ПРОЦЕСУ ДЕННА'!AJ15*$BX$4,0)*2,2),0)</f>
        <v>0</v>
      </c>
      <c r="AK15" s="375">
        <f>IF('ПЛАН НАВЧАЛЬНОГО ПРОЦЕСУ ДЕННА'!AK15&gt;0,IF(ROUND('ПЛАН НАВЧАЛЬНОГО ПРОЦЕСУ ДЕННА'!AK15*$BX$4,0)&gt;0,ROUND('ПЛАН НАВЧАЛЬНОГО ПРОЦЕСУ ДЕННА'!AK15*$BX$4,0)*2,2),0)</f>
        <v>0</v>
      </c>
      <c r="AL15" s="70">
        <f>'ПЛАН НАВЧАЛЬНОГО ПРОЦЕСУ ДЕННА'!AL15</f>
        <v>0</v>
      </c>
      <c r="AM15" s="375">
        <f>IF('ПЛАН НАВЧАЛЬНОГО ПРОЦЕСУ ДЕННА'!AM15&gt;0,IF(ROUND('ПЛАН НАВЧАЛЬНОГО ПРОЦЕСУ ДЕННА'!AM15*$BX$4,0)&gt;0,ROUND('ПЛАН НАВЧАЛЬНОГО ПРОЦЕСУ ДЕННА'!AM15*$BX$4,0)*2,2),0)</f>
        <v>2</v>
      </c>
      <c r="AN15" s="375">
        <f>IF('ПЛАН НАВЧАЛЬНОГО ПРОЦЕСУ ДЕННА'!AN15&gt;0,IF(ROUND('ПЛАН НАВЧАЛЬНОГО ПРОЦЕСУ ДЕННА'!AN15*$BX$4,0)&gt;0,ROUND('ПЛАН НАВЧАЛЬНОГО ПРОЦЕСУ ДЕННА'!AN15*$BX$4,0)*2,2),0)</f>
        <v>0</v>
      </c>
      <c r="AO15" s="375">
        <f>IF('ПЛАН НАВЧАЛЬНОГО ПРОЦЕСУ ДЕННА'!AO15&gt;0,IF(ROUND('ПЛАН НАВЧАЛЬНОГО ПРОЦЕСУ ДЕННА'!AO15*$BX$4,0)&gt;0,ROUND('ПЛАН НАВЧАЛЬНОГО ПРОЦЕСУ ДЕННА'!AO15*$BX$4,0)*2,2),0)</f>
        <v>2</v>
      </c>
      <c r="AP15" s="70">
        <f>'ПЛАН НАВЧАЛЬНОГО ПРОЦЕСУ ДЕННА'!AP15</f>
        <v>2</v>
      </c>
      <c r="AQ15" s="375">
        <f>IF('ПЛАН НАВЧАЛЬНОГО ПРОЦЕСУ ДЕННА'!AQ15&gt;0,IF(ROUND('ПЛАН НАВЧАЛЬНОГО ПРОЦЕСУ ДЕННА'!AQ15*$BX$4,0)&gt;0,ROUND('ПЛАН НАВЧАЛЬНОГО ПРОЦЕСУ ДЕННА'!AQ15*$BX$4,0)*2,2),0)</f>
        <v>0</v>
      </c>
      <c r="AR15" s="375">
        <f>IF('ПЛАН НАВЧАЛЬНОГО ПРОЦЕСУ ДЕННА'!AR15&gt;0,IF(ROUND('ПЛАН НАВЧАЛЬНОГО ПРОЦЕСУ ДЕННА'!AR15*$BX$4,0)&gt;0,ROUND('ПЛАН НАВЧАЛЬНОГО ПРОЦЕСУ ДЕННА'!AR15*$BX$4,0)*2,2),0)</f>
        <v>0</v>
      </c>
      <c r="AS15" s="375">
        <f>IF('ПЛАН НАВЧАЛЬНОГО ПРОЦЕСУ ДЕННА'!AS15&gt;0,IF(ROUND('ПЛАН НАВЧАЛЬНОГО ПРОЦЕСУ ДЕННА'!AS15*$BX$4,0)&gt;0,ROUND('ПЛАН НАВЧАЛЬНОГО ПРОЦЕСУ ДЕННА'!AS15*$BX$4,0)*2,2),0)</f>
        <v>2</v>
      </c>
      <c r="AT15" s="70">
        <f>'ПЛАН НАВЧАЛЬНОГО ПРОЦЕСУ ДЕННА'!AT15</f>
        <v>1</v>
      </c>
      <c r="AU15" s="375">
        <f>IF('ПЛАН НАВЧАЛЬНОГО ПРОЦЕСУ ДЕННА'!AU15&gt;0,IF(ROUND('ПЛАН НАВЧАЛЬНОГО ПРОЦЕСУ ДЕННА'!AU15*$BX$4,0)&gt;0,ROUND('ПЛАН НАВЧАЛЬНОГО ПРОЦЕСУ ДЕННА'!AU15*$BX$4,0)*2,2),0)</f>
        <v>0</v>
      </c>
      <c r="AV15" s="375">
        <f>IF('ПЛАН НАВЧАЛЬНОГО ПРОЦЕСУ ДЕННА'!AV15&gt;0,IF(ROUND('ПЛАН НАВЧАЛЬНОГО ПРОЦЕСУ ДЕННА'!AV15*$BX$4,0)&gt;0,ROUND('ПЛАН НАВЧАЛЬНОГО ПРОЦЕСУ ДЕННА'!AV15*$BX$4,0)*2,2),0)</f>
        <v>0</v>
      </c>
      <c r="AW15" s="375">
        <f>IF('ПЛАН НАВЧАЛЬНОГО ПРОЦЕСУ ДЕННА'!AW15&gt;0,IF(ROUND('ПЛАН НАВЧАЛЬНОГО ПРОЦЕСУ ДЕННА'!AW15*$BX$4,0)&gt;0,ROUND('ПЛАН НАВЧАЛЬНОГО ПРОЦЕСУ ДЕННА'!AW15*$BX$4,0)*2,2),0)</f>
        <v>2</v>
      </c>
      <c r="AX15" s="70">
        <f>'ПЛАН НАВЧАЛЬНОГО ПРОЦЕСУ ДЕННА'!AX15</f>
        <v>1</v>
      </c>
      <c r="AY15" s="375">
        <f>IF('ПЛАН НАВЧАЛЬНОГО ПРОЦЕСУ ДЕННА'!AY15&gt;0,IF(ROUND('ПЛАН НАВЧАЛЬНОГО ПРОЦЕСУ ДЕННА'!AY15*$BX$4,0)&gt;0,ROUND('ПЛАН НАВЧАЛЬНОГО ПРОЦЕСУ ДЕННА'!AY15*$BX$4,0)*2,2),0)</f>
        <v>0</v>
      </c>
      <c r="AZ15" s="375">
        <f>IF('ПЛАН НАВЧАЛЬНОГО ПРОЦЕСУ ДЕННА'!AZ15&gt;0,IF(ROUND('ПЛАН НАВЧАЛЬНОГО ПРОЦЕСУ ДЕННА'!AZ15*$BX$4,0)&gt;0,ROUND('ПЛАН НАВЧАЛЬНОГО ПРОЦЕСУ ДЕННА'!AZ15*$BX$4,0)*2,2),0)</f>
        <v>0</v>
      </c>
      <c r="BA15" s="375">
        <f>IF('ПЛАН НАВЧАЛЬНОГО ПРОЦЕСУ ДЕННА'!BA15&gt;0,IF(ROUND('ПЛАН НАВЧАЛЬНОГО ПРОЦЕСУ ДЕННА'!BA15*$BX$4,0)&gt;0,ROUND('ПЛАН НАВЧАЛЬНОГО ПРОЦЕСУ ДЕННА'!BA15*$BX$4,0)*2,2),0)</f>
        <v>0</v>
      </c>
      <c r="BB15" s="70">
        <f>'ПЛАН НАВЧАЛЬНОГО ПРОЦЕСУ ДЕННА'!BB15</f>
        <v>0</v>
      </c>
      <c r="BC15" s="375">
        <f>IF('ПЛАН НАВЧАЛЬНОГО ПРОЦЕСУ ДЕННА'!BC15&gt;0,IF(ROUND('ПЛАН НАВЧАЛЬНОГО ПРОЦЕСУ ДЕННА'!BC15*$BX$4,0)&gt;0,ROUND('ПЛАН НАВЧАЛЬНОГО ПРОЦЕСУ ДЕННА'!BC15*$BX$4,0)*2,2),0)</f>
        <v>0</v>
      </c>
      <c r="BD15" s="375">
        <f>IF('ПЛАН НАВЧАЛЬНОГО ПРОЦЕСУ ДЕННА'!BD15&gt;0,IF(ROUND('ПЛАН НАВЧАЛЬНОГО ПРОЦЕСУ ДЕННА'!BD15*$BX$4,0)&gt;0,ROUND('ПЛАН НАВЧАЛЬНОГО ПРОЦЕСУ ДЕННА'!BD15*$BX$4,0)*2,2),0)</f>
        <v>0</v>
      </c>
      <c r="BE15" s="375">
        <f>IF('ПЛАН НАВЧАЛЬНОГО ПРОЦЕСУ ДЕННА'!BE15&gt;0,IF(ROUND('ПЛАН НАВЧАЛЬНОГО ПРОЦЕСУ ДЕННА'!BE15*$BX$4,0)&gt;0,ROUND('ПЛАН НАВЧАЛЬНОГО ПРОЦЕСУ ДЕННА'!BE15*$BX$4,0)*2,2),0)</f>
        <v>0</v>
      </c>
      <c r="BF15" s="70">
        <f>'ПЛАН НАВЧАЛЬНОГО ПРОЦЕСУ ДЕННА'!BF15</f>
        <v>0</v>
      </c>
      <c r="BG15" s="375">
        <f>IF('ПЛАН НАВЧАЛЬНОГО ПРОЦЕСУ ДЕННА'!BG15&gt;0,IF(ROUND('ПЛАН НАВЧАЛЬНОГО ПРОЦЕСУ ДЕННА'!BG15*$BX$4,0)&gt;0,ROUND('ПЛАН НАВЧАЛЬНОГО ПРОЦЕСУ ДЕННА'!BG15*$BX$4,0)*2,2),0)</f>
        <v>0</v>
      </c>
      <c r="BH15" s="375">
        <f>IF('ПЛАН НАВЧАЛЬНОГО ПРОЦЕСУ ДЕННА'!BH15&gt;0,IF(ROUND('ПЛАН НАВЧАЛЬНОГО ПРОЦЕСУ ДЕННА'!BH15*$BX$4,0)&gt;0,ROUND('ПЛАН НАВЧАЛЬНОГО ПРОЦЕСУ ДЕННА'!BH15*$BX$4,0)*2,2),0)</f>
        <v>0</v>
      </c>
      <c r="BI15" s="375">
        <f>IF('ПЛАН НАВЧАЛЬНОГО ПРОЦЕСУ ДЕННА'!BI15&gt;0,IF(ROUND('ПЛАН НАВЧАЛЬНОГО ПРОЦЕСУ ДЕННА'!BI15*$BX$4,0)&gt;0,ROUND('ПЛАН НАВЧАЛЬНОГО ПРОЦЕСУ ДЕННА'!BI15*$BX$4,0)*2,2),0)</f>
        <v>0</v>
      </c>
      <c r="BJ15" s="70">
        <f>'ПЛАН НАВЧАЛЬНОГО ПРОЦЕСУ ДЕННА'!BJ15</f>
        <v>0</v>
      </c>
      <c r="BK15" s="63">
        <f t="shared" ref="BK15:BK69" si="1">IF(ISERROR(AD15/Y15),0,AD15/Y15)</f>
        <v>0.93333333333333335</v>
      </c>
      <c r="BL15" s="127" t="str">
        <f t="shared" ref="BL15:BL68" si="2">IF(ISERROR(SEARCH("в",A15)),"",1)</f>
        <v/>
      </c>
      <c r="BM15" s="88">
        <f>IF(AND(BL15&lt;$CG15,$CF15&lt;&gt;$Z15,BX15=$CG15),BX15+$Z15-$CF15,BX15)</f>
        <v>0</v>
      </c>
      <c r="BN15" s="88">
        <f t="shared" ref="BN15:BT30" si="3">IF(AND(BM15&lt;$CG15,$CF15&lt;&gt;$Z15,BY15=$CG15),BY15+$Z15-$CF15,BY15)</f>
        <v>0</v>
      </c>
      <c r="BO15" s="88">
        <f t="shared" si="3"/>
        <v>2</v>
      </c>
      <c r="BP15" s="88">
        <f t="shared" si="3"/>
        <v>1</v>
      </c>
      <c r="BQ15" s="88">
        <f t="shared" si="3"/>
        <v>1</v>
      </c>
      <c r="BR15" s="88">
        <f t="shared" si="3"/>
        <v>0</v>
      </c>
      <c r="BS15" s="88">
        <f t="shared" si="3"/>
        <v>0</v>
      </c>
      <c r="BT15" s="88">
        <f t="shared" si="3"/>
        <v>0</v>
      </c>
      <c r="BU15" s="92">
        <f>SUM(BM15:BT15)</f>
        <v>4</v>
      </c>
      <c r="BX15" s="14">
        <f>IF($DD15=0,0,ROUND(4*$Z15*SUM(AE15:AG15)/$DD15,0)/4)</f>
        <v>0</v>
      </c>
      <c r="BY15" s="14">
        <f>IF($DD15=0,0,ROUND(4*$Z15*SUM(AI15:AK15)/$DD15,0)/4)</f>
        <v>0</v>
      </c>
      <c r="BZ15" s="14">
        <f>IF($DD15=0,0,ROUND(4*$Z15*SUM(AM15:AO15)/$DD15,0)/4)</f>
        <v>2</v>
      </c>
      <c r="CA15" s="14">
        <f>IF($DD15=0,0,ROUND(4*$Z15*SUM(AQ15:AS15)/$DD15,0)/4)</f>
        <v>1</v>
      </c>
      <c r="CB15" s="14">
        <f>IF($DD15=0,0,ROUND(4*$Z15*SUM(AU15:AW15)/$DD15,0)/4)</f>
        <v>1</v>
      </c>
      <c r="CC15" s="14">
        <f>IF($DD15=0,0,ROUND(4*$Z15*(SUM(AY15:BA15))/$DD15,0)/4)</f>
        <v>0</v>
      </c>
      <c r="CD15" s="14">
        <f>IF($DD15=0,0,ROUND(4*$Z15*(SUM(BC15:BE15))/$DD15,0)/4)</f>
        <v>0</v>
      </c>
      <c r="CE15" s="14">
        <f>IF($DD15=0,0,ROUND(4*$Z15*(SUM(BG15:BI15))/$DD15,0)/4)</f>
        <v>0</v>
      </c>
      <c r="CF15" s="213">
        <f>SUM(BX15:CE15)</f>
        <v>4</v>
      </c>
      <c r="CG15" s="313">
        <f>MAX(BX15:CE15)</f>
        <v>2</v>
      </c>
      <c r="CI15" s="314">
        <f>IF(VALUE($D15)=1,1,0)+IF(VALUE($E15)=1,1,0)+IF(VALUE($F15)=1,1,0)+IF(VALUE($G15)=1,1,0)</f>
        <v>0</v>
      </c>
      <c r="CJ15" s="314">
        <f>IF(VALUE($D15)=2,1,0)+IF(VALUE($E15)=2,1,0)+IF(VALUE($F15)=2,1,0)+IF(VALUE($G15)=2,1,0)</f>
        <v>0</v>
      </c>
      <c r="CK15" s="314">
        <f>IF(VALUE($D15)=3,1,0)+IF(VALUE($E15)=3,1,0)+IF(VALUE($F15)=3,1,0)+IF(VALUE($G15)=3,1,0)</f>
        <v>0</v>
      </c>
      <c r="CL15" s="314">
        <f>IF(VALUE($D15)=4,1,0)+IF(VALUE($E15)=4,1,0)+IF(VALUE($F15)=4,1,0)+IF(VALUE($G15)=4,1,0)</f>
        <v>0</v>
      </c>
      <c r="CM15" s="314">
        <f>IF(VALUE($D15)=5,1,0)+IF(VALUE($E15)=5,1,0)+IF(VALUE($F15)=5,1,0)+IF(VALUE($G15)=5,1,0)</f>
        <v>1</v>
      </c>
      <c r="CN15" s="314">
        <f>IF(VALUE($D15)=6,1,0)+IF(VALUE($E15)=6,1,0)+IF(VALUE($F15)=6,1,0)+IF(VALUE($G15)=6,1,0)</f>
        <v>0</v>
      </c>
      <c r="CO15" s="314">
        <f>IF(VALUE($D15)=7,1,0)+IF(VALUE($E15)=7,1,0)+IF(VALUE($F15)=7,1,0)+IF(VALUE($G15)=7,1,0)</f>
        <v>0</v>
      </c>
      <c r="CP15" s="314">
        <f>IF(VALUE($D15)=8,1,0)+IF(VALUE($E15)=8,1,0)+IF(VALUE($F15)=8,1,0)+IF(VALUE($G15)=8,1,0)</f>
        <v>0</v>
      </c>
      <c r="CQ15" s="315">
        <f>SUM(CI15:CP15)</f>
        <v>1</v>
      </c>
      <c r="CR15" s="314">
        <f t="shared" ref="CR15:CR64" si="4">IF(MID(H15,1,1)="1",1,0)+IF(MID(I15,1,1)="1",1,0)+IF(MID(J15,1,1)="1",1,0)+IF(MID(K15,1,1)="1",1,0)+IF(MID(M15,1,1)="1",1,0)+IF(MID(N15,1,1)="1",1,0)+IF(MID(O15,1,1)="1",1,0)</f>
        <v>0</v>
      </c>
      <c r="CS15" s="314">
        <f t="shared" ref="CS15:CS64" si="5">IF(MID(H15,1,1)="2",1,0)+IF(MID(I15,1,1)="2",1,0)+IF(MID(J15,1,1)="2",1,0)+IF(MID(K15,1,1)="2",1,0)+IF(MID(M15,1,1)="2",1,0)+IF(MID(N15,1,1)="2",1,0)+IF(MID(O15,1,1)="2",1,0)</f>
        <v>0</v>
      </c>
      <c r="CT15" s="316">
        <f t="shared" ref="CT15:CT64" si="6">IF(MID(H15,1,1)="3",1,0)+IF(MID(I15,1,1)="3",1,0)+IF(MID(J15,1,1)="3",1,0)+IF(MID(K15,1,1)="3",1,0)+IF(MID(M15,1,1)="3",1,0)+IF(MID(N15,1,1)="3",1,0)+IF(MID(O15,1,1)="3",1,0)</f>
        <v>1</v>
      </c>
      <c r="CU15" s="314">
        <f t="shared" ref="CU15:CU64" si="7">IF(MID(H15,1,1)="4",1,0)+IF(MID(I15,1,1)="4",1,0)+IF(MID(J15,1,1)="4",1,0)+IF(MID(K15,1,1)="4",1,0)+IF(MID(M15,1,1)="4",1,0)+IF(MID(N15,1,1)="4",1,0)+IF(MID(O15,1,1)="4",1,0)</f>
        <v>1</v>
      </c>
      <c r="CV15" s="314">
        <f t="shared" ref="CV15:CV64" si="8">IF(MID(H15,1,1)="5",1,0)+IF(MID(I15,1,1)="5",1,0)+IF(MID(J15,1,1)="5",1,0)+IF(MID(K15,1,1)="5",1,0)+IF(MID(M15,1,1)="5",1,0)+IF(MID(N15,1,1)="5",1,0)+IF(MID(O15,1,1)="5",1,0)</f>
        <v>0</v>
      </c>
      <c r="CW15" s="314">
        <f t="shared" ref="CW15:CW64" si="9">IF(MID(H15,1,1)="6",1,0)+IF(MID(I15,1,1)="6",1,0)+IF(MID(J15,1,1)="6",1,0)+IF(MID(K15,1,1)="6",1,0)+IF(MID(M15,1,1)="6",1,0)+IF(MID(N15,1,1)="6",1,0)+IF(MID(O15,1,1)="6",1,0)</f>
        <v>0</v>
      </c>
      <c r="CX15" s="314">
        <f t="shared" ref="CX15:CX64" si="10">IF(MID(H15,1,1)="7",1,0)+IF(MID(I15,1,1)="7",1,0)+IF(MID(J15,1,1)="7",1,0)+IF(MID(K15,1,1)="7",1,0)+IF(MID(M15,1,1)="7",1,0)+IF(MID(N15,1,1)="7",1,0)+IF(MID(O15,1,1)="7",1,0)</f>
        <v>0</v>
      </c>
      <c r="CY15" s="314">
        <f t="shared" ref="CY15:CY64" si="11">IF(MID(H15,1,1)="8",1,0)+IF(MID(I15,1,1)="8",1,0)+IF(MID(J15,1,1)="8",1,0)+IF(MID(K15,1,1)="8",1,0)+IF(MID(M15,1,1)="8",1,0)+IF(MID(N15,1,1)="8",1,0)+IF(MID(O15,1,1)="8",1,0)</f>
        <v>0</v>
      </c>
      <c r="CZ15" s="317">
        <f>SUM(CR15:CY15)</f>
        <v>2</v>
      </c>
      <c r="DD15" s="318">
        <f>SUM($AE15:$AG15)+SUM($AI15:$AK15)+SUM($AM15:AO15)+SUM($AQ15:AS15)+SUM($AU15:AW15)+SUM($AY15:BA15)+SUM($BC15:BE15)+SUM($BG15:BI15)</f>
        <v>8</v>
      </c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X15" s="318">
        <f t="shared" ref="DX15:EE15" si="12">IF(OR($R15=DX$11,$S15=DX$11,$T15=DX$11,$U15=DX$11,$V15=DX$11,$W15=DX$11,$X15=DX$11),1,0)</f>
        <v>0</v>
      </c>
      <c r="DY15" s="318">
        <f t="shared" si="12"/>
        <v>0</v>
      </c>
      <c r="DZ15" s="318">
        <f t="shared" si="12"/>
        <v>0</v>
      </c>
      <c r="EA15" s="318">
        <f t="shared" si="12"/>
        <v>0</v>
      </c>
      <c r="EB15" s="318">
        <f t="shared" si="12"/>
        <v>0</v>
      </c>
      <c r="EC15" s="318">
        <f t="shared" si="12"/>
        <v>0</v>
      </c>
      <c r="ED15" s="318">
        <f t="shared" si="12"/>
        <v>0</v>
      </c>
      <c r="EE15" s="318">
        <f t="shared" si="12"/>
        <v>0</v>
      </c>
    </row>
    <row r="16" spans="1:135" s="19" customFormat="1" x14ac:dyDescent="0.25">
      <c r="A16" s="22" t="str">
        <f>'ПЛАН НАВЧАЛЬНОГО ПРОЦЕСУ ДЕННА'!A16</f>
        <v>1.1.02</v>
      </c>
      <c r="B16" s="415" t="str">
        <f>'ПЛАН НАВЧАЛЬНОГО ПРОЦЕСУ ДЕННА'!B16</f>
        <v>Історія України і  української культури</v>
      </c>
      <c r="C16" s="481" t="str">
        <f>'ПЛАН НАВЧАЛЬНОГО ПРОЦЕСУ ДЕННА'!C16</f>
        <v>ІА</v>
      </c>
      <c r="D16" s="308">
        <f>'ПЛАН НАВЧАЛЬНОГО ПРОЦЕСУ ДЕННА'!D16</f>
        <v>1</v>
      </c>
      <c r="E16" s="309">
        <f>'ПЛАН НАВЧАЛЬНОГО ПРОЦЕСУ ДЕННА'!E16</f>
        <v>0</v>
      </c>
      <c r="F16" s="309">
        <f>'ПЛАН НАВЧАЛЬНОГО ПРОЦЕСУ ДЕННА'!F16</f>
        <v>0</v>
      </c>
      <c r="G16" s="310">
        <f>'ПЛАН НАВЧАЛЬНОГО ПРОЦЕСУ ДЕННА'!G16</f>
        <v>0</v>
      </c>
      <c r="H16" s="308">
        <f>'ПЛАН НАВЧАЛЬНОГО ПРОЦЕСУ ДЕННА'!H16</f>
        <v>2</v>
      </c>
      <c r="I16" s="309">
        <f>'ПЛАН НАВЧАЛЬНОГО ПРОЦЕСУ ДЕННА'!I16</f>
        <v>0</v>
      </c>
      <c r="J16" s="309">
        <f>'ПЛАН НАВЧАЛЬНОГО ПРОЦЕСУ ДЕННА'!J16</f>
        <v>0</v>
      </c>
      <c r="K16" s="309">
        <f>'ПЛАН НАВЧАЛЬНОГО ПРОЦЕСУ ДЕННА'!K16</f>
        <v>0</v>
      </c>
      <c r="L16" s="309">
        <f>'ПЛАН НАВЧАЛЬНОГО ПРОЦЕСУ ДЕННА'!L16</f>
        <v>0</v>
      </c>
      <c r="M16" s="309">
        <f>'ПЛАН НАВЧАЛЬНОГО ПРОЦЕСУ ДЕННА'!M16</f>
        <v>0</v>
      </c>
      <c r="N16" s="309">
        <f>'ПЛАН НАВЧАЛЬНОГО ПРОЦЕСУ ДЕННА'!N16</f>
        <v>0</v>
      </c>
      <c r="O16" s="309">
        <f>'ПЛАН НАВЧАЛЬНОГО ПРОЦЕСУ ДЕННА'!O16</f>
        <v>0</v>
      </c>
      <c r="P16" s="274">
        <f>'ПЛАН НАВЧАЛЬНОГО ПРОЦЕСУ ДЕННА'!P16</f>
        <v>0</v>
      </c>
      <c r="Q16" s="274">
        <f>'ПЛАН НАВЧАЛЬНОГО ПРОЦЕСУ ДЕННА'!Q16</f>
        <v>0</v>
      </c>
      <c r="R16" s="419">
        <f>'ПЛАН НАВЧАЛЬНОГО ПРОЦЕСУ ДЕННА'!R16</f>
        <v>0</v>
      </c>
      <c r="S16" s="488">
        <f>'ПЛАН НАВЧАЛЬНОГО ПРОЦЕСУ ДЕННА'!S16</f>
        <v>0</v>
      </c>
      <c r="T16" s="488">
        <f>'ПЛАН НАВЧАЛЬНОГО ПРОЦЕСУ ДЕННА'!T16</f>
        <v>0</v>
      </c>
      <c r="U16" s="488">
        <f>'ПЛАН НАВЧАЛЬНОГО ПРОЦЕСУ ДЕННА'!U16</f>
        <v>0</v>
      </c>
      <c r="V16" s="488">
        <f>'ПЛАН НАВЧАЛЬНОГО ПРОЦЕСУ ДЕННА'!V16</f>
        <v>0</v>
      </c>
      <c r="W16" s="488">
        <f>'ПЛАН НАВЧАЛЬНОГО ПРОЦЕСУ ДЕННА'!W16</f>
        <v>0</v>
      </c>
      <c r="X16" s="488">
        <f>'ПЛАН НАВЧАЛЬНОГО ПРОЦЕСУ ДЕННА'!X16</f>
        <v>0</v>
      </c>
      <c r="Y16" s="311">
        <f>'ПЛАН НАВЧАЛЬНОГО ПРОЦЕСУ ДЕННА'!Y16</f>
        <v>120</v>
      </c>
      <c r="Z16" s="147">
        <f t="shared" si="0"/>
        <v>4</v>
      </c>
      <c r="AA16" s="9">
        <f>AE16*$BM$5+AI16*$BN$5+AM16*$BO$5+AQ16*$BP$5+AU16*$BQ$5+AY16*$BR$5+BC16*$BS$5+BG16*$BT$5</f>
        <v>4</v>
      </c>
      <c r="AB16" s="9">
        <f t="shared" ref="AA16:AC38" si="13">AF16*$BM$5+AJ16*$BN$5+AN16*$BO$5+AR16*$BP$5+AV16*$BQ$5+AZ16*$BR$5+BD16*$BS$5+BH16*$BT$5</f>
        <v>0</v>
      </c>
      <c r="AC16" s="9">
        <f t="shared" si="13"/>
        <v>4</v>
      </c>
      <c r="AD16" s="9">
        <f t="shared" ref="AD16:AD64" si="14">Y16-(AA16+AB16+AC16)</f>
        <v>112</v>
      </c>
      <c r="AE16" s="375">
        <f>IF('ПЛАН НАВЧАЛЬНОГО ПРОЦЕСУ ДЕННА'!AE16&gt;0,IF(ROUND('ПЛАН НАВЧАЛЬНОГО ПРОЦЕСУ ДЕННА'!AE16*$BX$4,0)&gt;0,ROUND('ПЛАН НАВЧАЛЬНОГО ПРОЦЕСУ ДЕННА'!AE16*$BX$4,0)*2,2),0)</f>
        <v>2</v>
      </c>
      <c r="AF16" s="375">
        <f>IF('ПЛАН НАВЧАЛЬНОГО ПРОЦЕСУ ДЕННА'!AF16&gt;0,IF(ROUND('ПЛАН НАВЧАЛЬНОГО ПРОЦЕСУ ДЕННА'!AF16*$BX$4,0)&gt;0,ROUND('ПЛАН НАВЧАЛЬНОГО ПРОЦЕСУ ДЕННА'!AF16*$BX$4,0)*2,2),0)</f>
        <v>0</v>
      </c>
      <c r="AG16" s="375">
        <f>IF('ПЛАН НАВЧАЛЬНОГО ПРОЦЕСУ ДЕННА'!AG16&gt;0,IF(ROUND('ПЛАН НАВЧАЛЬНОГО ПРОЦЕСУ ДЕННА'!AG16*$BX$4,0)&gt;0,ROUND('ПЛАН НАВЧАЛЬНОГО ПРОЦЕСУ ДЕННА'!AG16*$BX$4,0)*2,2),0)</f>
        <v>2</v>
      </c>
      <c r="AH16" s="70">
        <f>'ПЛАН НАВЧАЛЬНОГО ПРОЦЕСУ ДЕННА'!AH16</f>
        <v>2</v>
      </c>
      <c r="AI16" s="375">
        <f>IF('ПЛАН НАВЧАЛЬНОГО ПРОЦЕСУ ДЕННА'!AI16&gt;0,IF(ROUND('ПЛАН НАВЧАЛЬНОГО ПРОЦЕСУ ДЕННА'!AI16*$BX$4,0)&gt;0,ROUND('ПЛАН НАВЧАЛЬНОГО ПРОЦЕСУ ДЕННА'!AI16*$BX$4,0)*2,2),0)</f>
        <v>2</v>
      </c>
      <c r="AJ16" s="375">
        <f>IF('ПЛАН НАВЧАЛЬНОГО ПРОЦЕСУ ДЕННА'!AJ16&gt;0,IF(ROUND('ПЛАН НАВЧАЛЬНОГО ПРОЦЕСУ ДЕННА'!AJ16*$BX$4,0)&gt;0,ROUND('ПЛАН НАВЧАЛЬНОГО ПРОЦЕСУ ДЕННА'!AJ16*$BX$4,0)*2,2),0)</f>
        <v>0</v>
      </c>
      <c r="AK16" s="375">
        <f>IF('ПЛАН НАВЧАЛЬНОГО ПРОЦЕСУ ДЕННА'!AK16&gt;0,IF(ROUND('ПЛАН НАВЧАЛЬНОГО ПРОЦЕСУ ДЕННА'!AK16*$BX$4,0)&gt;0,ROUND('ПЛАН НАВЧАЛЬНОГО ПРОЦЕСУ ДЕННА'!AK16*$BX$4,0)*2,2),0)</f>
        <v>2</v>
      </c>
      <c r="AL16" s="70">
        <f>'ПЛАН НАВЧАЛЬНОГО ПРОЦЕСУ ДЕННА'!AL16</f>
        <v>2</v>
      </c>
      <c r="AM16" s="375">
        <f>IF('ПЛАН НАВЧАЛЬНОГО ПРОЦЕСУ ДЕННА'!AM16&gt;0,IF(ROUND('ПЛАН НАВЧАЛЬНОГО ПРОЦЕСУ ДЕННА'!AM16*$BX$4,0)&gt;0,ROUND('ПЛАН НАВЧАЛЬНОГО ПРОЦЕСУ ДЕННА'!AM16*$BX$4,0)*2,2),0)</f>
        <v>0</v>
      </c>
      <c r="AN16" s="375">
        <f>IF('ПЛАН НАВЧАЛЬНОГО ПРОЦЕСУ ДЕННА'!AN16&gt;0,IF(ROUND('ПЛАН НАВЧАЛЬНОГО ПРОЦЕСУ ДЕННА'!AN16*$BX$4,0)&gt;0,ROUND('ПЛАН НАВЧАЛЬНОГО ПРОЦЕСУ ДЕННА'!AN16*$BX$4,0)*2,2),0)</f>
        <v>0</v>
      </c>
      <c r="AO16" s="375">
        <f>IF('ПЛАН НАВЧАЛЬНОГО ПРОЦЕСУ ДЕННА'!AO16&gt;0,IF(ROUND('ПЛАН НАВЧАЛЬНОГО ПРОЦЕСУ ДЕННА'!AO16*$BX$4,0)&gt;0,ROUND('ПЛАН НАВЧАЛЬНОГО ПРОЦЕСУ ДЕННА'!AO16*$BX$4,0)*2,2),0)</f>
        <v>0</v>
      </c>
      <c r="AP16" s="70">
        <f>'ПЛАН НАВЧАЛЬНОГО ПРОЦЕСУ ДЕННА'!AP16</f>
        <v>0</v>
      </c>
      <c r="AQ16" s="375">
        <f>IF('ПЛАН НАВЧАЛЬНОГО ПРОЦЕСУ ДЕННА'!AQ16&gt;0,IF(ROUND('ПЛАН НАВЧАЛЬНОГО ПРОЦЕСУ ДЕННА'!AQ16*$BX$4,0)&gt;0,ROUND('ПЛАН НАВЧАЛЬНОГО ПРОЦЕСУ ДЕННА'!AQ16*$BX$4,0)*2,2),0)</f>
        <v>0</v>
      </c>
      <c r="AR16" s="375">
        <f>IF('ПЛАН НАВЧАЛЬНОГО ПРОЦЕСУ ДЕННА'!AR16&gt;0,IF(ROUND('ПЛАН НАВЧАЛЬНОГО ПРОЦЕСУ ДЕННА'!AR16*$BX$4,0)&gt;0,ROUND('ПЛАН НАВЧАЛЬНОГО ПРОЦЕСУ ДЕННА'!AR16*$BX$4,0)*2,2),0)</f>
        <v>0</v>
      </c>
      <c r="AS16" s="375">
        <f>IF('ПЛАН НАВЧАЛЬНОГО ПРОЦЕСУ ДЕННА'!AS16&gt;0,IF(ROUND('ПЛАН НАВЧАЛЬНОГО ПРОЦЕСУ ДЕННА'!AS16*$BX$4,0)&gt;0,ROUND('ПЛАН НАВЧАЛЬНОГО ПРОЦЕСУ ДЕННА'!AS16*$BX$4,0)*2,2),0)</f>
        <v>0</v>
      </c>
      <c r="AT16" s="70">
        <f>'ПЛАН НАВЧАЛЬНОГО ПРОЦЕСУ ДЕННА'!AT16</f>
        <v>0</v>
      </c>
      <c r="AU16" s="375">
        <f>IF('ПЛАН НАВЧАЛЬНОГО ПРОЦЕСУ ДЕННА'!AU16&gt;0,IF(ROUND('ПЛАН НАВЧАЛЬНОГО ПРОЦЕСУ ДЕННА'!AU16*$BX$4,0)&gt;0,ROUND('ПЛАН НАВЧАЛЬНОГО ПРОЦЕСУ ДЕННА'!AU16*$BX$4,0)*2,2),0)</f>
        <v>0</v>
      </c>
      <c r="AV16" s="375">
        <f>IF('ПЛАН НАВЧАЛЬНОГО ПРОЦЕСУ ДЕННА'!AV16&gt;0,IF(ROUND('ПЛАН НАВЧАЛЬНОГО ПРОЦЕСУ ДЕННА'!AV16*$BX$4,0)&gt;0,ROUND('ПЛАН НАВЧАЛЬНОГО ПРОЦЕСУ ДЕННА'!AV16*$BX$4,0)*2,2),0)</f>
        <v>0</v>
      </c>
      <c r="AW16" s="375">
        <f>IF('ПЛАН НАВЧАЛЬНОГО ПРОЦЕСУ ДЕННА'!AW16&gt;0,IF(ROUND('ПЛАН НАВЧАЛЬНОГО ПРОЦЕСУ ДЕННА'!AW16*$BX$4,0)&gt;0,ROUND('ПЛАН НАВЧАЛЬНОГО ПРОЦЕСУ ДЕННА'!AW16*$BX$4,0)*2,2),0)</f>
        <v>0</v>
      </c>
      <c r="AX16" s="70">
        <f>'ПЛАН НАВЧАЛЬНОГО ПРОЦЕСУ ДЕННА'!AX16</f>
        <v>0</v>
      </c>
      <c r="AY16" s="375">
        <f>IF('ПЛАН НАВЧАЛЬНОГО ПРОЦЕСУ ДЕННА'!AY16&gt;0,IF(ROUND('ПЛАН НАВЧАЛЬНОГО ПРОЦЕСУ ДЕННА'!AY16*$BX$4,0)&gt;0,ROUND('ПЛАН НАВЧАЛЬНОГО ПРОЦЕСУ ДЕННА'!AY16*$BX$4,0)*2,2),0)</f>
        <v>0</v>
      </c>
      <c r="AZ16" s="375">
        <f>IF('ПЛАН НАВЧАЛЬНОГО ПРОЦЕСУ ДЕННА'!AZ16&gt;0,IF(ROUND('ПЛАН НАВЧАЛЬНОГО ПРОЦЕСУ ДЕННА'!AZ16*$BX$4,0)&gt;0,ROUND('ПЛАН НАВЧАЛЬНОГО ПРОЦЕСУ ДЕННА'!AZ16*$BX$4,0)*2,2),0)</f>
        <v>0</v>
      </c>
      <c r="BA16" s="375">
        <f>IF('ПЛАН НАВЧАЛЬНОГО ПРОЦЕСУ ДЕННА'!BA16&gt;0,IF(ROUND('ПЛАН НАВЧАЛЬНОГО ПРОЦЕСУ ДЕННА'!BA16*$BX$4,0)&gt;0,ROUND('ПЛАН НАВЧАЛЬНОГО ПРОЦЕСУ ДЕННА'!BA16*$BX$4,0)*2,2),0)</f>
        <v>0</v>
      </c>
      <c r="BB16" s="70">
        <f>'ПЛАН НАВЧАЛЬНОГО ПРОЦЕСУ ДЕННА'!BB16</f>
        <v>0</v>
      </c>
      <c r="BC16" s="375">
        <f>IF('ПЛАН НАВЧАЛЬНОГО ПРОЦЕСУ ДЕННА'!BC16&gt;0,IF(ROUND('ПЛАН НАВЧАЛЬНОГО ПРОЦЕСУ ДЕННА'!BC16*$BX$4,0)&gt;0,ROUND('ПЛАН НАВЧАЛЬНОГО ПРОЦЕСУ ДЕННА'!BC16*$BX$4,0)*2,2),0)</f>
        <v>0</v>
      </c>
      <c r="BD16" s="375">
        <f>IF('ПЛАН НАВЧАЛЬНОГО ПРОЦЕСУ ДЕННА'!BD16&gt;0,IF(ROUND('ПЛАН НАВЧАЛЬНОГО ПРОЦЕСУ ДЕННА'!BD16*$BX$4,0)&gt;0,ROUND('ПЛАН НАВЧАЛЬНОГО ПРОЦЕСУ ДЕННА'!BD16*$BX$4,0)*2,2),0)</f>
        <v>0</v>
      </c>
      <c r="BE16" s="375">
        <f>IF('ПЛАН НАВЧАЛЬНОГО ПРОЦЕСУ ДЕННА'!BE16&gt;0,IF(ROUND('ПЛАН НАВЧАЛЬНОГО ПРОЦЕСУ ДЕННА'!BE16*$BX$4,0)&gt;0,ROUND('ПЛАН НАВЧАЛЬНОГО ПРОЦЕСУ ДЕННА'!BE16*$BX$4,0)*2,2),0)</f>
        <v>0</v>
      </c>
      <c r="BF16" s="70">
        <f>'ПЛАН НАВЧАЛЬНОГО ПРОЦЕСУ ДЕННА'!BF16</f>
        <v>0</v>
      </c>
      <c r="BG16" s="375">
        <f>IF('ПЛАН НАВЧАЛЬНОГО ПРОЦЕСУ ДЕННА'!BG16&gt;0,IF(ROUND('ПЛАН НАВЧАЛЬНОГО ПРОЦЕСУ ДЕННА'!BG16*$BX$4,0)&gt;0,ROUND('ПЛАН НАВЧАЛЬНОГО ПРОЦЕСУ ДЕННА'!BG16*$BX$4,0)*2,2),0)</f>
        <v>0</v>
      </c>
      <c r="BH16" s="375">
        <f>IF('ПЛАН НАВЧАЛЬНОГО ПРОЦЕСУ ДЕННА'!BH16&gt;0,IF(ROUND('ПЛАН НАВЧАЛЬНОГО ПРОЦЕСУ ДЕННА'!BH16*$BX$4,0)&gt;0,ROUND('ПЛАН НАВЧАЛЬНОГО ПРОЦЕСУ ДЕННА'!BH16*$BX$4,0)*2,2),0)</f>
        <v>0</v>
      </c>
      <c r="BI16" s="375">
        <f>IF('ПЛАН НАВЧАЛЬНОГО ПРОЦЕСУ ДЕННА'!BI16&gt;0,IF(ROUND('ПЛАН НАВЧАЛЬНОГО ПРОЦЕСУ ДЕННА'!BI16*$BX$4,0)&gt;0,ROUND('ПЛАН НАВЧАЛЬНОГО ПРОЦЕСУ ДЕННА'!BI16*$BX$4,0)*2,2),0)</f>
        <v>0</v>
      </c>
      <c r="BJ16" s="70">
        <f>'ПЛАН НАВЧАЛЬНОГО ПРОЦЕСУ ДЕННА'!BJ16</f>
        <v>0</v>
      </c>
      <c r="BK16" s="63">
        <f t="shared" si="1"/>
        <v>0.93333333333333335</v>
      </c>
      <c r="BL16" s="127" t="str">
        <f t="shared" si="2"/>
        <v/>
      </c>
      <c r="BM16" s="14">
        <f>IF(AND(BL16&lt;$CG16,$CF16&lt;&gt;$Z16,BX16=$CG16),BX16+$Z16-$CF16,BX16)</f>
        <v>2</v>
      </c>
      <c r="BN16" s="14">
        <f t="shared" si="3"/>
        <v>2</v>
      </c>
      <c r="BO16" s="14">
        <f t="shared" si="3"/>
        <v>0</v>
      </c>
      <c r="BP16" s="14">
        <f t="shared" si="3"/>
        <v>0</v>
      </c>
      <c r="BQ16" s="14">
        <f t="shared" si="3"/>
        <v>0</v>
      </c>
      <c r="BR16" s="14">
        <f t="shared" si="3"/>
        <v>0</v>
      </c>
      <c r="BS16" s="14">
        <f t="shared" si="3"/>
        <v>0</v>
      </c>
      <c r="BT16" s="14">
        <f t="shared" si="3"/>
        <v>0</v>
      </c>
      <c r="BU16" s="92">
        <f t="shared" ref="BU16:BU38" si="15">SUM(BM16:BT16)</f>
        <v>4</v>
      </c>
      <c r="BX16" s="14">
        <f>IF($DD16=0,0,ROUND(4*$Z16*SUM(AE16:AG16)/$DD16,0)/4)</f>
        <v>2</v>
      </c>
      <c r="BY16" s="14">
        <f>IF($DD16=0,0,ROUND(4*$Z16*SUM(AI16:AK16)/$DD16,0)/4)</f>
        <v>2</v>
      </c>
      <c r="BZ16" s="14">
        <f>IF($DD16=0,0,ROUND(4*$Z16*SUM(AM16:AO16)/$DD16,0)/4)</f>
        <v>0</v>
      </c>
      <c r="CA16" s="14">
        <f>IF($DD16=0,0,ROUND(4*$Z16*SUM(AQ16:AS16)/$DD16,0)/4)</f>
        <v>0</v>
      </c>
      <c r="CB16" s="14">
        <f>IF($DD16=0,0,ROUND(4*$Z16*SUM(AU16:AW16)/$DD16,0)/4)</f>
        <v>0</v>
      </c>
      <c r="CC16" s="14">
        <f>IF($DD16=0,0,ROUND(4*$Z16*(SUM(AY16:BA16))/$DD16,0)/4)</f>
        <v>0</v>
      </c>
      <c r="CD16" s="14">
        <f>IF($DD16=0,0,ROUND(4*$Z16*(SUM(BC16:BE16))/$DD16,0)/4)</f>
        <v>0</v>
      </c>
      <c r="CE16" s="14">
        <f>IF($DD16=0,0,ROUND(4*$Z16*(SUM(BG16:BI16))/$DD16,0)/4)</f>
        <v>0</v>
      </c>
      <c r="CF16" s="213">
        <f t="shared" ref="CF16:CF38" si="16">SUM(BX16:CE16)</f>
        <v>4</v>
      </c>
      <c r="CG16" s="313">
        <f t="shared" ref="CG16:CG68" si="17">MAX(BX16:CE16)</f>
        <v>2</v>
      </c>
      <c r="CI16" s="314">
        <f t="shared" ref="CI16:CI64" si="18">IF(VALUE($D16)=1,1,0)+IF(VALUE($E16)=1,1,0)+IF(VALUE($F16)=1,1,0)+IF(VALUE($G16)=1,1,0)</f>
        <v>1</v>
      </c>
      <c r="CJ16" s="314">
        <f t="shared" ref="CJ16:CJ64" si="19">IF(VALUE($D16)=2,1,0)+IF(VALUE($E16)=2,1,0)+IF(VALUE($F16)=2,1,0)+IF(VALUE($G16)=2,1,0)</f>
        <v>0</v>
      </c>
      <c r="CK16" s="314">
        <f t="shared" ref="CK16:CK64" si="20">IF(VALUE($D16)=3,1,0)+IF(VALUE($E16)=3,1,0)+IF(VALUE($F16)=3,1,0)+IF(VALUE($G16)=3,1,0)</f>
        <v>0</v>
      </c>
      <c r="CL16" s="314">
        <f t="shared" ref="CL16:CL64" si="21">IF(VALUE($D16)=4,1,0)+IF(VALUE($E16)=4,1,0)+IF(VALUE($F16)=4,1,0)+IF(VALUE($G16)=4,1,0)</f>
        <v>0</v>
      </c>
      <c r="CM16" s="314">
        <f t="shared" ref="CM16:CM64" si="22">IF(VALUE($D16)=5,1,0)+IF(VALUE($E16)=5,1,0)+IF(VALUE($F16)=5,1,0)+IF(VALUE($G16)=5,1,0)</f>
        <v>0</v>
      </c>
      <c r="CN16" s="314">
        <f t="shared" ref="CN16:CN64" si="23">IF(VALUE($D16)=6,1,0)+IF(VALUE($E16)=6,1,0)+IF(VALUE($F16)=6,1,0)+IF(VALUE($G16)=6,1,0)</f>
        <v>0</v>
      </c>
      <c r="CO16" s="314">
        <f t="shared" ref="CO16:CO64" si="24">IF(VALUE($D16)=7,1,0)+IF(VALUE($E16)=7,1,0)+IF(VALUE($F16)=7,1,0)+IF(VALUE($G16)=7,1,0)</f>
        <v>0</v>
      </c>
      <c r="CP16" s="314">
        <f t="shared" ref="CP16:CP64" si="25">IF(VALUE($D16)=8,1,0)+IF(VALUE($E16)=8,1,0)+IF(VALUE($F16)=8,1,0)+IF(VALUE($G16)=8,1,0)</f>
        <v>0</v>
      </c>
      <c r="CQ16" s="315">
        <f t="shared" ref="CQ16:CQ38" si="26">SUM(CI16:CP16)</f>
        <v>1</v>
      </c>
      <c r="CR16" s="314">
        <f t="shared" si="4"/>
        <v>0</v>
      </c>
      <c r="CS16" s="314">
        <f t="shared" si="5"/>
        <v>1</v>
      </c>
      <c r="CT16" s="316">
        <f t="shared" si="6"/>
        <v>0</v>
      </c>
      <c r="CU16" s="314">
        <f t="shared" si="7"/>
        <v>0</v>
      </c>
      <c r="CV16" s="314">
        <f t="shared" si="8"/>
        <v>0</v>
      </c>
      <c r="CW16" s="314">
        <f t="shared" si="9"/>
        <v>0</v>
      </c>
      <c r="CX16" s="314">
        <f t="shared" si="10"/>
        <v>0</v>
      </c>
      <c r="CY16" s="314">
        <f t="shared" si="11"/>
        <v>0</v>
      </c>
      <c r="CZ16" s="317">
        <f t="shared" ref="CZ16:CZ38" si="27">SUM(CR16:CY16)</f>
        <v>1</v>
      </c>
      <c r="DD16" s="318">
        <f>SUM($AE16:$AG16)+SUM($AI16:$AK16)+SUM($AM16:AO16)+SUM($AQ16:AS16)+SUM($AU16:AW16)+SUM($AY16:BA16)+SUM($BC16:BE16)+SUM($BG16:BI16)</f>
        <v>8</v>
      </c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X16" s="318">
        <f t="shared" ref="DX16:EE47" si="28">IF(OR($R16=DX$11,$S16=DX$11,$T16=DX$11,$U16=DX$11,$V16=DX$11,$W16=DX$11,$X16=DX$11),1,0)</f>
        <v>0</v>
      </c>
      <c r="DY16" s="318">
        <f t="shared" si="28"/>
        <v>0</v>
      </c>
      <c r="DZ16" s="318">
        <f t="shared" si="28"/>
        <v>0</v>
      </c>
      <c r="EA16" s="318">
        <f t="shared" si="28"/>
        <v>0</v>
      </c>
      <c r="EB16" s="318">
        <f t="shared" si="28"/>
        <v>0</v>
      </c>
      <c r="EC16" s="318">
        <f t="shared" si="28"/>
        <v>0</v>
      </c>
      <c r="ED16" s="318">
        <f t="shared" si="28"/>
        <v>0</v>
      </c>
      <c r="EE16" s="318">
        <f t="shared" si="28"/>
        <v>0</v>
      </c>
    </row>
    <row r="17" spans="1:135" s="19" customFormat="1" x14ac:dyDescent="0.25">
      <c r="A17" s="22" t="str">
        <f>'ПЛАН НАВЧАЛЬНОГО ПРОЦЕСУ ДЕННА'!A17</f>
        <v>1.1.03</v>
      </c>
      <c r="B17" s="415" t="str">
        <f>'ПЛАН НАВЧАЛЬНОГО ПРОЦЕСУ ДЕННА'!B17</f>
        <v>Іноземна мова</v>
      </c>
      <c r="C17" s="481" t="str">
        <f>'ПЛАН НАВЧАЛЬНОГО ПРОЦЕСУ ДЕННА'!C17</f>
        <v>ІФП</v>
      </c>
      <c r="D17" s="308">
        <f>'ПЛАН НАВЧАЛЬНОГО ПРОЦЕСУ ДЕННА'!D17</f>
        <v>0</v>
      </c>
      <c r="E17" s="309">
        <f>'ПЛАН НАВЧАЛЬНОГО ПРОЦЕСУ ДЕННА'!E17</f>
        <v>0</v>
      </c>
      <c r="F17" s="309">
        <f>'ПЛАН НАВЧАЛЬНОГО ПРОЦЕСУ ДЕННА'!F17</f>
        <v>0</v>
      </c>
      <c r="G17" s="310">
        <f>'ПЛАН НАВЧАЛЬНОГО ПРОЦЕСУ ДЕННА'!G17</f>
        <v>0</v>
      </c>
      <c r="H17" s="308">
        <f>'ПЛАН НАВЧАЛЬНОГО ПРОЦЕСУ ДЕННА'!H17</f>
        <v>1</v>
      </c>
      <c r="I17" s="309">
        <f>'ПЛАН НАВЧАЛЬНОГО ПРОЦЕСУ ДЕННА'!I17</f>
        <v>2</v>
      </c>
      <c r="J17" s="309">
        <f>'ПЛАН НАВЧАЛЬНОГО ПРОЦЕСУ ДЕННА'!J17</f>
        <v>3</v>
      </c>
      <c r="K17" s="309">
        <f>'ПЛАН НАВЧАЛЬНОГО ПРОЦЕСУ ДЕННА'!K17</f>
        <v>4</v>
      </c>
      <c r="L17" s="309">
        <f>'ПЛАН НАВЧАЛЬНОГО ПРОЦЕСУ ДЕННА'!L17</f>
        <v>5</v>
      </c>
      <c r="M17" s="309">
        <f>'ПЛАН НАВЧАЛЬНОГО ПРОЦЕСУ ДЕННА'!M17</f>
        <v>6</v>
      </c>
      <c r="N17" s="309">
        <f>'ПЛАН НАВЧАЛЬНОГО ПРОЦЕСУ ДЕННА'!N17</f>
        <v>7</v>
      </c>
      <c r="O17" s="309">
        <f>'ПЛАН НАВЧАЛЬНОГО ПРОЦЕСУ ДЕННА'!O17</f>
        <v>8</v>
      </c>
      <c r="P17" s="274">
        <f>'ПЛАН НАВЧАЛЬНОГО ПРОЦЕСУ ДЕННА'!P17</f>
        <v>0</v>
      </c>
      <c r="Q17" s="274">
        <f>'ПЛАН НАВЧАЛЬНОГО ПРОЦЕСУ ДЕННА'!Q17</f>
        <v>0</v>
      </c>
      <c r="R17" s="419">
        <f>'ПЛАН НАВЧАЛЬНОГО ПРОЦЕСУ ДЕННА'!R17</f>
        <v>0</v>
      </c>
      <c r="S17" s="488">
        <f>'ПЛАН НАВЧАЛЬНОГО ПРОЦЕСУ ДЕННА'!S17</f>
        <v>0</v>
      </c>
      <c r="T17" s="488">
        <f>'ПЛАН НАВЧАЛЬНОГО ПРОЦЕСУ ДЕННА'!T17</f>
        <v>0</v>
      </c>
      <c r="U17" s="488">
        <f>'ПЛАН НАВЧАЛЬНОГО ПРОЦЕСУ ДЕННА'!U17</f>
        <v>0</v>
      </c>
      <c r="V17" s="488">
        <f>'ПЛАН НАВЧАЛЬНОГО ПРОЦЕСУ ДЕННА'!V17</f>
        <v>0</v>
      </c>
      <c r="W17" s="488">
        <f>'ПЛАН НАВЧАЛЬНОГО ПРОЦЕСУ ДЕННА'!W17</f>
        <v>0</v>
      </c>
      <c r="X17" s="488">
        <f>'ПЛАН НАВЧАЛЬНОГО ПРОЦЕСУ ДЕННА'!X17</f>
        <v>0</v>
      </c>
      <c r="Y17" s="311">
        <f>'ПЛАН НАВЧАЛЬНОГО ПРОЦЕСУ ДЕННА'!Y17</f>
        <v>480</v>
      </c>
      <c r="Z17" s="147">
        <f t="shared" si="0"/>
        <v>16</v>
      </c>
      <c r="AA17" s="9">
        <f>AE17*$BM$5+AI17*$BN$5+AM17*$BO$5+AQ17*$BP$5+AU17*$BQ$5+AY17*$BR$5+BC17*$BS$5+BG17*$BT$5</f>
        <v>0</v>
      </c>
      <c r="AB17" s="9">
        <f t="shared" si="13"/>
        <v>0</v>
      </c>
      <c r="AC17" s="9">
        <f t="shared" si="13"/>
        <v>32</v>
      </c>
      <c r="AD17" s="9">
        <f t="shared" si="14"/>
        <v>448</v>
      </c>
      <c r="AE17" s="375">
        <f>IF('ПЛАН НАВЧАЛЬНОГО ПРОЦЕСУ ДЕННА'!AE17&gt;0,IF(ROUND('ПЛАН НАВЧАЛЬНОГО ПРОЦЕСУ ДЕННА'!AE17*$BX$4,0)&gt;0,ROUND('ПЛАН НАВЧАЛЬНОГО ПРОЦЕСУ ДЕННА'!AE17*$BX$4,0)*2,2),0)</f>
        <v>0</v>
      </c>
      <c r="AF17" s="375">
        <f>IF('ПЛАН НАВЧАЛЬНОГО ПРОЦЕСУ ДЕННА'!AF17&gt;0,IF(ROUND('ПЛАН НАВЧАЛЬНОГО ПРОЦЕСУ ДЕННА'!AF17*$BX$4,0)&gt;0,ROUND('ПЛАН НАВЧАЛЬНОГО ПРОЦЕСУ ДЕННА'!AF17*$BX$4,0)*2,2),0)</f>
        <v>0</v>
      </c>
      <c r="AG17" s="375">
        <f>IF('ПЛАН НАВЧАЛЬНОГО ПРОЦЕСУ ДЕННА'!AG17&gt;0,IF(ROUND('ПЛАН НАВЧАЛЬНОГО ПРОЦЕСУ ДЕННА'!AG17*$BX$4,0)&gt;0,ROUND('ПЛАН НАВЧАЛЬНОГО ПРОЦЕСУ ДЕННА'!AG17*$BX$4,0)*2,2),0)</f>
        <v>4</v>
      </c>
      <c r="AH17" s="70">
        <f>'ПЛАН НАВЧАЛЬНОГО ПРОЦЕСУ ДЕННА'!AH17</f>
        <v>2</v>
      </c>
      <c r="AI17" s="375">
        <f>IF('ПЛАН НАВЧАЛЬНОГО ПРОЦЕСУ ДЕННА'!AI17&gt;0,IF(ROUND('ПЛАН НАВЧАЛЬНОГО ПРОЦЕСУ ДЕННА'!AI17*$BX$4,0)&gt;0,ROUND('ПЛАН НАВЧАЛЬНОГО ПРОЦЕСУ ДЕННА'!AI17*$BX$4,0)*2,2),0)</f>
        <v>0</v>
      </c>
      <c r="AJ17" s="375">
        <f>IF('ПЛАН НАВЧАЛЬНОГО ПРОЦЕСУ ДЕННА'!AJ17&gt;0,IF(ROUND('ПЛАН НАВЧАЛЬНОГО ПРОЦЕСУ ДЕННА'!AJ17*$BX$4,0)&gt;0,ROUND('ПЛАН НАВЧАЛЬНОГО ПРОЦЕСУ ДЕННА'!AJ17*$BX$4,0)*2,2),0)</f>
        <v>0</v>
      </c>
      <c r="AK17" s="375">
        <f>IF('ПЛАН НАВЧАЛЬНОГО ПРОЦЕСУ ДЕННА'!AK17&gt;0,IF(ROUND('ПЛАН НАВЧАЛЬНОГО ПРОЦЕСУ ДЕННА'!AK17*$BX$4,0)&gt;0,ROUND('ПЛАН НАВЧАЛЬНОГО ПРОЦЕСУ ДЕННА'!AK17*$BX$4,0)*2,2),0)</f>
        <v>4</v>
      </c>
      <c r="AL17" s="70">
        <f>'ПЛАН НАВЧАЛЬНОГО ПРОЦЕСУ ДЕННА'!AL17</f>
        <v>2</v>
      </c>
      <c r="AM17" s="375">
        <f>IF('ПЛАН НАВЧАЛЬНОГО ПРОЦЕСУ ДЕННА'!AM17&gt;0,IF(ROUND('ПЛАН НАВЧАЛЬНОГО ПРОЦЕСУ ДЕННА'!AM17*$BX$4,0)&gt;0,ROUND('ПЛАН НАВЧАЛЬНОГО ПРОЦЕСУ ДЕННА'!AM17*$BX$4,0)*2,2),0)</f>
        <v>0</v>
      </c>
      <c r="AN17" s="375">
        <f>IF('ПЛАН НАВЧАЛЬНОГО ПРОЦЕСУ ДЕННА'!AN17&gt;0,IF(ROUND('ПЛАН НАВЧАЛЬНОГО ПРОЦЕСУ ДЕННА'!AN17*$BX$4,0)&gt;0,ROUND('ПЛАН НАВЧАЛЬНОГО ПРОЦЕСУ ДЕННА'!AN17*$BX$4,0)*2,2),0)</f>
        <v>0</v>
      </c>
      <c r="AO17" s="375">
        <f>IF('ПЛАН НАВЧАЛЬНОГО ПРОЦЕСУ ДЕННА'!AO17&gt;0,IF(ROUND('ПЛАН НАВЧАЛЬНОГО ПРОЦЕСУ ДЕННА'!AO17*$BX$4,0)&gt;0,ROUND('ПЛАН НАВЧАЛЬНОГО ПРОЦЕСУ ДЕННА'!AO17*$BX$4,0)*2,2),0)</f>
        <v>4</v>
      </c>
      <c r="AP17" s="70">
        <f>'ПЛАН НАВЧАЛЬНОГО ПРОЦЕСУ ДЕННА'!AP17</f>
        <v>2</v>
      </c>
      <c r="AQ17" s="375">
        <f>IF('ПЛАН НАВЧАЛЬНОГО ПРОЦЕСУ ДЕННА'!AQ17&gt;0,IF(ROUND('ПЛАН НАВЧАЛЬНОГО ПРОЦЕСУ ДЕННА'!AQ17*$BX$4,0)&gt;0,ROUND('ПЛАН НАВЧАЛЬНОГО ПРОЦЕСУ ДЕННА'!AQ17*$BX$4,0)*2,2),0)</f>
        <v>0</v>
      </c>
      <c r="AR17" s="375">
        <f>IF('ПЛАН НАВЧАЛЬНОГО ПРОЦЕСУ ДЕННА'!AR17&gt;0,IF(ROUND('ПЛАН НАВЧАЛЬНОГО ПРОЦЕСУ ДЕННА'!AR17*$BX$4,0)&gt;0,ROUND('ПЛАН НАВЧАЛЬНОГО ПРОЦЕСУ ДЕННА'!AR17*$BX$4,0)*2,2),0)</f>
        <v>0</v>
      </c>
      <c r="AS17" s="375">
        <f>IF('ПЛАН НАВЧАЛЬНОГО ПРОЦЕСУ ДЕННА'!AS17&gt;0,IF(ROUND('ПЛАН НАВЧАЛЬНОГО ПРОЦЕСУ ДЕННА'!AS17*$BX$4,0)&gt;0,ROUND('ПЛАН НАВЧАЛЬНОГО ПРОЦЕСУ ДЕННА'!AS17*$BX$4,0)*2,2),0)</f>
        <v>4</v>
      </c>
      <c r="AT17" s="70">
        <f>'ПЛАН НАВЧАЛЬНОГО ПРОЦЕСУ ДЕННА'!AT17</f>
        <v>2</v>
      </c>
      <c r="AU17" s="375">
        <f>IF('ПЛАН НАВЧАЛЬНОГО ПРОЦЕСУ ДЕННА'!AU17&gt;0,IF(ROUND('ПЛАН НАВЧАЛЬНОГО ПРОЦЕСУ ДЕННА'!AU17*$BX$4,0)&gt;0,ROUND('ПЛАН НАВЧАЛЬНОГО ПРОЦЕСУ ДЕННА'!AU17*$BX$4,0)*2,2),0)</f>
        <v>0</v>
      </c>
      <c r="AV17" s="375">
        <f>IF('ПЛАН НАВЧАЛЬНОГО ПРОЦЕСУ ДЕННА'!AV17&gt;0,IF(ROUND('ПЛАН НАВЧАЛЬНОГО ПРОЦЕСУ ДЕННА'!AV17*$BX$4,0)&gt;0,ROUND('ПЛАН НАВЧАЛЬНОГО ПРОЦЕСУ ДЕННА'!AV17*$BX$4,0)*2,2),0)</f>
        <v>0</v>
      </c>
      <c r="AW17" s="375">
        <f>IF('ПЛАН НАВЧАЛЬНОГО ПРОЦЕСУ ДЕННА'!AW17&gt;0,IF(ROUND('ПЛАН НАВЧАЛЬНОГО ПРОЦЕСУ ДЕННА'!AW17*$BX$4,0)&gt;0,ROUND('ПЛАН НАВЧАЛЬНОГО ПРОЦЕСУ ДЕННА'!AW17*$BX$4,0)*2,2),0)</f>
        <v>4</v>
      </c>
      <c r="AX17" s="70">
        <f>'ПЛАН НАВЧАЛЬНОГО ПРОЦЕСУ ДЕННА'!AX17</f>
        <v>2</v>
      </c>
      <c r="AY17" s="375">
        <f>IF('ПЛАН НАВЧАЛЬНОГО ПРОЦЕСУ ДЕННА'!AY17&gt;0,IF(ROUND('ПЛАН НАВЧАЛЬНОГО ПРОЦЕСУ ДЕННА'!AY17*$BX$4,0)&gt;0,ROUND('ПЛАН НАВЧАЛЬНОГО ПРОЦЕСУ ДЕННА'!AY17*$BX$4,0)*2,2),0)</f>
        <v>0</v>
      </c>
      <c r="AZ17" s="375">
        <f>IF('ПЛАН НАВЧАЛЬНОГО ПРОЦЕСУ ДЕННА'!AZ17&gt;0,IF(ROUND('ПЛАН НАВЧАЛЬНОГО ПРОЦЕСУ ДЕННА'!AZ17*$BX$4,0)&gt;0,ROUND('ПЛАН НАВЧАЛЬНОГО ПРОЦЕСУ ДЕННА'!AZ17*$BX$4,0)*2,2),0)</f>
        <v>0</v>
      </c>
      <c r="BA17" s="375">
        <f>IF('ПЛАН НАВЧАЛЬНОГО ПРОЦЕСУ ДЕННА'!BA17&gt;0,IF(ROUND('ПЛАН НАВЧАЛЬНОГО ПРОЦЕСУ ДЕННА'!BA17*$BX$4,0)&gt;0,ROUND('ПЛАН НАВЧАЛЬНОГО ПРОЦЕСУ ДЕННА'!BA17*$BX$4,0)*2,2),0)</f>
        <v>4</v>
      </c>
      <c r="BB17" s="70">
        <f>'ПЛАН НАВЧАЛЬНОГО ПРОЦЕСУ ДЕННА'!BB17</f>
        <v>2</v>
      </c>
      <c r="BC17" s="375">
        <f>IF('ПЛАН НАВЧАЛЬНОГО ПРОЦЕСУ ДЕННА'!BC17&gt;0,IF(ROUND('ПЛАН НАВЧАЛЬНОГО ПРОЦЕСУ ДЕННА'!BC17*$BX$4,0)&gt;0,ROUND('ПЛАН НАВЧАЛЬНОГО ПРОЦЕСУ ДЕННА'!BC17*$BX$4,0)*2,2),0)</f>
        <v>0</v>
      </c>
      <c r="BD17" s="375">
        <f>IF('ПЛАН НАВЧАЛЬНОГО ПРОЦЕСУ ДЕННА'!BD17&gt;0,IF(ROUND('ПЛАН НАВЧАЛЬНОГО ПРОЦЕСУ ДЕННА'!BD17*$BX$4,0)&gt;0,ROUND('ПЛАН НАВЧАЛЬНОГО ПРОЦЕСУ ДЕННА'!BD17*$BX$4,0)*2,2),0)</f>
        <v>0</v>
      </c>
      <c r="BE17" s="375">
        <f>IF('ПЛАН НАВЧАЛЬНОГО ПРОЦЕСУ ДЕННА'!BE17&gt;0,IF(ROUND('ПЛАН НАВЧАЛЬНОГО ПРОЦЕСУ ДЕННА'!BE17*$BX$4,0)&gt;0,ROUND('ПЛАН НАВЧАЛЬНОГО ПРОЦЕСУ ДЕННА'!BE17*$BX$4,0)*2,2),0)</f>
        <v>4</v>
      </c>
      <c r="BF17" s="70">
        <f>'ПЛАН НАВЧАЛЬНОГО ПРОЦЕСУ ДЕННА'!BF17</f>
        <v>2</v>
      </c>
      <c r="BG17" s="375">
        <f>IF('ПЛАН НАВЧАЛЬНОГО ПРОЦЕСУ ДЕННА'!BG17&gt;0,IF(ROUND('ПЛАН НАВЧАЛЬНОГО ПРОЦЕСУ ДЕННА'!BG17*$BX$4,0)&gt;0,ROUND('ПЛАН НАВЧАЛЬНОГО ПРОЦЕСУ ДЕННА'!BG17*$BX$4,0)*2,2),0)</f>
        <v>0</v>
      </c>
      <c r="BH17" s="375">
        <f>IF('ПЛАН НАВЧАЛЬНОГО ПРОЦЕСУ ДЕННА'!BH17&gt;0,IF(ROUND('ПЛАН НАВЧАЛЬНОГО ПРОЦЕСУ ДЕННА'!BH17*$BX$4,0)&gt;0,ROUND('ПЛАН НАВЧАЛЬНОГО ПРОЦЕСУ ДЕННА'!BH17*$BX$4,0)*2,2),0)</f>
        <v>0</v>
      </c>
      <c r="BI17" s="375">
        <f>IF('ПЛАН НАВЧАЛЬНОГО ПРОЦЕСУ ДЕННА'!BI17&gt;0,IF(ROUND('ПЛАН НАВЧАЛЬНОГО ПРОЦЕСУ ДЕННА'!BI17*$BX$4,0)&gt;0,ROUND('ПЛАН НАВЧАЛЬНОГО ПРОЦЕСУ ДЕННА'!BI17*$BX$4,0)*2,2),0)</f>
        <v>4</v>
      </c>
      <c r="BJ17" s="70">
        <f>'ПЛАН НАВЧАЛЬНОГО ПРОЦЕСУ ДЕННА'!BJ17</f>
        <v>2</v>
      </c>
      <c r="BK17" s="63">
        <f t="shared" si="1"/>
        <v>0.93333333333333335</v>
      </c>
      <c r="BL17" s="127" t="str">
        <f t="shared" si="2"/>
        <v/>
      </c>
      <c r="BM17" s="14">
        <f t="shared" ref="BM17:BT61" si="29">IF(AND(BL17&lt;$CG17,$CF17&lt;&gt;$Z17,BX17=$CG17),BX17+$Z17-$CF17,BX17)</f>
        <v>2</v>
      </c>
      <c r="BN17" s="14">
        <f t="shared" si="3"/>
        <v>2</v>
      </c>
      <c r="BO17" s="14">
        <f t="shared" si="3"/>
        <v>2</v>
      </c>
      <c r="BP17" s="14">
        <f t="shared" si="3"/>
        <v>2</v>
      </c>
      <c r="BQ17" s="14">
        <f t="shared" si="3"/>
        <v>2</v>
      </c>
      <c r="BR17" s="14">
        <f t="shared" si="3"/>
        <v>2</v>
      </c>
      <c r="BS17" s="14">
        <f t="shared" si="3"/>
        <v>2</v>
      </c>
      <c r="BT17" s="14">
        <f t="shared" si="3"/>
        <v>2</v>
      </c>
      <c r="BU17" s="92">
        <f t="shared" si="15"/>
        <v>16</v>
      </c>
      <c r="BX17" s="14">
        <f>IF($DD17=0,0,ROUND(4*$Z17*SUM(AE17:AG17)/$DD17,0)/4)</f>
        <v>2</v>
      </c>
      <c r="BY17" s="14">
        <f>IF($DD17=0,0,ROUND(4*$Z17*SUM(AI17:AK17)/$DD17,0)/4)</f>
        <v>2</v>
      </c>
      <c r="BZ17" s="14">
        <f>IF($DD17=0,0,ROUND(4*$Z17*SUM(AM17:AO17)/$DD17,0)/4)</f>
        <v>2</v>
      </c>
      <c r="CA17" s="14">
        <f>IF($DD17=0,0,ROUND(4*$Z17*SUM(AQ17:AS17)/$DD17,0)/4)</f>
        <v>2</v>
      </c>
      <c r="CB17" s="14">
        <f>IF($DD17=0,0,ROUND(4*$Z17*SUM(AU17:AW17)/$DD17,0)/4)</f>
        <v>2</v>
      </c>
      <c r="CC17" s="14">
        <f>IF($DD17=0,0,ROUND(4*$Z17*(SUM(AY17:BA17))/$DD17,0)/4)</f>
        <v>2</v>
      </c>
      <c r="CD17" s="14">
        <f>IF($DD17=0,0,ROUND(4*$Z17*(SUM(BC17:BE17))/$DD17,0)/4)</f>
        <v>2</v>
      </c>
      <c r="CE17" s="14">
        <f>IF($DD17=0,0,ROUND(4*$Z17*(SUM(BG17:BI17))/$DD17,0)/4)</f>
        <v>2</v>
      </c>
      <c r="CF17" s="213">
        <f t="shared" si="16"/>
        <v>16</v>
      </c>
      <c r="CG17" s="313">
        <f t="shared" si="17"/>
        <v>2</v>
      </c>
      <c r="CI17" s="314">
        <f t="shared" si="18"/>
        <v>0</v>
      </c>
      <c r="CJ17" s="314">
        <f t="shared" si="19"/>
        <v>0</v>
      </c>
      <c r="CK17" s="314">
        <f t="shared" si="20"/>
        <v>0</v>
      </c>
      <c r="CL17" s="314">
        <f t="shared" si="21"/>
        <v>0</v>
      </c>
      <c r="CM17" s="314">
        <f t="shared" si="22"/>
        <v>0</v>
      </c>
      <c r="CN17" s="314">
        <f t="shared" si="23"/>
        <v>0</v>
      </c>
      <c r="CO17" s="314">
        <f t="shared" si="24"/>
        <v>0</v>
      </c>
      <c r="CP17" s="314">
        <f t="shared" si="25"/>
        <v>0</v>
      </c>
      <c r="CQ17" s="315">
        <f t="shared" si="26"/>
        <v>0</v>
      </c>
      <c r="CR17" s="314">
        <f t="shared" si="4"/>
        <v>1</v>
      </c>
      <c r="CS17" s="314">
        <f t="shared" si="5"/>
        <v>1</v>
      </c>
      <c r="CT17" s="316">
        <f t="shared" si="6"/>
        <v>1</v>
      </c>
      <c r="CU17" s="314">
        <f t="shared" si="7"/>
        <v>1</v>
      </c>
      <c r="CV17" s="314">
        <f t="shared" si="8"/>
        <v>0</v>
      </c>
      <c r="CW17" s="314">
        <f t="shared" si="9"/>
        <v>1</v>
      </c>
      <c r="CX17" s="314">
        <f t="shared" si="10"/>
        <v>1</v>
      </c>
      <c r="CY17" s="314">
        <f t="shared" si="11"/>
        <v>1</v>
      </c>
      <c r="CZ17" s="317">
        <f t="shared" si="27"/>
        <v>7</v>
      </c>
      <c r="DD17" s="318">
        <f>SUM($AE17:$AG17)+SUM($AI17:$AK17)+SUM($AM17:AO17)+SUM($AQ17:AS17)+SUM($AU17:AW17)+SUM($AY17:BA17)+SUM($BC17:BE17)+SUM($BG17:BI17)</f>
        <v>32</v>
      </c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X17" s="318">
        <f t="shared" si="28"/>
        <v>0</v>
      </c>
      <c r="DY17" s="318">
        <f t="shared" si="28"/>
        <v>0</v>
      </c>
      <c r="DZ17" s="318">
        <f t="shared" si="28"/>
        <v>0</v>
      </c>
      <c r="EA17" s="318">
        <f t="shared" si="28"/>
        <v>0</v>
      </c>
      <c r="EB17" s="318">
        <f t="shared" si="28"/>
        <v>0</v>
      </c>
      <c r="EC17" s="318">
        <f t="shared" si="28"/>
        <v>0</v>
      </c>
      <c r="ED17" s="318">
        <f t="shared" si="28"/>
        <v>0</v>
      </c>
      <c r="EE17" s="318">
        <f t="shared" si="28"/>
        <v>0</v>
      </c>
    </row>
    <row r="18" spans="1:135" s="19" customFormat="1" x14ac:dyDescent="0.25">
      <c r="A18" s="22" t="str">
        <f>'ПЛАН НАВЧАЛЬНОГО ПРОЦЕСУ ДЕННА'!A18</f>
        <v>1.1.04</v>
      </c>
      <c r="B18" s="415" t="str">
        <f>'ПЛАН НАВЧАЛЬНОГО ПРОЦЕСУ ДЕННА'!B18</f>
        <v>Філософія</v>
      </c>
      <c r="C18" s="481" t="str">
        <f>'ПЛАН НАВЧАЛЬНОГО ПРОЦЕСУ ДЕННА'!C18</f>
        <v>ФКІД</v>
      </c>
      <c r="D18" s="308">
        <f>'ПЛАН НАВЧАЛЬНОГО ПРОЦЕСУ ДЕННА'!D18</f>
        <v>0</v>
      </c>
      <c r="E18" s="309">
        <f>'ПЛАН НАВЧАЛЬНОГО ПРОЦЕСУ ДЕННА'!E18</f>
        <v>0</v>
      </c>
      <c r="F18" s="309">
        <f>'ПЛАН НАВЧАЛЬНОГО ПРОЦЕСУ ДЕННА'!F18</f>
        <v>0</v>
      </c>
      <c r="G18" s="310">
        <f>'ПЛАН НАВЧАЛЬНОГО ПРОЦЕСУ ДЕННА'!G18</f>
        <v>0</v>
      </c>
      <c r="H18" s="308">
        <f>'ПЛАН НАВЧАЛЬНОГО ПРОЦЕСУ ДЕННА'!H18</f>
        <v>2</v>
      </c>
      <c r="I18" s="309">
        <f>'ПЛАН НАВЧАЛЬНОГО ПРОЦЕСУ ДЕННА'!I18</f>
        <v>0</v>
      </c>
      <c r="J18" s="309">
        <f>'ПЛАН НАВЧАЛЬНОГО ПРОЦЕСУ ДЕННА'!J18</f>
        <v>0</v>
      </c>
      <c r="K18" s="309">
        <f>'ПЛАН НАВЧАЛЬНОГО ПРОЦЕСУ ДЕННА'!K18</f>
        <v>0</v>
      </c>
      <c r="L18" s="309">
        <f>'ПЛАН НАВЧАЛЬНОГО ПРОЦЕСУ ДЕННА'!L18</f>
        <v>0</v>
      </c>
      <c r="M18" s="309">
        <f>'ПЛАН НАВЧАЛЬНОГО ПРОЦЕСУ ДЕННА'!M18</f>
        <v>0</v>
      </c>
      <c r="N18" s="309">
        <f>'ПЛАН НАВЧАЛЬНОГО ПРОЦЕСУ ДЕННА'!N18</f>
        <v>0</v>
      </c>
      <c r="O18" s="309">
        <f>'ПЛАН НАВЧАЛЬНОГО ПРОЦЕСУ ДЕННА'!O18</f>
        <v>0</v>
      </c>
      <c r="P18" s="274">
        <f>'ПЛАН НАВЧАЛЬНОГО ПРОЦЕСУ ДЕННА'!P18</f>
        <v>0</v>
      </c>
      <c r="Q18" s="274">
        <f>'ПЛАН НАВЧАЛЬНОГО ПРОЦЕСУ ДЕННА'!Q18</f>
        <v>0</v>
      </c>
      <c r="R18" s="419">
        <f>'ПЛАН НАВЧАЛЬНОГО ПРОЦЕСУ ДЕННА'!R18</f>
        <v>0</v>
      </c>
      <c r="S18" s="488">
        <f>'ПЛАН НАВЧАЛЬНОГО ПРОЦЕСУ ДЕННА'!S18</f>
        <v>0</v>
      </c>
      <c r="T18" s="488">
        <f>'ПЛАН НАВЧАЛЬНОГО ПРОЦЕСУ ДЕННА'!T18</f>
        <v>0</v>
      </c>
      <c r="U18" s="488">
        <f>'ПЛАН НАВЧАЛЬНОГО ПРОЦЕСУ ДЕННА'!U18</f>
        <v>0</v>
      </c>
      <c r="V18" s="488">
        <f>'ПЛАН НАВЧАЛЬНОГО ПРОЦЕСУ ДЕННА'!V18</f>
        <v>0</v>
      </c>
      <c r="W18" s="488">
        <f>'ПЛАН НАВЧАЛЬНОГО ПРОЦЕСУ ДЕННА'!W18</f>
        <v>0</v>
      </c>
      <c r="X18" s="488">
        <f>'ПЛАН НАВЧАЛЬНОГО ПРОЦЕСУ ДЕННА'!X18</f>
        <v>0</v>
      </c>
      <c r="Y18" s="311">
        <f>'ПЛАН НАВЧАЛЬНОГО ПРОЦЕСУ ДЕННА'!Y18</f>
        <v>90</v>
      </c>
      <c r="Z18" s="147">
        <f t="shared" si="0"/>
        <v>3</v>
      </c>
      <c r="AA18" s="9">
        <f t="shared" si="13"/>
        <v>2</v>
      </c>
      <c r="AB18" s="9">
        <f t="shared" si="13"/>
        <v>0</v>
      </c>
      <c r="AC18" s="9">
        <f t="shared" si="13"/>
        <v>2</v>
      </c>
      <c r="AD18" s="9">
        <f t="shared" si="14"/>
        <v>86</v>
      </c>
      <c r="AE18" s="375">
        <f>IF('ПЛАН НАВЧАЛЬНОГО ПРОЦЕСУ ДЕННА'!AE18&gt;0,IF(ROUND('ПЛАН НАВЧАЛЬНОГО ПРОЦЕСУ ДЕННА'!AE18*$BX$4,0)&gt;0,ROUND('ПЛАН НАВЧАЛЬНОГО ПРОЦЕСУ ДЕННА'!AE18*$BX$4,0)*2,2),0)</f>
        <v>0</v>
      </c>
      <c r="AF18" s="375">
        <f>IF('ПЛАН НАВЧАЛЬНОГО ПРОЦЕСУ ДЕННА'!AF18&gt;0,IF(ROUND('ПЛАН НАВЧАЛЬНОГО ПРОЦЕСУ ДЕННА'!AF18*$BX$4,0)&gt;0,ROUND('ПЛАН НАВЧАЛЬНОГО ПРОЦЕСУ ДЕННА'!AF18*$BX$4,0)*2,2),0)</f>
        <v>0</v>
      </c>
      <c r="AG18" s="375">
        <f>IF('ПЛАН НАВЧАЛЬНОГО ПРОЦЕСУ ДЕННА'!AG18&gt;0,IF(ROUND('ПЛАН НАВЧАЛЬНОГО ПРОЦЕСУ ДЕННА'!AG18*$BX$4,0)&gt;0,ROUND('ПЛАН НАВЧАЛЬНОГО ПРОЦЕСУ ДЕННА'!AG18*$BX$4,0)*2,2),0)</f>
        <v>0</v>
      </c>
      <c r="AH18" s="70">
        <f>'ПЛАН НАВЧАЛЬНОГО ПРОЦЕСУ ДЕННА'!AH18</f>
        <v>0</v>
      </c>
      <c r="AI18" s="375">
        <f>IF('ПЛАН НАВЧАЛЬНОГО ПРОЦЕСУ ДЕННА'!AI18&gt;0,IF(ROUND('ПЛАН НАВЧАЛЬНОГО ПРОЦЕСУ ДЕННА'!AI18*$BX$4,0)&gt;0,ROUND('ПЛАН НАВЧАЛЬНОГО ПРОЦЕСУ ДЕННА'!AI18*$BX$4,0)*2,2),0)</f>
        <v>2</v>
      </c>
      <c r="AJ18" s="375">
        <f>IF('ПЛАН НАВЧАЛЬНОГО ПРОЦЕСУ ДЕННА'!AJ18&gt;0,IF(ROUND('ПЛАН НАВЧАЛЬНОГО ПРОЦЕСУ ДЕННА'!AJ18*$BX$4,0)&gt;0,ROUND('ПЛАН НАВЧАЛЬНОГО ПРОЦЕСУ ДЕННА'!AJ18*$BX$4,0)*2,2),0)</f>
        <v>0</v>
      </c>
      <c r="AK18" s="375">
        <f>IF('ПЛАН НАВЧАЛЬНОГО ПРОЦЕСУ ДЕННА'!AK18&gt;0,IF(ROUND('ПЛАН НАВЧАЛЬНОГО ПРОЦЕСУ ДЕННА'!AK18*$BX$4,0)&gt;0,ROUND('ПЛАН НАВЧАЛЬНОГО ПРОЦЕСУ ДЕННА'!AK18*$BX$4,0)*2,2),0)</f>
        <v>2</v>
      </c>
      <c r="AL18" s="70">
        <f>'ПЛАН НАВЧАЛЬНОГО ПРОЦЕСУ ДЕННА'!AL18</f>
        <v>3</v>
      </c>
      <c r="AM18" s="375">
        <f>IF('ПЛАН НАВЧАЛЬНОГО ПРОЦЕСУ ДЕННА'!AM18&gt;0,IF(ROUND('ПЛАН НАВЧАЛЬНОГО ПРОЦЕСУ ДЕННА'!AM18*$BX$4,0)&gt;0,ROUND('ПЛАН НАВЧАЛЬНОГО ПРОЦЕСУ ДЕННА'!AM18*$BX$4,0)*2,2),0)</f>
        <v>0</v>
      </c>
      <c r="AN18" s="375">
        <f>IF('ПЛАН НАВЧАЛЬНОГО ПРОЦЕСУ ДЕННА'!AN18&gt;0,IF(ROUND('ПЛАН НАВЧАЛЬНОГО ПРОЦЕСУ ДЕННА'!AN18*$BX$4,0)&gt;0,ROUND('ПЛАН НАВЧАЛЬНОГО ПРОЦЕСУ ДЕННА'!AN18*$BX$4,0)*2,2),0)</f>
        <v>0</v>
      </c>
      <c r="AO18" s="375">
        <f>IF('ПЛАН НАВЧАЛЬНОГО ПРОЦЕСУ ДЕННА'!AO18&gt;0,IF(ROUND('ПЛАН НАВЧАЛЬНОГО ПРОЦЕСУ ДЕННА'!AO18*$BX$4,0)&gt;0,ROUND('ПЛАН НАВЧАЛЬНОГО ПРОЦЕСУ ДЕННА'!AO18*$BX$4,0)*2,2),0)</f>
        <v>0</v>
      </c>
      <c r="AP18" s="70">
        <f>'ПЛАН НАВЧАЛЬНОГО ПРОЦЕСУ ДЕННА'!AP18</f>
        <v>0</v>
      </c>
      <c r="AQ18" s="375">
        <f>IF('ПЛАН НАВЧАЛЬНОГО ПРОЦЕСУ ДЕННА'!AQ18&gt;0,IF(ROUND('ПЛАН НАВЧАЛЬНОГО ПРОЦЕСУ ДЕННА'!AQ18*$BX$4,0)&gt;0,ROUND('ПЛАН НАВЧАЛЬНОГО ПРОЦЕСУ ДЕННА'!AQ18*$BX$4,0)*2,2),0)</f>
        <v>0</v>
      </c>
      <c r="AR18" s="375">
        <f>IF('ПЛАН НАВЧАЛЬНОГО ПРОЦЕСУ ДЕННА'!AR18&gt;0,IF(ROUND('ПЛАН НАВЧАЛЬНОГО ПРОЦЕСУ ДЕННА'!AR18*$BX$4,0)&gt;0,ROUND('ПЛАН НАВЧАЛЬНОГО ПРОЦЕСУ ДЕННА'!AR18*$BX$4,0)*2,2),0)</f>
        <v>0</v>
      </c>
      <c r="AS18" s="375">
        <f>IF('ПЛАН НАВЧАЛЬНОГО ПРОЦЕСУ ДЕННА'!AS18&gt;0,IF(ROUND('ПЛАН НАВЧАЛЬНОГО ПРОЦЕСУ ДЕННА'!AS18*$BX$4,0)&gt;0,ROUND('ПЛАН НАВЧАЛЬНОГО ПРОЦЕСУ ДЕННА'!AS18*$BX$4,0)*2,2),0)</f>
        <v>0</v>
      </c>
      <c r="AT18" s="70">
        <f>'ПЛАН НАВЧАЛЬНОГО ПРОЦЕСУ ДЕННА'!AT18</f>
        <v>0</v>
      </c>
      <c r="AU18" s="375">
        <f>IF('ПЛАН НАВЧАЛЬНОГО ПРОЦЕСУ ДЕННА'!AU18&gt;0,IF(ROUND('ПЛАН НАВЧАЛЬНОГО ПРОЦЕСУ ДЕННА'!AU18*$BX$4,0)&gt;0,ROUND('ПЛАН НАВЧАЛЬНОГО ПРОЦЕСУ ДЕННА'!AU18*$BX$4,0)*2,2),0)</f>
        <v>0</v>
      </c>
      <c r="AV18" s="375">
        <f>IF('ПЛАН НАВЧАЛЬНОГО ПРОЦЕСУ ДЕННА'!AV18&gt;0,IF(ROUND('ПЛАН НАВЧАЛЬНОГО ПРОЦЕСУ ДЕННА'!AV18*$BX$4,0)&gt;0,ROUND('ПЛАН НАВЧАЛЬНОГО ПРОЦЕСУ ДЕННА'!AV18*$BX$4,0)*2,2),0)</f>
        <v>0</v>
      </c>
      <c r="AW18" s="375">
        <f>IF('ПЛАН НАВЧАЛЬНОГО ПРОЦЕСУ ДЕННА'!AW18&gt;0,IF(ROUND('ПЛАН НАВЧАЛЬНОГО ПРОЦЕСУ ДЕННА'!AW18*$BX$4,0)&gt;0,ROUND('ПЛАН НАВЧАЛЬНОГО ПРОЦЕСУ ДЕННА'!AW18*$BX$4,0)*2,2),0)</f>
        <v>0</v>
      </c>
      <c r="AX18" s="70">
        <f>'ПЛАН НАВЧАЛЬНОГО ПРОЦЕСУ ДЕННА'!AX18</f>
        <v>0</v>
      </c>
      <c r="AY18" s="375">
        <f>IF('ПЛАН НАВЧАЛЬНОГО ПРОЦЕСУ ДЕННА'!AY18&gt;0,IF(ROUND('ПЛАН НАВЧАЛЬНОГО ПРОЦЕСУ ДЕННА'!AY18*$BX$4,0)&gt;0,ROUND('ПЛАН НАВЧАЛЬНОГО ПРОЦЕСУ ДЕННА'!AY18*$BX$4,0)*2,2),0)</f>
        <v>0</v>
      </c>
      <c r="AZ18" s="375">
        <f>IF('ПЛАН НАВЧАЛЬНОГО ПРОЦЕСУ ДЕННА'!AZ18&gt;0,IF(ROUND('ПЛАН НАВЧАЛЬНОГО ПРОЦЕСУ ДЕННА'!AZ18*$BX$4,0)&gt;0,ROUND('ПЛАН НАВЧАЛЬНОГО ПРОЦЕСУ ДЕННА'!AZ18*$BX$4,0)*2,2),0)</f>
        <v>0</v>
      </c>
      <c r="BA18" s="375">
        <f>IF('ПЛАН НАВЧАЛЬНОГО ПРОЦЕСУ ДЕННА'!BA18&gt;0,IF(ROUND('ПЛАН НАВЧАЛЬНОГО ПРОЦЕСУ ДЕННА'!BA18*$BX$4,0)&gt;0,ROUND('ПЛАН НАВЧАЛЬНОГО ПРОЦЕСУ ДЕННА'!BA18*$BX$4,0)*2,2),0)</f>
        <v>0</v>
      </c>
      <c r="BB18" s="70">
        <f>'ПЛАН НАВЧАЛЬНОГО ПРОЦЕСУ ДЕННА'!BB18</f>
        <v>0</v>
      </c>
      <c r="BC18" s="375">
        <f>IF('ПЛАН НАВЧАЛЬНОГО ПРОЦЕСУ ДЕННА'!BC18&gt;0,IF(ROUND('ПЛАН НАВЧАЛЬНОГО ПРОЦЕСУ ДЕННА'!BC18*$BX$4,0)&gt;0,ROUND('ПЛАН НАВЧАЛЬНОГО ПРОЦЕСУ ДЕННА'!BC18*$BX$4,0)*2,2),0)</f>
        <v>0</v>
      </c>
      <c r="BD18" s="375">
        <f>IF('ПЛАН НАВЧАЛЬНОГО ПРОЦЕСУ ДЕННА'!BD18&gt;0,IF(ROUND('ПЛАН НАВЧАЛЬНОГО ПРОЦЕСУ ДЕННА'!BD18*$BX$4,0)&gt;0,ROUND('ПЛАН НАВЧАЛЬНОГО ПРОЦЕСУ ДЕННА'!BD18*$BX$4,0)*2,2),0)</f>
        <v>0</v>
      </c>
      <c r="BE18" s="375">
        <f>IF('ПЛАН НАВЧАЛЬНОГО ПРОЦЕСУ ДЕННА'!BE18&gt;0,IF(ROUND('ПЛАН НАВЧАЛЬНОГО ПРОЦЕСУ ДЕННА'!BE18*$BX$4,0)&gt;0,ROUND('ПЛАН НАВЧАЛЬНОГО ПРОЦЕСУ ДЕННА'!BE18*$BX$4,0)*2,2),0)</f>
        <v>0</v>
      </c>
      <c r="BF18" s="70">
        <f>'ПЛАН НАВЧАЛЬНОГО ПРОЦЕСУ ДЕННА'!BF18</f>
        <v>0</v>
      </c>
      <c r="BG18" s="375">
        <f>IF('ПЛАН НАВЧАЛЬНОГО ПРОЦЕСУ ДЕННА'!BG18&gt;0,IF(ROUND('ПЛАН НАВЧАЛЬНОГО ПРОЦЕСУ ДЕННА'!BG18*$BX$4,0)&gt;0,ROUND('ПЛАН НАВЧАЛЬНОГО ПРОЦЕСУ ДЕННА'!BG18*$BX$4,0)*2,2),0)</f>
        <v>0</v>
      </c>
      <c r="BH18" s="375">
        <f>IF('ПЛАН НАВЧАЛЬНОГО ПРОЦЕСУ ДЕННА'!BH18&gt;0,IF(ROUND('ПЛАН НАВЧАЛЬНОГО ПРОЦЕСУ ДЕННА'!BH18*$BX$4,0)&gt;0,ROUND('ПЛАН НАВЧАЛЬНОГО ПРОЦЕСУ ДЕННА'!BH18*$BX$4,0)*2,2),0)</f>
        <v>0</v>
      </c>
      <c r="BI18" s="375">
        <f>IF('ПЛАН НАВЧАЛЬНОГО ПРОЦЕСУ ДЕННА'!BI18&gt;0,IF(ROUND('ПЛАН НАВЧАЛЬНОГО ПРОЦЕСУ ДЕННА'!BI18*$BX$4,0)&gt;0,ROUND('ПЛАН НАВЧАЛЬНОГО ПРОЦЕСУ ДЕННА'!BI18*$BX$4,0)*2,2),0)</f>
        <v>0</v>
      </c>
      <c r="BJ18" s="70">
        <f>'ПЛАН НАВЧАЛЬНОГО ПРОЦЕСУ ДЕННА'!BJ18</f>
        <v>0</v>
      </c>
      <c r="BK18" s="63">
        <f t="shared" si="1"/>
        <v>0.9555555555555556</v>
      </c>
      <c r="BL18" s="127" t="str">
        <f t="shared" si="2"/>
        <v/>
      </c>
      <c r="BM18" s="14">
        <f t="shared" si="29"/>
        <v>0</v>
      </c>
      <c r="BN18" s="14">
        <f t="shared" si="3"/>
        <v>3</v>
      </c>
      <c r="BO18" s="14">
        <f t="shared" si="3"/>
        <v>0</v>
      </c>
      <c r="BP18" s="14">
        <f t="shared" si="3"/>
        <v>0</v>
      </c>
      <c r="BQ18" s="14">
        <f t="shared" si="3"/>
        <v>0</v>
      </c>
      <c r="BR18" s="14">
        <f t="shared" si="3"/>
        <v>0</v>
      </c>
      <c r="BS18" s="14">
        <f t="shared" si="3"/>
        <v>0</v>
      </c>
      <c r="BT18" s="14">
        <f t="shared" si="3"/>
        <v>0</v>
      </c>
      <c r="BU18" s="92">
        <f t="shared" si="15"/>
        <v>3</v>
      </c>
      <c r="BX18" s="14">
        <f t="shared" ref="BX18:BX64" si="30">IF($DD18=0,0,ROUND(4*$Z18*SUM(AE18:AG18)/$DD18,0)/4)</f>
        <v>0</v>
      </c>
      <c r="BY18" s="14">
        <f t="shared" ref="BY18:BY64" si="31">IF($DD18=0,0,ROUND(4*$Z18*SUM(AI18:AK18)/$DD18,0)/4)</f>
        <v>3</v>
      </c>
      <c r="BZ18" s="14">
        <f t="shared" ref="BZ18:BZ64" si="32">IF($DD18=0,0,ROUND(4*$Z18*SUM(AM18:AO18)/$DD18,0)/4)</f>
        <v>0</v>
      </c>
      <c r="CA18" s="14">
        <f t="shared" ref="CA18:CA64" si="33">IF($DD18=0,0,ROUND(4*$Z18*SUM(AQ18:AS18)/$DD18,0)/4)</f>
        <v>0</v>
      </c>
      <c r="CB18" s="14">
        <f t="shared" ref="CB18:CB64" si="34">IF($DD18=0,0,ROUND(4*$Z18*SUM(AU18:AW18)/$DD18,0)/4)</f>
        <v>0</v>
      </c>
      <c r="CC18" s="14">
        <f t="shared" ref="CC18:CC64" si="35">IF($DD18=0,0,ROUND(4*$Z18*(SUM(AY18:BA18))/$DD18,0)/4)</f>
        <v>0</v>
      </c>
      <c r="CD18" s="14">
        <f t="shared" ref="CD18:CD64" si="36">IF($DD18=0,0,ROUND(4*$Z18*(SUM(BC18:BE18))/$DD18,0)/4)</f>
        <v>0</v>
      </c>
      <c r="CE18" s="14">
        <f t="shared" ref="CE18:CE64" si="37">IF($DD18=0,0,ROUND(4*$Z18*(SUM(BG18:BI18))/$DD18,0)/4)</f>
        <v>0</v>
      </c>
      <c r="CF18" s="213">
        <f t="shared" si="16"/>
        <v>3</v>
      </c>
      <c r="CG18" s="313">
        <f t="shared" si="17"/>
        <v>3</v>
      </c>
      <c r="CI18" s="314">
        <f t="shared" si="18"/>
        <v>0</v>
      </c>
      <c r="CJ18" s="314">
        <f t="shared" si="19"/>
        <v>0</v>
      </c>
      <c r="CK18" s="314">
        <f t="shared" si="20"/>
        <v>0</v>
      </c>
      <c r="CL18" s="314">
        <f t="shared" si="21"/>
        <v>0</v>
      </c>
      <c r="CM18" s="314">
        <f t="shared" si="22"/>
        <v>0</v>
      </c>
      <c r="CN18" s="314">
        <f t="shared" si="23"/>
        <v>0</v>
      </c>
      <c r="CO18" s="314">
        <f t="shared" si="24"/>
        <v>0</v>
      </c>
      <c r="CP18" s="314">
        <f t="shared" si="25"/>
        <v>0</v>
      </c>
      <c r="CQ18" s="315">
        <f t="shared" si="26"/>
        <v>0</v>
      </c>
      <c r="CR18" s="314">
        <f t="shared" si="4"/>
        <v>0</v>
      </c>
      <c r="CS18" s="314">
        <f t="shared" si="5"/>
        <v>1</v>
      </c>
      <c r="CT18" s="316">
        <f t="shared" si="6"/>
        <v>0</v>
      </c>
      <c r="CU18" s="314">
        <f t="shared" si="7"/>
        <v>0</v>
      </c>
      <c r="CV18" s="314">
        <f t="shared" si="8"/>
        <v>0</v>
      </c>
      <c r="CW18" s="314">
        <f t="shared" si="9"/>
        <v>0</v>
      </c>
      <c r="CX18" s="314">
        <f t="shared" si="10"/>
        <v>0</v>
      </c>
      <c r="CY18" s="314">
        <f t="shared" si="11"/>
        <v>0</v>
      </c>
      <c r="CZ18" s="317">
        <f t="shared" si="27"/>
        <v>1</v>
      </c>
      <c r="DD18" s="318">
        <f>SUM($AE18:$AG18)+SUM($AI18:$AK18)+SUM($AM18:AO18)+SUM($AQ18:AS18)+SUM($AU18:AW18)+SUM($AY18:BA18)+SUM($BC18:BE18)+SUM($BG18:BI18)</f>
        <v>4</v>
      </c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X18" s="318">
        <f t="shared" si="28"/>
        <v>0</v>
      </c>
      <c r="DY18" s="318">
        <f t="shared" si="28"/>
        <v>0</v>
      </c>
      <c r="DZ18" s="318">
        <f t="shared" si="28"/>
        <v>0</v>
      </c>
      <c r="EA18" s="318">
        <f t="shared" si="28"/>
        <v>0</v>
      </c>
      <c r="EB18" s="318">
        <f t="shared" si="28"/>
        <v>0</v>
      </c>
      <c r="EC18" s="318">
        <f t="shared" si="28"/>
        <v>0</v>
      </c>
      <c r="ED18" s="318">
        <f t="shared" si="28"/>
        <v>0</v>
      </c>
      <c r="EE18" s="318">
        <f t="shared" si="28"/>
        <v>0</v>
      </c>
    </row>
    <row r="19" spans="1:135" s="19" customFormat="1" ht="20.399999999999999" x14ac:dyDescent="0.25">
      <c r="A19" s="22" t="str">
        <f>'ПЛАН НАВЧАЛЬНОГО ПРОЦЕСУ ДЕННА'!A19</f>
        <v>1.1.05</v>
      </c>
      <c r="B19" s="415" t="str">
        <f>'ПЛАН НАВЧАЛЬНОГО ПРОЦЕСУ ДЕННА'!B19</f>
        <v>Безпека життєдіяльності, основи охорони праці, цивільний захист</v>
      </c>
      <c r="C19" s="481" t="str">
        <f>'ПЛАН НАВЧАЛЬНОГО ПРОЦЕСУ ДЕННА'!C19</f>
        <v>ФВТ</v>
      </c>
      <c r="D19" s="308">
        <f>'ПЛАН НАВЧАЛЬНОГО ПРОЦЕСУ ДЕННА'!D19</f>
        <v>0</v>
      </c>
      <c r="E19" s="309">
        <f>'ПЛАН НАВЧАЛЬНОГО ПРОЦЕСУ ДЕННА'!E19</f>
        <v>0</v>
      </c>
      <c r="F19" s="309">
        <f>'ПЛАН НАВЧАЛЬНОГО ПРОЦЕСУ ДЕННА'!F19</f>
        <v>0</v>
      </c>
      <c r="G19" s="310">
        <f>'ПЛАН НАВЧАЛЬНОГО ПРОЦЕСУ ДЕННА'!G19</f>
        <v>0</v>
      </c>
      <c r="H19" s="308" t="str">
        <f>'ПЛАН НАВЧАЛЬНОГО ПРОЦЕСУ ДЕННА'!H19</f>
        <v>1</v>
      </c>
      <c r="I19" s="309">
        <f>'ПЛАН НАВЧАЛЬНОГО ПРОЦЕСУ ДЕННА'!I19</f>
        <v>0</v>
      </c>
      <c r="J19" s="309">
        <f>'ПЛАН НАВЧАЛЬНОГО ПРОЦЕСУ ДЕННА'!J19</f>
        <v>0</v>
      </c>
      <c r="K19" s="309">
        <f>'ПЛАН НАВЧАЛЬНОГО ПРОЦЕСУ ДЕННА'!K19</f>
        <v>0</v>
      </c>
      <c r="L19" s="309">
        <f>'ПЛАН НАВЧАЛЬНОГО ПРОЦЕСУ ДЕННА'!L19</f>
        <v>0</v>
      </c>
      <c r="M19" s="309">
        <f>'ПЛАН НАВЧАЛЬНОГО ПРОЦЕСУ ДЕННА'!M19</f>
        <v>0</v>
      </c>
      <c r="N19" s="309">
        <f>'ПЛАН НАВЧАЛЬНОГО ПРОЦЕСУ ДЕННА'!N19</f>
        <v>0</v>
      </c>
      <c r="O19" s="309">
        <f>'ПЛАН НАВЧАЛЬНОГО ПРОЦЕСУ ДЕННА'!O19</f>
        <v>0</v>
      </c>
      <c r="P19" s="274">
        <f>'ПЛАН НАВЧАЛЬНОГО ПРОЦЕСУ ДЕННА'!P19</f>
        <v>0</v>
      </c>
      <c r="Q19" s="274">
        <f>'ПЛАН НАВЧАЛЬНОГО ПРОЦЕСУ ДЕННА'!Q19</f>
        <v>0</v>
      </c>
      <c r="R19" s="419">
        <f>'ПЛАН НАВЧАЛЬНОГО ПРОЦЕСУ ДЕННА'!R19</f>
        <v>0</v>
      </c>
      <c r="S19" s="488">
        <f>'ПЛАН НАВЧАЛЬНОГО ПРОЦЕСУ ДЕННА'!S19</f>
        <v>0</v>
      </c>
      <c r="T19" s="488">
        <f>'ПЛАН НАВЧАЛЬНОГО ПРОЦЕСУ ДЕННА'!T19</f>
        <v>0</v>
      </c>
      <c r="U19" s="488">
        <f>'ПЛАН НАВЧАЛЬНОГО ПРОЦЕСУ ДЕННА'!U19</f>
        <v>0</v>
      </c>
      <c r="V19" s="488">
        <f>'ПЛАН НАВЧАЛЬНОГО ПРОЦЕСУ ДЕННА'!V19</f>
        <v>0</v>
      </c>
      <c r="W19" s="488">
        <f>'ПЛАН НАВЧАЛЬНОГО ПРОЦЕСУ ДЕННА'!W19</f>
        <v>0</v>
      </c>
      <c r="X19" s="488">
        <f>'ПЛАН НАВЧАЛЬНОГО ПРОЦЕСУ ДЕННА'!X19</f>
        <v>0</v>
      </c>
      <c r="Y19" s="311">
        <f>'ПЛАН НАВЧАЛЬНОГО ПРОЦЕСУ ДЕННА'!Y19</f>
        <v>45</v>
      </c>
      <c r="Z19" s="147">
        <f t="shared" si="0"/>
        <v>1.5</v>
      </c>
      <c r="AA19" s="9">
        <f t="shared" si="13"/>
        <v>2</v>
      </c>
      <c r="AB19" s="9">
        <f t="shared" si="13"/>
        <v>0</v>
      </c>
      <c r="AC19" s="9">
        <f t="shared" si="13"/>
        <v>2</v>
      </c>
      <c r="AD19" s="9">
        <f t="shared" si="14"/>
        <v>41</v>
      </c>
      <c r="AE19" s="375">
        <f>IF('ПЛАН НАВЧАЛЬНОГО ПРОЦЕСУ ДЕННА'!AE19&gt;0,IF(ROUND('ПЛАН НАВЧАЛЬНОГО ПРОЦЕСУ ДЕННА'!AE19*$BX$4,0)&gt;0,ROUND('ПЛАН НАВЧАЛЬНОГО ПРОЦЕСУ ДЕННА'!AE19*$BX$4,0)*2,2),0)</f>
        <v>2</v>
      </c>
      <c r="AF19" s="375">
        <f>IF('ПЛАН НАВЧАЛЬНОГО ПРОЦЕСУ ДЕННА'!AF19&gt;0,IF(ROUND('ПЛАН НАВЧАЛЬНОГО ПРОЦЕСУ ДЕННА'!AF19*$BX$4,0)&gt;0,ROUND('ПЛАН НАВЧАЛЬНОГО ПРОЦЕСУ ДЕННА'!AF19*$BX$4,0)*2,2),0)</f>
        <v>0</v>
      </c>
      <c r="AG19" s="375">
        <f>IF('ПЛАН НАВЧАЛЬНОГО ПРОЦЕСУ ДЕННА'!AG19&gt;0,IF(ROUND('ПЛАН НАВЧАЛЬНОГО ПРОЦЕСУ ДЕННА'!AG19*$BX$4,0)&gt;0,ROUND('ПЛАН НАВЧАЛЬНОГО ПРОЦЕСУ ДЕННА'!AG19*$BX$4,0)*2,2),0)</f>
        <v>2</v>
      </c>
      <c r="AH19" s="70">
        <f>'ПЛАН НАВЧАЛЬНОГО ПРОЦЕСУ ДЕННА'!AH19</f>
        <v>1.5</v>
      </c>
      <c r="AI19" s="375">
        <f>IF('ПЛАН НАВЧАЛЬНОГО ПРОЦЕСУ ДЕННА'!AI19&gt;0,IF(ROUND('ПЛАН НАВЧАЛЬНОГО ПРОЦЕСУ ДЕННА'!AI19*$BX$4,0)&gt;0,ROUND('ПЛАН НАВЧАЛЬНОГО ПРОЦЕСУ ДЕННА'!AI19*$BX$4,0)*2,2),0)</f>
        <v>0</v>
      </c>
      <c r="AJ19" s="375">
        <f>IF('ПЛАН НАВЧАЛЬНОГО ПРОЦЕСУ ДЕННА'!AJ19&gt;0,IF(ROUND('ПЛАН НАВЧАЛЬНОГО ПРОЦЕСУ ДЕННА'!AJ19*$BX$4,0)&gt;0,ROUND('ПЛАН НАВЧАЛЬНОГО ПРОЦЕСУ ДЕННА'!AJ19*$BX$4,0)*2,2),0)</f>
        <v>0</v>
      </c>
      <c r="AK19" s="375">
        <f>IF('ПЛАН НАВЧАЛЬНОГО ПРОЦЕСУ ДЕННА'!AK19&gt;0,IF(ROUND('ПЛАН НАВЧАЛЬНОГО ПРОЦЕСУ ДЕННА'!AK19*$BX$4,0)&gt;0,ROUND('ПЛАН НАВЧАЛЬНОГО ПРОЦЕСУ ДЕННА'!AK19*$BX$4,0)*2,2),0)</f>
        <v>0</v>
      </c>
      <c r="AL19" s="70">
        <f>'ПЛАН НАВЧАЛЬНОГО ПРОЦЕСУ ДЕННА'!AL19</f>
        <v>0</v>
      </c>
      <c r="AM19" s="375">
        <f>IF('ПЛАН НАВЧАЛЬНОГО ПРОЦЕСУ ДЕННА'!AM19&gt;0,IF(ROUND('ПЛАН НАВЧАЛЬНОГО ПРОЦЕСУ ДЕННА'!AM19*$BX$4,0)&gt;0,ROUND('ПЛАН НАВЧАЛЬНОГО ПРОЦЕСУ ДЕННА'!AM19*$BX$4,0)*2,2),0)</f>
        <v>0</v>
      </c>
      <c r="AN19" s="375">
        <f>IF('ПЛАН НАВЧАЛЬНОГО ПРОЦЕСУ ДЕННА'!AN19&gt;0,IF(ROUND('ПЛАН НАВЧАЛЬНОГО ПРОЦЕСУ ДЕННА'!AN19*$BX$4,0)&gt;0,ROUND('ПЛАН НАВЧАЛЬНОГО ПРОЦЕСУ ДЕННА'!AN19*$BX$4,0)*2,2),0)</f>
        <v>0</v>
      </c>
      <c r="AO19" s="375">
        <f>IF('ПЛАН НАВЧАЛЬНОГО ПРОЦЕСУ ДЕННА'!AO19&gt;0,IF(ROUND('ПЛАН НАВЧАЛЬНОГО ПРОЦЕСУ ДЕННА'!AO19*$BX$4,0)&gt;0,ROUND('ПЛАН НАВЧАЛЬНОГО ПРОЦЕСУ ДЕННА'!AO19*$BX$4,0)*2,2),0)</f>
        <v>0</v>
      </c>
      <c r="AP19" s="70">
        <f>'ПЛАН НАВЧАЛЬНОГО ПРОЦЕСУ ДЕННА'!AP19</f>
        <v>0</v>
      </c>
      <c r="AQ19" s="375">
        <f>IF('ПЛАН НАВЧАЛЬНОГО ПРОЦЕСУ ДЕННА'!AQ19&gt;0,IF(ROUND('ПЛАН НАВЧАЛЬНОГО ПРОЦЕСУ ДЕННА'!AQ19*$BX$4,0)&gt;0,ROUND('ПЛАН НАВЧАЛЬНОГО ПРОЦЕСУ ДЕННА'!AQ19*$BX$4,0)*2,2),0)</f>
        <v>0</v>
      </c>
      <c r="AR19" s="375">
        <f>IF('ПЛАН НАВЧАЛЬНОГО ПРОЦЕСУ ДЕННА'!AR19&gt;0,IF(ROUND('ПЛАН НАВЧАЛЬНОГО ПРОЦЕСУ ДЕННА'!AR19*$BX$4,0)&gt;0,ROUND('ПЛАН НАВЧАЛЬНОГО ПРОЦЕСУ ДЕННА'!AR19*$BX$4,0)*2,2),0)</f>
        <v>0</v>
      </c>
      <c r="AS19" s="375">
        <f>IF('ПЛАН НАВЧАЛЬНОГО ПРОЦЕСУ ДЕННА'!AS19&gt;0,IF(ROUND('ПЛАН НАВЧАЛЬНОГО ПРОЦЕСУ ДЕННА'!AS19*$BX$4,0)&gt;0,ROUND('ПЛАН НАВЧАЛЬНОГО ПРОЦЕСУ ДЕННА'!AS19*$BX$4,0)*2,2),0)</f>
        <v>0</v>
      </c>
      <c r="AT19" s="70">
        <f>'ПЛАН НАВЧАЛЬНОГО ПРОЦЕСУ ДЕННА'!AT19</f>
        <v>0</v>
      </c>
      <c r="AU19" s="375">
        <f>IF('ПЛАН НАВЧАЛЬНОГО ПРОЦЕСУ ДЕННА'!AU19&gt;0,IF(ROUND('ПЛАН НАВЧАЛЬНОГО ПРОЦЕСУ ДЕННА'!AU19*$BX$4,0)&gt;0,ROUND('ПЛАН НАВЧАЛЬНОГО ПРОЦЕСУ ДЕННА'!AU19*$BX$4,0)*2,2),0)</f>
        <v>0</v>
      </c>
      <c r="AV19" s="375">
        <f>IF('ПЛАН НАВЧАЛЬНОГО ПРОЦЕСУ ДЕННА'!AV19&gt;0,IF(ROUND('ПЛАН НАВЧАЛЬНОГО ПРОЦЕСУ ДЕННА'!AV19*$BX$4,0)&gt;0,ROUND('ПЛАН НАВЧАЛЬНОГО ПРОЦЕСУ ДЕННА'!AV19*$BX$4,0)*2,2),0)</f>
        <v>0</v>
      </c>
      <c r="AW19" s="375">
        <f>IF('ПЛАН НАВЧАЛЬНОГО ПРОЦЕСУ ДЕННА'!AW19&gt;0,IF(ROUND('ПЛАН НАВЧАЛЬНОГО ПРОЦЕСУ ДЕННА'!AW19*$BX$4,0)&gt;0,ROUND('ПЛАН НАВЧАЛЬНОГО ПРОЦЕСУ ДЕННА'!AW19*$BX$4,0)*2,2),0)</f>
        <v>0</v>
      </c>
      <c r="AX19" s="70">
        <f>'ПЛАН НАВЧАЛЬНОГО ПРОЦЕСУ ДЕННА'!AX19</f>
        <v>0</v>
      </c>
      <c r="AY19" s="375">
        <f>IF('ПЛАН НАВЧАЛЬНОГО ПРОЦЕСУ ДЕННА'!AY19&gt;0,IF(ROUND('ПЛАН НАВЧАЛЬНОГО ПРОЦЕСУ ДЕННА'!AY19*$BX$4,0)&gt;0,ROUND('ПЛАН НАВЧАЛЬНОГО ПРОЦЕСУ ДЕННА'!AY19*$BX$4,0)*2,2),0)</f>
        <v>0</v>
      </c>
      <c r="AZ19" s="375">
        <f>IF('ПЛАН НАВЧАЛЬНОГО ПРОЦЕСУ ДЕННА'!AZ19&gt;0,IF(ROUND('ПЛАН НАВЧАЛЬНОГО ПРОЦЕСУ ДЕННА'!AZ19*$BX$4,0)&gt;0,ROUND('ПЛАН НАВЧАЛЬНОГО ПРОЦЕСУ ДЕННА'!AZ19*$BX$4,0)*2,2),0)</f>
        <v>0</v>
      </c>
      <c r="BA19" s="375">
        <f>IF('ПЛАН НАВЧАЛЬНОГО ПРОЦЕСУ ДЕННА'!BA19&gt;0,IF(ROUND('ПЛАН НАВЧАЛЬНОГО ПРОЦЕСУ ДЕННА'!BA19*$BX$4,0)&gt;0,ROUND('ПЛАН НАВЧАЛЬНОГО ПРОЦЕСУ ДЕННА'!BA19*$BX$4,0)*2,2),0)</f>
        <v>0</v>
      </c>
      <c r="BB19" s="70">
        <f>'ПЛАН НАВЧАЛЬНОГО ПРОЦЕСУ ДЕННА'!BB19</f>
        <v>0</v>
      </c>
      <c r="BC19" s="375">
        <f>IF('ПЛАН НАВЧАЛЬНОГО ПРОЦЕСУ ДЕННА'!BC19&gt;0,IF(ROUND('ПЛАН НАВЧАЛЬНОГО ПРОЦЕСУ ДЕННА'!BC19*$BX$4,0)&gt;0,ROUND('ПЛАН НАВЧАЛЬНОГО ПРОЦЕСУ ДЕННА'!BC19*$BX$4,0)*2,2),0)</f>
        <v>0</v>
      </c>
      <c r="BD19" s="375">
        <f>IF('ПЛАН НАВЧАЛЬНОГО ПРОЦЕСУ ДЕННА'!BD19&gt;0,IF(ROUND('ПЛАН НАВЧАЛЬНОГО ПРОЦЕСУ ДЕННА'!BD19*$BX$4,0)&gt;0,ROUND('ПЛАН НАВЧАЛЬНОГО ПРОЦЕСУ ДЕННА'!BD19*$BX$4,0)*2,2),0)</f>
        <v>0</v>
      </c>
      <c r="BE19" s="375">
        <f>IF('ПЛАН НАВЧАЛЬНОГО ПРОЦЕСУ ДЕННА'!BE19&gt;0,IF(ROUND('ПЛАН НАВЧАЛЬНОГО ПРОЦЕСУ ДЕННА'!BE19*$BX$4,0)&gt;0,ROUND('ПЛАН НАВЧАЛЬНОГО ПРОЦЕСУ ДЕННА'!BE19*$BX$4,0)*2,2),0)</f>
        <v>0</v>
      </c>
      <c r="BF19" s="70">
        <f>'ПЛАН НАВЧАЛЬНОГО ПРОЦЕСУ ДЕННА'!BF19</f>
        <v>0</v>
      </c>
      <c r="BG19" s="375">
        <f>IF('ПЛАН НАВЧАЛЬНОГО ПРОЦЕСУ ДЕННА'!BG19&gt;0,IF(ROUND('ПЛАН НАВЧАЛЬНОГО ПРОЦЕСУ ДЕННА'!BG19*$BX$4,0)&gt;0,ROUND('ПЛАН НАВЧАЛЬНОГО ПРОЦЕСУ ДЕННА'!BG19*$BX$4,0)*2,2),0)</f>
        <v>0</v>
      </c>
      <c r="BH19" s="375">
        <f>IF('ПЛАН НАВЧАЛЬНОГО ПРОЦЕСУ ДЕННА'!BH19&gt;0,IF(ROUND('ПЛАН НАВЧАЛЬНОГО ПРОЦЕСУ ДЕННА'!BH19*$BX$4,0)&gt;0,ROUND('ПЛАН НАВЧАЛЬНОГО ПРОЦЕСУ ДЕННА'!BH19*$BX$4,0)*2,2),0)</f>
        <v>0</v>
      </c>
      <c r="BI19" s="375">
        <f>IF('ПЛАН НАВЧАЛЬНОГО ПРОЦЕСУ ДЕННА'!BI19&gt;0,IF(ROUND('ПЛАН НАВЧАЛЬНОГО ПРОЦЕСУ ДЕННА'!BI19*$BX$4,0)&gt;0,ROUND('ПЛАН НАВЧАЛЬНОГО ПРОЦЕСУ ДЕННА'!BI19*$BX$4,0)*2,2),0)</f>
        <v>0</v>
      </c>
      <c r="BJ19" s="70">
        <f>'ПЛАН НАВЧАЛЬНОГО ПРОЦЕСУ ДЕННА'!BJ19</f>
        <v>0</v>
      </c>
      <c r="BK19" s="63">
        <f t="shared" si="1"/>
        <v>0.91111111111111109</v>
      </c>
      <c r="BL19" s="127" t="str">
        <f t="shared" si="2"/>
        <v/>
      </c>
      <c r="BM19" s="14">
        <f t="shared" si="29"/>
        <v>1.5</v>
      </c>
      <c r="BN19" s="14">
        <f t="shared" si="3"/>
        <v>0</v>
      </c>
      <c r="BO19" s="14">
        <f t="shared" si="3"/>
        <v>0</v>
      </c>
      <c r="BP19" s="14">
        <f t="shared" si="3"/>
        <v>0</v>
      </c>
      <c r="BQ19" s="14">
        <f t="shared" si="3"/>
        <v>0</v>
      </c>
      <c r="BR19" s="14">
        <f t="shared" si="3"/>
        <v>0</v>
      </c>
      <c r="BS19" s="14">
        <f t="shared" si="3"/>
        <v>0</v>
      </c>
      <c r="BT19" s="14">
        <f t="shared" si="3"/>
        <v>0</v>
      </c>
      <c r="BU19" s="92">
        <f t="shared" si="15"/>
        <v>1.5</v>
      </c>
      <c r="BX19" s="14">
        <f t="shared" si="30"/>
        <v>1.5</v>
      </c>
      <c r="BY19" s="14">
        <f t="shared" si="31"/>
        <v>0</v>
      </c>
      <c r="BZ19" s="14">
        <f t="shared" si="32"/>
        <v>0</v>
      </c>
      <c r="CA19" s="14">
        <f t="shared" si="33"/>
        <v>0</v>
      </c>
      <c r="CB19" s="14">
        <f t="shared" si="34"/>
        <v>0</v>
      </c>
      <c r="CC19" s="14">
        <f t="shared" si="35"/>
        <v>0</v>
      </c>
      <c r="CD19" s="14">
        <f t="shared" si="36"/>
        <v>0</v>
      </c>
      <c r="CE19" s="14">
        <f t="shared" si="37"/>
        <v>0</v>
      </c>
      <c r="CF19" s="213">
        <f t="shared" si="16"/>
        <v>1.5</v>
      </c>
      <c r="CG19" s="313">
        <f t="shared" si="17"/>
        <v>1.5</v>
      </c>
      <c r="CI19" s="314">
        <f t="shared" si="18"/>
        <v>0</v>
      </c>
      <c r="CJ19" s="314">
        <f t="shared" si="19"/>
        <v>0</v>
      </c>
      <c r="CK19" s="314">
        <f t="shared" si="20"/>
        <v>0</v>
      </c>
      <c r="CL19" s="314">
        <f t="shared" si="21"/>
        <v>0</v>
      </c>
      <c r="CM19" s="314">
        <f t="shared" si="22"/>
        <v>0</v>
      </c>
      <c r="CN19" s="314">
        <f t="shared" si="23"/>
        <v>0</v>
      </c>
      <c r="CO19" s="314">
        <f t="shared" si="24"/>
        <v>0</v>
      </c>
      <c r="CP19" s="314">
        <f t="shared" si="25"/>
        <v>0</v>
      </c>
      <c r="CQ19" s="315">
        <f t="shared" si="26"/>
        <v>0</v>
      </c>
      <c r="CR19" s="314">
        <f t="shared" si="4"/>
        <v>1</v>
      </c>
      <c r="CS19" s="314">
        <f t="shared" si="5"/>
        <v>0</v>
      </c>
      <c r="CT19" s="316">
        <f t="shared" si="6"/>
        <v>0</v>
      </c>
      <c r="CU19" s="314">
        <f t="shared" si="7"/>
        <v>0</v>
      </c>
      <c r="CV19" s="314">
        <f t="shared" si="8"/>
        <v>0</v>
      </c>
      <c r="CW19" s="314">
        <f t="shared" si="9"/>
        <v>0</v>
      </c>
      <c r="CX19" s="314">
        <f t="shared" si="10"/>
        <v>0</v>
      </c>
      <c r="CY19" s="314">
        <f t="shared" si="11"/>
        <v>0</v>
      </c>
      <c r="CZ19" s="317">
        <f t="shared" si="27"/>
        <v>1</v>
      </c>
      <c r="DD19" s="318">
        <f>SUM($AE19:$AG19)+SUM($AI19:$AK19)+SUM($AM19:AO19)+SUM($AQ19:AS19)+SUM($AU19:AW19)+SUM($AY19:BA19)+SUM($BC19:BE19)+SUM($BG19:BI19)</f>
        <v>4</v>
      </c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X19" s="318">
        <f t="shared" si="28"/>
        <v>0</v>
      </c>
      <c r="DY19" s="318">
        <f t="shared" si="28"/>
        <v>0</v>
      </c>
      <c r="DZ19" s="318">
        <f t="shared" si="28"/>
        <v>0</v>
      </c>
      <c r="EA19" s="318">
        <f t="shared" si="28"/>
        <v>0</v>
      </c>
      <c r="EB19" s="318">
        <f t="shared" si="28"/>
        <v>0</v>
      </c>
      <c r="EC19" s="318">
        <f t="shared" si="28"/>
        <v>0</v>
      </c>
      <c r="ED19" s="318">
        <f t="shared" si="28"/>
        <v>0</v>
      </c>
      <c r="EE19" s="318">
        <f t="shared" si="28"/>
        <v>0</v>
      </c>
    </row>
    <row r="20" spans="1:135" s="19" customFormat="1" x14ac:dyDescent="0.25">
      <c r="A20" s="22" t="str">
        <f>'ПЛАН НАВЧАЛЬНОГО ПРОЦЕСУ ДЕННА'!A20</f>
        <v>1.1.06</v>
      </c>
      <c r="B20" s="415" t="str">
        <f>'ПЛАН НАВЧАЛЬНОГО ПРОЦЕСУ ДЕННА'!B20</f>
        <v>Інформаційні технології</v>
      </c>
      <c r="C20" s="481" t="str">
        <f>'ПЛАН НАВЧАЛЬНОГО ПРОЦЕСУ ДЕННА'!C20</f>
        <v>ІТП</v>
      </c>
      <c r="D20" s="308">
        <f>'ПЛАН НАВЧАЛЬНОГО ПРОЦЕСУ ДЕННА'!D20</f>
        <v>0</v>
      </c>
      <c r="E20" s="309">
        <f>'ПЛАН НАВЧАЛЬНОГО ПРОЦЕСУ ДЕННА'!E20</f>
        <v>0</v>
      </c>
      <c r="F20" s="309">
        <f>'ПЛАН НАВЧАЛЬНОГО ПРОЦЕСУ ДЕННА'!F20</f>
        <v>0</v>
      </c>
      <c r="G20" s="310">
        <f>'ПЛАН НАВЧАЛЬНОГО ПРОЦЕСУ ДЕННА'!G20</f>
        <v>0</v>
      </c>
      <c r="H20" s="308" t="str">
        <f>'ПЛАН НАВЧАЛЬНОГО ПРОЦЕСУ ДЕННА'!H20</f>
        <v>1</v>
      </c>
      <c r="I20" s="309">
        <f>'ПЛАН НАВЧАЛЬНОГО ПРОЦЕСУ ДЕННА'!I20</f>
        <v>0</v>
      </c>
      <c r="J20" s="309">
        <f>'ПЛАН НАВЧАЛЬНОГО ПРОЦЕСУ ДЕННА'!J20</f>
        <v>0</v>
      </c>
      <c r="K20" s="309">
        <f>'ПЛАН НАВЧАЛЬНОГО ПРОЦЕСУ ДЕННА'!K20</f>
        <v>0</v>
      </c>
      <c r="L20" s="309">
        <f>'ПЛАН НАВЧАЛЬНОГО ПРОЦЕСУ ДЕННА'!L20</f>
        <v>0</v>
      </c>
      <c r="M20" s="309">
        <f>'ПЛАН НАВЧАЛЬНОГО ПРОЦЕСУ ДЕННА'!M20</f>
        <v>0</v>
      </c>
      <c r="N20" s="309">
        <f>'ПЛАН НАВЧАЛЬНОГО ПРОЦЕСУ ДЕННА'!N20</f>
        <v>0</v>
      </c>
      <c r="O20" s="309">
        <f>'ПЛАН НАВЧАЛЬНОГО ПРОЦЕСУ ДЕННА'!O20</f>
        <v>0</v>
      </c>
      <c r="P20" s="274">
        <f>'ПЛАН НАВЧАЛЬНОГО ПРОЦЕСУ ДЕННА'!P20</f>
        <v>0</v>
      </c>
      <c r="Q20" s="274">
        <f>'ПЛАН НАВЧАЛЬНОГО ПРОЦЕСУ ДЕННА'!Q20</f>
        <v>0</v>
      </c>
      <c r="R20" s="419">
        <f>'ПЛАН НАВЧАЛЬНОГО ПРОЦЕСУ ДЕННА'!R20</f>
        <v>0</v>
      </c>
      <c r="S20" s="488">
        <f>'ПЛАН НАВЧАЛЬНОГО ПРОЦЕСУ ДЕННА'!S20</f>
        <v>0</v>
      </c>
      <c r="T20" s="488">
        <f>'ПЛАН НАВЧАЛЬНОГО ПРОЦЕСУ ДЕННА'!T20</f>
        <v>0</v>
      </c>
      <c r="U20" s="488">
        <f>'ПЛАН НАВЧАЛЬНОГО ПРОЦЕСУ ДЕННА'!U20</f>
        <v>0</v>
      </c>
      <c r="V20" s="488">
        <f>'ПЛАН НАВЧАЛЬНОГО ПРОЦЕСУ ДЕННА'!V20</f>
        <v>0</v>
      </c>
      <c r="W20" s="488">
        <f>'ПЛАН НАВЧАЛЬНОГО ПРОЦЕСУ ДЕННА'!W20</f>
        <v>0</v>
      </c>
      <c r="X20" s="488">
        <f>'ПЛАН НАВЧАЛЬНОГО ПРОЦЕСУ ДЕННА'!X20</f>
        <v>0</v>
      </c>
      <c r="Y20" s="311">
        <f>'ПЛАН НАВЧАЛЬНОГО ПРОЦЕСУ ДЕННА'!Y20</f>
        <v>90</v>
      </c>
      <c r="Z20" s="147">
        <f t="shared" si="0"/>
        <v>3</v>
      </c>
      <c r="AA20" s="9">
        <f t="shared" si="13"/>
        <v>2</v>
      </c>
      <c r="AB20" s="9">
        <f t="shared" si="13"/>
        <v>0</v>
      </c>
      <c r="AC20" s="9">
        <f t="shared" si="13"/>
        <v>2</v>
      </c>
      <c r="AD20" s="9">
        <f t="shared" si="14"/>
        <v>86</v>
      </c>
      <c r="AE20" s="375">
        <f>IF('ПЛАН НАВЧАЛЬНОГО ПРОЦЕСУ ДЕННА'!AE20&gt;0,IF(ROUND('ПЛАН НАВЧАЛЬНОГО ПРОЦЕСУ ДЕННА'!AE20*$BX$4,0)&gt;0,ROUND('ПЛАН НАВЧАЛЬНОГО ПРОЦЕСУ ДЕННА'!AE20*$BX$4,0)*2,2),0)</f>
        <v>2</v>
      </c>
      <c r="AF20" s="375">
        <f>IF('ПЛАН НАВЧАЛЬНОГО ПРОЦЕСУ ДЕННА'!AF20&gt;0,IF(ROUND('ПЛАН НАВЧАЛЬНОГО ПРОЦЕСУ ДЕННА'!AF20*$BX$4,0)&gt;0,ROUND('ПЛАН НАВЧАЛЬНОГО ПРОЦЕСУ ДЕННА'!AF20*$BX$4,0)*2,2),0)</f>
        <v>0</v>
      </c>
      <c r="AG20" s="375">
        <f>IF('ПЛАН НАВЧАЛЬНОГО ПРОЦЕСУ ДЕННА'!AG20&gt;0,IF(ROUND('ПЛАН НАВЧАЛЬНОГО ПРОЦЕСУ ДЕННА'!AG20*$BX$4,0)&gt;0,ROUND('ПЛАН НАВЧАЛЬНОГО ПРОЦЕСУ ДЕННА'!AG20*$BX$4,0)*2,2),0)</f>
        <v>2</v>
      </c>
      <c r="AH20" s="70">
        <f>'ПЛАН НАВЧАЛЬНОГО ПРОЦЕСУ ДЕННА'!AH20</f>
        <v>3</v>
      </c>
      <c r="AI20" s="375">
        <f>IF('ПЛАН НАВЧАЛЬНОГО ПРОЦЕСУ ДЕННА'!AI20&gt;0,IF(ROUND('ПЛАН НАВЧАЛЬНОГО ПРОЦЕСУ ДЕННА'!AI20*$BX$4,0)&gt;0,ROUND('ПЛАН НАВЧАЛЬНОГО ПРОЦЕСУ ДЕННА'!AI20*$BX$4,0)*2,2),0)</f>
        <v>0</v>
      </c>
      <c r="AJ20" s="375">
        <f>IF('ПЛАН НАВЧАЛЬНОГО ПРОЦЕСУ ДЕННА'!AJ20&gt;0,IF(ROUND('ПЛАН НАВЧАЛЬНОГО ПРОЦЕСУ ДЕННА'!AJ20*$BX$4,0)&gt;0,ROUND('ПЛАН НАВЧАЛЬНОГО ПРОЦЕСУ ДЕННА'!AJ20*$BX$4,0)*2,2),0)</f>
        <v>0</v>
      </c>
      <c r="AK20" s="375">
        <f>IF('ПЛАН НАВЧАЛЬНОГО ПРОЦЕСУ ДЕННА'!AK20&gt;0,IF(ROUND('ПЛАН НАВЧАЛЬНОГО ПРОЦЕСУ ДЕННА'!AK20*$BX$4,0)&gt;0,ROUND('ПЛАН НАВЧАЛЬНОГО ПРОЦЕСУ ДЕННА'!AK20*$BX$4,0)*2,2),0)</f>
        <v>0</v>
      </c>
      <c r="AL20" s="70">
        <f>'ПЛАН НАВЧАЛЬНОГО ПРОЦЕСУ ДЕННА'!AL20</f>
        <v>0</v>
      </c>
      <c r="AM20" s="375">
        <f>IF('ПЛАН НАВЧАЛЬНОГО ПРОЦЕСУ ДЕННА'!AM20&gt;0,IF(ROUND('ПЛАН НАВЧАЛЬНОГО ПРОЦЕСУ ДЕННА'!AM20*$BX$4,0)&gt;0,ROUND('ПЛАН НАВЧАЛЬНОГО ПРОЦЕСУ ДЕННА'!AM20*$BX$4,0)*2,2),0)</f>
        <v>0</v>
      </c>
      <c r="AN20" s="375">
        <f>IF('ПЛАН НАВЧАЛЬНОГО ПРОЦЕСУ ДЕННА'!AN20&gt;0,IF(ROUND('ПЛАН НАВЧАЛЬНОГО ПРОЦЕСУ ДЕННА'!AN20*$BX$4,0)&gt;0,ROUND('ПЛАН НАВЧАЛЬНОГО ПРОЦЕСУ ДЕННА'!AN20*$BX$4,0)*2,2),0)</f>
        <v>0</v>
      </c>
      <c r="AO20" s="375">
        <f>IF('ПЛАН НАВЧАЛЬНОГО ПРОЦЕСУ ДЕННА'!AO20&gt;0,IF(ROUND('ПЛАН НАВЧАЛЬНОГО ПРОЦЕСУ ДЕННА'!AO20*$BX$4,0)&gt;0,ROUND('ПЛАН НАВЧАЛЬНОГО ПРОЦЕСУ ДЕННА'!AO20*$BX$4,0)*2,2),0)</f>
        <v>0</v>
      </c>
      <c r="AP20" s="70">
        <f>'ПЛАН НАВЧАЛЬНОГО ПРОЦЕСУ ДЕННА'!AP20</f>
        <v>0</v>
      </c>
      <c r="AQ20" s="375">
        <f>IF('ПЛАН НАВЧАЛЬНОГО ПРОЦЕСУ ДЕННА'!AQ20&gt;0,IF(ROUND('ПЛАН НАВЧАЛЬНОГО ПРОЦЕСУ ДЕННА'!AQ20*$BX$4,0)&gt;0,ROUND('ПЛАН НАВЧАЛЬНОГО ПРОЦЕСУ ДЕННА'!AQ20*$BX$4,0)*2,2),0)</f>
        <v>0</v>
      </c>
      <c r="AR20" s="375">
        <f>IF('ПЛАН НАВЧАЛЬНОГО ПРОЦЕСУ ДЕННА'!AR20&gt;0,IF(ROUND('ПЛАН НАВЧАЛЬНОГО ПРОЦЕСУ ДЕННА'!AR20*$BX$4,0)&gt;0,ROUND('ПЛАН НАВЧАЛЬНОГО ПРОЦЕСУ ДЕННА'!AR20*$BX$4,0)*2,2),0)</f>
        <v>0</v>
      </c>
      <c r="AS20" s="375">
        <f>IF('ПЛАН НАВЧАЛЬНОГО ПРОЦЕСУ ДЕННА'!AS20&gt;0,IF(ROUND('ПЛАН НАВЧАЛЬНОГО ПРОЦЕСУ ДЕННА'!AS20*$BX$4,0)&gt;0,ROUND('ПЛАН НАВЧАЛЬНОГО ПРОЦЕСУ ДЕННА'!AS20*$BX$4,0)*2,2),0)</f>
        <v>0</v>
      </c>
      <c r="AT20" s="70">
        <f>'ПЛАН НАВЧАЛЬНОГО ПРОЦЕСУ ДЕННА'!AT20</f>
        <v>0</v>
      </c>
      <c r="AU20" s="375">
        <f>IF('ПЛАН НАВЧАЛЬНОГО ПРОЦЕСУ ДЕННА'!AU20&gt;0,IF(ROUND('ПЛАН НАВЧАЛЬНОГО ПРОЦЕСУ ДЕННА'!AU20*$BX$4,0)&gt;0,ROUND('ПЛАН НАВЧАЛЬНОГО ПРОЦЕСУ ДЕННА'!AU20*$BX$4,0)*2,2),0)</f>
        <v>0</v>
      </c>
      <c r="AV20" s="375">
        <f>IF('ПЛАН НАВЧАЛЬНОГО ПРОЦЕСУ ДЕННА'!AV20&gt;0,IF(ROUND('ПЛАН НАВЧАЛЬНОГО ПРОЦЕСУ ДЕННА'!AV20*$BX$4,0)&gt;0,ROUND('ПЛАН НАВЧАЛЬНОГО ПРОЦЕСУ ДЕННА'!AV20*$BX$4,0)*2,2),0)</f>
        <v>0</v>
      </c>
      <c r="AW20" s="375">
        <f>IF('ПЛАН НАВЧАЛЬНОГО ПРОЦЕСУ ДЕННА'!AW20&gt;0,IF(ROUND('ПЛАН НАВЧАЛЬНОГО ПРОЦЕСУ ДЕННА'!AW20*$BX$4,0)&gt;0,ROUND('ПЛАН НАВЧАЛЬНОГО ПРОЦЕСУ ДЕННА'!AW20*$BX$4,0)*2,2),0)</f>
        <v>0</v>
      </c>
      <c r="AX20" s="70">
        <f>'ПЛАН НАВЧАЛЬНОГО ПРОЦЕСУ ДЕННА'!AX20</f>
        <v>0</v>
      </c>
      <c r="AY20" s="375">
        <f>IF('ПЛАН НАВЧАЛЬНОГО ПРОЦЕСУ ДЕННА'!AY20&gt;0,IF(ROUND('ПЛАН НАВЧАЛЬНОГО ПРОЦЕСУ ДЕННА'!AY20*$BX$4,0)&gt;0,ROUND('ПЛАН НАВЧАЛЬНОГО ПРОЦЕСУ ДЕННА'!AY20*$BX$4,0)*2,2),0)</f>
        <v>0</v>
      </c>
      <c r="AZ20" s="375">
        <f>IF('ПЛАН НАВЧАЛЬНОГО ПРОЦЕСУ ДЕННА'!AZ20&gt;0,IF(ROUND('ПЛАН НАВЧАЛЬНОГО ПРОЦЕСУ ДЕННА'!AZ20*$BX$4,0)&gt;0,ROUND('ПЛАН НАВЧАЛЬНОГО ПРОЦЕСУ ДЕННА'!AZ20*$BX$4,0)*2,2),0)</f>
        <v>0</v>
      </c>
      <c r="BA20" s="375">
        <f>IF('ПЛАН НАВЧАЛЬНОГО ПРОЦЕСУ ДЕННА'!BA20&gt;0,IF(ROUND('ПЛАН НАВЧАЛЬНОГО ПРОЦЕСУ ДЕННА'!BA20*$BX$4,0)&gt;0,ROUND('ПЛАН НАВЧАЛЬНОГО ПРОЦЕСУ ДЕННА'!BA20*$BX$4,0)*2,2),0)</f>
        <v>0</v>
      </c>
      <c r="BB20" s="70">
        <f>'ПЛАН НАВЧАЛЬНОГО ПРОЦЕСУ ДЕННА'!BB20</f>
        <v>0</v>
      </c>
      <c r="BC20" s="375">
        <f>IF('ПЛАН НАВЧАЛЬНОГО ПРОЦЕСУ ДЕННА'!BC20&gt;0,IF(ROUND('ПЛАН НАВЧАЛЬНОГО ПРОЦЕСУ ДЕННА'!BC20*$BX$4,0)&gt;0,ROUND('ПЛАН НАВЧАЛЬНОГО ПРОЦЕСУ ДЕННА'!BC20*$BX$4,0)*2,2),0)</f>
        <v>0</v>
      </c>
      <c r="BD20" s="375">
        <f>IF('ПЛАН НАВЧАЛЬНОГО ПРОЦЕСУ ДЕННА'!BD20&gt;0,IF(ROUND('ПЛАН НАВЧАЛЬНОГО ПРОЦЕСУ ДЕННА'!BD20*$BX$4,0)&gt;0,ROUND('ПЛАН НАВЧАЛЬНОГО ПРОЦЕСУ ДЕННА'!BD20*$BX$4,0)*2,2),0)</f>
        <v>0</v>
      </c>
      <c r="BE20" s="375">
        <f>IF('ПЛАН НАВЧАЛЬНОГО ПРОЦЕСУ ДЕННА'!BE20&gt;0,IF(ROUND('ПЛАН НАВЧАЛЬНОГО ПРОЦЕСУ ДЕННА'!BE20*$BX$4,0)&gt;0,ROUND('ПЛАН НАВЧАЛЬНОГО ПРОЦЕСУ ДЕННА'!BE20*$BX$4,0)*2,2),0)</f>
        <v>0</v>
      </c>
      <c r="BF20" s="70">
        <f>'ПЛАН НАВЧАЛЬНОГО ПРОЦЕСУ ДЕННА'!BF20</f>
        <v>0</v>
      </c>
      <c r="BG20" s="375">
        <f>IF('ПЛАН НАВЧАЛЬНОГО ПРОЦЕСУ ДЕННА'!BG20&gt;0,IF(ROUND('ПЛАН НАВЧАЛЬНОГО ПРОЦЕСУ ДЕННА'!BG20*$BX$4,0)&gt;0,ROUND('ПЛАН НАВЧАЛЬНОГО ПРОЦЕСУ ДЕННА'!BG20*$BX$4,0)*2,2),0)</f>
        <v>0</v>
      </c>
      <c r="BH20" s="375">
        <f>IF('ПЛАН НАВЧАЛЬНОГО ПРОЦЕСУ ДЕННА'!BH20&gt;0,IF(ROUND('ПЛАН НАВЧАЛЬНОГО ПРОЦЕСУ ДЕННА'!BH20*$BX$4,0)&gt;0,ROUND('ПЛАН НАВЧАЛЬНОГО ПРОЦЕСУ ДЕННА'!BH20*$BX$4,0)*2,2),0)</f>
        <v>0</v>
      </c>
      <c r="BI20" s="375">
        <f>IF('ПЛАН НАВЧАЛЬНОГО ПРОЦЕСУ ДЕННА'!BI20&gt;0,IF(ROUND('ПЛАН НАВЧАЛЬНОГО ПРОЦЕСУ ДЕННА'!BI20*$BX$4,0)&gt;0,ROUND('ПЛАН НАВЧАЛЬНОГО ПРОЦЕСУ ДЕННА'!BI20*$BX$4,0)*2,2),0)</f>
        <v>0</v>
      </c>
      <c r="BJ20" s="70">
        <f>'ПЛАН НАВЧАЛЬНОГО ПРОЦЕСУ ДЕННА'!BJ20</f>
        <v>0</v>
      </c>
      <c r="BK20" s="63">
        <f t="shared" si="1"/>
        <v>0.9555555555555556</v>
      </c>
      <c r="BL20" s="127" t="str">
        <f t="shared" si="2"/>
        <v/>
      </c>
      <c r="BM20" s="14">
        <f t="shared" si="29"/>
        <v>3</v>
      </c>
      <c r="BN20" s="14">
        <f t="shared" si="3"/>
        <v>0</v>
      </c>
      <c r="BO20" s="14">
        <f t="shared" si="3"/>
        <v>0</v>
      </c>
      <c r="BP20" s="14">
        <f t="shared" si="3"/>
        <v>0</v>
      </c>
      <c r="BQ20" s="14">
        <f t="shared" si="3"/>
        <v>0</v>
      </c>
      <c r="BR20" s="14">
        <f t="shared" si="3"/>
        <v>0</v>
      </c>
      <c r="BS20" s="14">
        <f t="shared" si="3"/>
        <v>0</v>
      </c>
      <c r="BT20" s="14">
        <f t="shared" si="3"/>
        <v>0</v>
      </c>
      <c r="BU20" s="92">
        <f t="shared" si="15"/>
        <v>3</v>
      </c>
      <c r="BX20" s="14">
        <f t="shared" si="30"/>
        <v>3</v>
      </c>
      <c r="BY20" s="14">
        <f t="shared" si="31"/>
        <v>0</v>
      </c>
      <c r="BZ20" s="14">
        <f t="shared" si="32"/>
        <v>0</v>
      </c>
      <c r="CA20" s="14">
        <f t="shared" si="33"/>
        <v>0</v>
      </c>
      <c r="CB20" s="14">
        <f t="shared" si="34"/>
        <v>0</v>
      </c>
      <c r="CC20" s="14">
        <f t="shared" si="35"/>
        <v>0</v>
      </c>
      <c r="CD20" s="14">
        <f t="shared" si="36"/>
        <v>0</v>
      </c>
      <c r="CE20" s="14">
        <f t="shared" si="37"/>
        <v>0</v>
      </c>
      <c r="CF20" s="213">
        <f t="shared" si="16"/>
        <v>3</v>
      </c>
      <c r="CG20" s="313">
        <f>MAX(BX20:CE20)</f>
        <v>3</v>
      </c>
      <c r="CI20" s="314">
        <f t="shared" si="18"/>
        <v>0</v>
      </c>
      <c r="CJ20" s="314">
        <f t="shared" si="19"/>
        <v>0</v>
      </c>
      <c r="CK20" s="314">
        <f t="shared" si="20"/>
        <v>0</v>
      </c>
      <c r="CL20" s="314">
        <f t="shared" si="21"/>
        <v>0</v>
      </c>
      <c r="CM20" s="314">
        <f t="shared" si="22"/>
        <v>0</v>
      </c>
      <c r="CN20" s="314">
        <f t="shared" si="23"/>
        <v>0</v>
      </c>
      <c r="CO20" s="314">
        <f t="shared" si="24"/>
        <v>0</v>
      </c>
      <c r="CP20" s="314">
        <f t="shared" si="25"/>
        <v>0</v>
      </c>
      <c r="CQ20" s="315">
        <f t="shared" si="26"/>
        <v>0</v>
      </c>
      <c r="CR20" s="314">
        <f t="shared" si="4"/>
        <v>1</v>
      </c>
      <c r="CS20" s="314">
        <f t="shared" si="5"/>
        <v>0</v>
      </c>
      <c r="CT20" s="316">
        <f t="shared" si="6"/>
        <v>0</v>
      </c>
      <c r="CU20" s="314">
        <f t="shared" si="7"/>
        <v>0</v>
      </c>
      <c r="CV20" s="314">
        <f t="shared" si="8"/>
        <v>0</v>
      </c>
      <c r="CW20" s="314">
        <f t="shared" si="9"/>
        <v>0</v>
      </c>
      <c r="CX20" s="314">
        <f t="shared" si="10"/>
        <v>0</v>
      </c>
      <c r="CY20" s="314">
        <f t="shared" si="11"/>
        <v>0</v>
      </c>
      <c r="CZ20" s="317">
        <f t="shared" si="27"/>
        <v>1</v>
      </c>
      <c r="DD20" s="318">
        <f>SUM($AE20:$AG20)+SUM($AI20:$AK20)+SUM($AM20:AO20)+SUM($AQ20:AS20)+SUM($AU20:AW20)+SUM($AY20:BA20)+SUM($BC20:BE20)+SUM($BG20:BI20)</f>
        <v>4</v>
      </c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X20" s="318">
        <f t="shared" si="28"/>
        <v>0</v>
      </c>
      <c r="DY20" s="318">
        <f t="shared" si="28"/>
        <v>0</v>
      </c>
      <c r="DZ20" s="318">
        <f t="shared" si="28"/>
        <v>0</v>
      </c>
      <c r="EA20" s="318">
        <f t="shared" si="28"/>
        <v>0</v>
      </c>
      <c r="EB20" s="318">
        <f t="shared" si="28"/>
        <v>0</v>
      </c>
      <c r="EC20" s="318">
        <f t="shared" si="28"/>
        <v>0</v>
      </c>
      <c r="ED20" s="318">
        <f t="shared" si="28"/>
        <v>0</v>
      </c>
      <c r="EE20" s="318">
        <f t="shared" si="28"/>
        <v>0</v>
      </c>
    </row>
    <row r="21" spans="1:135" s="19" customFormat="1" ht="19.2" customHeight="1" x14ac:dyDescent="0.25">
      <c r="A21" s="22" t="str">
        <f>'ПЛАН НАВЧАЛЬНОГО ПРОЦЕСУ ДЕННА'!A21</f>
        <v>1.1.07</v>
      </c>
      <c r="B21" s="415" t="str">
        <f>'ПЛАН НАВЧАЛЬНОГО ПРОЦЕСУ ДЕННА'!B21</f>
        <v>Психологія ділового спілкування</v>
      </c>
      <c r="C21" s="481" t="str">
        <f>'ПЛАН НАВЧАЛЬНОГО ПРОЦЕСУ ДЕННА'!C21</f>
        <v>ПС, ППСР</v>
      </c>
      <c r="D21" s="308">
        <f>'ПЛАН НАВЧАЛЬНОГО ПРОЦЕСУ ДЕННА'!D21</f>
        <v>0</v>
      </c>
      <c r="E21" s="309">
        <f>'ПЛАН НАВЧАЛЬНОГО ПРОЦЕСУ ДЕННА'!E21</f>
        <v>0</v>
      </c>
      <c r="F21" s="309">
        <f>'ПЛАН НАВЧАЛЬНОГО ПРОЦЕСУ ДЕННА'!F21</f>
        <v>0</v>
      </c>
      <c r="G21" s="310">
        <f>'ПЛАН НАВЧАЛЬНОГО ПРОЦЕСУ ДЕННА'!G21</f>
        <v>0</v>
      </c>
      <c r="H21" s="308">
        <f>'ПЛАН НАВЧАЛЬНОГО ПРОЦЕСУ ДЕННА'!H21</f>
        <v>5</v>
      </c>
      <c r="I21" s="309">
        <f>'ПЛАН НАВЧАЛЬНОГО ПРОЦЕСУ ДЕННА'!I21</f>
        <v>0</v>
      </c>
      <c r="J21" s="309">
        <f>'ПЛАН НАВЧАЛЬНОГО ПРОЦЕСУ ДЕННА'!J21</f>
        <v>0</v>
      </c>
      <c r="K21" s="309">
        <f>'ПЛАН НАВЧАЛЬНОГО ПРОЦЕСУ ДЕННА'!K21</f>
        <v>0</v>
      </c>
      <c r="L21" s="309">
        <f>'ПЛАН НАВЧАЛЬНОГО ПРОЦЕСУ ДЕННА'!L21</f>
        <v>0</v>
      </c>
      <c r="M21" s="309">
        <f>'ПЛАН НАВЧАЛЬНОГО ПРОЦЕСУ ДЕННА'!M21</f>
        <v>0</v>
      </c>
      <c r="N21" s="309">
        <f>'ПЛАН НАВЧАЛЬНОГО ПРОЦЕСУ ДЕННА'!N21</f>
        <v>0</v>
      </c>
      <c r="O21" s="309">
        <f>'ПЛАН НАВЧАЛЬНОГО ПРОЦЕСУ ДЕННА'!O21</f>
        <v>0</v>
      </c>
      <c r="P21" s="274">
        <f>'ПЛАН НАВЧАЛЬНОГО ПРОЦЕСУ ДЕННА'!P21</f>
        <v>0</v>
      </c>
      <c r="Q21" s="274">
        <f>'ПЛАН НАВЧАЛЬНОГО ПРОЦЕСУ ДЕННА'!Q21</f>
        <v>0</v>
      </c>
      <c r="R21" s="419">
        <f>'ПЛАН НАВЧАЛЬНОГО ПРОЦЕСУ ДЕННА'!R21</f>
        <v>0</v>
      </c>
      <c r="S21" s="488">
        <f>'ПЛАН НАВЧАЛЬНОГО ПРОЦЕСУ ДЕННА'!S21</f>
        <v>0</v>
      </c>
      <c r="T21" s="488">
        <f>'ПЛАН НАВЧАЛЬНОГО ПРОЦЕСУ ДЕННА'!T21</f>
        <v>0</v>
      </c>
      <c r="U21" s="488">
        <f>'ПЛАН НАВЧАЛЬНОГО ПРОЦЕСУ ДЕННА'!U21</f>
        <v>0</v>
      </c>
      <c r="V21" s="488">
        <f>'ПЛАН НАВЧАЛЬНОГО ПРОЦЕСУ ДЕННА'!V21</f>
        <v>0</v>
      </c>
      <c r="W21" s="488">
        <f>'ПЛАН НАВЧАЛЬНОГО ПРОЦЕСУ ДЕННА'!W21</f>
        <v>0</v>
      </c>
      <c r="X21" s="488">
        <f>'ПЛАН НАВЧАЛЬНОГО ПРОЦЕСУ ДЕННА'!X21</f>
        <v>0</v>
      </c>
      <c r="Y21" s="311">
        <f>'ПЛАН НАВЧАЛЬНОГО ПРОЦЕСУ ДЕННА'!Y21</f>
        <v>90</v>
      </c>
      <c r="Z21" s="147">
        <f t="shared" si="0"/>
        <v>3</v>
      </c>
      <c r="AA21" s="9">
        <f t="shared" si="13"/>
        <v>2</v>
      </c>
      <c r="AB21" s="9">
        <f t="shared" si="13"/>
        <v>0</v>
      </c>
      <c r="AC21" s="9">
        <f t="shared" si="13"/>
        <v>2</v>
      </c>
      <c r="AD21" s="9">
        <f t="shared" si="14"/>
        <v>86</v>
      </c>
      <c r="AE21" s="375">
        <f>IF('ПЛАН НАВЧАЛЬНОГО ПРОЦЕСУ ДЕННА'!AE21&gt;0,IF(ROUND('ПЛАН НАВЧАЛЬНОГО ПРОЦЕСУ ДЕННА'!AE21*$BX$4,0)&gt;0,ROUND('ПЛАН НАВЧАЛЬНОГО ПРОЦЕСУ ДЕННА'!AE21*$BX$4,0)*2,2),0)</f>
        <v>0</v>
      </c>
      <c r="AF21" s="375">
        <f>IF('ПЛАН НАВЧАЛЬНОГО ПРОЦЕСУ ДЕННА'!AF21&gt;0,IF(ROUND('ПЛАН НАВЧАЛЬНОГО ПРОЦЕСУ ДЕННА'!AF21*$BX$4,0)&gt;0,ROUND('ПЛАН НАВЧАЛЬНОГО ПРОЦЕСУ ДЕННА'!AF21*$BX$4,0)*2,2),0)</f>
        <v>0</v>
      </c>
      <c r="AG21" s="375">
        <f>IF('ПЛАН НАВЧАЛЬНОГО ПРОЦЕСУ ДЕННА'!AG21&gt;0,IF(ROUND('ПЛАН НАВЧАЛЬНОГО ПРОЦЕСУ ДЕННА'!AG21*$BX$4,0)&gt;0,ROUND('ПЛАН НАВЧАЛЬНОГО ПРОЦЕСУ ДЕННА'!AG21*$BX$4,0)*2,2),0)</f>
        <v>0</v>
      </c>
      <c r="AH21" s="70">
        <f>'ПЛАН НАВЧАЛЬНОГО ПРОЦЕСУ ДЕННА'!AH21</f>
        <v>0</v>
      </c>
      <c r="AI21" s="375">
        <f>IF('ПЛАН НАВЧАЛЬНОГО ПРОЦЕСУ ДЕННА'!AI21&gt;0,IF(ROUND('ПЛАН НАВЧАЛЬНОГО ПРОЦЕСУ ДЕННА'!AI21*$BX$4,0)&gt;0,ROUND('ПЛАН НАВЧАЛЬНОГО ПРОЦЕСУ ДЕННА'!AI21*$BX$4,0)*2,2),0)</f>
        <v>0</v>
      </c>
      <c r="AJ21" s="375">
        <f>IF('ПЛАН НАВЧАЛЬНОГО ПРОЦЕСУ ДЕННА'!AJ21&gt;0,IF(ROUND('ПЛАН НАВЧАЛЬНОГО ПРОЦЕСУ ДЕННА'!AJ21*$BX$4,0)&gt;0,ROUND('ПЛАН НАВЧАЛЬНОГО ПРОЦЕСУ ДЕННА'!AJ21*$BX$4,0)*2,2),0)</f>
        <v>0</v>
      </c>
      <c r="AK21" s="375">
        <f>IF('ПЛАН НАВЧАЛЬНОГО ПРОЦЕСУ ДЕННА'!AK21&gt;0,IF(ROUND('ПЛАН НАВЧАЛЬНОГО ПРОЦЕСУ ДЕННА'!AK21*$BX$4,0)&gt;0,ROUND('ПЛАН НАВЧАЛЬНОГО ПРОЦЕСУ ДЕННА'!AK21*$BX$4,0)*2,2),0)</f>
        <v>0</v>
      </c>
      <c r="AL21" s="70">
        <f>'ПЛАН НАВЧАЛЬНОГО ПРОЦЕСУ ДЕННА'!AL21</f>
        <v>0</v>
      </c>
      <c r="AM21" s="375">
        <f>IF('ПЛАН НАВЧАЛЬНОГО ПРОЦЕСУ ДЕННА'!AM21&gt;0,IF(ROUND('ПЛАН НАВЧАЛЬНОГО ПРОЦЕСУ ДЕННА'!AM21*$BX$4,0)&gt;0,ROUND('ПЛАН НАВЧАЛЬНОГО ПРОЦЕСУ ДЕННА'!AM21*$BX$4,0)*2,2),0)</f>
        <v>0</v>
      </c>
      <c r="AN21" s="375">
        <f>IF('ПЛАН НАВЧАЛЬНОГО ПРОЦЕСУ ДЕННА'!AN21&gt;0,IF(ROUND('ПЛАН НАВЧАЛЬНОГО ПРОЦЕСУ ДЕННА'!AN21*$BX$4,0)&gt;0,ROUND('ПЛАН НАВЧАЛЬНОГО ПРОЦЕСУ ДЕННА'!AN21*$BX$4,0)*2,2),0)</f>
        <v>0</v>
      </c>
      <c r="AO21" s="375">
        <f>IF('ПЛАН НАВЧАЛЬНОГО ПРОЦЕСУ ДЕННА'!AO21&gt;0,IF(ROUND('ПЛАН НАВЧАЛЬНОГО ПРОЦЕСУ ДЕННА'!AO21*$BX$4,0)&gt;0,ROUND('ПЛАН НАВЧАЛЬНОГО ПРОЦЕСУ ДЕННА'!AO21*$BX$4,0)*2,2),0)</f>
        <v>0</v>
      </c>
      <c r="AP21" s="70">
        <f>'ПЛАН НАВЧАЛЬНОГО ПРОЦЕСУ ДЕННА'!AP21</f>
        <v>0</v>
      </c>
      <c r="AQ21" s="375">
        <f>IF('ПЛАН НАВЧАЛЬНОГО ПРОЦЕСУ ДЕННА'!AQ21&gt;0,IF(ROUND('ПЛАН НАВЧАЛЬНОГО ПРОЦЕСУ ДЕННА'!AQ21*$BX$4,0)&gt;0,ROUND('ПЛАН НАВЧАЛЬНОГО ПРОЦЕСУ ДЕННА'!AQ21*$BX$4,0)*2,2),0)</f>
        <v>0</v>
      </c>
      <c r="AR21" s="375">
        <f>IF('ПЛАН НАВЧАЛЬНОГО ПРОЦЕСУ ДЕННА'!AR21&gt;0,IF(ROUND('ПЛАН НАВЧАЛЬНОГО ПРОЦЕСУ ДЕННА'!AR21*$BX$4,0)&gt;0,ROUND('ПЛАН НАВЧАЛЬНОГО ПРОЦЕСУ ДЕННА'!AR21*$BX$4,0)*2,2),0)</f>
        <v>0</v>
      </c>
      <c r="AS21" s="375">
        <f>IF('ПЛАН НАВЧАЛЬНОГО ПРОЦЕСУ ДЕННА'!AS21&gt;0,IF(ROUND('ПЛАН НАВЧАЛЬНОГО ПРОЦЕСУ ДЕННА'!AS21*$BX$4,0)&gt;0,ROUND('ПЛАН НАВЧАЛЬНОГО ПРОЦЕСУ ДЕННА'!AS21*$BX$4,0)*2,2),0)</f>
        <v>0</v>
      </c>
      <c r="AT21" s="70">
        <f>'ПЛАН НАВЧАЛЬНОГО ПРОЦЕСУ ДЕННА'!AT21</f>
        <v>0</v>
      </c>
      <c r="AU21" s="375">
        <f>IF('ПЛАН НАВЧАЛЬНОГО ПРОЦЕСУ ДЕННА'!AU21&gt;0,IF(ROUND('ПЛАН НАВЧАЛЬНОГО ПРОЦЕСУ ДЕННА'!AU21*$BX$4,0)&gt;0,ROUND('ПЛАН НАВЧАЛЬНОГО ПРОЦЕСУ ДЕННА'!AU21*$BX$4,0)*2,2),0)</f>
        <v>2</v>
      </c>
      <c r="AV21" s="375">
        <f>IF('ПЛАН НАВЧАЛЬНОГО ПРОЦЕСУ ДЕННА'!AV21&gt;0,IF(ROUND('ПЛАН НАВЧАЛЬНОГО ПРОЦЕСУ ДЕННА'!AV21*$BX$4,0)&gt;0,ROUND('ПЛАН НАВЧАЛЬНОГО ПРОЦЕСУ ДЕННА'!AV21*$BX$4,0)*2,2),0)</f>
        <v>0</v>
      </c>
      <c r="AW21" s="375">
        <f>IF('ПЛАН НАВЧАЛЬНОГО ПРОЦЕСУ ДЕННА'!AW21&gt;0,IF(ROUND('ПЛАН НАВЧАЛЬНОГО ПРОЦЕСУ ДЕННА'!AW21*$BX$4,0)&gt;0,ROUND('ПЛАН НАВЧАЛЬНОГО ПРОЦЕСУ ДЕННА'!AW21*$BX$4,0)*2,2),0)</f>
        <v>2</v>
      </c>
      <c r="AX21" s="70">
        <f>'ПЛАН НАВЧАЛЬНОГО ПРОЦЕСУ ДЕННА'!AX21</f>
        <v>3</v>
      </c>
      <c r="AY21" s="375">
        <f>IF('ПЛАН НАВЧАЛЬНОГО ПРОЦЕСУ ДЕННА'!AY21&gt;0,IF(ROUND('ПЛАН НАВЧАЛЬНОГО ПРОЦЕСУ ДЕННА'!AY21*$BX$4,0)&gt;0,ROUND('ПЛАН НАВЧАЛЬНОГО ПРОЦЕСУ ДЕННА'!AY21*$BX$4,0)*2,2),0)</f>
        <v>0</v>
      </c>
      <c r="AZ21" s="375">
        <f>IF('ПЛАН НАВЧАЛЬНОГО ПРОЦЕСУ ДЕННА'!AZ21&gt;0,IF(ROUND('ПЛАН НАВЧАЛЬНОГО ПРОЦЕСУ ДЕННА'!AZ21*$BX$4,0)&gt;0,ROUND('ПЛАН НАВЧАЛЬНОГО ПРОЦЕСУ ДЕННА'!AZ21*$BX$4,0)*2,2),0)</f>
        <v>0</v>
      </c>
      <c r="BA21" s="375">
        <f>IF('ПЛАН НАВЧАЛЬНОГО ПРОЦЕСУ ДЕННА'!BA21&gt;0,IF(ROUND('ПЛАН НАВЧАЛЬНОГО ПРОЦЕСУ ДЕННА'!BA21*$BX$4,0)&gt;0,ROUND('ПЛАН НАВЧАЛЬНОГО ПРОЦЕСУ ДЕННА'!BA21*$BX$4,0)*2,2),0)</f>
        <v>0</v>
      </c>
      <c r="BB21" s="70">
        <f>'ПЛАН НАВЧАЛЬНОГО ПРОЦЕСУ ДЕННА'!BB21</f>
        <v>0</v>
      </c>
      <c r="BC21" s="375">
        <f>IF('ПЛАН НАВЧАЛЬНОГО ПРОЦЕСУ ДЕННА'!BC21&gt;0,IF(ROUND('ПЛАН НАВЧАЛЬНОГО ПРОЦЕСУ ДЕННА'!BC21*$BX$4,0)&gt;0,ROUND('ПЛАН НАВЧАЛЬНОГО ПРОЦЕСУ ДЕННА'!BC21*$BX$4,0)*2,2),0)</f>
        <v>0</v>
      </c>
      <c r="BD21" s="375">
        <f>IF('ПЛАН НАВЧАЛЬНОГО ПРОЦЕСУ ДЕННА'!BD21&gt;0,IF(ROUND('ПЛАН НАВЧАЛЬНОГО ПРОЦЕСУ ДЕННА'!BD21*$BX$4,0)&gt;0,ROUND('ПЛАН НАВЧАЛЬНОГО ПРОЦЕСУ ДЕННА'!BD21*$BX$4,0)*2,2),0)</f>
        <v>0</v>
      </c>
      <c r="BE21" s="375">
        <f>IF('ПЛАН НАВЧАЛЬНОГО ПРОЦЕСУ ДЕННА'!BE21&gt;0,IF(ROUND('ПЛАН НАВЧАЛЬНОГО ПРОЦЕСУ ДЕННА'!BE21*$BX$4,0)&gt;0,ROUND('ПЛАН НАВЧАЛЬНОГО ПРОЦЕСУ ДЕННА'!BE21*$BX$4,0)*2,2),0)</f>
        <v>0</v>
      </c>
      <c r="BF21" s="70">
        <f>'ПЛАН НАВЧАЛЬНОГО ПРОЦЕСУ ДЕННА'!BF21</f>
        <v>0</v>
      </c>
      <c r="BG21" s="375">
        <f>IF('ПЛАН НАВЧАЛЬНОГО ПРОЦЕСУ ДЕННА'!BG21&gt;0,IF(ROUND('ПЛАН НАВЧАЛЬНОГО ПРОЦЕСУ ДЕННА'!BG21*$BX$4,0)&gt;0,ROUND('ПЛАН НАВЧАЛЬНОГО ПРОЦЕСУ ДЕННА'!BG21*$BX$4,0)*2,2),0)</f>
        <v>0</v>
      </c>
      <c r="BH21" s="375">
        <f>IF('ПЛАН НАВЧАЛЬНОГО ПРОЦЕСУ ДЕННА'!BH21&gt;0,IF(ROUND('ПЛАН НАВЧАЛЬНОГО ПРОЦЕСУ ДЕННА'!BH21*$BX$4,0)&gt;0,ROUND('ПЛАН НАВЧАЛЬНОГО ПРОЦЕСУ ДЕННА'!BH21*$BX$4,0)*2,2),0)</f>
        <v>0</v>
      </c>
      <c r="BI21" s="375">
        <f>IF('ПЛАН НАВЧАЛЬНОГО ПРОЦЕСУ ДЕННА'!BI21&gt;0,IF(ROUND('ПЛАН НАВЧАЛЬНОГО ПРОЦЕСУ ДЕННА'!BI21*$BX$4,0)&gt;0,ROUND('ПЛАН НАВЧАЛЬНОГО ПРОЦЕСУ ДЕННА'!BI21*$BX$4,0)*2,2),0)</f>
        <v>0</v>
      </c>
      <c r="BJ21" s="70">
        <f>'ПЛАН НАВЧАЛЬНОГО ПРОЦЕСУ ДЕННА'!BJ21</f>
        <v>0</v>
      </c>
      <c r="BK21" s="63">
        <f t="shared" si="1"/>
        <v>0.9555555555555556</v>
      </c>
      <c r="BL21" s="127" t="str">
        <f t="shared" si="2"/>
        <v/>
      </c>
      <c r="BM21" s="14">
        <f t="shared" si="29"/>
        <v>0</v>
      </c>
      <c r="BN21" s="14">
        <f t="shared" si="3"/>
        <v>0</v>
      </c>
      <c r="BO21" s="14">
        <f t="shared" si="3"/>
        <v>0</v>
      </c>
      <c r="BP21" s="14">
        <f t="shared" si="3"/>
        <v>0</v>
      </c>
      <c r="BQ21" s="14">
        <f t="shared" si="3"/>
        <v>3</v>
      </c>
      <c r="BR21" s="14">
        <f t="shared" si="3"/>
        <v>0</v>
      </c>
      <c r="BS21" s="14">
        <f t="shared" si="3"/>
        <v>0</v>
      </c>
      <c r="BT21" s="14">
        <f t="shared" si="3"/>
        <v>0</v>
      </c>
      <c r="BU21" s="92">
        <f t="shared" si="15"/>
        <v>3</v>
      </c>
      <c r="BX21" s="14">
        <f t="shared" si="30"/>
        <v>0</v>
      </c>
      <c r="BY21" s="14">
        <f t="shared" si="31"/>
        <v>0</v>
      </c>
      <c r="BZ21" s="14">
        <f t="shared" si="32"/>
        <v>0</v>
      </c>
      <c r="CA21" s="14">
        <f t="shared" si="33"/>
        <v>0</v>
      </c>
      <c r="CB21" s="14">
        <f t="shared" si="34"/>
        <v>3</v>
      </c>
      <c r="CC21" s="14">
        <f t="shared" si="35"/>
        <v>0</v>
      </c>
      <c r="CD21" s="14">
        <f t="shared" si="36"/>
        <v>0</v>
      </c>
      <c r="CE21" s="14">
        <f t="shared" si="37"/>
        <v>0</v>
      </c>
      <c r="CF21" s="213">
        <f t="shared" si="16"/>
        <v>3</v>
      </c>
      <c r="CG21" s="313">
        <f t="shared" si="17"/>
        <v>3</v>
      </c>
      <c r="CI21" s="314">
        <f t="shared" si="18"/>
        <v>0</v>
      </c>
      <c r="CJ21" s="314">
        <f t="shared" si="19"/>
        <v>0</v>
      </c>
      <c r="CK21" s="314">
        <f t="shared" si="20"/>
        <v>0</v>
      </c>
      <c r="CL21" s="314">
        <f t="shared" si="21"/>
        <v>0</v>
      </c>
      <c r="CM21" s="314">
        <f t="shared" si="22"/>
        <v>0</v>
      </c>
      <c r="CN21" s="314">
        <f t="shared" si="23"/>
        <v>0</v>
      </c>
      <c r="CO21" s="314">
        <f t="shared" si="24"/>
        <v>0</v>
      </c>
      <c r="CP21" s="314">
        <f t="shared" si="25"/>
        <v>0</v>
      </c>
      <c r="CQ21" s="315">
        <f t="shared" si="26"/>
        <v>0</v>
      </c>
      <c r="CR21" s="314">
        <f t="shared" si="4"/>
        <v>0</v>
      </c>
      <c r="CS21" s="314">
        <f t="shared" si="5"/>
        <v>0</v>
      </c>
      <c r="CT21" s="316">
        <f t="shared" si="6"/>
        <v>0</v>
      </c>
      <c r="CU21" s="314">
        <f t="shared" si="7"/>
        <v>0</v>
      </c>
      <c r="CV21" s="314">
        <f t="shared" si="8"/>
        <v>1</v>
      </c>
      <c r="CW21" s="314">
        <f t="shared" si="9"/>
        <v>0</v>
      </c>
      <c r="CX21" s="314">
        <f t="shared" si="10"/>
        <v>0</v>
      </c>
      <c r="CY21" s="314">
        <f t="shared" si="11"/>
        <v>0</v>
      </c>
      <c r="CZ21" s="317">
        <f t="shared" si="27"/>
        <v>1</v>
      </c>
      <c r="DD21" s="318">
        <f>SUM($AE21:$AG21)+SUM($AI21:$AK21)+SUM($AM21:AO21)+SUM($AQ21:AS21)+SUM($AU21:AW21)+SUM($AY21:BA21)+SUM($BC21:BE21)+SUM($BG21:BI21)</f>
        <v>4</v>
      </c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X21" s="318">
        <f t="shared" si="28"/>
        <v>0</v>
      </c>
      <c r="DY21" s="318">
        <f t="shared" si="28"/>
        <v>0</v>
      </c>
      <c r="DZ21" s="318">
        <f t="shared" si="28"/>
        <v>0</v>
      </c>
      <c r="EA21" s="318">
        <f t="shared" si="28"/>
        <v>0</v>
      </c>
      <c r="EB21" s="318">
        <f t="shared" si="28"/>
        <v>0</v>
      </c>
      <c r="EC21" s="318">
        <f t="shared" si="28"/>
        <v>0</v>
      </c>
      <c r="ED21" s="318">
        <f t="shared" si="28"/>
        <v>0</v>
      </c>
      <c r="EE21" s="318">
        <f t="shared" si="28"/>
        <v>0</v>
      </c>
    </row>
    <row r="22" spans="1:135" s="19" customFormat="1" x14ac:dyDescent="0.25">
      <c r="A22" s="22" t="str">
        <f>'ПЛАН НАВЧАЛЬНОГО ПРОЦЕСУ ДЕННА'!A22</f>
        <v>1.1.08</v>
      </c>
      <c r="B22" s="415" t="str">
        <f>'ПЛАН НАВЧАЛЬНОГО ПРОЦЕСУ ДЕННА'!B22</f>
        <v>Управління проєктами</v>
      </c>
      <c r="C22" s="481" t="str">
        <f>'ПЛАН НАВЧАЛЬНОГО ПРОЦЕСУ ДЕННА'!C22</f>
        <v>ЕП</v>
      </c>
      <c r="D22" s="308">
        <f>'ПЛАН НАВЧАЛЬНОГО ПРОЦЕСУ ДЕННА'!D22</f>
        <v>0</v>
      </c>
      <c r="E22" s="309">
        <f>'ПЛАН НАВЧАЛЬНОГО ПРОЦЕСУ ДЕННА'!E22</f>
        <v>0</v>
      </c>
      <c r="F22" s="309">
        <f>'ПЛАН НАВЧАЛЬНОГО ПРОЦЕСУ ДЕННА'!F22</f>
        <v>0</v>
      </c>
      <c r="G22" s="310">
        <f>'ПЛАН НАВЧАЛЬНОГО ПРОЦЕСУ ДЕННА'!G22</f>
        <v>0</v>
      </c>
      <c r="H22" s="308">
        <f>'ПЛАН НАВЧАЛЬНОГО ПРОЦЕСУ ДЕННА'!H22</f>
        <v>6</v>
      </c>
      <c r="I22" s="309">
        <f>'ПЛАН НАВЧАЛЬНОГО ПРОЦЕСУ ДЕННА'!I22</f>
        <v>0</v>
      </c>
      <c r="J22" s="309">
        <f>'ПЛАН НАВЧАЛЬНОГО ПРОЦЕСУ ДЕННА'!J22</f>
        <v>0</v>
      </c>
      <c r="K22" s="309">
        <f>'ПЛАН НАВЧАЛЬНОГО ПРОЦЕСУ ДЕННА'!K22</f>
        <v>0</v>
      </c>
      <c r="L22" s="309">
        <f>'ПЛАН НАВЧАЛЬНОГО ПРОЦЕСУ ДЕННА'!L22</f>
        <v>0</v>
      </c>
      <c r="M22" s="309">
        <f>'ПЛАН НАВЧАЛЬНОГО ПРОЦЕСУ ДЕННА'!M22</f>
        <v>0</v>
      </c>
      <c r="N22" s="309">
        <f>'ПЛАН НАВЧАЛЬНОГО ПРОЦЕСУ ДЕННА'!N22</f>
        <v>0</v>
      </c>
      <c r="O22" s="309">
        <f>'ПЛАН НАВЧАЛЬНОГО ПРОЦЕСУ ДЕННА'!O22</f>
        <v>0</v>
      </c>
      <c r="P22" s="274">
        <f>'ПЛАН НАВЧАЛЬНОГО ПРОЦЕСУ ДЕННА'!P22</f>
        <v>0</v>
      </c>
      <c r="Q22" s="274">
        <f>'ПЛАН НАВЧАЛЬНОГО ПРОЦЕСУ ДЕННА'!Q22</f>
        <v>0</v>
      </c>
      <c r="R22" s="419">
        <f>'ПЛАН НАВЧАЛЬНОГО ПРОЦЕСУ ДЕННА'!R22</f>
        <v>0</v>
      </c>
      <c r="S22" s="488">
        <f>'ПЛАН НАВЧАЛЬНОГО ПРОЦЕСУ ДЕННА'!S22</f>
        <v>0</v>
      </c>
      <c r="T22" s="488">
        <f>'ПЛАН НАВЧАЛЬНОГО ПРОЦЕСУ ДЕННА'!T22</f>
        <v>0</v>
      </c>
      <c r="U22" s="488">
        <f>'ПЛАН НАВЧАЛЬНОГО ПРОЦЕСУ ДЕННА'!U22</f>
        <v>0</v>
      </c>
      <c r="V22" s="488">
        <f>'ПЛАН НАВЧАЛЬНОГО ПРОЦЕСУ ДЕННА'!V22</f>
        <v>0</v>
      </c>
      <c r="W22" s="488">
        <f>'ПЛАН НАВЧАЛЬНОГО ПРОЦЕСУ ДЕННА'!W22</f>
        <v>0</v>
      </c>
      <c r="X22" s="488">
        <f>'ПЛАН НАВЧАЛЬНОГО ПРОЦЕСУ ДЕННА'!X22</f>
        <v>0</v>
      </c>
      <c r="Y22" s="311">
        <f>'ПЛАН НАВЧАЛЬНОГО ПРОЦЕСУ ДЕННА'!Y22</f>
        <v>90</v>
      </c>
      <c r="Z22" s="147">
        <f t="shared" si="0"/>
        <v>3</v>
      </c>
      <c r="AA22" s="9">
        <f t="shared" si="13"/>
        <v>2</v>
      </c>
      <c r="AB22" s="9">
        <f t="shared" si="13"/>
        <v>0</v>
      </c>
      <c r="AC22" s="9">
        <f t="shared" si="13"/>
        <v>2</v>
      </c>
      <c r="AD22" s="9">
        <f t="shared" si="14"/>
        <v>86</v>
      </c>
      <c r="AE22" s="375">
        <f>IF('ПЛАН НАВЧАЛЬНОГО ПРОЦЕСУ ДЕННА'!AE22&gt;0,IF(ROUND('ПЛАН НАВЧАЛЬНОГО ПРОЦЕСУ ДЕННА'!AE22*$BX$4,0)&gt;0,ROUND('ПЛАН НАВЧАЛЬНОГО ПРОЦЕСУ ДЕННА'!AE22*$BX$4,0)*2,2),0)</f>
        <v>0</v>
      </c>
      <c r="AF22" s="375">
        <f>IF('ПЛАН НАВЧАЛЬНОГО ПРОЦЕСУ ДЕННА'!AF22&gt;0,IF(ROUND('ПЛАН НАВЧАЛЬНОГО ПРОЦЕСУ ДЕННА'!AF22*$BX$4,0)&gt;0,ROUND('ПЛАН НАВЧАЛЬНОГО ПРОЦЕСУ ДЕННА'!AF22*$BX$4,0)*2,2),0)</f>
        <v>0</v>
      </c>
      <c r="AG22" s="375">
        <f>IF('ПЛАН НАВЧАЛЬНОГО ПРОЦЕСУ ДЕННА'!AG22&gt;0,IF(ROUND('ПЛАН НАВЧАЛЬНОГО ПРОЦЕСУ ДЕННА'!AG22*$BX$4,0)&gt;0,ROUND('ПЛАН НАВЧАЛЬНОГО ПРОЦЕСУ ДЕННА'!AG22*$BX$4,0)*2,2),0)</f>
        <v>0</v>
      </c>
      <c r="AH22" s="70">
        <f>'ПЛАН НАВЧАЛЬНОГО ПРОЦЕСУ ДЕННА'!AH22</f>
        <v>0</v>
      </c>
      <c r="AI22" s="375">
        <f>IF('ПЛАН НАВЧАЛЬНОГО ПРОЦЕСУ ДЕННА'!AI22&gt;0,IF(ROUND('ПЛАН НАВЧАЛЬНОГО ПРОЦЕСУ ДЕННА'!AI22*$BX$4,0)&gt;0,ROUND('ПЛАН НАВЧАЛЬНОГО ПРОЦЕСУ ДЕННА'!AI22*$BX$4,0)*2,2),0)</f>
        <v>0</v>
      </c>
      <c r="AJ22" s="375">
        <f>IF('ПЛАН НАВЧАЛЬНОГО ПРОЦЕСУ ДЕННА'!AJ22&gt;0,IF(ROUND('ПЛАН НАВЧАЛЬНОГО ПРОЦЕСУ ДЕННА'!AJ22*$BX$4,0)&gt;0,ROUND('ПЛАН НАВЧАЛЬНОГО ПРОЦЕСУ ДЕННА'!AJ22*$BX$4,0)*2,2),0)</f>
        <v>0</v>
      </c>
      <c r="AK22" s="375">
        <f>IF('ПЛАН НАВЧАЛЬНОГО ПРОЦЕСУ ДЕННА'!AK22&gt;0,IF(ROUND('ПЛАН НАВЧАЛЬНОГО ПРОЦЕСУ ДЕННА'!AK22*$BX$4,0)&gt;0,ROUND('ПЛАН НАВЧАЛЬНОГО ПРОЦЕСУ ДЕННА'!AK22*$BX$4,0)*2,2),0)</f>
        <v>0</v>
      </c>
      <c r="AL22" s="70">
        <f>'ПЛАН НАВЧАЛЬНОГО ПРОЦЕСУ ДЕННА'!AL22</f>
        <v>0</v>
      </c>
      <c r="AM22" s="375">
        <f>IF('ПЛАН НАВЧАЛЬНОГО ПРОЦЕСУ ДЕННА'!AM22&gt;0,IF(ROUND('ПЛАН НАВЧАЛЬНОГО ПРОЦЕСУ ДЕННА'!AM22*$BX$4,0)&gt;0,ROUND('ПЛАН НАВЧАЛЬНОГО ПРОЦЕСУ ДЕННА'!AM22*$BX$4,0)*2,2),0)</f>
        <v>0</v>
      </c>
      <c r="AN22" s="375">
        <f>IF('ПЛАН НАВЧАЛЬНОГО ПРОЦЕСУ ДЕННА'!AN22&gt;0,IF(ROUND('ПЛАН НАВЧАЛЬНОГО ПРОЦЕСУ ДЕННА'!AN22*$BX$4,0)&gt;0,ROUND('ПЛАН НАВЧАЛЬНОГО ПРОЦЕСУ ДЕННА'!AN22*$BX$4,0)*2,2),0)</f>
        <v>0</v>
      </c>
      <c r="AO22" s="375">
        <f>IF('ПЛАН НАВЧАЛЬНОГО ПРОЦЕСУ ДЕННА'!AO22&gt;0,IF(ROUND('ПЛАН НАВЧАЛЬНОГО ПРОЦЕСУ ДЕННА'!AO22*$BX$4,0)&gt;0,ROUND('ПЛАН НАВЧАЛЬНОГО ПРОЦЕСУ ДЕННА'!AO22*$BX$4,0)*2,2),0)</f>
        <v>0</v>
      </c>
      <c r="AP22" s="70">
        <f>'ПЛАН НАВЧАЛЬНОГО ПРОЦЕСУ ДЕННА'!AP22</f>
        <v>0</v>
      </c>
      <c r="AQ22" s="375">
        <f>IF('ПЛАН НАВЧАЛЬНОГО ПРОЦЕСУ ДЕННА'!AQ22&gt;0,IF(ROUND('ПЛАН НАВЧАЛЬНОГО ПРОЦЕСУ ДЕННА'!AQ22*$BX$4,0)&gt;0,ROUND('ПЛАН НАВЧАЛЬНОГО ПРОЦЕСУ ДЕННА'!AQ22*$BX$4,0)*2,2),0)</f>
        <v>0</v>
      </c>
      <c r="AR22" s="375">
        <f>IF('ПЛАН НАВЧАЛЬНОГО ПРОЦЕСУ ДЕННА'!AR22&gt;0,IF(ROUND('ПЛАН НАВЧАЛЬНОГО ПРОЦЕСУ ДЕННА'!AR22*$BX$4,0)&gt;0,ROUND('ПЛАН НАВЧАЛЬНОГО ПРОЦЕСУ ДЕННА'!AR22*$BX$4,0)*2,2),0)</f>
        <v>0</v>
      </c>
      <c r="AS22" s="375">
        <f>IF('ПЛАН НАВЧАЛЬНОГО ПРОЦЕСУ ДЕННА'!AS22&gt;0,IF(ROUND('ПЛАН НАВЧАЛЬНОГО ПРОЦЕСУ ДЕННА'!AS22*$BX$4,0)&gt;0,ROUND('ПЛАН НАВЧАЛЬНОГО ПРОЦЕСУ ДЕННА'!AS22*$BX$4,0)*2,2),0)</f>
        <v>0</v>
      </c>
      <c r="AT22" s="70">
        <f>'ПЛАН НАВЧАЛЬНОГО ПРОЦЕСУ ДЕННА'!AT22</f>
        <v>0</v>
      </c>
      <c r="AU22" s="375">
        <f>IF('ПЛАН НАВЧАЛЬНОГО ПРОЦЕСУ ДЕННА'!AU22&gt;0,IF(ROUND('ПЛАН НАВЧАЛЬНОГО ПРОЦЕСУ ДЕННА'!AU22*$BX$4,0)&gt;0,ROUND('ПЛАН НАВЧАЛЬНОГО ПРОЦЕСУ ДЕННА'!AU22*$BX$4,0)*2,2),0)</f>
        <v>0</v>
      </c>
      <c r="AV22" s="375">
        <f>IF('ПЛАН НАВЧАЛЬНОГО ПРОЦЕСУ ДЕННА'!AV22&gt;0,IF(ROUND('ПЛАН НАВЧАЛЬНОГО ПРОЦЕСУ ДЕННА'!AV22*$BX$4,0)&gt;0,ROUND('ПЛАН НАВЧАЛЬНОГО ПРОЦЕСУ ДЕННА'!AV22*$BX$4,0)*2,2),0)</f>
        <v>0</v>
      </c>
      <c r="AW22" s="375">
        <f>IF('ПЛАН НАВЧАЛЬНОГО ПРОЦЕСУ ДЕННА'!AW22&gt;0,IF(ROUND('ПЛАН НАВЧАЛЬНОГО ПРОЦЕСУ ДЕННА'!AW22*$BX$4,0)&gt;0,ROUND('ПЛАН НАВЧАЛЬНОГО ПРОЦЕСУ ДЕННА'!AW22*$BX$4,0)*2,2),0)</f>
        <v>0</v>
      </c>
      <c r="AX22" s="70">
        <f>'ПЛАН НАВЧАЛЬНОГО ПРОЦЕСУ ДЕННА'!AX22</f>
        <v>0</v>
      </c>
      <c r="AY22" s="375">
        <f>IF('ПЛАН НАВЧАЛЬНОГО ПРОЦЕСУ ДЕННА'!AY22&gt;0,IF(ROUND('ПЛАН НАВЧАЛЬНОГО ПРОЦЕСУ ДЕННА'!AY22*$BX$4,0)&gt;0,ROUND('ПЛАН НАВЧАЛЬНОГО ПРОЦЕСУ ДЕННА'!AY22*$BX$4,0)*2,2),0)</f>
        <v>2</v>
      </c>
      <c r="AZ22" s="375">
        <f>IF('ПЛАН НАВЧАЛЬНОГО ПРОЦЕСУ ДЕННА'!AZ22&gt;0,IF(ROUND('ПЛАН НАВЧАЛЬНОГО ПРОЦЕСУ ДЕННА'!AZ22*$BX$4,0)&gt;0,ROUND('ПЛАН НАВЧАЛЬНОГО ПРОЦЕСУ ДЕННА'!AZ22*$BX$4,0)*2,2),0)</f>
        <v>0</v>
      </c>
      <c r="BA22" s="375">
        <f>IF('ПЛАН НАВЧАЛЬНОГО ПРОЦЕСУ ДЕННА'!BA22&gt;0,IF(ROUND('ПЛАН НАВЧАЛЬНОГО ПРОЦЕСУ ДЕННА'!BA22*$BX$4,0)&gt;0,ROUND('ПЛАН НАВЧАЛЬНОГО ПРОЦЕСУ ДЕННА'!BA22*$BX$4,0)*2,2),0)</f>
        <v>2</v>
      </c>
      <c r="BB22" s="70">
        <f>'ПЛАН НАВЧАЛЬНОГО ПРОЦЕСУ ДЕННА'!BB22</f>
        <v>3</v>
      </c>
      <c r="BC22" s="375">
        <f>IF('ПЛАН НАВЧАЛЬНОГО ПРОЦЕСУ ДЕННА'!BC22&gt;0,IF(ROUND('ПЛАН НАВЧАЛЬНОГО ПРОЦЕСУ ДЕННА'!BC22*$BX$4,0)&gt;0,ROUND('ПЛАН НАВЧАЛЬНОГО ПРОЦЕСУ ДЕННА'!BC22*$BX$4,0)*2,2),0)</f>
        <v>0</v>
      </c>
      <c r="BD22" s="375">
        <f>IF('ПЛАН НАВЧАЛЬНОГО ПРОЦЕСУ ДЕННА'!BD22&gt;0,IF(ROUND('ПЛАН НАВЧАЛЬНОГО ПРОЦЕСУ ДЕННА'!BD22*$BX$4,0)&gt;0,ROUND('ПЛАН НАВЧАЛЬНОГО ПРОЦЕСУ ДЕННА'!BD22*$BX$4,0)*2,2),0)</f>
        <v>0</v>
      </c>
      <c r="BE22" s="375">
        <f>IF('ПЛАН НАВЧАЛЬНОГО ПРОЦЕСУ ДЕННА'!BE22&gt;0,IF(ROUND('ПЛАН НАВЧАЛЬНОГО ПРОЦЕСУ ДЕННА'!BE22*$BX$4,0)&gt;0,ROUND('ПЛАН НАВЧАЛЬНОГО ПРОЦЕСУ ДЕННА'!BE22*$BX$4,0)*2,2),0)</f>
        <v>0</v>
      </c>
      <c r="BF22" s="70">
        <f>'ПЛАН НАВЧАЛЬНОГО ПРОЦЕСУ ДЕННА'!BF22</f>
        <v>0</v>
      </c>
      <c r="BG22" s="375">
        <f>IF('ПЛАН НАВЧАЛЬНОГО ПРОЦЕСУ ДЕННА'!BG22&gt;0,IF(ROUND('ПЛАН НАВЧАЛЬНОГО ПРОЦЕСУ ДЕННА'!BG22*$BX$4,0)&gt;0,ROUND('ПЛАН НАВЧАЛЬНОГО ПРОЦЕСУ ДЕННА'!BG22*$BX$4,0)*2,2),0)</f>
        <v>0</v>
      </c>
      <c r="BH22" s="375">
        <f>IF('ПЛАН НАВЧАЛЬНОГО ПРОЦЕСУ ДЕННА'!BH22&gt;0,IF(ROUND('ПЛАН НАВЧАЛЬНОГО ПРОЦЕСУ ДЕННА'!BH22*$BX$4,0)&gt;0,ROUND('ПЛАН НАВЧАЛЬНОГО ПРОЦЕСУ ДЕННА'!BH22*$BX$4,0)*2,2),0)</f>
        <v>0</v>
      </c>
      <c r="BI22" s="375">
        <f>IF('ПЛАН НАВЧАЛЬНОГО ПРОЦЕСУ ДЕННА'!BI22&gt;0,IF(ROUND('ПЛАН НАВЧАЛЬНОГО ПРОЦЕСУ ДЕННА'!BI22*$BX$4,0)&gt;0,ROUND('ПЛАН НАВЧАЛЬНОГО ПРОЦЕСУ ДЕННА'!BI22*$BX$4,0)*2,2),0)</f>
        <v>0</v>
      </c>
      <c r="BJ22" s="70">
        <f>'ПЛАН НАВЧАЛЬНОГО ПРОЦЕСУ ДЕННА'!BJ22</f>
        <v>0</v>
      </c>
      <c r="BK22" s="63">
        <f t="shared" si="1"/>
        <v>0.9555555555555556</v>
      </c>
      <c r="BL22" s="127" t="str">
        <f t="shared" si="2"/>
        <v/>
      </c>
      <c r="BM22" s="14">
        <f t="shared" si="29"/>
        <v>0</v>
      </c>
      <c r="BN22" s="14">
        <f t="shared" si="3"/>
        <v>0</v>
      </c>
      <c r="BO22" s="14">
        <f t="shared" si="3"/>
        <v>0</v>
      </c>
      <c r="BP22" s="14">
        <f t="shared" si="3"/>
        <v>0</v>
      </c>
      <c r="BQ22" s="14">
        <f t="shared" si="3"/>
        <v>0</v>
      </c>
      <c r="BR22" s="14">
        <f t="shared" si="3"/>
        <v>3</v>
      </c>
      <c r="BS22" s="14">
        <f t="shared" si="3"/>
        <v>0</v>
      </c>
      <c r="BT22" s="14">
        <f t="shared" si="3"/>
        <v>0</v>
      </c>
      <c r="BU22" s="92">
        <f t="shared" si="15"/>
        <v>3</v>
      </c>
      <c r="BX22" s="14">
        <f t="shared" si="30"/>
        <v>0</v>
      </c>
      <c r="BY22" s="14">
        <f t="shared" si="31"/>
        <v>0</v>
      </c>
      <c r="BZ22" s="14">
        <f t="shared" si="32"/>
        <v>0</v>
      </c>
      <c r="CA22" s="14">
        <f t="shared" si="33"/>
        <v>0</v>
      </c>
      <c r="CB22" s="14">
        <f t="shared" si="34"/>
        <v>0</v>
      </c>
      <c r="CC22" s="14">
        <f t="shared" si="35"/>
        <v>3</v>
      </c>
      <c r="CD22" s="14">
        <f t="shared" si="36"/>
        <v>0</v>
      </c>
      <c r="CE22" s="14">
        <f t="shared" si="37"/>
        <v>0</v>
      </c>
      <c r="CF22" s="213">
        <f t="shared" si="16"/>
        <v>3</v>
      </c>
      <c r="CG22" s="313">
        <f t="shared" si="17"/>
        <v>3</v>
      </c>
      <c r="CI22" s="314">
        <f t="shared" si="18"/>
        <v>0</v>
      </c>
      <c r="CJ22" s="314">
        <f t="shared" si="19"/>
        <v>0</v>
      </c>
      <c r="CK22" s="314">
        <f t="shared" si="20"/>
        <v>0</v>
      </c>
      <c r="CL22" s="314">
        <f t="shared" si="21"/>
        <v>0</v>
      </c>
      <c r="CM22" s="314">
        <f t="shared" si="22"/>
        <v>0</v>
      </c>
      <c r="CN22" s="314">
        <f t="shared" si="23"/>
        <v>0</v>
      </c>
      <c r="CO22" s="314">
        <f t="shared" si="24"/>
        <v>0</v>
      </c>
      <c r="CP22" s="314">
        <f t="shared" si="25"/>
        <v>0</v>
      </c>
      <c r="CQ22" s="315">
        <f t="shared" si="26"/>
        <v>0</v>
      </c>
      <c r="CR22" s="314">
        <f t="shared" si="4"/>
        <v>0</v>
      </c>
      <c r="CS22" s="314">
        <f t="shared" si="5"/>
        <v>0</v>
      </c>
      <c r="CT22" s="316">
        <f t="shared" si="6"/>
        <v>0</v>
      </c>
      <c r="CU22" s="314">
        <f t="shared" si="7"/>
        <v>0</v>
      </c>
      <c r="CV22" s="314">
        <f t="shared" si="8"/>
        <v>0</v>
      </c>
      <c r="CW22" s="314">
        <f t="shared" si="9"/>
        <v>1</v>
      </c>
      <c r="CX22" s="314">
        <f t="shared" si="10"/>
        <v>0</v>
      </c>
      <c r="CY22" s="314">
        <f t="shared" si="11"/>
        <v>0</v>
      </c>
      <c r="CZ22" s="317">
        <f t="shared" si="27"/>
        <v>1</v>
      </c>
      <c r="DD22" s="318">
        <f>SUM($AE22:$AG22)+SUM($AI22:$AK22)+SUM($AM22:AO22)+SUM($AQ22:AS22)+SUM($AU22:AW22)+SUM($AY22:BA22)+SUM($BC22:BE22)+SUM($BG22:BI22)</f>
        <v>4</v>
      </c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X22" s="318">
        <f t="shared" si="28"/>
        <v>0</v>
      </c>
      <c r="DY22" s="318">
        <f t="shared" si="28"/>
        <v>0</v>
      </c>
      <c r="DZ22" s="318">
        <f t="shared" si="28"/>
        <v>0</v>
      </c>
      <c r="EA22" s="318">
        <f t="shared" si="28"/>
        <v>0</v>
      </c>
      <c r="EB22" s="318">
        <f t="shared" si="28"/>
        <v>0</v>
      </c>
      <c r="EC22" s="318">
        <f t="shared" si="28"/>
        <v>0</v>
      </c>
      <c r="ED22" s="318">
        <f t="shared" si="28"/>
        <v>0</v>
      </c>
      <c r="EE22" s="318">
        <f t="shared" si="28"/>
        <v>0</v>
      </c>
    </row>
    <row r="23" spans="1:135" s="19" customFormat="1" x14ac:dyDescent="0.25">
      <c r="A23" s="22" t="str">
        <f>'ПЛАН НАВЧАЛЬНОГО ПРОЦЕСУ ДЕННА'!A23</f>
        <v>1.1.09</v>
      </c>
      <c r="B23" s="415" t="str">
        <f>'ПЛАН НАВЧАЛЬНОГО ПРОЦЕСУ ДЕННА'!B23</f>
        <v>Господарське право</v>
      </c>
      <c r="C23" s="481" t="str">
        <f>'ПЛАН НАВЧАЛЬНОГО ПРОЦЕСУ ДЕННА'!C23</f>
        <v>ГП</v>
      </c>
      <c r="D23" s="308">
        <f>'ПЛАН НАВЧАЛЬНОГО ПРОЦЕСУ ДЕННА'!D23</f>
        <v>0</v>
      </c>
      <c r="E23" s="309">
        <f>'ПЛАН НАВЧАЛЬНОГО ПРОЦЕСУ ДЕННА'!E23</f>
        <v>0</v>
      </c>
      <c r="F23" s="309">
        <f>'ПЛАН НАВЧАЛЬНОГО ПРОЦЕСУ ДЕННА'!F23</f>
        <v>0</v>
      </c>
      <c r="G23" s="310">
        <f>'ПЛАН НАВЧАЛЬНОГО ПРОЦЕСУ ДЕННА'!G23</f>
        <v>0</v>
      </c>
      <c r="H23" s="308">
        <f>'ПЛАН НАВЧАЛЬНОГО ПРОЦЕСУ ДЕННА'!H23</f>
        <v>1</v>
      </c>
      <c r="I23" s="309">
        <f>'ПЛАН НАВЧАЛЬНОГО ПРОЦЕСУ ДЕННА'!I23</f>
        <v>0</v>
      </c>
      <c r="J23" s="309">
        <f>'ПЛАН НАВЧАЛЬНОГО ПРОЦЕСУ ДЕННА'!J23</f>
        <v>0</v>
      </c>
      <c r="K23" s="309">
        <f>'ПЛАН НАВЧАЛЬНОГО ПРОЦЕСУ ДЕННА'!K23</f>
        <v>0</v>
      </c>
      <c r="L23" s="309">
        <f>'ПЛАН НАВЧАЛЬНОГО ПРОЦЕСУ ДЕННА'!L23</f>
        <v>0</v>
      </c>
      <c r="M23" s="309">
        <f>'ПЛАН НАВЧАЛЬНОГО ПРОЦЕСУ ДЕННА'!M23</f>
        <v>0</v>
      </c>
      <c r="N23" s="309">
        <f>'ПЛАН НАВЧАЛЬНОГО ПРОЦЕСУ ДЕННА'!N23</f>
        <v>0</v>
      </c>
      <c r="O23" s="309">
        <f>'ПЛАН НАВЧАЛЬНОГО ПРОЦЕСУ ДЕННА'!O23</f>
        <v>0</v>
      </c>
      <c r="P23" s="274">
        <f>'ПЛАН НАВЧАЛЬНОГО ПРОЦЕСУ ДЕННА'!P23</f>
        <v>0</v>
      </c>
      <c r="Q23" s="274">
        <f>'ПЛАН НАВЧАЛЬНОГО ПРОЦЕСУ ДЕННА'!Q23</f>
        <v>0</v>
      </c>
      <c r="R23" s="419">
        <f>'ПЛАН НАВЧАЛЬНОГО ПРОЦЕСУ ДЕННА'!R23</f>
        <v>0</v>
      </c>
      <c r="S23" s="488">
        <f>'ПЛАН НАВЧАЛЬНОГО ПРОЦЕСУ ДЕННА'!S23</f>
        <v>0</v>
      </c>
      <c r="T23" s="488">
        <f>'ПЛАН НАВЧАЛЬНОГО ПРОЦЕСУ ДЕННА'!T23</f>
        <v>0</v>
      </c>
      <c r="U23" s="488">
        <f>'ПЛАН НАВЧАЛЬНОГО ПРОЦЕСУ ДЕННА'!U23</f>
        <v>0</v>
      </c>
      <c r="V23" s="488">
        <f>'ПЛАН НАВЧАЛЬНОГО ПРОЦЕСУ ДЕННА'!V23</f>
        <v>0</v>
      </c>
      <c r="W23" s="488">
        <f>'ПЛАН НАВЧАЛЬНОГО ПРОЦЕСУ ДЕННА'!W23</f>
        <v>0</v>
      </c>
      <c r="X23" s="488">
        <f>'ПЛАН НАВЧАЛЬНОГО ПРОЦЕСУ ДЕННА'!X23</f>
        <v>0</v>
      </c>
      <c r="Y23" s="311">
        <f>'ПЛАН НАВЧАЛЬНОГО ПРОЦЕСУ ДЕННА'!Y23</f>
        <v>90</v>
      </c>
      <c r="Z23" s="155">
        <f t="shared" si="0"/>
        <v>3</v>
      </c>
      <c r="AA23" s="9">
        <f t="shared" si="13"/>
        <v>2</v>
      </c>
      <c r="AB23" s="9">
        <f t="shared" si="13"/>
        <v>0</v>
      </c>
      <c r="AC23" s="9">
        <f t="shared" si="13"/>
        <v>2</v>
      </c>
      <c r="AD23" s="9">
        <f t="shared" si="14"/>
        <v>86</v>
      </c>
      <c r="AE23" s="375">
        <f>IF('ПЛАН НАВЧАЛЬНОГО ПРОЦЕСУ ДЕННА'!AE23&gt;0,IF(ROUND('ПЛАН НАВЧАЛЬНОГО ПРОЦЕСУ ДЕННА'!AE23*$BX$4,0)&gt;0,ROUND('ПЛАН НАВЧАЛЬНОГО ПРОЦЕСУ ДЕННА'!AE23*$BX$4,0)*2,2),0)</f>
        <v>2</v>
      </c>
      <c r="AF23" s="375">
        <f>IF('ПЛАН НАВЧАЛЬНОГО ПРОЦЕСУ ДЕННА'!AF23&gt;0,IF(ROUND('ПЛАН НАВЧАЛЬНОГО ПРОЦЕСУ ДЕННА'!AF23*$BX$4,0)&gt;0,ROUND('ПЛАН НАВЧАЛЬНОГО ПРОЦЕСУ ДЕННА'!AF23*$BX$4,0)*2,2),0)</f>
        <v>0</v>
      </c>
      <c r="AG23" s="375">
        <f>IF('ПЛАН НАВЧАЛЬНОГО ПРОЦЕСУ ДЕННА'!AG23&gt;0,IF(ROUND('ПЛАН НАВЧАЛЬНОГО ПРОЦЕСУ ДЕННА'!AG23*$BX$4,0)&gt;0,ROUND('ПЛАН НАВЧАЛЬНОГО ПРОЦЕСУ ДЕННА'!AG23*$BX$4,0)*2,2),0)</f>
        <v>2</v>
      </c>
      <c r="AH23" s="70">
        <f>'ПЛАН НАВЧАЛЬНОГО ПРОЦЕСУ ДЕННА'!AH23</f>
        <v>3</v>
      </c>
      <c r="AI23" s="375">
        <f>IF('ПЛАН НАВЧАЛЬНОГО ПРОЦЕСУ ДЕННА'!AI23&gt;0,IF(ROUND('ПЛАН НАВЧАЛЬНОГО ПРОЦЕСУ ДЕННА'!AI23*$BX$4,0)&gt;0,ROUND('ПЛАН НАВЧАЛЬНОГО ПРОЦЕСУ ДЕННА'!AI23*$BX$4,0)*2,2),0)</f>
        <v>0</v>
      </c>
      <c r="AJ23" s="375">
        <f>IF('ПЛАН НАВЧАЛЬНОГО ПРОЦЕСУ ДЕННА'!AJ23&gt;0,IF(ROUND('ПЛАН НАВЧАЛЬНОГО ПРОЦЕСУ ДЕННА'!AJ23*$BX$4,0)&gt;0,ROUND('ПЛАН НАВЧАЛЬНОГО ПРОЦЕСУ ДЕННА'!AJ23*$BX$4,0)*2,2),0)</f>
        <v>0</v>
      </c>
      <c r="AK23" s="375">
        <f>IF('ПЛАН НАВЧАЛЬНОГО ПРОЦЕСУ ДЕННА'!AK23&gt;0,IF(ROUND('ПЛАН НАВЧАЛЬНОГО ПРОЦЕСУ ДЕННА'!AK23*$BX$4,0)&gt;0,ROUND('ПЛАН НАВЧАЛЬНОГО ПРОЦЕСУ ДЕННА'!AK23*$BX$4,0)*2,2),0)</f>
        <v>0</v>
      </c>
      <c r="AL23" s="70">
        <f>'ПЛАН НАВЧАЛЬНОГО ПРОЦЕСУ ДЕННА'!AL23</f>
        <v>0</v>
      </c>
      <c r="AM23" s="375">
        <f>IF('ПЛАН НАВЧАЛЬНОГО ПРОЦЕСУ ДЕННА'!AM23&gt;0,IF(ROUND('ПЛАН НАВЧАЛЬНОГО ПРОЦЕСУ ДЕННА'!AM23*$BX$4,0)&gt;0,ROUND('ПЛАН НАВЧАЛЬНОГО ПРОЦЕСУ ДЕННА'!AM23*$BX$4,0)*2,2),0)</f>
        <v>0</v>
      </c>
      <c r="AN23" s="375">
        <f>IF('ПЛАН НАВЧАЛЬНОГО ПРОЦЕСУ ДЕННА'!AN23&gt;0,IF(ROUND('ПЛАН НАВЧАЛЬНОГО ПРОЦЕСУ ДЕННА'!AN23*$BX$4,0)&gt;0,ROUND('ПЛАН НАВЧАЛЬНОГО ПРОЦЕСУ ДЕННА'!AN23*$BX$4,0)*2,2),0)</f>
        <v>0</v>
      </c>
      <c r="AO23" s="375">
        <f>IF('ПЛАН НАВЧАЛЬНОГО ПРОЦЕСУ ДЕННА'!AO23&gt;0,IF(ROUND('ПЛАН НАВЧАЛЬНОГО ПРОЦЕСУ ДЕННА'!AO23*$BX$4,0)&gt;0,ROUND('ПЛАН НАВЧАЛЬНОГО ПРОЦЕСУ ДЕННА'!AO23*$BX$4,0)*2,2),0)</f>
        <v>0</v>
      </c>
      <c r="AP23" s="70">
        <f>'ПЛАН НАВЧАЛЬНОГО ПРОЦЕСУ ДЕННА'!AP23</f>
        <v>0</v>
      </c>
      <c r="AQ23" s="375">
        <f>IF('ПЛАН НАВЧАЛЬНОГО ПРОЦЕСУ ДЕННА'!AQ23&gt;0,IF(ROUND('ПЛАН НАВЧАЛЬНОГО ПРОЦЕСУ ДЕННА'!AQ23*$BX$4,0)&gt;0,ROUND('ПЛАН НАВЧАЛЬНОГО ПРОЦЕСУ ДЕННА'!AQ23*$BX$4,0)*2,2),0)</f>
        <v>0</v>
      </c>
      <c r="AR23" s="375">
        <f>IF('ПЛАН НАВЧАЛЬНОГО ПРОЦЕСУ ДЕННА'!AR23&gt;0,IF(ROUND('ПЛАН НАВЧАЛЬНОГО ПРОЦЕСУ ДЕННА'!AR23*$BX$4,0)&gt;0,ROUND('ПЛАН НАВЧАЛЬНОГО ПРОЦЕСУ ДЕННА'!AR23*$BX$4,0)*2,2),0)</f>
        <v>0</v>
      </c>
      <c r="AS23" s="375">
        <f>IF('ПЛАН НАВЧАЛЬНОГО ПРОЦЕСУ ДЕННА'!AS23&gt;0,IF(ROUND('ПЛАН НАВЧАЛЬНОГО ПРОЦЕСУ ДЕННА'!AS23*$BX$4,0)&gt;0,ROUND('ПЛАН НАВЧАЛЬНОГО ПРОЦЕСУ ДЕННА'!AS23*$BX$4,0)*2,2),0)</f>
        <v>0</v>
      </c>
      <c r="AT23" s="70">
        <f>'ПЛАН НАВЧАЛЬНОГО ПРОЦЕСУ ДЕННА'!AT23</f>
        <v>0</v>
      </c>
      <c r="AU23" s="375">
        <f>IF('ПЛАН НАВЧАЛЬНОГО ПРОЦЕСУ ДЕННА'!AU23&gt;0,IF(ROUND('ПЛАН НАВЧАЛЬНОГО ПРОЦЕСУ ДЕННА'!AU23*$BX$4,0)&gt;0,ROUND('ПЛАН НАВЧАЛЬНОГО ПРОЦЕСУ ДЕННА'!AU23*$BX$4,0)*2,2),0)</f>
        <v>0</v>
      </c>
      <c r="AV23" s="375">
        <f>IF('ПЛАН НАВЧАЛЬНОГО ПРОЦЕСУ ДЕННА'!AV23&gt;0,IF(ROUND('ПЛАН НАВЧАЛЬНОГО ПРОЦЕСУ ДЕННА'!AV23*$BX$4,0)&gt;0,ROUND('ПЛАН НАВЧАЛЬНОГО ПРОЦЕСУ ДЕННА'!AV23*$BX$4,0)*2,2),0)</f>
        <v>0</v>
      </c>
      <c r="AW23" s="375">
        <f>IF('ПЛАН НАВЧАЛЬНОГО ПРОЦЕСУ ДЕННА'!AW23&gt;0,IF(ROUND('ПЛАН НАВЧАЛЬНОГО ПРОЦЕСУ ДЕННА'!AW23*$BX$4,0)&gt;0,ROUND('ПЛАН НАВЧАЛЬНОГО ПРОЦЕСУ ДЕННА'!AW23*$BX$4,0)*2,2),0)</f>
        <v>0</v>
      </c>
      <c r="AX23" s="70">
        <f>'ПЛАН НАВЧАЛЬНОГО ПРОЦЕСУ ДЕННА'!AX23</f>
        <v>0</v>
      </c>
      <c r="AY23" s="375">
        <f>IF('ПЛАН НАВЧАЛЬНОГО ПРОЦЕСУ ДЕННА'!AY23&gt;0,IF(ROUND('ПЛАН НАВЧАЛЬНОГО ПРОЦЕСУ ДЕННА'!AY23*$BX$4,0)&gt;0,ROUND('ПЛАН НАВЧАЛЬНОГО ПРОЦЕСУ ДЕННА'!AY23*$BX$4,0)*2,2),0)</f>
        <v>0</v>
      </c>
      <c r="AZ23" s="375">
        <f>IF('ПЛАН НАВЧАЛЬНОГО ПРОЦЕСУ ДЕННА'!AZ23&gt;0,IF(ROUND('ПЛАН НАВЧАЛЬНОГО ПРОЦЕСУ ДЕННА'!AZ23*$BX$4,0)&gt;0,ROUND('ПЛАН НАВЧАЛЬНОГО ПРОЦЕСУ ДЕННА'!AZ23*$BX$4,0)*2,2),0)</f>
        <v>0</v>
      </c>
      <c r="BA23" s="375">
        <f>IF('ПЛАН НАВЧАЛЬНОГО ПРОЦЕСУ ДЕННА'!BA23&gt;0,IF(ROUND('ПЛАН НАВЧАЛЬНОГО ПРОЦЕСУ ДЕННА'!BA23*$BX$4,0)&gt;0,ROUND('ПЛАН НАВЧАЛЬНОГО ПРОЦЕСУ ДЕННА'!BA23*$BX$4,0)*2,2),0)</f>
        <v>0</v>
      </c>
      <c r="BB23" s="70">
        <f>'ПЛАН НАВЧАЛЬНОГО ПРОЦЕСУ ДЕННА'!BB23</f>
        <v>0</v>
      </c>
      <c r="BC23" s="375">
        <f>IF('ПЛАН НАВЧАЛЬНОГО ПРОЦЕСУ ДЕННА'!BC23&gt;0,IF(ROUND('ПЛАН НАВЧАЛЬНОГО ПРОЦЕСУ ДЕННА'!BC23*$BX$4,0)&gt;0,ROUND('ПЛАН НАВЧАЛЬНОГО ПРОЦЕСУ ДЕННА'!BC23*$BX$4,0)*2,2),0)</f>
        <v>0</v>
      </c>
      <c r="BD23" s="375">
        <f>IF('ПЛАН НАВЧАЛЬНОГО ПРОЦЕСУ ДЕННА'!BD23&gt;0,IF(ROUND('ПЛАН НАВЧАЛЬНОГО ПРОЦЕСУ ДЕННА'!BD23*$BX$4,0)&gt;0,ROUND('ПЛАН НАВЧАЛЬНОГО ПРОЦЕСУ ДЕННА'!BD23*$BX$4,0)*2,2),0)</f>
        <v>0</v>
      </c>
      <c r="BE23" s="375">
        <f>IF('ПЛАН НАВЧАЛЬНОГО ПРОЦЕСУ ДЕННА'!BE23&gt;0,IF(ROUND('ПЛАН НАВЧАЛЬНОГО ПРОЦЕСУ ДЕННА'!BE23*$BX$4,0)&gt;0,ROUND('ПЛАН НАВЧАЛЬНОГО ПРОЦЕСУ ДЕННА'!BE23*$BX$4,0)*2,2),0)</f>
        <v>0</v>
      </c>
      <c r="BF23" s="70">
        <f>'ПЛАН НАВЧАЛЬНОГО ПРОЦЕСУ ДЕННА'!BF23</f>
        <v>0</v>
      </c>
      <c r="BG23" s="375">
        <f>IF('ПЛАН НАВЧАЛЬНОГО ПРОЦЕСУ ДЕННА'!BG23&gt;0,IF(ROUND('ПЛАН НАВЧАЛЬНОГО ПРОЦЕСУ ДЕННА'!BG23*$BX$4,0)&gt;0,ROUND('ПЛАН НАВЧАЛЬНОГО ПРОЦЕСУ ДЕННА'!BG23*$BX$4,0)*2,2),0)</f>
        <v>0</v>
      </c>
      <c r="BH23" s="375">
        <f>IF('ПЛАН НАВЧАЛЬНОГО ПРОЦЕСУ ДЕННА'!BH23&gt;0,IF(ROUND('ПЛАН НАВЧАЛЬНОГО ПРОЦЕСУ ДЕННА'!BH23*$BX$4,0)&gt;0,ROUND('ПЛАН НАВЧАЛЬНОГО ПРОЦЕСУ ДЕННА'!BH23*$BX$4,0)*2,2),0)</f>
        <v>0</v>
      </c>
      <c r="BI23" s="375">
        <f>IF('ПЛАН НАВЧАЛЬНОГО ПРОЦЕСУ ДЕННА'!BI23&gt;0,IF(ROUND('ПЛАН НАВЧАЛЬНОГО ПРОЦЕСУ ДЕННА'!BI23*$BX$4,0)&gt;0,ROUND('ПЛАН НАВЧАЛЬНОГО ПРОЦЕСУ ДЕННА'!BI23*$BX$4,0)*2,2),0)</f>
        <v>0</v>
      </c>
      <c r="BJ23" s="70">
        <f>'ПЛАН НАВЧАЛЬНОГО ПРОЦЕСУ ДЕННА'!BJ23</f>
        <v>0</v>
      </c>
      <c r="BK23" s="63">
        <f t="shared" si="1"/>
        <v>0.9555555555555556</v>
      </c>
      <c r="BL23" s="127" t="str">
        <f t="shared" si="2"/>
        <v/>
      </c>
      <c r="BM23" s="14">
        <f t="shared" si="29"/>
        <v>3</v>
      </c>
      <c r="BN23" s="14">
        <f t="shared" si="3"/>
        <v>0</v>
      </c>
      <c r="BO23" s="14">
        <f t="shared" si="3"/>
        <v>0</v>
      </c>
      <c r="BP23" s="14">
        <f t="shared" si="3"/>
        <v>0</v>
      </c>
      <c r="BQ23" s="14">
        <f t="shared" si="3"/>
        <v>0</v>
      </c>
      <c r="BR23" s="14">
        <f t="shared" si="3"/>
        <v>0</v>
      </c>
      <c r="BS23" s="14">
        <f t="shared" si="3"/>
        <v>0</v>
      </c>
      <c r="BT23" s="14">
        <f t="shared" si="3"/>
        <v>0</v>
      </c>
      <c r="BU23" s="92">
        <f t="shared" si="15"/>
        <v>3</v>
      </c>
      <c r="BX23" s="14">
        <f t="shared" si="30"/>
        <v>3</v>
      </c>
      <c r="BY23" s="14">
        <f t="shared" si="31"/>
        <v>0</v>
      </c>
      <c r="BZ23" s="14">
        <f t="shared" si="32"/>
        <v>0</v>
      </c>
      <c r="CA23" s="14">
        <f t="shared" si="33"/>
        <v>0</v>
      </c>
      <c r="CB23" s="14">
        <f t="shared" si="34"/>
        <v>0</v>
      </c>
      <c r="CC23" s="14">
        <f t="shared" si="35"/>
        <v>0</v>
      </c>
      <c r="CD23" s="14">
        <f t="shared" si="36"/>
        <v>0</v>
      </c>
      <c r="CE23" s="14">
        <f t="shared" si="37"/>
        <v>0</v>
      </c>
      <c r="CF23" s="213">
        <f t="shared" si="16"/>
        <v>3</v>
      </c>
      <c r="CG23" s="313">
        <f t="shared" si="17"/>
        <v>3</v>
      </c>
      <c r="CI23" s="314">
        <f t="shared" si="18"/>
        <v>0</v>
      </c>
      <c r="CJ23" s="314">
        <f t="shared" si="19"/>
        <v>0</v>
      </c>
      <c r="CK23" s="314">
        <f t="shared" si="20"/>
        <v>0</v>
      </c>
      <c r="CL23" s="314">
        <f t="shared" si="21"/>
        <v>0</v>
      </c>
      <c r="CM23" s="314">
        <f t="shared" si="22"/>
        <v>0</v>
      </c>
      <c r="CN23" s="314">
        <f t="shared" si="23"/>
        <v>0</v>
      </c>
      <c r="CO23" s="314">
        <f t="shared" si="24"/>
        <v>0</v>
      </c>
      <c r="CP23" s="314">
        <f t="shared" si="25"/>
        <v>0</v>
      </c>
      <c r="CQ23" s="315">
        <f t="shared" si="26"/>
        <v>0</v>
      </c>
      <c r="CR23" s="314">
        <f t="shared" si="4"/>
        <v>1</v>
      </c>
      <c r="CS23" s="314">
        <f t="shared" si="5"/>
        <v>0</v>
      </c>
      <c r="CT23" s="316">
        <f t="shared" si="6"/>
        <v>0</v>
      </c>
      <c r="CU23" s="314">
        <f t="shared" si="7"/>
        <v>0</v>
      </c>
      <c r="CV23" s="314">
        <f t="shared" si="8"/>
        <v>0</v>
      </c>
      <c r="CW23" s="314">
        <f t="shared" si="9"/>
        <v>0</v>
      </c>
      <c r="CX23" s="314">
        <f t="shared" si="10"/>
        <v>0</v>
      </c>
      <c r="CY23" s="314">
        <f t="shared" si="11"/>
        <v>0</v>
      </c>
      <c r="CZ23" s="317">
        <f t="shared" si="27"/>
        <v>1</v>
      </c>
      <c r="DD23" s="318">
        <f>SUM($AE23:$AG23)+SUM($AI23:$AK23)+SUM($AM23:AO23)+SUM($AQ23:AS23)+SUM($AU23:AW23)+SUM($AY23:BA23)+SUM($BC23:BE23)+SUM($BG23:BI23)</f>
        <v>4</v>
      </c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X23" s="318">
        <f t="shared" si="28"/>
        <v>0</v>
      </c>
      <c r="DY23" s="318">
        <f t="shared" si="28"/>
        <v>0</v>
      </c>
      <c r="DZ23" s="318">
        <f t="shared" si="28"/>
        <v>0</v>
      </c>
      <c r="EA23" s="318">
        <f t="shared" si="28"/>
        <v>0</v>
      </c>
      <c r="EB23" s="318">
        <f t="shared" si="28"/>
        <v>0</v>
      </c>
      <c r="EC23" s="318">
        <f t="shared" si="28"/>
        <v>0</v>
      </c>
      <c r="ED23" s="318">
        <f t="shared" si="28"/>
        <v>0</v>
      </c>
      <c r="EE23" s="318">
        <f t="shared" si="28"/>
        <v>0</v>
      </c>
    </row>
    <row r="24" spans="1:135" s="19" customFormat="1" x14ac:dyDescent="0.25">
      <c r="A24" s="22" t="str">
        <f>'ПЛАН НАВЧАЛЬНОГО ПРОЦЕСУ ДЕННА'!A24</f>
        <v>1.1.10</v>
      </c>
      <c r="B24" s="415" t="str">
        <f>'ПЛАН НАВЧАЛЬНОГО ПРОЦЕСУ ДЕННА'!B24</f>
        <v>Вища математика для економістів</v>
      </c>
      <c r="C24" s="416" t="str">
        <f>'ПЛАН НАВЧАЛЬНОГО ПРОЦЕСУ ДЕННА'!C24</f>
        <v>ПМВ</v>
      </c>
      <c r="D24" s="308">
        <f>'ПЛАН НАВЧАЛЬНОГО ПРОЦЕСУ ДЕННА'!D24</f>
        <v>1</v>
      </c>
      <c r="E24" s="309">
        <f>'ПЛАН НАВЧАЛЬНОГО ПРОЦЕСУ ДЕННА'!E24</f>
        <v>0</v>
      </c>
      <c r="F24" s="309">
        <f>'ПЛАН НАВЧАЛЬНОГО ПРОЦЕСУ ДЕННА'!F24</f>
        <v>0</v>
      </c>
      <c r="G24" s="310">
        <f>'ПЛАН НАВЧАЛЬНОГО ПРОЦЕСУ ДЕННА'!G24</f>
        <v>0</v>
      </c>
      <c r="H24" s="308">
        <f>'ПЛАН НАВЧАЛЬНОГО ПРОЦЕСУ ДЕННА'!H24</f>
        <v>0</v>
      </c>
      <c r="I24" s="309">
        <f>'ПЛАН НАВЧАЛЬНОГО ПРОЦЕСУ ДЕННА'!I24</f>
        <v>0</v>
      </c>
      <c r="J24" s="309">
        <f>'ПЛАН НАВЧАЛЬНОГО ПРОЦЕСУ ДЕННА'!J24</f>
        <v>0</v>
      </c>
      <c r="K24" s="309">
        <f>'ПЛАН НАВЧАЛЬНОГО ПРОЦЕСУ ДЕННА'!K24</f>
        <v>0</v>
      </c>
      <c r="L24" s="309">
        <f>'ПЛАН НАВЧАЛЬНОГО ПРОЦЕСУ ДЕННА'!L24</f>
        <v>0</v>
      </c>
      <c r="M24" s="309">
        <f>'ПЛАН НАВЧАЛЬНОГО ПРОЦЕСУ ДЕННА'!M24</f>
        <v>0</v>
      </c>
      <c r="N24" s="309">
        <f>'ПЛАН НАВЧАЛЬНОГО ПРОЦЕСУ ДЕННА'!N24</f>
        <v>0</v>
      </c>
      <c r="O24" s="309">
        <f>'ПЛАН НАВЧАЛЬНОГО ПРОЦЕСУ ДЕННА'!O24</f>
        <v>0</v>
      </c>
      <c r="P24" s="274">
        <f>'ПЛАН НАВЧАЛЬНОГО ПРОЦЕСУ ДЕННА'!P24</f>
        <v>0</v>
      </c>
      <c r="Q24" s="274">
        <f>'ПЛАН НАВЧАЛЬНОГО ПРОЦЕСУ ДЕННА'!Q24</f>
        <v>0</v>
      </c>
      <c r="R24" s="419">
        <f>'ПЛАН НАВЧАЛЬНОГО ПРОЦЕСУ ДЕННА'!R24</f>
        <v>0</v>
      </c>
      <c r="S24" s="488">
        <f>'ПЛАН НАВЧАЛЬНОГО ПРОЦЕСУ ДЕННА'!S24</f>
        <v>0</v>
      </c>
      <c r="T24" s="488">
        <f>'ПЛАН НАВЧАЛЬНОГО ПРОЦЕСУ ДЕННА'!T24</f>
        <v>0</v>
      </c>
      <c r="U24" s="488">
        <f>'ПЛАН НАВЧАЛЬНОГО ПРОЦЕСУ ДЕННА'!U24</f>
        <v>0</v>
      </c>
      <c r="V24" s="488">
        <f>'ПЛАН НАВЧАЛЬНОГО ПРОЦЕСУ ДЕННА'!V24</f>
        <v>0</v>
      </c>
      <c r="W24" s="488">
        <f>'ПЛАН НАВЧАЛЬНОГО ПРОЦЕСУ ДЕННА'!W24</f>
        <v>0</v>
      </c>
      <c r="X24" s="488">
        <f>'ПЛАН НАВЧАЛЬНОГО ПРОЦЕСУ ДЕННА'!X24</f>
        <v>0</v>
      </c>
      <c r="Y24" s="311">
        <f>'ПЛАН НАВЧАЛЬНОГО ПРОЦЕСУ ДЕННА'!Y24</f>
        <v>120</v>
      </c>
      <c r="Z24" s="147">
        <f t="shared" si="0"/>
        <v>4</v>
      </c>
      <c r="AA24" s="9">
        <f t="shared" si="13"/>
        <v>4</v>
      </c>
      <c r="AB24" s="9">
        <f t="shared" si="13"/>
        <v>0</v>
      </c>
      <c r="AC24" s="9">
        <f t="shared" si="13"/>
        <v>4</v>
      </c>
      <c r="AD24" s="9">
        <f t="shared" si="14"/>
        <v>112</v>
      </c>
      <c r="AE24" s="375">
        <f>IF('ПЛАН НАВЧАЛЬНОГО ПРОЦЕСУ ДЕННА'!AE24&gt;0,IF(ROUND('ПЛАН НАВЧАЛЬНОГО ПРОЦЕСУ ДЕННА'!AE24*$BX$4,0)&gt;0,ROUND('ПЛАН НАВЧАЛЬНОГО ПРОЦЕСУ ДЕННА'!AE24*$BX$4,0)*2,2),0)</f>
        <v>4</v>
      </c>
      <c r="AF24" s="375">
        <f>IF('ПЛАН НАВЧАЛЬНОГО ПРОЦЕСУ ДЕННА'!AF24&gt;0,IF(ROUND('ПЛАН НАВЧАЛЬНОГО ПРОЦЕСУ ДЕННА'!AF24*$BX$4,0)&gt;0,ROUND('ПЛАН НАВЧАЛЬНОГО ПРОЦЕСУ ДЕННА'!AF24*$BX$4,0)*2,2),0)</f>
        <v>0</v>
      </c>
      <c r="AG24" s="375">
        <f>IF('ПЛАН НАВЧАЛЬНОГО ПРОЦЕСУ ДЕННА'!AG24&gt;0,IF(ROUND('ПЛАН НАВЧАЛЬНОГО ПРОЦЕСУ ДЕННА'!AG24*$BX$4,0)&gt;0,ROUND('ПЛАН НАВЧАЛЬНОГО ПРОЦЕСУ ДЕННА'!AG24*$BX$4,0)*2,2),0)</f>
        <v>4</v>
      </c>
      <c r="AH24" s="70">
        <f>'ПЛАН НАВЧАЛЬНОГО ПРОЦЕСУ ДЕННА'!AH24</f>
        <v>4</v>
      </c>
      <c r="AI24" s="375">
        <f>IF('ПЛАН НАВЧАЛЬНОГО ПРОЦЕСУ ДЕННА'!AI24&gt;0,IF(ROUND('ПЛАН НАВЧАЛЬНОГО ПРОЦЕСУ ДЕННА'!AI24*$BX$4,0)&gt;0,ROUND('ПЛАН НАВЧАЛЬНОГО ПРОЦЕСУ ДЕННА'!AI24*$BX$4,0)*2,2),0)</f>
        <v>0</v>
      </c>
      <c r="AJ24" s="375">
        <f>IF('ПЛАН НАВЧАЛЬНОГО ПРОЦЕСУ ДЕННА'!AJ24&gt;0,IF(ROUND('ПЛАН НАВЧАЛЬНОГО ПРОЦЕСУ ДЕННА'!AJ24*$BX$4,0)&gt;0,ROUND('ПЛАН НАВЧАЛЬНОГО ПРОЦЕСУ ДЕННА'!AJ24*$BX$4,0)*2,2),0)</f>
        <v>0</v>
      </c>
      <c r="AK24" s="375">
        <f>IF('ПЛАН НАВЧАЛЬНОГО ПРОЦЕСУ ДЕННА'!AK24&gt;0,IF(ROUND('ПЛАН НАВЧАЛЬНОГО ПРОЦЕСУ ДЕННА'!AK24*$BX$4,0)&gt;0,ROUND('ПЛАН НАВЧАЛЬНОГО ПРОЦЕСУ ДЕННА'!AK24*$BX$4,0)*2,2),0)</f>
        <v>0</v>
      </c>
      <c r="AL24" s="70">
        <f>'ПЛАН НАВЧАЛЬНОГО ПРОЦЕСУ ДЕННА'!AL24</f>
        <v>0</v>
      </c>
      <c r="AM24" s="375">
        <f>IF('ПЛАН НАВЧАЛЬНОГО ПРОЦЕСУ ДЕННА'!AM24&gt;0,IF(ROUND('ПЛАН НАВЧАЛЬНОГО ПРОЦЕСУ ДЕННА'!AM24*$BX$4,0)&gt;0,ROUND('ПЛАН НАВЧАЛЬНОГО ПРОЦЕСУ ДЕННА'!AM24*$BX$4,0)*2,2),0)</f>
        <v>0</v>
      </c>
      <c r="AN24" s="375">
        <f>IF('ПЛАН НАВЧАЛЬНОГО ПРОЦЕСУ ДЕННА'!AN24&gt;0,IF(ROUND('ПЛАН НАВЧАЛЬНОГО ПРОЦЕСУ ДЕННА'!AN24*$BX$4,0)&gt;0,ROUND('ПЛАН НАВЧАЛЬНОГО ПРОЦЕСУ ДЕННА'!AN24*$BX$4,0)*2,2),0)</f>
        <v>0</v>
      </c>
      <c r="AO24" s="375">
        <f>IF('ПЛАН НАВЧАЛЬНОГО ПРОЦЕСУ ДЕННА'!AO24&gt;0,IF(ROUND('ПЛАН НАВЧАЛЬНОГО ПРОЦЕСУ ДЕННА'!AO24*$BX$4,0)&gt;0,ROUND('ПЛАН НАВЧАЛЬНОГО ПРОЦЕСУ ДЕННА'!AO24*$BX$4,0)*2,2),0)</f>
        <v>0</v>
      </c>
      <c r="AP24" s="70">
        <f>'ПЛАН НАВЧАЛЬНОГО ПРОЦЕСУ ДЕННА'!AP24</f>
        <v>0</v>
      </c>
      <c r="AQ24" s="375">
        <f>IF('ПЛАН НАВЧАЛЬНОГО ПРОЦЕСУ ДЕННА'!AQ24&gt;0,IF(ROUND('ПЛАН НАВЧАЛЬНОГО ПРОЦЕСУ ДЕННА'!AQ24*$BX$4,0)&gt;0,ROUND('ПЛАН НАВЧАЛЬНОГО ПРОЦЕСУ ДЕННА'!AQ24*$BX$4,0)*2,2),0)</f>
        <v>0</v>
      </c>
      <c r="AR24" s="375">
        <f>IF('ПЛАН НАВЧАЛЬНОГО ПРОЦЕСУ ДЕННА'!AR24&gt;0,IF(ROUND('ПЛАН НАВЧАЛЬНОГО ПРОЦЕСУ ДЕННА'!AR24*$BX$4,0)&gt;0,ROUND('ПЛАН НАВЧАЛЬНОГО ПРОЦЕСУ ДЕННА'!AR24*$BX$4,0)*2,2),0)</f>
        <v>0</v>
      </c>
      <c r="AS24" s="375">
        <f>IF('ПЛАН НАВЧАЛЬНОГО ПРОЦЕСУ ДЕННА'!AS24&gt;0,IF(ROUND('ПЛАН НАВЧАЛЬНОГО ПРОЦЕСУ ДЕННА'!AS24*$BX$4,0)&gt;0,ROUND('ПЛАН НАВЧАЛЬНОГО ПРОЦЕСУ ДЕННА'!AS24*$BX$4,0)*2,2),0)</f>
        <v>0</v>
      </c>
      <c r="AT24" s="70">
        <f>'ПЛАН НАВЧАЛЬНОГО ПРОЦЕСУ ДЕННА'!AT24</f>
        <v>0</v>
      </c>
      <c r="AU24" s="375">
        <f>IF('ПЛАН НАВЧАЛЬНОГО ПРОЦЕСУ ДЕННА'!AU24&gt;0,IF(ROUND('ПЛАН НАВЧАЛЬНОГО ПРОЦЕСУ ДЕННА'!AU24*$BX$4,0)&gt;0,ROUND('ПЛАН НАВЧАЛЬНОГО ПРОЦЕСУ ДЕННА'!AU24*$BX$4,0)*2,2),0)</f>
        <v>0</v>
      </c>
      <c r="AV24" s="375">
        <f>IF('ПЛАН НАВЧАЛЬНОГО ПРОЦЕСУ ДЕННА'!AV24&gt;0,IF(ROUND('ПЛАН НАВЧАЛЬНОГО ПРОЦЕСУ ДЕННА'!AV24*$BX$4,0)&gt;0,ROUND('ПЛАН НАВЧАЛЬНОГО ПРОЦЕСУ ДЕННА'!AV24*$BX$4,0)*2,2),0)</f>
        <v>0</v>
      </c>
      <c r="AW24" s="375">
        <f>IF('ПЛАН НАВЧАЛЬНОГО ПРОЦЕСУ ДЕННА'!AW24&gt;0,IF(ROUND('ПЛАН НАВЧАЛЬНОГО ПРОЦЕСУ ДЕННА'!AW24*$BX$4,0)&gt;0,ROUND('ПЛАН НАВЧАЛЬНОГО ПРОЦЕСУ ДЕННА'!AW24*$BX$4,0)*2,2),0)</f>
        <v>0</v>
      </c>
      <c r="AX24" s="70">
        <f>'ПЛАН НАВЧАЛЬНОГО ПРОЦЕСУ ДЕННА'!AX24</f>
        <v>0</v>
      </c>
      <c r="AY24" s="375">
        <f>IF('ПЛАН НАВЧАЛЬНОГО ПРОЦЕСУ ДЕННА'!AY24&gt;0,IF(ROUND('ПЛАН НАВЧАЛЬНОГО ПРОЦЕСУ ДЕННА'!AY24*$BX$4,0)&gt;0,ROUND('ПЛАН НАВЧАЛЬНОГО ПРОЦЕСУ ДЕННА'!AY24*$BX$4,0)*2,2),0)</f>
        <v>0</v>
      </c>
      <c r="AZ24" s="375">
        <f>IF('ПЛАН НАВЧАЛЬНОГО ПРОЦЕСУ ДЕННА'!AZ24&gt;0,IF(ROUND('ПЛАН НАВЧАЛЬНОГО ПРОЦЕСУ ДЕННА'!AZ24*$BX$4,0)&gt;0,ROUND('ПЛАН НАВЧАЛЬНОГО ПРОЦЕСУ ДЕННА'!AZ24*$BX$4,0)*2,2),0)</f>
        <v>0</v>
      </c>
      <c r="BA24" s="375">
        <f>IF('ПЛАН НАВЧАЛЬНОГО ПРОЦЕСУ ДЕННА'!BA24&gt;0,IF(ROUND('ПЛАН НАВЧАЛЬНОГО ПРОЦЕСУ ДЕННА'!BA24*$BX$4,0)&gt;0,ROUND('ПЛАН НАВЧАЛЬНОГО ПРОЦЕСУ ДЕННА'!BA24*$BX$4,0)*2,2),0)</f>
        <v>0</v>
      </c>
      <c r="BB24" s="70">
        <f>'ПЛАН НАВЧАЛЬНОГО ПРОЦЕСУ ДЕННА'!BB24</f>
        <v>0</v>
      </c>
      <c r="BC24" s="375">
        <f>IF('ПЛАН НАВЧАЛЬНОГО ПРОЦЕСУ ДЕННА'!BC24&gt;0,IF(ROUND('ПЛАН НАВЧАЛЬНОГО ПРОЦЕСУ ДЕННА'!BC24*$BX$4,0)&gt;0,ROUND('ПЛАН НАВЧАЛЬНОГО ПРОЦЕСУ ДЕННА'!BC24*$BX$4,0)*2,2),0)</f>
        <v>0</v>
      </c>
      <c r="BD24" s="375">
        <f>IF('ПЛАН НАВЧАЛЬНОГО ПРОЦЕСУ ДЕННА'!BD24&gt;0,IF(ROUND('ПЛАН НАВЧАЛЬНОГО ПРОЦЕСУ ДЕННА'!BD24*$BX$4,0)&gt;0,ROUND('ПЛАН НАВЧАЛЬНОГО ПРОЦЕСУ ДЕННА'!BD24*$BX$4,0)*2,2),0)</f>
        <v>0</v>
      </c>
      <c r="BE24" s="375">
        <f>IF('ПЛАН НАВЧАЛЬНОГО ПРОЦЕСУ ДЕННА'!BE24&gt;0,IF(ROUND('ПЛАН НАВЧАЛЬНОГО ПРОЦЕСУ ДЕННА'!BE24*$BX$4,0)&gt;0,ROUND('ПЛАН НАВЧАЛЬНОГО ПРОЦЕСУ ДЕННА'!BE24*$BX$4,0)*2,2),0)</f>
        <v>0</v>
      </c>
      <c r="BF24" s="70">
        <f>'ПЛАН НАВЧАЛЬНОГО ПРОЦЕСУ ДЕННА'!BF24</f>
        <v>0</v>
      </c>
      <c r="BG24" s="375">
        <f>IF('ПЛАН НАВЧАЛЬНОГО ПРОЦЕСУ ДЕННА'!BG24&gt;0,IF(ROUND('ПЛАН НАВЧАЛЬНОГО ПРОЦЕСУ ДЕННА'!BG24*$BX$4,0)&gt;0,ROUND('ПЛАН НАВЧАЛЬНОГО ПРОЦЕСУ ДЕННА'!BG24*$BX$4,0)*2,2),0)</f>
        <v>0</v>
      </c>
      <c r="BH24" s="375">
        <f>IF('ПЛАН НАВЧАЛЬНОГО ПРОЦЕСУ ДЕННА'!BH24&gt;0,IF(ROUND('ПЛАН НАВЧАЛЬНОГО ПРОЦЕСУ ДЕННА'!BH24*$BX$4,0)&gt;0,ROUND('ПЛАН НАВЧАЛЬНОГО ПРОЦЕСУ ДЕННА'!BH24*$BX$4,0)*2,2),0)</f>
        <v>0</v>
      </c>
      <c r="BI24" s="375">
        <f>IF('ПЛАН НАВЧАЛЬНОГО ПРОЦЕСУ ДЕННА'!BI24&gt;0,IF(ROUND('ПЛАН НАВЧАЛЬНОГО ПРОЦЕСУ ДЕННА'!BI24*$BX$4,0)&gt;0,ROUND('ПЛАН НАВЧАЛЬНОГО ПРОЦЕСУ ДЕННА'!BI24*$BX$4,0)*2,2),0)</f>
        <v>0</v>
      </c>
      <c r="BJ24" s="70">
        <f>'ПЛАН НАВЧАЛЬНОГО ПРОЦЕСУ ДЕННА'!BJ24</f>
        <v>0</v>
      </c>
      <c r="BK24" s="63">
        <f t="shared" si="1"/>
        <v>0.93333333333333335</v>
      </c>
      <c r="BL24" s="127" t="str">
        <f t="shared" si="2"/>
        <v/>
      </c>
      <c r="BM24" s="14">
        <f t="shared" si="29"/>
        <v>4</v>
      </c>
      <c r="BN24" s="14">
        <f t="shared" si="3"/>
        <v>0</v>
      </c>
      <c r="BO24" s="14">
        <f t="shared" si="3"/>
        <v>0</v>
      </c>
      <c r="BP24" s="14">
        <f t="shared" si="3"/>
        <v>0</v>
      </c>
      <c r="BQ24" s="14">
        <f t="shared" si="3"/>
        <v>0</v>
      </c>
      <c r="BR24" s="14">
        <f t="shared" si="3"/>
        <v>0</v>
      </c>
      <c r="BS24" s="14">
        <f t="shared" si="3"/>
        <v>0</v>
      </c>
      <c r="BT24" s="14">
        <f t="shared" si="3"/>
        <v>0</v>
      </c>
      <c r="BU24" s="92">
        <f t="shared" si="15"/>
        <v>4</v>
      </c>
      <c r="BX24" s="14">
        <f t="shared" si="30"/>
        <v>4</v>
      </c>
      <c r="BY24" s="14">
        <f t="shared" si="31"/>
        <v>0</v>
      </c>
      <c r="BZ24" s="14">
        <f t="shared" si="32"/>
        <v>0</v>
      </c>
      <c r="CA24" s="14">
        <f t="shared" si="33"/>
        <v>0</v>
      </c>
      <c r="CB24" s="14">
        <f t="shared" si="34"/>
        <v>0</v>
      </c>
      <c r="CC24" s="14">
        <f t="shared" si="35"/>
        <v>0</v>
      </c>
      <c r="CD24" s="14">
        <f t="shared" si="36"/>
        <v>0</v>
      </c>
      <c r="CE24" s="14">
        <f t="shared" si="37"/>
        <v>0</v>
      </c>
      <c r="CF24" s="213">
        <f t="shared" si="16"/>
        <v>4</v>
      </c>
      <c r="CG24" s="313">
        <f t="shared" si="17"/>
        <v>4</v>
      </c>
      <c r="CI24" s="314">
        <f t="shared" si="18"/>
        <v>1</v>
      </c>
      <c r="CJ24" s="314">
        <f t="shared" si="19"/>
        <v>0</v>
      </c>
      <c r="CK24" s="314">
        <f t="shared" si="20"/>
        <v>0</v>
      </c>
      <c r="CL24" s="314">
        <f t="shared" si="21"/>
        <v>0</v>
      </c>
      <c r="CM24" s="314">
        <f t="shared" si="22"/>
        <v>0</v>
      </c>
      <c r="CN24" s="314">
        <f t="shared" si="23"/>
        <v>0</v>
      </c>
      <c r="CO24" s="314">
        <f t="shared" si="24"/>
        <v>0</v>
      </c>
      <c r="CP24" s="314">
        <f t="shared" si="25"/>
        <v>0</v>
      </c>
      <c r="CQ24" s="315">
        <f t="shared" si="26"/>
        <v>1</v>
      </c>
      <c r="CR24" s="314">
        <f t="shared" si="4"/>
        <v>0</v>
      </c>
      <c r="CS24" s="314">
        <f t="shared" si="5"/>
        <v>0</v>
      </c>
      <c r="CT24" s="316">
        <f t="shared" si="6"/>
        <v>0</v>
      </c>
      <c r="CU24" s="314">
        <f t="shared" si="7"/>
        <v>0</v>
      </c>
      <c r="CV24" s="314">
        <f t="shared" si="8"/>
        <v>0</v>
      </c>
      <c r="CW24" s="314">
        <f t="shared" si="9"/>
        <v>0</v>
      </c>
      <c r="CX24" s="314">
        <f t="shared" si="10"/>
        <v>0</v>
      </c>
      <c r="CY24" s="314">
        <f t="shared" si="11"/>
        <v>0</v>
      </c>
      <c r="CZ24" s="317">
        <f t="shared" si="27"/>
        <v>0</v>
      </c>
      <c r="DD24" s="318">
        <f>SUM($AE24:$AG24)+SUM($AI24:$AK24)+SUM($AM24:AO24)+SUM($AQ24:AS24)+SUM($AU24:AW24)+SUM($AY24:BA24)+SUM($BC24:BE24)+SUM($BG24:BI24)</f>
        <v>8</v>
      </c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X24" s="318">
        <f t="shared" si="28"/>
        <v>0</v>
      </c>
      <c r="DY24" s="318">
        <f t="shared" si="28"/>
        <v>0</v>
      </c>
      <c r="DZ24" s="318">
        <f t="shared" si="28"/>
        <v>0</v>
      </c>
      <c r="EA24" s="318">
        <f t="shared" si="28"/>
        <v>0</v>
      </c>
      <c r="EB24" s="318">
        <f t="shared" si="28"/>
        <v>0</v>
      </c>
      <c r="EC24" s="318">
        <f t="shared" si="28"/>
        <v>0</v>
      </c>
      <c r="ED24" s="318">
        <f t="shared" si="28"/>
        <v>0</v>
      </c>
      <c r="EE24" s="318">
        <f t="shared" si="28"/>
        <v>0</v>
      </c>
    </row>
    <row r="25" spans="1:135" s="19" customFormat="1" x14ac:dyDescent="0.25">
      <c r="A25" s="22" t="str">
        <f>'ПЛАН НАВЧАЛЬНОГО ПРОЦЕСУ ДЕННА'!A25</f>
        <v>1.1.11</v>
      </c>
      <c r="B25" s="415" t="str">
        <f>'ПЛАН НАВЧАЛЬНОГО ПРОЦЕСУ ДЕННА'!B25</f>
        <v>Статистика та економетріка</v>
      </c>
      <c r="C25" s="416" t="str">
        <f>'ПЛАН НАВЧАЛЬНОГО ПРОЦЕСУ ДЕННА'!C25</f>
        <v>ЕП</v>
      </c>
      <c r="D25" s="308">
        <f>'ПЛАН НАВЧАЛЬНОГО ПРОЦЕСУ ДЕННА'!D25</f>
        <v>2</v>
      </c>
      <c r="E25" s="309">
        <f>'ПЛАН НАВЧАЛЬНОГО ПРОЦЕСУ ДЕННА'!E25</f>
        <v>0</v>
      </c>
      <c r="F25" s="309">
        <f>'ПЛАН НАВЧАЛЬНОГО ПРОЦЕСУ ДЕННА'!F25</f>
        <v>0</v>
      </c>
      <c r="G25" s="310">
        <f>'ПЛАН НАВЧАЛЬНОГО ПРОЦЕСУ ДЕННА'!G25</f>
        <v>0</v>
      </c>
      <c r="H25" s="308">
        <f>'ПЛАН НАВЧАЛЬНОГО ПРОЦЕСУ ДЕННА'!H25</f>
        <v>0</v>
      </c>
      <c r="I25" s="309">
        <f>'ПЛАН НАВЧАЛЬНОГО ПРОЦЕСУ ДЕННА'!I25</f>
        <v>0</v>
      </c>
      <c r="J25" s="309">
        <f>'ПЛАН НАВЧАЛЬНОГО ПРОЦЕСУ ДЕННА'!J25</f>
        <v>0</v>
      </c>
      <c r="K25" s="309">
        <f>'ПЛАН НАВЧАЛЬНОГО ПРОЦЕСУ ДЕННА'!K25</f>
        <v>0</v>
      </c>
      <c r="L25" s="309">
        <f>'ПЛАН НАВЧАЛЬНОГО ПРОЦЕСУ ДЕННА'!L25</f>
        <v>0</v>
      </c>
      <c r="M25" s="309">
        <f>'ПЛАН НАВЧАЛЬНОГО ПРОЦЕСУ ДЕННА'!M25</f>
        <v>0</v>
      </c>
      <c r="N25" s="309">
        <f>'ПЛАН НАВЧАЛЬНОГО ПРОЦЕСУ ДЕННА'!N25</f>
        <v>0</v>
      </c>
      <c r="O25" s="309">
        <f>'ПЛАН НАВЧАЛЬНОГО ПРОЦЕСУ ДЕННА'!O25</f>
        <v>0</v>
      </c>
      <c r="P25" s="274">
        <f>'ПЛАН НАВЧАЛЬНОГО ПРОЦЕСУ ДЕННА'!P25</f>
        <v>0</v>
      </c>
      <c r="Q25" s="274">
        <f>'ПЛАН НАВЧАЛЬНОГО ПРОЦЕСУ ДЕННА'!Q25</f>
        <v>0</v>
      </c>
      <c r="R25" s="419">
        <f>'ПЛАН НАВЧАЛЬНОГО ПРОЦЕСУ ДЕННА'!R25</f>
        <v>0</v>
      </c>
      <c r="S25" s="488">
        <f>'ПЛАН НАВЧАЛЬНОГО ПРОЦЕСУ ДЕННА'!S25</f>
        <v>0</v>
      </c>
      <c r="T25" s="488">
        <f>'ПЛАН НАВЧАЛЬНОГО ПРОЦЕСУ ДЕННА'!T25</f>
        <v>0</v>
      </c>
      <c r="U25" s="488">
        <f>'ПЛАН НАВЧАЛЬНОГО ПРОЦЕСУ ДЕННА'!U25</f>
        <v>0</v>
      </c>
      <c r="V25" s="488">
        <f>'ПЛАН НАВЧАЛЬНОГО ПРОЦЕСУ ДЕННА'!V25</f>
        <v>0</v>
      </c>
      <c r="W25" s="488">
        <f>'ПЛАН НАВЧАЛЬНОГО ПРОЦЕСУ ДЕННА'!W25</f>
        <v>0</v>
      </c>
      <c r="X25" s="488">
        <f>'ПЛАН НАВЧАЛЬНОГО ПРОЦЕСУ ДЕННА'!X25</f>
        <v>0</v>
      </c>
      <c r="Y25" s="311">
        <f>'ПЛАН НАВЧАЛЬНОГО ПРОЦЕСУ ДЕННА'!Y25</f>
        <v>120</v>
      </c>
      <c r="Z25" s="147">
        <f t="shared" si="0"/>
        <v>4</v>
      </c>
      <c r="AA25" s="9">
        <f t="shared" si="13"/>
        <v>2</v>
      </c>
      <c r="AB25" s="9">
        <f t="shared" si="13"/>
        <v>0</v>
      </c>
      <c r="AC25" s="9">
        <f t="shared" si="13"/>
        <v>2</v>
      </c>
      <c r="AD25" s="9">
        <f t="shared" si="14"/>
        <v>116</v>
      </c>
      <c r="AE25" s="375">
        <f>IF('ПЛАН НАВЧАЛЬНОГО ПРОЦЕСУ ДЕННА'!AE25&gt;0,IF(ROUND('ПЛАН НАВЧАЛЬНОГО ПРОЦЕСУ ДЕННА'!AE25*$BX$4,0)&gt;0,ROUND('ПЛАН НАВЧАЛЬНОГО ПРОЦЕСУ ДЕННА'!AE25*$BX$4,0)*2,2),0)</f>
        <v>0</v>
      </c>
      <c r="AF25" s="375">
        <f>IF('ПЛАН НАВЧАЛЬНОГО ПРОЦЕСУ ДЕННА'!AF25&gt;0,IF(ROUND('ПЛАН НАВЧАЛЬНОГО ПРОЦЕСУ ДЕННА'!AF25*$BX$4,0)&gt;0,ROUND('ПЛАН НАВЧАЛЬНОГО ПРОЦЕСУ ДЕННА'!AF25*$BX$4,0)*2,2),0)</f>
        <v>0</v>
      </c>
      <c r="AG25" s="375">
        <f>IF('ПЛАН НАВЧАЛЬНОГО ПРОЦЕСУ ДЕННА'!AG25&gt;0,IF(ROUND('ПЛАН НАВЧАЛЬНОГО ПРОЦЕСУ ДЕННА'!AG25*$BX$4,0)&gt;0,ROUND('ПЛАН НАВЧАЛЬНОГО ПРОЦЕСУ ДЕННА'!AG25*$BX$4,0)*2,2),0)</f>
        <v>0</v>
      </c>
      <c r="AH25" s="70">
        <f>'ПЛАН НАВЧАЛЬНОГО ПРОЦЕСУ ДЕННА'!AH25</f>
        <v>0</v>
      </c>
      <c r="AI25" s="375">
        <f>IF('ПЛАН НАВЧАЛЬНОГО ПРОЦЕСУ ДЕННА'!AI25&gt;0,IF(ROUND('ПЛАН НАВЧАЛЬНОГО ПРОЦЕСУ ДЕННА'!AI25*$BX$4,0)&gt;0,ROUND('ПЛАН НАВЧАЛЬНОГО ПРОЦЕСУ ДЕННА'!AI25*$BX$4,0)*2,2),0)</f>
        <v>2</v>
      </c>
      <c r="AJ25" s="375">
        <f>IF('ПЛАН НАВЧАЛЬНОГО ПРОЦЕСУ ДЕННА'!AJ25&gt;0,IF(ROUND('ПЛАН НАВЧАЛЬНОГО ПРОЦЕСУ ДЕННА'!AJ25*$BX$4,0)&gt;0,ROUND('ПЛАН НАВЧАЛЬНОГО ПРОЦЕСУ ДЕННА'!AJ25*$BX$4,0)*2,2),0)</f>
        <v>0</v>
      </c>
      <c r="AK25" s="375">
        <f>IF('ПЛАН НАВЧАЛЬНОГО ПРОЦЕСУ ДЕННА'!AK25&gt;0,IF(ROUND('ПЛАН НАВЧАЛЬНОГО ПРОЦЕСУ ДЕННА'!AK25*$BX$4,0)&gt;0,ROUND('ПЛАН НАВЧАЛЬНОГО ПРОЦЕСУ ДЕННА'!AK25*$BX$4,0)*2,2),0)</f>
        <v>2</v>
      </c>
      <c r="AL25" s="70">
        <f>'ПЛАН НАВЧАЛЬНОГО ПРОЦЕСУ ДЕННА'!AL25</f>
        <v>4</v>
      </c>
      <c r="AM25" s="375">
        <f>IF('ПЛАН НАВЧАЛЬНОГО ПРОЦЕСУ ДЕННА'!AM25&gt;0,IF(ROUND('ПЛАН НАВЧАЛЬНОГО ПРОЦЕСУ ДЕННА'!AM25*$BX$4,0)&gt;0,ROUND('ПЛАН НАВЧАЛЬНОГО ПРОЦЕСУ ДЕННА'!AM25*$BX$4,0)*2,2),0)</f>
        <v>0</v>
      </c>
      <c r="AN25" s="375">
        <f>IF('ПЛАН НАВЧАЛЬНОГО ПРОЦЕСУ ДЕННА'!AN25&gt;0,IF(ROUND('ПЛАН НАВЧАЛЬНОГО ПРОЦЕСУ ДЕННА'!AN25*$BX$4,0)&gt;0,ROUND('ПЛАН НАВЧАЛЬНОГО ПРОЦЕСУ ДЕННА'!AN25*$BX$4,0)*2,2),0)</f>
        <v>0</v>
      </c>
      <c r="AO25" s="375">
        <f>IF('ПЛАН НАВЧАЛЬНОГО ПРОЦЕСУ ДЕННА'!AO25&gt;0,IF(ROUND('ПЛАН НАВЧАЛЬНОГО ПРОЦЕСУ ДЕННА'!AO25*$BX$4,0)&gt;0,ROUND('ПЛАН НАВЧАЛЬНОГО ПРОЦЕСУ ДЕННА'!AO25*$BX$4,0)*2,2),0)</f>
        <v>0</v>
      </c>
      <c r="AP25" s="70">
        <f>'ПЛАН НАВЧАЛЬНОГО ПРОЦЕСУ ДЕННА'!AP25</f>
        <v>0</v>
      </c>
      <c r="AQ25" s="375">
        <f>IF('ПЛАН НАВЧАЛЬНОГО ПРОЦЕСУ ДЕННА'!AQ25&gt;0,IF(ROUND('ПЛАН НАВЧАЛЬНОГО ПРОЦЕСУ ДЕННА'!AQ25*$BX$4,0)&gt;0,ROUND('ПЛАН НАВЧАЛЬНОГО ПРОЦЕСУ ДЕННА'!AQ25*$BX$4,0)*2,2),0)</f>
        <v>0</v>
      </c>
      <c r="AR25" s="375">
        <f>IF('ПЛАН НАВЧАЛЬНОГО ПРОЦЕСУ ДЕННА'!AR25&gt;0,IF(ROUND('ПЛАН НАВЧАЛЬНОГО ПРОЦЕСУ ДЕННА'!AR25*$BX$4,0)&gt;0,ROUND('ПЛАН НАВЧАЛЬНОГО ПРОЦЕСУ ДЕННА'!AR25*$BX$4,0)*2,2),0)</f>
        <v>0</v>
      </c>
      <c r="AS25" s="375">
        <f>IF('ПЛАН НАВЧАЛЬНОГО ПРОЦЕСУ ДЕННА'!AS25&gt;0,IF(ROUND('ПЛАН НАВЧАЛЬНОГО ПРОЦЕСУ ДЕННА'!AS25*$BX$4,0)&gt;0,ROUND('ПЛАН НАВЧАЛЬНОГО ПРОЦЕСУ ДЕННА'!AS25*$BX$4,0)*2,2),0)</f>
        <v>0</v>
      </c>
      <c r="AT25" s="70">
        <f>'ПЛАН НАВЧАЛЬНОГО ПРОЦЕСУ ДЕННА'!AT25</f>
        <v>0</v>
      </c>
      <c r="AU25" s="375">
        <f>IF('ПЛАН НАВЧАЛЬНОГО ПРОЦЕСУ ДЕННА'!AU25&gt;0,IF(ROUND('ПЛАН НАВЧАЛЬНОГО ПРОЦЕСУ ДЕННА'!AU25*$BX$4,0)&gt;0,ROUND('ПЛАН НАВЧАЛЬНОГО ПРОЦЕСУ ДЕННА'!AU25*$BX$4,0)*2,2),0)</f>
        <v>0</v>
      </c>
      <c r="AV25" s="375">
        <f>IF('ПЛАН НАВЧАЛЬНОГО ПРОЦЕСУ ДЕННА'!AV25&gt;0,IF(ROUND('ПЛАН НАВЧАЛЬНОГО ПРОЦЕСУ ДЕННА'!AV25*$BX$4,0)&gt;0,ROUND('ПЛАН НАВЧАЛЬНОГО ПРОЦЕСУ ДЕННА'!AV25*$BX$4,0)*2,2),0)</f>
        <v>0</v>
      </c>
      <c r="AW25" s="375">
        <f>IF('ПЛАН НАВЧАЛЬНОГО ПРОЦЕСУ ДЕННА'!AW25&gt;0,IF(ROUND('ПЛАН НАВЧАЛЬНОГО ПРОЦЕСУ ДЕННА'!AW25*$BX$4,0)&gt;0,ROUND('ПЛАН НАВЧАЛЬНОГО ПРОЦЕСУ ДЕННА'!AW25*$BX$4,0)*2,2),0)</f>
        <v>0</v>
      </c>
      <c r="AX25" s="70">
        <f>'ПЛАН НАВЧАЛЬНОГО ПРОЦЕСУ ДЕННА'!AX25</f>
        <v>0</v>
      </c>
      <c r="AY25" s="375">
        <f>IF('ПЛАН НАВЧАЛЬНОГО ПРОЦЕСУ ДЕННА'!AY25&gt;0,IF(ROUND('ПЛАН НАВЧАЛЬНОГО ПРОЦЕСУ ДЕННА'!AY25*$BX$4,0)&gt;0,ROUND('ПЛАН НАВЧАЛЬНОГО ПРОЦЕСУ ДЕННА'!AY25*$BX$4,0)*2,2),0)</f>
        <v>0</v>
      </c>
      <c r="AZ25" s="375">
        <f>IF('ПЛАН НАВЧАЛЬНОГО ПРОЦЕСУ ДЕННА'!AZ25&gt;0,IF(ROUND('ПЛАН НАВЧАЛЬНОГО ПРОЦЕСУ ДЕННА'!AZ25*$BX$4,0)&gt;0,ROUND('ПЛАН НАВЧАЛЬНОГО ПРОЦЕСУ ДЕННА'!AZ25*$BX$4,0)*2,2),0)</f>
        <v>0</v>
      </c>
      <c r="BA25" s="375">
        <f>IF('ПЛАН НАВЧАЛЬНОГО ПРОЦЕСУ ДЕННА'!BA25&gt;0,IF(ROUND('ПЛАН НАВЧАЛЬНОГО ПРОЦЕСУ ДЕННА'!BA25*$BX$4,0)&gt;0,ROUND('ПЛАН НАВЧАЛЬНОГО ПРОЦЕСУ ДЕННА'!BA25*$BX$4,0)*2,2),0)</f>
        <v>0</v>
      </c>
      <c r="BB25" s="70">
        <f>'ПЛАН НАВЧАЛЬНОГО ПРОЦЕСУ ДЕННА'!BB25</f>
        <v>0</v>
      </c>
      <c r="BC25" s="375">
        <f>IF('ПЛАН НАВЧАЛЬНОГО ПРОЦЕСУ ДЕННА'!BC25&gt;0,IF(ROUND('ПЛАН НАВЧАЛЬНОГО ПРОЦЕСУ ДЕННА'!BC25*$BX$4,0)&gt;0,ROUND('ПЛАН НАВЧАЛЬНОГО ПРОЦЕСУ ДЕННА'!BC25*$BX$4,0)*2,2),0)</f>
        <v>0</v>
      </c>
      <c r="BD25" s="375">
        <f>IF('ПЛАН НАВЧАЛЬНОГО ПРОЦЕСУ ДЕННА'!BD25&gt;0,IF(ROUND('ПЛАН НАВЧАЛЬНОГО ПРОЦЕСУ ДЕННА'!BD25*$BX$4,0)&gt;0,ROUND('ПЛАН НАВЧАЛЬНОГО ПРОЦЕСУ ДЕННА'!BD25*$BX$4,0)*2,2),0)</f>
        <v>0</v>
      </c>
      <c r="BE25" s="375">
        <f>IF('ПЛАН НАВЧАЛЬНОГО ПРОЦЕСУ ДЕННА'!BE25&gt;0,IF(ROUND('ПЛАН НАВЧАЛЬНОГО ПРОЦЕСУ ДЕННА'!BE25*$BX$4,0)&gt;0,ROUND('ПЛАН НАВЧАЛЬНОГО ПРОЦЕСУ ДЕННА'!BE25*$BX$4,0)*2,2),0)</f>
        <v>0</v>
      </c>
      <c r="BF25" s="70">
        <f>'ПЛАН НАВЧАЛЬНОГО ПРОЦЕСУ ДЕННА'!BF25</f>
        <v>0</v>
      </c>
      <c r="BG25" s="375">
        <f>IF('ПЛАН НАВЧАЛЬНОГО ПРОЦЕСУ ДЕННА'!BG25&gt;0,IF(ROUND('ПЛАН НАВЧАЛЬНОГО ПРОЦЕСУ ДЕННА'!BG25*$BX$4,0)&gt;0,ROUND('ПЛАН НАВЧАЛЬНОГО ПРОЦЕСУ ДЕННА'!BG25*$BX$4,0)*2,2),0)</f>
        <v>0</v>
      </c>
      <c r="BH25" s="375">
        <f>IF('ПЛАН НАВЧАЛЬНОГО ПРОЦЕСУ ДЕННА'!BH25&gt;0,IF(ROUND('ПЛАН НАВЧАЛЬНОГО ПРОЦЕСУ ДЕННА'!BH25*$BX$4,0)&gt;0,ROUND('ПЛАН НАВЧАЛЬНОГО ПРОЦЕСУ ДЕННА'!BH25*$BX$4,0)*2,2),0)</f>
        <v>0</v>
      </c>
      <c r="BI25" s="375">
        <f>IF('ПЛАН НАВЧАЛЬНОГО ПРОЦЕСУ ДЕННА'!BI25&gt;0,IF(ROUND('ПЛАН НАВЧАЛЬНОГО ПРОЦЕСУ ДЕННА'!BI25*$BX$4,0)&gt;0,ROUND('ПЛАН НАВЧАЛЬНОГО ПРОЦЕСУ ДЕННА'!BI25*$BX$4,0)*2,2),0)</f>
        <v>0</v>
      </c>
      <c r="BJ25" s="70">
        <f>'ПЛАН НАВЧАЛЬНОГО ПРОЦЕСУ ДЕННА'!BJ25</f>
        <v>0</v>
      </c>
      <c r="BK25" s="63">
        <f t="shared" si="1"/>
        <v>0.96666666666666667</v>
      </c>
      <c r="BL25" s="127" t="str">
        <f t="shared" si="2"/>
        <v/>
      </c>
      <c r="BM25" s="14">
        <f t="shared" si="29"/>
        <v>0</v>
      </c>
      <c r="BN25" s="14">
        <f t="shared" si="3"/>
        <v>4</v>
      </c>
      <c r="BO25" s="14">
        <f t="shared" si="3"/>
        <v>0</v>
      </c>
      <c r="BP25" s="14">
        <f t="shared" si="3"/>
        <v>0</v>
      </c>
      <c r="BQ25" s="14">
        <f t="shared" si="3"/>
        <v>0</v>
      </c>
      <c r="BR25" s="14">
        <f t="shared" si="3"/>
        <v>0</v>
      </c>
      <c r="BS25" s="14">
        <f t="shared" si="3"/>
        <v>0</v>
      </c>
      <c r="BT25" s="14">
        <f t="shared" si="3"/>
        <v>0</v>
      </c>
      <c r="BU25" s="92">
        <f t="shared" si="15"/>
        <v>4</v>
      </c>
      <c r="BX25" s="14">
        <f t="shared" si="30"/>
        <v>0</v>
      </c>
      <c r="BY25" s="14">
        <f t="shared" si="31"/>
        <v>4</v>
      </c>
      <c r="BZ25" s="14">
        <f t="shared" si="32"/>
        <v>0</v>
      </c>
      <c r="CA25" s="14">
        <f t="shared" si="33"/>
        <v>0</v>
      </c>
      <c r="CB25" s="14">
        <f t="shared" si="34"/>
        <v>0</v>
      </c>
      <c r="CC25" s="14">
        <f t="shared" si="35"/>
        <v>0</v>
      </c>
      <c r="CD25" s="14">
        <f t="shared" si="36"/>
        <v>0</v>
      </c>
      <c r="CE25" s="14">
        <f t="shared" si="37"/>
        <v>0</v>
      </c>
      <c r="CF25" s="213">
        <f t="shared" si="16"/>
        <v>4</v>
      </c>
      <c r="CG25" s="313">
        <f t="shared" si="17"/>
        <v>4</v>
      </c>
      <c r="CI25" s="314">
        <f t="shared" si="18"/>
        <v>0</v>
      </c>
      <c r="CJ25" s="314">
        <f t="shared" si="19"/>
        <v>1</v>
      </c>
      <c r="CK25" s="314">
        <f t="shared" si="20"/>
        <v>0</v>
      </c>
      <c r="CL25" s="314">
        <f t="shared" si="21"/>
        <v>0</v>
      </c>
      <c r="CM25" s="314">
        <f t="shared" si="22"/>
        <v>0</v>
      </c>
      <c r="CN25" s="314">
        <f t="shared" si="23"/>
        <v>0</v>
      </c>
      <c r="CO25" s="314">
        <f t="shared" si="24"/>
        <v>0</v>
      </c>
      <c r="CP25" s="314">
        <f t="shared" si="25"/>
        <v>0</v>
      </c>
      <c r="CQ25" s="315">
        <f t="shared" si="26"/>
        <v>1</v>
      </c>
      <c r="CR25" s="314">
        <f t="shared" si="4"/>
        <v>0</v>
      </c>
      <c r="CS25" s="314">
        <f t="shared" si="5"/>
        <v>0</v>
      </c>
      <c r="CT25" s="316">
        <f t="shared" si="6"/>
        <v>0</v>
      </c>
      <c r="CU25" s="314">
        <f t="shared" si="7"/>
        <v>0</v>
      </c>
      <c r="CV25" s="314">
        <f t="shared" si="8"/>
        <v>0</v>
      </c>
      <c r="CW25" s="314">
        <f t="shared" si="9"/>
        <v>0</v>
      </c>
      <c r="CX25" s="314">
        <f t="shared" si="10"/>
        <v>0</v>
      </c>
      <c r="CY25" s="314">
        <f t="shared" si="11"/>
        <v>0</v>
      </c>
      <c r="CZ25" s="317">
        <f t="shared" si="27"/>
        <v>0</v>
      </c>
      <c r="DD25" s="318">
        <f>SUM($AE25:$AG25)+SUM($AI25:$AK25)+SUM($AM25:AO25)+SUM($AQ25:AS25)+SUM($AU25:AW25)+SUM($AY25:BA25)+SUM($BC25:BE25)+SUM($BG25:BI25)</f>
        <v>4</v>
      </c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X25" s="318">
        <f t="shared" si="28"/>
        <v>0</v>
      </c>
      <c r="DY25" s="318">
        <f t="shared" si="28"/>
        <v>0</v>
      </c>
      <c r="DZ25" s="318">
        <f t="shared" si="28"/>
        <v>0</v>
      </c>
      <c r="EA25" s="318">
        <f t="shared" si="28"/>
        <v>0</v>
      </c>
      <c r="EB25" s="318">
        <f t="shared" si="28"/>
        <v>0</v>
      </c>
      <c r="EC25" s="318">
        <f t="shared" si="28"/>
        <v>0</v>
      </c>
      <c r="ED25" s="318">
        <f t="shared" si="28"/>
        <v>0</v>
      </c>
      <c r="EE25" s="318">
        <f t="shared" si="28"/>
        <v>0</v>
      </c>
    </row>
    <row r="26" spans="1:135" s="19" customFormat="1" x14ac:dyDescent="0.25">
      <c r="A26" s="22" t="str">
        <f>'ПЛАН НАВЧАЛЬНОГО ПРОЦЕСУ ДЕННА'!A26</f>
        <v>1.1.12</v>
      </c>
      <c r="B26" s="415" t="str">
        <f>'ПЛАН НАВЧАЛЬНОГО ПРОЦЕСУ ДЕННА'!B26</f>
        <v>Міжнародні інститути та організації</v>
      </c>
      <c r="C26" s="416" t="str">
        <f>'ПЛАН НАВЧАЛЬНОГО ПРОЦЕСУ ДЕННА'!C26</f>
        <v>МЕТ</v>
      </c>
      <c r="D26" s="308">
        <f>'ПЛАН НАВЧАЛЬНОГО ПРОЦЕСУ ДЕННА'!D26</f>
        <v>3</v>
      </c>
      <c r="E26" s="309">
        <f>'ПЛАН НАВЧАЛЬНОГО ПРОЦЕСУ ДЕННА'!E26</f>
        <v>0</v>
      </c>
      <c r="F26" s="309">
        <f>'ПЛАН НАВЧАЛЬНОГО ПРОЦЕСУ ДЕННА'!F26</f>
        <v>0</v>
      </c>
      <c r="G26" s="310">
        <f>'ПЛАН НАВЧАЛЬНОГО ПРОЦЕСУ ДЕННА'!G26</f>
        <v>0</v>
      </c>
      <c r="H26" s="308">
        <f>'ПЛАН НАВЧАЛЬНОГО ПРОЦЕСУ ДЕННА'!H26</f>
        <v>0</v>
      </c>
      <c r="I26" s="309">
        <f>'ПЛАН НАВЧАЛЬНОГО ПРОЦЕСУ ДЕННА'!I26</f>
        <v>0</v>
      </c>
      <c r="J26" s="309">
        <f>'ПЛАН НАВЧАЛЬНОГО ПРОЦЕСУ ДЕННА'!J26</f>
        <v>0</v>
      </c>
      <c r="K26" s="309">
        <f>'ПЛАН НАВЧАЛЬНОГО ПРОЦЕСУ ДЕННА'!K26</f>
        <v>0</v>
      </c>
      <c r="L26" s="309">
        <f>'ПЛАН НАВЧАЛЬНОГО ПРОЦЕСУ ДЕННА'!L26</f>
        <v>0</v>
      </c>
      <c r="M26" s="309">
        <f>'ПЛАН НАВЧАЛЬНОГО ПРОЦЕСУ ДЕННА'!M26</f>
        <v>0</v>
      </c>
      <c r="N26" s="309">
        <f>'ПЛАН НАВЧАЛЬНОГО ПРОЦЕСУ ДЕННА'!N26</f>
        <v>0</v>
      </c>
      <c r="O26" s="309">
        <f>'ПЛАН НАВЧАЛЬНОГО ПРОЦЕСУ ДЕННА'!O26</f>
        <v>0</v>
      </c>
      <c r="P26" s="274">
        <f>'ПЛАН НАВЧАЛЬНОГО ПРОЦЕСУ ДЕННА'!P26</f>
        <v>0</v>
      </c>
      <c r="Q26" s="274">
        <f>'ПЛАН НАВЧАЛЬНОГО ПРОЦЕСУ ДЕННА'!Q26</f>
        <v>0</v>
      </c>
      <c r="R26" s="419">
        <f>'ПЛАН НАВЧАЛЬНОГО ПРОЦЕСУ ДЕННА'!R26</f>
        <v>0</v>
      </c>
      <c r="S26" s="488">
        <f>'ПЛАН НАВЧАЛЬНОГО ПРОЦЕСУ ДЕННА'!S26</f>
        <v>0</v>
      </c>
      <c r="T26" s="488">
        <f>'ПЛАН НАВЧАЛЬНОГО ПРОЦЕСУ ДЕННА'!T26</f>
        <v>0</v>
      </c>
      <c r="U26" s="488">
        <f>'ПЛАН НАВЧАЛЬНОГО ПРОЦЕСУ ДЕННА'!U26</f>
        <v>0</v>
      </c>
      <c r="V26" s="488">
        <f>'ПЛАН НАВЧАЛЬНОГО ПРОЦЕСУ ДЕННА'!V26</f>
        <v>0</v>
      </c>
      <c r="W26" s="488">
        <f>'ПЛАН НАВЧАЛЬНОГО ПРОЦЕСУ ДЕННА'!W26</f>
        <v>0</v>
      </c>
      <c r="X26" s="488">
        <f>'ПЛАН НАВЧАЛЬНОГО ПРОЦЕСУ ДЕННА'!X26</f>
        <v>0</v>
      </c>
      <c r="Y26" s="311">
        <f>'ПЛАН НАВЧАЛЬНОГО ПРОЦЕСУ ДЕННА'!Y26</f>
        <v>120</v>
      </c>
      <c r="Z26" s="147">
        <f t="shared" si="0"/>
        <v>4</v>
      </c>
      <c r="AA26" s="9">
        <f t="shared" si="13"/>
        <v>2</v>
      </c>
      <c r="AB26" s="9">
        <f t="shared" si="13"/>
        <v>0</v>
      </c>
      <c r="AC26" s="9">
        <f t="shared" si="13"/>
        <v>2</v>
      </c>
      <c r="AD26" s="9">
        <f t="shared" si="14"/>
        <v>116</v>
      </c>
      <c r="AE26" s="375">
        <f>IF('ПЛАН НАВЧАЛЬНОГО ПРОЦЕСУ ДЕННА'!AE26&gt;0,IF(ROUND('ПЛАН НАВЧАЛЬНОГО ПРОЦЕСУ ДЕННА'!AE26*$BX$4,0)&gt;0,ROUND('ПЛАН НАВЧАЛЬНОГО ПРОЦЕСУ ДЕННА'!AE26*$BX$4,0)*2,2),0)</f>
        <v>0</v>
      </c>
      <c r="AF26" s="375">
        <f>IF('ПЛАН НАВЧАЛЬНОГО ПРОЦЕСУ ДЕННА'!AF26&gt;0,IF(ROUND('ПЛАН НАВЧАЛЬНОГО ПРОЦЕСУ ДЕННА'!AF26*$BX$4,0)&gt;0,ROUND('ПЛАН НАВЧАЛЬНОГО ПРОЦЕСУ ДЕННА'!AF26*$BX$4,0)*2,2),0)</f>
        <v>0</v>
      </c>
      <c r="AG26" s="375">
        <f>IF('ПЛАН НАВЧАЛЬНОГО ПРОЦЕСУ ДЕННА'!AG26&gt;0,IF(ROUND('ПЛАН НАВЧАЛЬНОГО ПРОЦЕСУ ДЕННА'!AG26*$BX$4,0)&gt;0,ROUND('ПЛАН НАВЧАЛЬНОГО ПРОЦЕСУ ДЕННА'!AG26*$BX$4,0)*2,2),0)</f>
        <v>0</v>
      </c>
      <c r="AH26" s="70">
        <f>'ПЛАН НАВЧАЛЬНОГО ПРОЦЕСУ ДЕННА'!AH26</f>
        <v>0</v>
      </c>
      <c r="AI26" s="375">
        <f>IF('ПЛАН НАВЧАЛЬНОГО ПРОЦЕСУ ДЕННА'!AI26&gt;0,IF(ROUND('ПЛАН НАВЧАЛЬНОГО ПРОЦЕСУ ДЕННА'!AI26*$BX$4,0)&gt;0,ROUND('ПЛАН НАВЧАЛЬНОГО ПРОЦЕСУ ДЕННА'!AI26*$BX$4,0)*2,2),0)</f>
        <v>0</v>
      </c>
      <c r="AJ26" s="375">
        <f>IF('ПЛАН НАВЧАЛЬНОГО ПРОЦЕСУ ДЕННА'!AJ26&gt;0,IF(ROUND('ПЛАН НАВЧАЛЬНОГО ПРОЦЕСУ ДЕННА'!AJ26*$BX$4,0)&gt;0,ROUND('ПЛАН НАВЧАЛЬНОГО ПРОЦЕСУ ДЕННА'!AJ26*$BX$4,0)*2,2),0)</f>
        <v>0</v>
      </c>
      <c r="AK26" s="375">
        <f>IF('ПЛАН НАВЧАЛЬНОГО ПРОЦЕСУ ДЕННА'!AK26&gt;0,IF(ROUND('ПЛАН НАВЧАЛЬНОГО ПРОЦЕСУ ДЕННА'!AK26*$BX$4,0)&gt;0,ROUND('ПЛАН НАВЧАЛЬНОГО ПРОЦЕСУ ДЕННА'!AK26*$BX$4,0)*2,2),0)</f>
        <v>0</v>
      </c>
      <c r="AL26" s="70">
        <f>'ПЛАН НАВЧАЛЬНОГО ПРОЦЕСУ ДЕННА'!AL26</f>
        <v>0</v>
      </c>
      <c r="AM26" s="375">
        <f>IF('ПЛАН НАВЧАЛЬНОГО ПРОЦЕСУ ДЕННА'!AM26&gt;0,IF(ROUND('ПЛАН НАВЧАЛЬНОГО ПРОЦЕСУ ДЕННА'!AM26*$BX$4,0)&gt;0,ROUND('ПЛАН НАВЧАЛЬНОГО ПРОЦЕСУ ДЕННА'!AM26*$BX$4,0)*2,2),0)</f>
        <v>2</v>
      </c>
      <c r="AN26" s="375">
        <f>IF('ПЛАН НАВЧАЛЬНОГО ПРОЦЕСУ ДЕННА'!AN26&gt;0,IF(ROUND('ПЛАН НАВЧАЛЬНОГО ПРОЦЕСУ ДЕННА'!AN26*$BX$4,0)&gt;0,ROUND('ПЛАН НАВЧАЛЬНОГО ПРОЦЕСУ ДЕННА'!AN26*$BX$4,0)*2,2),0)</f>
        <v>0</v>
      </c>
      <c r="AO26" s="375">
        <f>IF('ПЛАН НАВЧАЛЬНОГО ПРОЦЕСУ ДЕННА'!AO26&gt;0,IF(ROUND('ПЛАН НАВЧАЛЬНОГО ПРОЦЕСУ ДЕННА'!AO26*$BX$4,0)&gt;0,ROUND('ПЛАН НАВЧАЛЬНОГО ПРОЦЕСУ ДЕННА'!AO26*$BX$4,0)*2,2),0)</f>
        <v>2</v>
      </c>
      <c r="AP26" s="70">
        <f>'ПЛАН НАВЧАЛЬНОГО ПРОЦЕСУ ДЕННА'!AP26</f>
        <v>4</v>
      </c>
      <c r="AQ26" s="375">
        <f>IF('ПЛАН НАВЧАЛЬНОГО ПРОЦЕСУ ДЕННА'!AQ26&gt;0,IF(ROUND('ПЛАН НАВЧАЛЬНОГО ПРОЦЕСУ ДЕННА'!AQ26*$BX$4,0)&gt;0,ROUND('ПЛАН НАВЧАЛЬНОГО ПРОЦЕСУ ДЕННА'!AQ26*$BX$4,0)*2,2),0)</f>
        <v>0</v>
      </c>
      <c r="AR26" s="375">
        <f>IF('ПЛАН НАВЧАЛЬНОГО ПРОЦЕСУ ДЕННА'!AR26&gt;0,IF(ROUND('ПЛАН НАВЧАЛЬНОГО ПРОЦЕСУ ДЕННА'!AR26*$BX$4,0)&gt;0,ROUND('ПЛАН НАВЧАЛЬНОГО ПРОЦЕСУ ДЕННА'!AR26*$BX$4,0)*2,2),0)</f>
        <v>0</v>
      </c>
      <c r="AS26" s="375">
        <f>IF('ПЛАН НАВЧАЛЬНОГО ПРОЦЕСУ ДЕННА'!AS26&gt;0,IF(ROUND('ПЛАН НАВЧАЛЬНОГО ПРОЦЕСУ ДЕННА'!AS26*$BX$4,0)&gt;0,ROUND('ПЛАН НАВЧАЛЬНОГО ПРОЦЕСУ ДЕННА'!AS26*$BX$4,0)*2,2),0)</f>
        <v>0</v>
      </c>
      <c r="AT26" s="70">
        <f>'ПЛАН НАВЧАЛЬНОГО ПРОЦЕСУ ДЕННА'!AT26</f>
        <v>0</v>
      </c>
      <c r="AU26" s="375">
        <f>IF('ПЛАН НАВЧАЛЬНОГО ПРОЦЕСУ ДЕННА'!AU26&gt;0,IF(ROUND('ПЛАН НАВЧАЛЬНОГО ПРОЦЕСУ ДЕННА'!AU26*$BX$4,0)&gt;0,ROUND('ПЛАН НАВЧАЛЬНОГО ПРОЦЕСУ ДЕННА'!AU26*$BX$4,0)*2,2),0)</f>
        <v>0</v>
      </c>
      <c r="AV26" s="375">
        <f>IF('ПЛАН НАВЧАЛЬНОГО ПРОЦЕСУ ДЕННА'!AV26&gt;0,IF(ROUND('ПЛАН НАВЧАЛЬНОГО ПРОЦЕСУ ДЕННА'!AV26*$BX$4,0)&gt;0,ROUND('ПЛАН НАВЧАЛЬНОГО ПРОЦЕСУ ДЕННА'!AV26*$BX$4,0)*2,2),0)</f>
        <v>0</v>
      </c>
      <c r="AW26" s="375">
        <f>IF('ПЛАН НАВЧАЛЬНОГО ПРОЦЕСУ ДЕННА'!AW26&gt;0,IF(ROUND('ПЛАН НАВЧАЛЬНОГО ПРОЦЕСУ ДЕННА'!AW26*$BX$4,0)&gt;0,ROUND('ПЛАН НАВЧАЛЬНОГО ПРОЦЕСУ ДЕННА'!AW26*$BX$4,0)*2,2),0)</f>
        <v>0</v>
      </c>
      <c r="AX26" s="70">
        <f>'ПЛАН НАВЧАЛЬНОГО ПРОЦЕСУ ДЕННА'!AX26</f>
        <v>0</v>
      </c>
      <c r="AY26" s="375">
        <f>IF('ПЛАН НАВЧАЛЬНОГО ПРОЦЕСУ ДЕННА'!AY26&gt;0,IF(ROUND('ПЛАН НАВЧАЛЬНОГО ПРОЦЕСУ ДЕННА'!AY26*$BX$4,0)&gt;0,ROUND('ПЛАН НАВЧАЛЬНОГО ПРОЦЕСУ ДЕННА'!AY26*$BX$4,0)*2,2),0)</f>
        <v>0</v>
      </c>
      <c r="AZ26" s="375">
        <f>IF('ПЛАН НАВЧАЛЬНОГО ПРОЦЕСУ ДЕННА'!AZ26&gt;0,IF(ROUND('ПЛАН НАВЧАЛЬНОГО ПРОЦЕСУ ДЕННА'!AZ26*$BX$4,0)&gt;0,ROUND('ПЛАН НАВЧАЛЬНОГО ПРОЦЕСУ ДЕННА'!AZ26*$BX$4,0)*2,2),0)</f>
        <v>0</v>
      </c>
      <c r="BA26" s="375">
        <f>IF('ПЛАН НАВЧАЛЬНОГО ПРОЦЕСУ ДЕННА'!BA26&gt;0,IF(ROUND('ПЛАН НАВЧАЛЬНОГО ПРОЦЕСУ ДЕННА'!BA26*$BX$4,0)&gt;0,ROUND('ПЛАН НАВЧАЛЬНОГО ПРОЦЕСУ ДЕННА'!BA26*$BX$4,0)*2,2),0)</f>
        <v>0</v>
      </c>
      <c r="BB26" s="70">
        <f>'ПЛАН НАВЧАЛЬНОГО ПРОЦЕСУ ДЕННА'!BB26</f>
        <v>0</v>
      </c>
      <c r="BC26" s="375">
        <f>IF('ПЛАН НАВЧАЛЬНОГО ПРОЦЕСУ ДЕННА'!BC26&gt;0,IF(ROUND('ПЛАН НАВЧАЛЬНОГО ПРОЦЕСУ ДЕННА'!BC26*$BX$4,0)&gt;0,ROUND('ПЛАН НАВЧАЛЬНОГО ПРОЦЕСУ ДЕННА'!BC26*$BX$4,0)*2,2),0)</f>
        <v>0</v>
      </c>
      <c r="BD26" s="375">
        <f>IF('ПЛАН НАВЧАЛЬНОГО ПРОЦЕСУ ДЕННА'!BD26&gt;0,IF(ROUND('ПЛАН НАВЧАЛЬНОГО ПРОЦЕСУ ДЕННА'!BD26*$BX$4,0)&gt;0,ROUND('ПЛАН НАВЧАЛЬНОГО ПРОЦЕСУ ДЕННА'!BD26*$BX$4,0)*2,2),0)</f>
        <v>0</v>
      </c>
      <c r="BE26" s="375">
        <f>IF('ПЛАН НАВЧАЛЬНОГО ПРОЦЕСУ ДЕННА'!BE26&gt;0,IF(ROUND('ПЛАН НАВЧАЛЬНОГО ПРОЦЕСУ ДЕННА'!BE26*$BX$4,0)&gt;0,ROUND('ПЛАН НАВЧАЛЬНОГО ПРОЦЕСУ ДЕННА'!BE26*$BX$4,0)*2,2),0)</f>
        <v>0</v>
      </c>
      <c r="BF26" s="70">
        <f>'ПЛАН НАВЧАЛЬНОГО ПРОЦЕСУ ДЕННА'!BF26</f>
        <v>0</v>
      </c>
      <c r="BG26" s="375">
        <f>IF('ПЛАН НАВЧАЛЬНОГО ПРОЦЕСУ ДЕННА'!BG26&gt;0,IF(ROUND('ПЛАН НАВЧАЛЬНОГО ПРОЦЕСУ ДЕННА'!BG26*$BX$4,0)&gt;0,ROUND('ПЛАН НАВЧАЛЬНОГО ПРОЦЕСУ ДЕННА'!BG26*$BX$4,0)*2,2),0)</f>
        <v>0</v>
      </c>
      <c r="BH26" s="375">
        <f>IF('ПЛАН НАВЧАЛЬНОГО ПРОЦЕСУ ДЕННА'!BH26&gt;0,IF(ROUND('ПЛАН НАВЧАЛЬНОГО ПРОЦЕСУ ДЕННА'!BH26*$BX$4,0)&gt;0,ROUND('ПЛАН НАВЧАЛЬНОГО ПРОЦЕСУ ДЕННА'!BH26*$BX$4,0)*2,2),0)</f>
        <v>0</v>
      </c>
      <c r="BI26" s="375">
        <f>IF('ПЛАН НАВЧАЛЬНОГО ПРОЦЕСУ ДЕННА'!BI26&gt;0,IF(ROUND('ПЛАН НАВЧАЛЬНОГО ПРОЦЕСУ ДЕННА'!BI26*$BX$4,0)&gt;0,ROUND('ПЛАН НАВЧАЛЬНОГО ПРОЦЕСУ ДЕННА'!BI26*$BX$4,0)*2,2),0)</f>
        <v>0</v>
      </c>
      <c r="BJ26" s="70">
        <f>'ПЛАН НАВЧАЛЬНОГО ПРОЦЕСУ ДЕННА'!BJ26</f>
        <v>0</v>
      </c>
      <c r="BK26" s="63">
        <f t="shared" si="1"/>
        <v>0.96666666666666667</v>
      </c>
      <c r="BL26" s="127" t="str">
        <f t="shared" si="2"/>
        <v/>
      </c>
      <c r="BM26" s="14">
        <f t="shared" si="29"/>
        <v>0</v>
      </c>
      <c r="BN26" s="14">
        <f t="shared" si="3"/>
        <v>0</v>
      </c>
      <c r="BO26" s="14">
        <f t="shared" si="3"/>
        <v>4</v>
      </c>
      <c r="BP26" s="14">
        <f t="shared" si="3"/>
        <v>0</v>
      </c>
      <c r="BQ26" s="14">
        <f t="shared" si="3"/>
        <v>0</v>
      </c>
      <c r="BR26" s="14">
        <f t="shared" si="3"/>
        <v>0</v>
      </c>
      <c r="BS26" s="14">
        <f t="shared" si="3"/>
        <v>0</v>
      </c>
      <c r="BT26" s="14">
        <f t="shared" si="3"/>
        <v>0</v>
      </c>
      <c r="BU26" s="92">
        <f t="shared" si="15"/>
        <v>4</v>
      </c>
      <c r="BX26" s="14">
        <f t="shared" si="30"/>
        <v>0</v>
      </c>
      <c r="BY26" s="14">
        <f t="shared" si="31"/>
        <v>0</v>
      </c>
      <c r="BZ26" s="14">
        <f t="shared" si="32"/>
        <v>4</v>
      </c>
      <c r="CA26" s="14">
        <f t="shared" si="33"/>
        <v>0</v>
      </c>
      <c r="CB26" s="14">
        <f t="shared" si="34"/>
        <v>0</v>
      </c>
      <c r="CC26" s="14">
        <f t="shared" si="35"/>
        <v>0</v>
      </c>
      <c r="CD26" s="14">
        <f t="shared" si="36"/>
        <v>0</v>
      </c>
      <c r="CE26" s="14">
        <f t="shared" si="37"/>
        <v>0</v>
      </c>
      <c r="CF26" s="213">
        <f t="shared" si="16"/>
        <v>4</v>
      </c>
      <c r="CG26" s="313">
        <f t="shared" si="17"/>
        <v>4</v>
      </c>
      <c r="CI26" s="314">
        <f t="shared" si="18"/>
        <v>0</v>
      </c>
      <c r="CJ26" s="314">
        <f t="shared" si="19"/>
        <v>0</v>
      </c>
      <c r="CK26" s="314">
        <f t="shared" si="20"/>
        <v>1</v>
      </c>
      <c r="CL26" s="314">
        <f t="shared" si="21"/>
        <v>0</v>
      </c>
      <c r="CM26" s="314">
        <f t="shared" si="22"/>
        <v>0</v>
      </c>
      <c r="CN26" s="314">
        <f t="shared" si="23"/>
        <v>0</v>
      </c>
      <c r="CO26" s="314">
        <f t="shared" si="24"/>
        <v>0</v>
      </c>
      <c r="CP26" s="314">
        <f t="shared" si="25"/>
        <v>0</v>
      </c>
      <c r="CQ26" s="315">
        <f t="shared" si="26"/>
        <v>1</v>
      </c>
      <c r="CR26" s="314">
        <f t="shared" si="4"/>
        <v>0</v>
      </c>
      <c r="CS26" s="314">
        <f t="shared" si="5"/>
        <v>0</v>
      </c>
      <c r="CT26" s="316">
        <f t="shared" si="6"/>
        <v>0</v>
      </c>
      <c r="CU26" s="314">
        <f t="shared" si="7"/>
        <v>0</v>
      </c>
      <c r="CV26" s="314">
        <f t="shared" si="8"/>
        <v>0</v>
      </c>
      <c r="CW26" s="314">
        <f t="shared" si="9"/>
        <v>0</v>
      </c>
      <c r="CX26" s="314">
        <f t="shared" si="10"/>
        <v>0</v>
      </c>
      <c r="CY26" s="314">
        <f t="shared" si="11"/>
        <v>0</v>
      </c>
      <c r="CZ26" s="317">
        <f t="shared" si="27"/>
        <v>0</v>
      </c>
      <c r="DD26" s="318">
        <f>SUM($AE26:$AG26)+SUM($AI26:$AK26)+SUM($AM26:AO26)+SUM($AQ26:AS26)+SUM($AU26:AW26)+SUM($AY26:BA26)+SUM($BC26:BE26)+SUM($BG26:BI26)</f>
        <v>4</v>
      </c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X26" s="318">
        <f t="shared" si="28"/>
        <v>0</v>
      </c>
      <c r="DY26" s="318">
        <f t="shared" si="28"/>
        <v>0</v>
      </c>
      <c r="DZ26" s="318">
        <f t="shared" si="28"/>
        <v>0</v>
      </c>
      <c r="EA26" s="318">
        <f t="shared" si="28"/>
        <v>0</v>
      </c>
      <c r="EB26" s="318">
        <f t="shared" si="28"/>
        <v>0</v>
      </c>
      <c r="EC26" s="318">
        <f t="shared" si="28"/>
        <v>0</v>
      </c>
      <c r="ED26" s="318">
        <f t="shared" si="28"/>
        <v>0</v>
      </c>
      <c r="EE26" s="318">
        <f t="shared" si="28"/>
        <v>0</v>
      </c>
    </row>
    <row r="27" spans="1:135" s="19" customFormat="1" x14ac:dyDescent="0.25">
      <c r="A27" s="22" t="str">
        <f>'ПЛАН НАВЧАЛЬНОГО ПРОЦЕСУ ДЕННА'!A27</f>
        <v>1.1.13</v>
      </c>
      <c r="B27" s="415" t="str">
        <f>'ПЛАН НАВЧАЛЬНОГО ПРОЦЕСУ ДЕННА'!B27</f>
        <v>Економічна теорія</v>
      </c>
      <c r="C27" s="416" t="str">
        <f>'ПЛАН НАВЧАЛЬНОГО ПРОЦЕСУ ДЕННА'!C27</f>
        <v>ЕП</v>
      </c>
      <c r="D27" s="308">
        <f>'ПЛАН НАВЧАЛЬНОГО ПРОЦЕСУ ДЕННА'!D27</f>
        <v>1</v>
      </c>
      <c r="E27" s="309">
        <f>'ПЛАН НАВЧАЛЬНОГО ПРОЦЕСУ ДЕННА'!E27</f>
        <v>2</v>
      </c>
      <c r="F27" s="309">
        <f>'ПЛАН НАВЧАЛЬНОГО ПРОЦЕСУ ДЕННА'!F27</f>
        <v>0</v>
      </c>
      <c r="G27" s="310">
        <f>'ПЛАН НАВЧАЛЬНОГО ПРОЦЕСУ ДЕННА'!G27</f>
        <v>0</v>
      </c>
      <c r="H27" s="308">
        <f>'ПЛАН НАВЧАЛЬНОГО ПРОЦЕСУ ДЕННА'!H27</f>
        <v>0</v>
      </c>
      <c r="I27" s="309">
        <f>'ПЛАН НАВЧАЛЬНОГО ПРОЦЕСУ ДЕННА'!I27</f>
        <v>0</v>
      </c>
      <c r="J27" s="309">
        <f>'ПЛАН НАВЧАЛЬНОГО ПРОЦЕСУ ДЕННА'!J27</f>
        <v>0</v>
      </c>
      <c r="K27" s="309">
        <f>'ПЛАН НАВЧАЛЬНОГО ПРОЦЕСУ ДЕННА'!K27</f>
        <v>0</v>
      </c>
      <c r="L27" s="309">
        <f>'ПЛАН НАВЧАЛЬНОГО ПРОЦЕСУ ДЕННА'!L27</f>
        <v>0</v>
      </c>
      <c r="M27" s="309">
        <f>'ПЛАН НАВЧАЛЬНОГО ПРОЦЕСУ ДЕННА'!M27</f>
        <v>0</v>
      </c>
      <c r="N27" s="309">
        <f>'ПЛАН НАВЧАЛЬНОГО ПРОЦЕСУ ДЕННА'!N27</f>
        <v>0</v>
      </c>
      <c r="O27" s="309">
        <f>'ПЛАН НАВЧАЛЬНОГО ПРОЦЕСУ ДЕННА'!O27</f>
        <v>0</v>
      </c>
      <c r="P27" s="274">
        <f>'ПЛАН НАВЧАЛЬНОГО ПРОЦЕСУ ДЕННА'!P27</f>
        <v>0</v>
      </c>
      <c r="Q27" s="274">
        <f>'ПЛАН НАВЧАЛЬНОГО ПРОЦЕСУ ДЕННА'!Q27</f>
        <v>0</v>
      </c>
      <c r="R27" s="419">
        <f>'ПЛАН НАВЧАЛЬНОГО ПРОЦЕСУ ДЕННА'!R27</f>
        <v>0</v>
      </c>
      <c r="S27" s="488">
        <f>'ПЛАН НАВЧАЛЬНОГО ПРОЦЕСУ ДЕННА'!S27</f>
        <v>0</v>
      </c>
      <c r="T27" s="488">
        <f>'ПЛАН НАВЧАЛЬНОГО ПРОЦЕСУ ДЕННА'!T27</f>
        <v>0</v>
      </c>
      <c r="U27" s="488">
        <f>'ПЛАН НАВЧАЛЬНОГО ПРОЦЕСУ ДЕННА'!U27</f>
        <v>0</v>
      </c>
      <c r="V27" s="488">
        <f>'ПЛАН НАВЧАЛЬНОГО ПРОЦЕСУ ДЕННА'!V27</f>
        <v>0</v>
      </c>
      <c r="W27" s="488">
        <f>'ПЛАН НАВЧАЛЬНОГО ПРОЦЕСУ ДЕННА'!W27</f>
        <v>0</v>
      </c>
      <c r="X27" s="488">
        <f>'ПЛАН НАВЧАЛЬНОГО ПРОЦЕСУ ДЕННА'!X27</f>
        <v>0</v>
      </c>
      <c r="Y27" s="311">
        <f>'ПЛАН НАВЧАЛЬНОГО ПРОЦЕСУ ДЕННА'!Y27</f>
        <v>300</v>
      </c>
      <c r="Z27" s="147">
        <f t="shared" si="0"/>
        <v>10</v>
      </c>
      <c r="AA27" s="9">
        <f t="shared" si="13"/>
        <v>4</v>
      </c>
      <c r="AB27" s="9">
        <f t="shared" si="13"/>
        <v>0</v>
      </c>
      <c r="AC27" s="9">
        <f t="shared" si="13"/>
        <v>4</v>
      </c>
      <c r="AD27" s="9">
        <f t="shared" si="14"/>
        <v>292</v>
      </c>
      <c r="AE27" s="375">
        <f>IF('ПЛАН НАВЧАЛЬНОГО ПРОЦЕСУ ДЕННА'!AE27&gt;0,IF(ROUND('ПЛАН НАВЧАЛЬНОГО ПРОЦЕСУ ДЕННА'!AE27*$BX$4,0)&gt;0,ROUND('ПЛАН НАВЧАЛЬНОГО ПРОЦЕСУ ДЕННА'!AE27*$BX$4,0)*2,2),0)</f>
        <v>2</v>
      </c>
      <c r="AF27" s="375">
        <f>IF('ПЛАН НАВЧАЛЬНОГО ПРОЦЕСУ ДЕННА'!AF27&gt;0,IF(ROUND('ПЛАН НАВЧАЛЬНОГО ПРОЦЕСУ ДЕННА'!AF27*$BX$4,0)&gt;0,ROUND('ПЛАН НАВЧАЛЬНОГО ПРОЦЕСУ ДЕННА'!AF27*$BX$4,0)*2,2),0)</f>
        <v>0</v>
      </c>
      <c r="AG27" s="375">
        <f>IF('ПЛАН НАВЧАЛЬНОГО ПРОЦЕСУ ДЕННА'!AG27&gt;0,IF(ROUND('ПЛАН НАВЧАЛЬНОГО ПРОЦЕСУ ДЕННА'!AG27*$BX$4,0)&gt;0,ROUND('ПЛАН НАВЧАЛЬНОГО ПРОЦЕСУ ДЕННА'!AG27*$BX$4,0)*2,2),0)</f>
        <v>2</v>
      </c>
      <c r="AH27" s="70">
        <f>'ПЛАН НАВЧАЛЬНОГО ПРОЦЕСУ ДЕННА'!AH27</f>
        <v>5</v>
      </c>
      <c r="AI27" s="375">
        <f>IF('ПЛАН НАВЧАЛЬНОГО ПРОЦЕСУ ДЕННА'!AI27&gt;0,IF(ROUND('ПЛАН НАВЧАЛЬНОГО ПРОЦЕСУ ДЕННА'!AI27*$BX$4,0)&gt;0,ROUND('ПЛАН НАВЧАЛЬНОГО ПРОЦЕСУ ДЕННА'!AI27*$BX$4,0)*2,2),0)</f>
        <v>2</v>
      </c>
      <c r="AJ27" s="375">
        <f>IF('ПЛАН НАВЧАЛЬНОГО ПРОЦЕСУ ДЕННА'!AJ27&gt;0,IF(ROUND('ПЛАН НАВЧАЛЬНОГО ПРОЦЕСУ ДЕННА'!AJ27*$BX$4,0)&gt;0,ROUND('ПЛАН НАВЧАЛЬНОГО ПРОЦЕСУ ДЕННА'!AJ27*$BX$4,0)*2,2),0)</f>
        <v>0</v>
      </c>
      <c r="AK27" s="375">
        <f>IF('ПЛАН НАВЧАЛЬНОГО ПРОЦЕСУ ДЕННА'!AK27&gt;0,IF(ROUND('ПЛАН НАВЧАЛЬНОГО ПРОЦЕСУ ДЕННА'!AK27*$BX$4,0)&gt;0,ROUND('ПЛАН НАВЧАЛЬНОГО ПРОЦЕСУ ДЕННА'!AK27*$BX$4,0)*2,2),0)</f>
        <v>2</v>
      </c>
      <c r="AL27" s="70">
        <f>'ПЛАН НАВЧАЛЬНОГО ПРОЦЕСУ ДЕННА'!AL27</f>
        <v>5</v>
      </c>
      <c r="AM27" s="375">
        <f>IF('ПЛАН НАВЧАЛЬНОГО ПРОЦЕСУ ДЕННА'!AM27&gt;0,IF(ROUND('ПЛАН НАВЧАЛЬНОГО ПРОЦЕСУ ДЕННА'!AM27*$BX$4,0)&gt;0,ROUND('ПЛАН НАВЧАЛЬНОГО ПРОЦЕСУ ДЕННА'!AM27*$BX$4,0)*2,2),0)</f>
        <v>0</v>
      </c>
      <c r="AN27" s="375">
        <f>IF('ПЛАН НАВЧАЛЬНОГО ПРОЦЕСУ ДЕННА'!AN27&gt;0,IF(ROUND('ПЛАН НАВЧАЛЬНОГО ПРОЦЕСУ ДЕННА'!AN27*$BX$4,0)&gt;0,ROUND('ПЛАН НАВЧАЛЬНОГО ПРОЦЕСУ ДЕННА'!AN27*$BX$4,0)*2,2),0)</f>
        <v>0</v>
      </c>
      <c r="AO27" s="375">
        <f>IF('ПЛАН НАВЧАЛЬНОГО ПРОЦЕСУ ДЕННА'!AO27&gt;0,IF(ROUND('ПЛАН НАВЧАЛЬНОГО ПРОЦЕСУ ДЕННА'!AO27*$BX$4,0)&gt;0,ROUND('ПЛАН НАВЧАЛЬНОГО ПРОЦЕСУ ДЕННА'!AO27*$BX$4,0)*2,2),0)</f>
        <v>0</v>
      </c>
      <c r="AP27" s="70">
        <f>'ПЛАН НАВЧАЛЬНОГО ПРОЦЕСУ ДЕННА'!AP27</f>
        <v>0</v>
      </c>
      <c r="AQ27" s="375">
        <f>IF('ПЛАН НАВЧАЛЬНОГО ПРОЦЕСУ ДЕННА'!AQ27&gt;0,IF(ROUND('ПЛАН НАВЧАЛЬНОГО ПРОЦЕСУ ДЕННА'!AQ27*$BX$4,0)&gt;0,ROUND('ПЛАН НАВЧАЛЬНОГО ПРОЦЕСУ ДЕННА'!AQ27*$BX$4,0)*2,2),0)</f>
        <v>0</v>
      </c>
      <c r="AR27" s="375">
        <f>IF('ПЛАН НАВЧАЛЬНОГО ПРОЦЕСУ ДЕННА'!AR27&gt;0,IF(ROUND('ПЛАН НАВЧАЛЬНОГО ПРОЦЕСУ ДЕННА'!AR27*$BX$4,0)&gt;0,ROUND('ПЛАН НАВЧАЛЬНОГО ПРОЦЕСУ ДЕННА'!AR27*$BX$4,0)*2,2),0)</f>
        <v>0</v>
      </c>
      <c r="AS27" s="375">
        <f>IF('ПЛАН НАВЧАЛЬНОГО ПРОЦЕСУ ДЕННА'!AS27&gt;0,IF(ROUND('ПЛАН НАВЧАЛЬНОГО ПРОЦЕСУ ДЕННА'!AS27*$BX$4,0)&gt;0,ROUND('ПЛАН НАВЧАЛЬНОГО ПРОЦЕСУ ДЕННА'!AS27*$BX$4,0)*2,2),0)</f>
        <v>0</v>
      </c>
      <c r="AT27" s="70">
        <f>'ПЛАН НАВЧАЛЬНОГО ПРОЦЕСУ ДЕННА'!AT27</f>
        <v>0</v>
      </c>
      <c r="AU27" s="375">
        <f>IF('ПЛАН НАВЧАЛЬНОГО ПРОЦЕСУ ДЕННА'!AU27&gt;0,IF(ROUND('ПЛАН НАВЧАЛЬНОГО ПРОЦЕСУ ДЕННА'!AU27*$BX$4,0)&gt;0,ROUND('ПЛАН НАВЧАЛЬНОГО ПРОЦЕСУ ДЕННА'!AU27*$BX$4,0)*2,2),0)</f>
        <v>0</v>
      </c>
      <c r="AV27" s="375">
        <f>IF('ПЛАН НАВЧАЛЬНОГО ПРОЦЕСУ ДЕННА'!AV27&gt;0,IF(ROUND('ПЛАН НАВЧАЛЬНОГО ПРОЦЕСУ ДЕННА'!AV27*$BX$4,0)&gt;0,ROUND('ПЛАН НАВЧАЛЬНОГО ПРОЦЕСУ ДЕННА'!AV27*$BX$4,0)*2,2),0)</f>
        <v>0</v>
      </c>
      <c r="AW27" s="375">
        <f>IF('ПЛАН НАВЧАЛЬНОГО ПРОЦЕСУ ДЕННА'!AW27&gt;0,IF(ROUND('ПЛАН НАВЧАЛЬНОГО ПРОЦЕСУ ДЕННА'!AW27*$BX$4,0)&gt;0,ROUND('ПЛАН НАВЧАЛЬНОГО ПРОЦЕСУ ДЕННА'!AW27*$BX$4,0)*2,2),0)</f>
        <v>0</v>
      </c>
      <c r="AX27" s="70">
        <f>'ПЛАН НАВЧАЛЬНОГО ПРОЦЕСУ ДЕННА'!AX27</f>
        <v>0</v>
      </c>
      <c r="AY27" s="375">
        <f>IF('ПЛАН НАВЧАЛЬНОГО ПРОЦЕСУ ДЕННА'!AY27&gt;0,IF(ROUND('ПЛАН НАВЧАЛЬНОГО ПРОЦЕСУ ДЕННА'!AY27*$BX$4,0)&gt;0,ROUND('ПЛАН НАВЧАЛЬНОГО ПРОЦЕСУ ДЕННА'!AY27*$BX$4,0)*2,2),0)</f>
        <v>0</v>
      </c>
      <c r="AZ27" s="375">
        <f>IF('ПЛАН НАВЧАЛЬНОГО ПРОЦЕСУ ДЕННА'!AZ27&gt;0,IF(ROUND('ПЛАН НАВЧАЛЬНОГО ПРОЦЕСУ ДЕННА'!AZ27*$BX$4,0)&gt;0,ROUND('ПЛАН НАВЧАЛЬНОГО ПРОЦЕСУ ДЕННА'!AZ27*$BX$4,0)*2,2),0)</f>
        <v>0</v>
      </c>
      <c r="BA27" s="375">
        <f>IF('ПЛАН НАВЧАЛЬНОГО ПРОЦЕСУ ДЕННА'!BA27&gt;0,IF(ROUND('ПЛАН НАВЧАЛЬНОГО ПРОЦЕСУ ДЕННА'!BA27*$BX$4,0)&gt;0,ROUND('ПЛАН НАВЧАЛЬНОГО ПРОЦЕСУ ДЕННА'!BA27*$BX$4,0)*2,2),0)</f>
        <v>0</v>
      </c>
      <c r="BB27" s="70">
        <f>'ПЛАН НАВЧАЛЬНОГО ПРОЦЕСУ ДЕННА'!BB27</f>
        <v>0</v>
      </c>
      <c r="BC27" s="375">
        <f>IF('ПЛАН НАВЧАЛЬНОГО ПРОЦЕСУ ДЕННА'!BC27&gt;0,IF(ROUND('ПЛАН НАВЧАЛЬНОГО ПРОЦЕСУ ДЕННА'!BC27*$BX$4,0)&gt;0,ROUND('ПЛАН НАВЧАЛЬНОГО ПРОЦЕСУ ДЕННА'!BC27*$BX$4,0)*2,2),0)</f>
        <v>0</v>
      </c>
      <c r="BD27" s="375">
        <f>IF('ПЛАН НАВЧАЛЬНОГО ПРОЦЕСУ ДЕННА'!BD27&gt;0,IF(ROUND('ПЛАН НАВЧАЛЬНОГО ПРОЦЕСУ ДЕННА'!BD27*$BX$4,0)&gt;0,ROUND('ПЛАН НАВЧАЛЬНОГО ПРОЦЕСУ ДЕННА'!BD27*$BX$4,0)*2,2),0)</f>
        <v>0</v>
      </c>
      <c r="BE27" s="375">
        <f>IF('ПЛАН НАВЧАЛЬНОГО ПРОЦЕСУ ДЕННА'!BE27&gt;0,IF(ROUND('ПЛАН НАВЧАЛЬНОГО ПРОЦЕСУ ДЕННА'!BE27*$BX$4,0)&gt;0,ROUND('ПЛАН НАВЧАЛЬНОГО ПРОЦЕСУ ДЕННА'!BE27*$BX$4,0)*2,2),0)</f>
        <v>0</v>
      </c>
      <c r="BF27" s="70">
        <f>'ПЛАН НАВЧАЛЬНОГО ПРОЦЕСУ ДЕННА'!BF27</f>
        <v>0</v>
      </c>
      <c r="BG27" s="375">
        <f>IF('ПЛАН НАВЧАЛЬНОГО ПРОЦЕСУ ДЕННА'!BG27&gt;0,IF(ROUND('ПЛАН НАВЧАЛЬНОГО ПРОЦЕСУ ДЕННА'!BG27*$BX$4,0)&gt;0,ROUND('ПЛАН НАВЧАЛЬНОГО ПРОЦЕСУ ДЕННА'!BG27*$BX$4,0)*2,2),0)</f>
        <v>0</v>
      </c>
      <c r="BH27" s="375">
        <f>IF('ПЛАН НАВЧАЛЬНОГО ПРОЦЕСУ ДЕННА'!BH27&gt;0,IF(ROUND('ПЛАН НАВЧАЛЬНОГО ПРОЦЕСУ ДЕННА'!BH27*$BX$4,0)&gt;0,ROUND('ПЛАН НАВЧАЛЬНОГО ПРОЦЕСУ ДЕННА'!BH27*$BX$4,0)*2,2),0)</f>
        <v>0</v>
      </c>
      <c r="BI27" s="375">
        <f>IF('ПЛАН НАВЧАЛЬНОГО ПРОЦЕСУ ДЕННА'!BI27&gt;0,IF(ROUND('ПЛАН НАВЧАЛЬНОГО ПРОЦЕСУ ДЕННА'!BI27*$BX$4,0)&gt;0,ROUND('ПЛАН НАВЧАЛЬНОГО ПРОЦЕСУ ДЕННА'!BI27*$BX$4,0)*2,2),0)</f>
        <v>0</v>
      </c>
      <c r="BJ27" s="70">
        <f>'ПЛАН НАВЧАЛЬНОГО ПРОЦЕСУ ДЕННА'!BJ27</f>
        <v>0</v>
      </c>
      <c r="BK27" s="63">
        <f t="shared" si="1"/>
        <v>0.97333333333333338</v>
      </c>
      <c r="BL27" s="127" t="str">
        <f t="shared" si="2"/>
        <v/>
      </c>
      <c r="BM27" s="14">
        <f t="shared" si="29"/>
        <v>5</v>
      </c>
      <c r="BN27" s="14">
        <f t="shared" si="3"/>
        <v>5</v>
      </c>
      <c r="BO27" s="14">
        <f t="shared" si="3"/>
        <v>0</v>
      </c>
      <c r="BP27" s="14">
        <f t="shared" si="3"/>
        <v>0</v>
      </c>
      <c r="BQ27" s="14">
        <f t="shared" si="3"/>
        <v>0</v>
      </c>
      <c r="BR27" s="14">
        <f t="shared" si="3"/>
        <v>0</v>
      </c>
      <c r="BS27" s="14">
        <f t="shared" si="3"/>
        <v>0</v>
      </c>
      <c r="BT27" s="14">
        <f t="shared" si="3"/>
        <v>0</v>
      </c>
      <c r="BU27" s="92">
        <f t="shared" si="15"/>
        <v>10</v>
      </c>
      <c r="BX27" s="14">
        <f t="shared" si="30"/>
        <v>5</v>
      </c>
      <c r="BY27" s="14">
        <f t="shared" si="31"/>
        <v>5</v>
      </c>
      <c r="BZ27" s="14">
        <f t="shared" si="32"/>
        <v>0</v>
      </c>
      <c r="CA27" s="14">
        <f t="shared" si="33"/>
        <v>0</v>
      </c>
      <c r="CB27" s="14">
        <f t="shared" si="34"/>
        <v>0</v>
      </c>
      <c r="CC27" s="14">
        <f t="shared" si="35"/>
        <v>0</v>
      </c>
      <c r="CD27" s="14">
        <f t="shared" si="36"/>
        <v>0</v>
      </c>
      <c r="CE27" s="14">
        <f t="shared" si="37"/>
        <v>0</v>
      </c>
      <c r="CF27" s="213">
        <f t="shared" si="16"/>
        <v>10</v>
      </c>
      <c r="CG27" s="313">
        <f t="shared" si="17"/>
        <v>5</v>
      </c>
      <c r="CI27" s="314">
        <f t="shared" si="18"/>
        <v>1</v>
      </c>
      <c r="CJ27" s="314">
        <f t="shared" si="19"/>
        <v>1</v>
      </c>
      <c r="CK27" s="314">
        <f t="shared" si="20"/>
        <v>0</v>
      </c>
      <c r="CL27" s="314">
        <f t="shared" si="21"/>
        <v>0</v>
      </c>
      <c r="CM27" s="314">
        <f t="shared" si="22"/>
        <v>0</v>
      </c>
      <c r="CN27" s="314">
        <f t="shared" si="23"/>
        <v>0</v>
      </c>
      <c r="CO27" s="314">
        <f t="shared" si="24"/>
        <v>0</v>
      </c>
      <c r="CP27" s="314">
        <f t="shared" si="25"/>
        <v>0</v>
      </c>
      <c r="CQ27" s="315">
        <f t="shared" si="26"/>
        <v>2</v>
      </c>
      <c r="CR27" s="314">
        <f t="shared" si="4"/>
        <v>0</v>
      </c>
      <c r="CS27" s="314">
        <f t="shared" si="5"/>
        <v>0</v>
      </c>
      <c r="CT27" s="316">
        <f t="shared" si="6"/>
        <v>0</v>
      </c>
      <c r="CU27" s="314">
        <f t="shared" si="7"/>
        <v>0</v>
      </c>
      <c r="CV27" s="314">
        <f t="shared" si="8"/>
        <v>0</v>
      </c>
      <c r="CW27" s="314">
        <f t="shared" si="9"/>
        <v>0</v>
      </c>
      <c r="CX27" s="314">
        <f t="shared" si="10"/>
        <v>0</v>
      </c>
      <c r="CY27" s="314">
        <f t="shared" si="11"/>
        <v>0</v>
      </c>
      <c r="CZ27" s="317">
        <f t="shared" si="27"/>
        <v>0</v>
      </c>
      <c r="DD27" s="318">
        <f>SUM($AE27:$AG27)+SUM($AI27:$AK27)+SUM($AM27:AO27)+SUM($AQ27:AS27)+SUM($AU27:AW27)+SUM($AY27:BA27)+SUM($BC27:BE27)+SUM($BG27:BI27)</f>
        <v>8</v>
      </c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X27" s="318">
        <f t="shared" si="28"/>
        <v>0</v>
      </c>
      <c r="DY27" s="318">
        <f t="shared" si="28"/>
        <v>0</v>
      </c>
      <c r="DZ27" s="318">
        <f t="shared" si="28"/>
        <v>0</v>
      </c>
      <c r="EA27" s="318">
        <f t="shared" si="28"/>
        <v>0</v>
      </c>
      <c r="EB27" s="318">
        <f t="shared" si="28"/>
        <v>0</v>
      </c>
      <c r="EC27" s="318">
        <f t="shared" si="28"/>
        <v>0</v>
      </c>
      <c r="ED27" s="318">
        <f t="shared" si="28"/>
        <v>0</v>
      </c>
      <c r="EE27" s="318">
        <f t="shared" si="28"/>
        <v>0</v>
      </c>
    </row>
    <row r="28" spans="1:135" s="19" customFormat="1" ht="20.399999999999999" x14ac:dyDescent="0.25">
      <c r="A28" s="22" t="str">
        <f>'ПЛАН НАВЧАЛЬНОГО ПРОЦЕСУ ДЕННА'!A28</f>
        <v>1.1.14</v>
      </c>
      <c r="B28" s="415" t="str">
        <f>'ПЛАН НАВЧАЛЬНОГО ПРОЦЕСУ ДЕННА'!B28</f>
        <v>Економіка підприємства та мікроекономіка</v>
      </c>
      <c r="C28" s="416" t="str">
        <f>'ПЛАН НАВЧАЛЬНОГО ПРОЦЕСУ ДЕННА'!C28</f>
        <v>ЕП</v>
      </c>
      <c r="D28" s="308">
        <f>'ПЛАН НАВЧАЛЬНОГО ПРОЦЕСУ ДЕННА'!D28</f>
        <v>1</v>
      </c>
      <c r="E28" s="309">
        <f>'ПЛАН НАВЧАЛЬНОГО ПРОЦЕСУ ДЕННА'!E28</f>
        <v>2</v>
      </c>
      <c r="F28" s="309">
        <f>'ПЛАН НАВЧАЛЬНОГО ПРОЦЕСУ ДЕННА'!F28</f>
        <v>0</v>
      </c>
      <c r="G28" s="310">
        <f>'ПЛАН НАВЧАЛЬНОГО ПРОЦЕСУ ДЕННА'!G28</f>
        <v>0</v>
      </c>
      <c r="H28" s="308">
        <f>'ПЛАН НАВЧАЛЬНОГО ПРОЦЕСУ ДЕННА'!H28</f>
        <v>0</v>
      </c>
      <c r="I28" s="309">
        <f>'ПЛАН НАВЧАЛЬНОГО ПРОЦЕСУ ДЕННА'!I28</f>
        <v>0</v>
      </c>
      <c r="J28" s="309">
        <f>'ПЛАН НАВЧАЛЬНОГО ПРОЦЕСУ ДЕННА'!J28</f>
        <v>0</v>
      </c>
      <c r="K28" s="309">
        <f>'ПЛАН НАВЧАЛЬНОГО ПРОЦЕСУ ДЕННА'!K28</f>
        <v>0</v>
      </c>
      <c r="L28" s="309">
        <f>'ПЛАН НАВЧАЛЬНОГО ПРОЦЕСУ ДЕННА'!L28</f>
        <v>0</v>
      </c>
      <c r="M28" s="309">
        <f>'ПЛАН НАВЧАЛЬНОГО ПРОЦЕСУ ДЕННА'!M28</f>
        <v>0</v>
      </c>
      <c r="N28" s="309">
        <f>'ПЛАН НАВЧАЛЬНОГО ПРОЦЕСУ ДЕННА'!N28</f>
        <v>0</v>
      </c>
      <c r="O28" s="309">
        <f>'ПЛАН НАВЧАЛЬНОГО ПРОЦЕСУ ДЕННА'!O28</f>
        <v>0</v>
      </c>
      <c r="P28" s="274">
        <f>'ПЛАН НАВЧАЛЬНОГО ПРОЦЕСУ ДЕННА'!P28</f>
        <v>0</v>
      </c>
      <c r="Q28" s="274">
        <f>'ПЛАН НАВЧАЛЬНОГО ПРОЦЕСУ ДЕННА'!Q28</f>
        <v>0</v>
      </c>
      <c r="R28" s="419">
        <f>'ПЛАН НАВЧАЛЬНОГО ПРОЦЕСУ ДЕННА'!R28</f>
        <v>0</v>
      </c>
      <c r="S28" s="488">
        <f>'ПЛАН НАВЧАЛЬНОГО ПРОЦЕСУ ДЕННА'!S28</f>
        <v>0</v>
      </c>
      <c r="T28" s="488">
        <f>'ПЛАН НАВЧАЛЬНОГО ПРОЦЕСУ ДЕННА'!T28</f>
        <v>0</v>
      </c>
      <c r="U28" s="488">
        <f>'ПЛАН НАВЧАЛЬНОГО ПРОЦЕСУ ДЕННА'!U28</f>
        <v>0</v>
      </c>
      <c r="V28" s="488">
        <f>'ПЛАН НАВЧАЛЬНОГО ПРОЦЕСУ ДЕННА'!V28</f>
        <v>0</v>
      </c>
      <c r="W28" s="488">
        <f>'ПЛАН НАВЧАЛЬНОГО ПРОЦЕСУ ДЕННА'!W28</f>
        <v>0</v>
      </c>
      <c r="X28" s="488">
        <f>'ПЛАН НАВЧАЛЬНОГО ПРОЦЕСУ ДЕННА'!X28</f>
        <v>0</v>
      </c>
      <c r="Y28" s="311">
        <f>'ПЛАН НАВЧАЛЬНОГО ПРОЦЕСУ ДЕННА'!Y28</f>
        <v>300</v>
      </c>
      <c r="Z28" s="147">
        <f t="shared" si="0"/>
        <v>10</v>
      </c>
      <c r="AA28" s="9">
        <f t="shared" si="13"/>
        <v>4</v>
      </c>
      <c r="AB28" s="9">
        <f t="shared" si="13"/>
        <v>0</v>
      </c>
      <c r="AC28" s="9">
        <f t="shared" si="13"/>
        <v>4</v>
      </c>
      <c r="AD28" s="9">
        <f t="shared" si="14"/>
        <v>292</v>
      </c>
      <c r="AE28" s="375">
        <f>IF('ПЛАН НАВЧАЛЬНОГО ПРОЦЕСУ ДЕННА'!AE28&gt;0,IF(ROUND('ПЛАН НАВЧАЛЬНОГО ПРОЦЕСУ ДЕННА'!AE28*$BX$4,0)&gt;0,ROUND('ПЛАН НАВЧАЛЬНОГО ПРОЦЕСУ ДЕННА'!AE28*$BX$4,0)*2,2),0)</f>
        <v>2</v>
      </c>
      <c r="AF28" s="375">
        <f>IF('ПЛАН НАВЧАЛЬНОГО ПРОЦЕСУ ДЕННА'!AF28&gt;0,IF(ROUND('ПЛАН НАВЧАЛЬНОГО ПРОЦЕСУ ДЕННА'!AF28*$BX$4,0)&gt;0,ROUND('ПЛАН НАВЧАЛЬНОГО ПРОЦЕСУ ДЕННА'!AF28*$BX$4,0)*2,2),0)</f>
        <v>0</v>
      </c>
      <c r="AG28" s="375">
        <f>IF('ПЛАН НАВЧАЛЬНОГО ПРОЦЕСУ ДЕННА'!AG28&gt;0,IF(ROUND('ПЛАН НАВЧАЛЬНОГО ПРОЦЕСУ ДЕННА'!AG28*$BX$4,0)&gt;0,ROUND('ПЛАН НАВЧАЛЬНОГО ПРОЦЕСУ ДЕННА'!AG28*$BX$4,0)*2,2),0)</f>
        <v>2</v>
      </c>
      <c r="AH28" s="70">
        <f>'ПЛАН НАВЧАЛЬНОГО ПРОЦЕСУ ДЕННА'!AH28</f>
        <v>5</v>
      </c>
      <c r="AI28" s="375">
        <f>IF('ПЛАН НАВЧАЛЬНОГО ПРОЦЕСУ ДЕННА'!AI28&gt;0,IF(ROUND('ПЛАН НАВЧАЛЬНОГО ПРОЦЕСУ ДЕННА'!AI28*$BX$4,0)&gt;0,ROUND('ПЛАН НАВЧАЛЬНОГО ПРОЦЕСУ ДЕННА'!AI28*$BX$4,0)*2,2),0)</f>
        <v>2</v>
      </c>
      <c r="AJ28" s="375">
        <f>IF('ПЛАН НАВЧАЛЬНОГО ПРОЦЕСУ ДЕННА'!AJ28&gt;0,IF(ROUND('ПЛАН НАВЧАЛЬНОГО ПРОЦЕСУ ДЕННА'!AJ28*$BX$4,0)&gt;0,ROUND('ПЛАН НАВЧАЛЬНОГО ПРОЦЕСУ ДЕННА'!AJ28*$BX$4,0)*2,2),0)</f>
        <v>0</v>
      </c>
      <c r="AK28" s="375">
        <f>IF('ПЛАН НАВЧАЛЬНОГО ПРОЦЕСУ ДЕННА'!AK28&gt;0,IF(ROUND('ПЛАН НАВЧАЛЬНОГО ПРОЦЕСУ ДЕННА'!AK28*$BX$4,0)&gt;0,ROUND('ПЛАН НАВЧАЛЬНОГО ПРОЦЕСУ ДЕННА'!AK28*$BX$4,0)*2,2),0)</f>
        <v>2</v>
      </c>
      <c r="AL28" s="70">
        <f>'ПЛАН НАВЧАЛЬНОГО ПРОЦЕСУ ДЕННА'!AL28</f>
        <v>5</v>
      </c>
      <c r="AM28" s="375">
        <f>IF('ПЛАН НАВЧАЛЬНОГО ПРОЦЕСУ ДЕННА'!AM28&gt;0,IF(ROUND('ПЛАН НАВЧАЛЬНОГО ПРОЦЕСУ ДЕННА'!AM28*$BX$4,0)&gt;0,ROUND('ПЛАН НАВЧАЛЬНОГО ПРОЦЕСУ ДЕННА'!AM28*$BX$4,0)*2,2),0)</f>
        <v>0</v>
      </c>
      <c r="AN28" s="375">
        <f>IF('ПЛАН НАВЧАЛЬНОГО ПРОЦЕСУ ДЕННА'!AN28&gt;0,IF(ROUND('ПЛАН НАВЧАЛЬНОГО ПРОЦЕСУ ДЕННА'!AN28*$BX$4,0)&gt;0,ROUND('ПЛАН НАВЧАЛЬНОГО ПРОЦЕСУ ДЕННА'!AN28*$BX$4,0)*2,2),0)</f>
        <v>0</v>
      </c>
      <c r="AO28" s="375">
        <f>IF('ПЛАН НАВЧАЛЬНОГО ПРОЦЕСУ ДЕННА'!AO28&gt;0,IF(ROUND('ПЛАН НАВЧАЛЬНОГО ПРОЦЕСУ ДЕННА'!AO28*$BX$4,0)&gt;0,ROUND('ПЛАН НАВЧАЛЬНОГО ПРОЦЕСУ ДЕННА'!AO28*$BX$4,0)*2,2),0)</f>
        <v>0</v>
      </c>
      <c r="AP28" s="70">
        <f>'ПЛАН НАВЧАЛЬНОГО ПРОЦЕСУ ДЕННА'!AP28</f>
        <v>0</v>
      </c>
      <c r="AQ28" s="375">
        <f>IF('ПЛАН НАВЧАЛЬНОГО ПРОЦЕСУ ДЕННА'!AQ28&gt;0,IF(ROUND('ПЛАН НАВЧАЛЬНОГО ПРОЦЕСУ ДЕННА'!AQ28*$BX$4,0)&gt;0,ROUND('ПЛАН НАВЧАЛЬНОГО ПРОЦЕСУ ДЕННА'!AQ28*$BX$4,0)*2,2),0)</f>
        <v>0</v>
      </c>
      <c r="AR28" s="375">
        <f>IF('ПЛАН НАВЧАЛЬНОГО ПРОЦЕСУ ДЕННА'!AR28&gt;0,IF(ROUND('ПЛАН НАВЧАЛЬНОГО ПРОЦЕСУ ДЕННА'!AR28*$BX$4,0)&gt;0,ROUND('ПЛАН НАВЧАЛЬНОГО ПРОЦЕСУ ДЕННА'!AR28*$BX$4,0)*2,2),0)</f>
        <v>0</v>
      </c>
      <c r="AS28" s="375">
        <f>IF('ПЛАН НАВЧАЛЬНОГО ПРОЦЕСУ ДЕННА'!AS28&gt;0,IF(ROUND('ПЛАН НАВЧАЛЬНОГО ПРОЦЕСУ ДЕННА'!AS28*$BX$4,0)&gt;0,ROUND('ПЛАН НАВЧАЛЬНОГО ПРОЦЕСУ ДЕННА'!AS28*$BX$4,0)*2,2),0)</f>
        <v>0</v>
      </c>
      <c r="AT28" s="70">
        <f>'ПЛАН НАВЧАЛЬНОГО ПРОЦЕСУ ДЕННА'!AT28</f>
        <v>0</v>
      </c>
      <c r="AU28" s="375">
        <f>IF('ПЛАН НАВЧАЛЬНОГО ПРОЦЕСУ ДЕННА'!AU28&gt;0,IF(ROUND('ПЛАН НАВЧАЛЬНОГО ПРОЦЕСУ ДЕННА'!AU28*$BX$4,0)&gt;0,ROUND('ПЛАН НАВЧАЛЬНОГО ПРОЦЕСУ ДЕННА'!AU28*$BX$4,0)*2,2),0)</f>
        <v>0</v>
      </c>
      <c r="AV28" s="375">
        <f>IF('ПЛАН НАВЧАЛЬНОГО ПРОЦЕСУ ДЕННА'!AV28&gt;0,IF(ROUND('ПЛАН НАВЧАЛЬНОГО ПРОЦЕСУ ДЕННА'!AV28*$BX$4,0)&gt;0,ROUND('ПЛАН НАВЧАЛЬНОГО ПРОЦЕСУ ДЕННА'!AV28*$BX$4,0)*2,2),0)</f>
        <v>0</v>
      </c>
      <c r="AW28" s="375">
        <f>IF('ПЛАН НАВЧАЛЬНОГО ПРОЦЕСУ ДЕННА'!AW28&gt;0,IF(ROUND('ПЛАН НАВЧАЛЬНОГО ПРОЦЕСУ ДЕННА'!AW28*$BX$4,0)&gt;0,ROUND('ПЛАН НАВЧАЛЬНОГО ПРОЦЕСУ ДЕННА'!AW28*$BX$4,0)*2,2),0)</f>
        <v>0</v>
      </c>
      <c r="AX28" s="70">
        <f>'ПЛАН НАВЧАЛЬНОГО ПРОЦЕСУ ДЕННА'!AX28</f>
        <v>0</v>
      </c>
      <c r="AY28" s="375">
        <f>IF('ПЛАН НАВЧАЛЬНОГО ПРОЦЕСУ ДЕННА'!AY28&gt;0,IF(ROUND('ПЛАН НАВЧАЛЬНОГО ПРОЦЕСУ ДЕННА'!AY28*$BX$4,0)&gt;0,ROUND('ПЛАН НАВЧАЛЬНОГО ПРОЦЕСУ ДЕННА'!AY28*$BX$4,0)*2,2),0)</f>
        <v>0</v>
      </c>
      <c r="AZ28" s="375">
        <f>IF('ПЛАН НАВЧАЛЬНОГО ПРОЦЕСУ ДЕННА'!AZ28&gt;0,IF(ROUND('ПЛАН НАВЧАЛЬНОГО ПРОЦЕСУ ДЕННА'!AZ28*$BX$4,0)&gt;0,ROUND('ПЛАН НАВЧАЛЬНОГО ПРОЦЕСУ ДЕННА'!AZ28*$BX$4,0)*2,2),0)</f>
        <v>0</v>
      </c>
      <c r="BA28" s="375">
        <f>IF('ПЛАН НАВЧАЛЬНОГО ПРОЦЕСУ ДЕННА'!BA28&gt;0,IF(ROUND('ПЛАН НАВЧАЛЬНОГО ПРОЦЕСУ ДЕННА'!BA28*$BX$4,0)&gt;0,ROUND('ПЛАН НАВЧАЛЬНОГО ПРОЦЕСУ ДЕННА'!BA28*$BX$4,0)*2,2),0)</f>
        <v>0</v>
      </c>
      <c r="BB28" s="70">
        <f>'ПЛАН НАВЧАЛЬНОГО ПРОЦЕСУ ДЕННА'!BB28</f>
        <v>0</v>
      </c>
      <c r="BC28" s="375">
        <f>IF('ПЛАН НАВЧАЛЬНОГО ПРОЦЕСУ ДЕННА'!BC28&gt;0,IF(ROUND('ПЛАН НАВЧАЛЬНОГО ПРОЦЕСУ ДЕННА'!BC28*$BX$4,0)&gt;0,ROUND('ПЛАН НАВЧАЛЬНОГО ПРОЦЕСУ ДЕННА'!BC28*$BX$4,0)*2,2),0)</f>
        <v>0</v>
      </c>
      <c r="BD28" s="375">
        <f>IF('ПЛАН НАВЧАЛЬНОГО ПРОЦЕСУ ДЕННА'!BD28&gt;0,IF(ROUND('ПЛАН НАВЧАЛЬНОГО ПРОЦЕСУ ДЕННА'!BD28*$BX$4,0)&gt;0,ROUND('ПЛАН НАВЧАЛЬНОГО ПРОЦЕСУ ДЕННА'!BD28*$BX$4,0)*2,2),0)</f>
        <v>0</v>
      </c>
      <c r="BE28" s="375">
        <f>IF('ПЛАН НАВЧАЛЬНОГО ПРОЦЕСУ ДЕННА'!BE28&gt;0,IF(ROUND('ПЛАН НАВЧАЛЬНОГО ПРОЦЕСУ ДЕННА'!BE28*$BX$4,0)&gt;0,ROUND('ПЛАН НАВЧАЛЬНОГО ПРОЦЕСУ ДЕННА'!BE28*$BX$4,0)*2,2),0)</f>
        <v>0</v>
      </c>
      <c r="BF28" s="70">
        <f>'ПЛАН НАВЧАЛЬНОГО ПРОЦЕСУ ДЕННА'!BF28</f>
        <v>0</v>
      </c>
      <c r="BG28" s="375">
        <f>IF('ПЛАН НАВЧАЛЬНОГО ПРОЦЕСУ ДЕННА'!BG28&gt;0,IF(ROUND('ПЛАН НАВЧАЛЬНОГО ПРОЦЕСУ ДЕННА'!BG28*$BX$4,0)&gt;0,ROUND('ПЛАН НАВЧАЛЬНОГО ПРОЦЕСУ ДЕННА'!BG28*$BX$4,0)*2,2),0)</f>
        <v>0</v>
      </c>
      <c r="BH28" s="375">
        <f>IF('ПЛАН НАВЧАЛЬНОГО ПРОЦЕСУ ДЕННА'!BH28&gt;0,IF(ROUND('ПЛАН НАВЧАЛЬНОГО ПРОЦЕСУ ДЕННА'!BH28*$BX$4,0)&gt;0,ROUND('ПЛАН НАВЧАЛЬНОГО ПРОЦЕСУ ДЕННА'!BH28*$BX$4,0)*2,2),0)</f>
        <v>0</v>
      </c>
      <c r="BI28" s="375">
        <f>IF('ПЛАН НАВЧАЛЬНОГО ПРОЦЕСУ ДЕННА'!BI28&gt;0,IF(ROUND('ПЛАН НАВЧАЛЬНОГО ПРОЦЕСУ ДЕННА'!BI28*$BX$4,0)&gt;0,ROUND('ПЛАН НАВЧАЛЬНОГО ПРОЦЕСУ ДЕННА'!BI28*$BX$4,0)*2,2),0)</f>
        <v>0</v>
      </c>
      <c r="BJ28" s="70">
        <f>'ПЛАН НАВЧАЛЬНОГО ПРОЦЕСУ ДЕННА'!BJ28</f>
        <v>0</v>
      </c>
      <c r="BK28" s="63">
        <f t="shared" si="1"/>
        <v>0.97333333333333338</v>
      </c>
      <c r="BL28" s="127" t="str">
        <f t="shared" si="2"/>
        <v/>
      </c>
      <c r="BM28" s="14">
        <f t="shared" si="29"/>
        <v>5</v>
      </c>
      <c r="BN28" s="14">
        <f t="shared" si="3"/>
        <v>5</v>
      </c>
      <c r="BO28" s="14">
        <f t="shared" si="3"/>
        <v>0</v>
      </c>
      <c r="BP28" s="14">
        <f t="shared" si="3"/>
        <v>0</v>
      </c>
      <c r="BQ28" s="14">
        <f t="shared" si="3"/>
        <v>0</v>
      </c>
      <c r="BR28" s="14">
        <f t="shared" si="3"/>
        <v>0</v>
      </c>
      <c r="BS28" s="14">
        <f t="shared" si="3"/>
        <v>0</v>
      </c>
      <c r="BT28" s="14">
        <f t="shared" si="3"/>
        <v>0</v>
      </c>
      <c r="BU28" s="92">
        <f t="shared" si="15"/>
        <v>10</v>
      </c>
      <c r="BX28" s="14">
        <f t="shared" si="30"/>
        <v>5</v>
      </c>
      <c r="BY28" s="14">
        <f t="shared" si="31"/>
        <v>5</v>
      </c>
      <c r="BZ28" s="14">
        <f t="shared" si="32"/>
        <v>0</v>
      </c>
      <c r="CA28" s="14">
        <f t="shared" si="33"/>
        <v>0</v>
      </c>
      <c r="CB28" s="14">
        <f t="shared" si="34"/>
        <v>0</v>
      </c>
      <c r="CC28" s="14">
        <f t="shared" si="35"/>
        <v>0</v>
      </c>
      <c r="CD28" s="14">
        <f t="shared" si="36"/>
        <v>0</v>
      </c>
      <c r="CE28" s="14">
        <f t="shared" si="37"/>
        <v>0</v>
      </c>
      <c r="CF28" s="213">
        <f t="shared" si="16"/>
        <v>10</v>
      </c>
      <c r="CG28" s="313">
        <f t="shared" si="17"/>
        <v>5</v>
      </c>
      <c r="CI28" s="314">
        <f t="shared" si="18"/>
        <v>1</v>
      </c>
      <c r="CJ28" s="314">
        <f t="shared" si="19"/>
        <v>1</v>
      </c>
      <c r="CK28" s="314">
        <f t="shared" si="20"/>
        <v>0</v>
      </c>
      <c r="CL28" s="314">
        <f t="shared" si="21"/>
        <v>0</v>
      </c>
      <c r="CM28" s="314">
        <f t="shared" si="22"/>
        <v>0</v>
      </c>
      <c r="CN28" s="314">
        <f t="shared" si="23"/>
        <v>0</v>
      </c>
      <c r="CO28" s="314">
        <f t="shared" si="24"/>
        <v>0</v>
      </c>
      <c r="CP28" s="314">
        <f t="shared" si="25"/>
        <v>0</v>
      </c>
      <c r="CQ28" s="315">
        <f t="shared" si="26"/>
        <v>2</v>
      </c>
      <c r="CR28" s="314">
        <f t="shared" si="4"/>
        <v>0</v>
      </c>
      <c r="CS28" s="314">
        <f t="shared" si="5"/>
        <v>0</v>
      </c>
      <c r="CT28" s="316">
        <f t="shared" si="6"/>
        <v>0</v>
      </c>
      <c r="CU28" s="314">
        <f t="shared" si="7"/>
        <v>0</v>
      </c>
      <c r="CV28" s="314">
        <f t="shared" si="8"/>
        <v>0</v>
      </c>
      <c r="CW28" s="314">
        <f t="shared" si="9"/>
        <v>0</v>
      </c>
      <c r="CX28" s="314">
        <f t="shared" si="10"/>
        <v>0</v>
      </c>
      <c r="CY28" s="314">
        <f t="shared" si="11"/>
        <v>0</v>
      </c>
      <c r="CZ28" s="317">
        <f t="shared" si="27"/>
        <v>0</v>
      </c>
      <c r="DD28" s="318">
        <f>SUM($AE28:$AG28)+SUM($AI28:$AK28)+SUM($AM28:AO28)+SUM($AQ28:AS28)+SUM($AU28:AW28)+SUM($AY28:BA28)+SUM($BC28:BE28)+SUM($BG28:BI28)</f>
        <v>8</v>
      </c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X28" s="318">
        <f t="shared" si="28"/>
        <v>0</v>
      </c>
      <c r="DY28" s="318">
        <f t="shared" si="28"/>
        <v>0</v>
      </c>
      <c r="DZ28" s="318">
        <f t="shared" si="28"/>
        <v>0</v>
      </c>
      <c r="EA28" s="318">
        <f t="shared" si="28"/>
        <v>0</v>
      </c>
      <c r="EB28" s="318">
        <f t="shared" si="28"/>
        <v>0</v>
      </c>
      <c r="EC28" s="318">
        <f t="shared" si="28"/>
        <v>0</v>
      </c>
      <c r="ED28" s="318">
        <f t="shared" si="28"/>
        <v>0</v>
      </c>
      <c r="EE28" s="318">
        <f t="shared" si="28"/>
        <v>0</v>
      </c>
    </row>
    <row r="29" spans="1:135" s="19" customFormat="1" x14ac:dyDescent="0.25">
      <c r="A29" s="22" t="str">
        <f>'ПЛАН НАВЧАЛЬНОГО ПРОЦЕСУ ДЕННА'!A29</f>
        <v>1.1.15</v>
      </c>
      <c r="B29" s="415" t="str">
        <f>'ПЛАН НАВЧАЛЬНОГО ПРОЦЕСУ ДЕННА'!B29</f>
        <v>Маркетинг та дослідження ринку</v>
      </c>
      <c r="C29" s="416" t="str">
        <f>'ПЛАН НАВЧАЛЬНОГО ПРОЦЕСУ ДЕННА'!C29</f>
        <v>ПУММ</v>
      </c>
      <c r="D29" s="308">
        <f>'ПЛАН НАВЧАЛЬНОГО ПРОЦЕСУ ДЕННА'!D29</f>
        <v>5</v>
      </c>
      <c r="E29" s="309">
        <f>'ПЛАН НАВЧАЛЬНОГО ПРОЦЕСУ ДЕННА'!E29</f>
        <v>0</v>
      </c>
      <c r="F29" s="309">
        <f>'ПЛАН НАВЧАЛЬНОГО ПРОЦЕСУ ДЕННА'!F29</f>
        <v>0</v>
      </c>
      <c r="G29" s="310">
        <f>'ПЛАН НАВЧАЛЬНОГО ПРОЦЕСУ ДЕННА'!G29</f>
        <v>0</v>
      </c>
      <c r="H29" s="308">
        <f>'ПЛАН НАВЧАЛЬНОГО ПРОЦЕСУ ДЕННА'!H29</f>
        <v>0</v>
      </c>
      <c r="I29" s="309">
        <f>'ПЛАН НАВЧАЛЬНОГО ПРОЦЕСУ ДЕННА'!I29</f>
        <v>0</v>
      </c>
      <c r="J29" s="309">
        <f>'ПЛАН НАВЧАЛЬНОГО ПРОЦЕСУ ДЕННА'!J29</f>
        <v>0</v>
      </c>
      <c r="K29" s="309">
        <f>'ПЛАН НАВЧАЛЬНОГО ПРОЦЕСУ ДЕННА'!K29</f>
        <v>0</v>
      </c>
      <c r="L29" s="309">
        <f>'ПЛАН НАВЧАЛЬНОГО ПРОЦЕСУ ДЕННА'!L29</f>
        <v>0</v>
      </c>
      <c r="M29" s="309">
        <f>'ПЛАН НАВЧАЛЬНОГО ПРОЦЕСУ ДЕННА'!M29</f>
        <v>0</v>
      </c>
      <c r="N29" s="309">
        <f>'ПЛАН НАВЧАЛЬНОГО ПРОЦЕСУ ДЕННА'!N29</f>
        <v>0</v>
      </c>
      <c r="O29" s="309">
        <f>'ПЛАН НАВЧАЛЬНОГО ПРОЦЕСУ ДЕННА'!O29</f>
        <v>0</v>
      </c>
      <c r="P29" s="274">
        <f>'ПЛАН НАВЧАЛЬНОГО ПРОЦЕСУ ДЕННА'!P29</f>
        <v>0</v>
      </c>
      <c r="Q29" s="274">
        <f>'ПЛАН НАВЧАЛЬНОГО ПРОЦЕСУ ДЕННА'!Q29</f>
        <v>0</v>
      </c>
      <c r="R29" s="419">
        <f>'ПЛАН НАВЧАЛЬНОГО ПРОЦЕСУ ДЕННА'!R29</f>
        <v>0</v>
      </c>
      <c r="S29" s="488">
        <f>'ПЛАН НАВЧАЛЬНОГО ПРОЦЕСУ ДЕННА'!S29</f>
        <v>0</v>
      </c>
      <c r="T29" s="488">
        <f>'ПЛАН НАВЧАЛЬНОГО ПРОЦЕСУ ДЕННА'!T29</f>
        <v>0</v>
      </c>
      <c r="U29" s="488">
        <f>'ПЛАН НАВЧАЛЬНОГО ПРОЦЕСУ ДЕННА'!U29</f>
        <v>0</v>
      </c>
      <c r="V29" s="488">
        <f>'ПЛАН НАВЧАЛЬНОГО ПРОЦЕСУ ДЕННА'!V29</f>
        <v>0</v>
      </c>
      <c r="W29" s="488">
        <f>'ПЛАН НАВЧАЛЬНОГО ПРОЦЕСУ ДЕННА'!W29</f>
        <v>0</v>
      </c>
      <c r="X29" s="488">
        <f>'ПЛАН НАВЧАЛЬНОГО ПРОЦЕСУ ДЕННА'!X29</f>
        <v>0</v>
      </c>
      <c r="Y29" s="311">
        <f>'ПЛАН НАВЧАЛЬНОГО ПРОЦЕСУ ДЕННА'!Y29</f>
        <v>120</v>
      </c>
      <c r="Z29" s="147">
        <f t="shared" si="0"/>
        <v>4</v>
      </c>
      <c r="AA29" s="9">
        <f t="shared" si="13"/>
        <v>2</v>
      </c>
      <c r="AB29" s="9">
        <f t="shared" si="13"/>
        <v>0</v>
      </c>
      <c r="AC29" s="9">
        <f t="shared" si="13"/>
        <v>2</v>
      </c>
      <c r="AD29" s="9">
        <f t="shared" si="14"/>
        <v>116</v>
      </c>
      <c r="AE29" s="375">
        <f>IF('ПЛАН НАВЧАЛЬНОГО ПРОЦЕСУ ДЕННА'!AE29&gt;0,IF(ROUND('ПЛАН НАВЧАЛЬНОГО ПРОЦЕСУ ДЕННА'!AE29*$BX$4,0)&gt;0,ROUND('ПЛАН НАВЧАЛЬНОГО ПРОЦЕСУ ДЕННА'!AE29*$BX$4,0)*2,2),0)</f>
        <v>0</v>
      </c>
      <c r="AF29" s="375">
        <f>IF('ПЛАН НАВЧАЛЬНОГО ПРОЦЕСУ ДЕННА'!AF29&gt;0,IF(ROUND('ПЛАН НАВЧАЛЬНОГО ПРОЦЕСУ ДЕННА'!AF29*$BX$4,0)&gt;0,ROUND('ПЛАН НАВЧАЛЬНОГО ПРОЦЕСУ ДЕННА'!AF29*$BX$4,0)*2,2),0)</f>
        <v>0</v>
      </c>
      <c r="AG29" s="375">
        <f>IF('ПЛАН НАВЧАЛЬНОГО ПРОЦЕСУ ДЕННА'!AG29&gt;0,IF(ROUND('ПЛАН НАВЧАЛЬНОГО ПРОЦЕСУ ДЕННА'!AG29*$BX$4,0)&gt;0,ROUND('ПЛАН НАВЧАЛЬНОГО ПРОЦЕСУ ДЕННА'!AG29*$BX$4,0)*2,2),0)</f>
        <v>0</v>
      </c>
      <c r="AH29" s="70">
        <f>'ПЛАН НАВЧАЛЬНОГО ПРОЦЕСУ ДЕННА'!AH29</f>
        <v>0</v>
      </c>
      <c r="AI29" s="375">
        <f>IF('ПЛАН НАВЧАЛЬНОГО ПРОЦЕСУ ДЕННА'!AI29&gt;0,IF(ROUND('ПЛАН НАВЧАЛЬНОГО ПРОЦЕСУ ДЕННА'!AI29*$BX$4,0)&gt;0,ROUND('ПЛАН НАВЧАЛЬНОГО ПРОЦЕСУ ДЕННА'!AI29*$BX$4,0)*2,2),0)</f>
        <v>0</v>
      </c>
      <c r="AJ29" s="375">
        <f>IF('ПЛАН НАВЧАЛЬНОГО ПРОЦЕСУ ДЕННА'!AJ29&gt;0,IF(ROUND('ПЛАН НАВЧАЛЬНОГО ПРОЦЕСУ ДЕННА'!AJ29*$BX$4,0)&gt;0,ROUND('ПЛАН НАВЧАЛЬНОГО ПРОЦЕСУ ДЕННА'!AJ29*$BX$4,0)*2,2),0)</f>
        <v>0</v>
      </c>
      <c r="AK29" s="375">
        <f>IF('ПЛАН НАВЧАЛЬНОГО ПРОЦЕСУ ДЕННА'!AK29&gt;0,IF(ROUND('ПЛАН НАВЧАЛЬНОГО ПРОЦЕСУ ДЕННА'!AK29*$BX$4,0)&gt;0,ROUND('ПЛАН НАВЧАЛЬНОГО ПРОЦЕСУ ДЕННА'!AK29*$BX$4,0)*2,2),0)</f>
        <v>0</v>
      </c>
      <c r="AL29" s="70">
        <f>'ПЛАН НАВЧАЛЬНОГО ПРОЦЕСУ ДЕННА'!AL29</f>
        <v>0</v>
      </c>
      <c r="AM29" s="375">
        <f>IF('ПЛАН НАВЧАЛЬНОГО ПРОЦЕСУ ДЕННА'!AM29&gt;0,IF(ROUND('ПЛАН НАВЧАЛЬНОГО ПРОЦЕСУ ДЕННА'!AM29*$BX$4,0)&gt;0,ROUND('ПЛАН НАВЧАЛЬНОГО ПРОЦЕСУ ДЕННА'!AM29*$BX$4,0)*2,2),0)</f>
        <v>0</v>
      </c>
      <c r="AN29" s="375">
        <f>IF('ПЛАН НАВЧАЛЬНОГО ПРОЦЕСУ ДЕННА'!AN29&gt;0,IF(ROUND('ПЛАН НАВЧАЛЬНОГО ПРОЦЕСУ ДЕННА'!AN29*$BX$4,0)&gt;0,ROUND('ПЛАН НАВЧАЛЬНОГО ПРОЦЕСУ ДЕННА'!AN29*$BX$4,0)*2,2),0)</f>
        <v>0</v>
      </c>
      <c r="AO29" s="375">
        <f>IF('ПЛАН НАВЧАЛЬНОГО ПРОЦЕСУ ДЕННА'!AO29&gt;0,IF(ROUND('ПЛАН НАВЧАЛЬНОГО ПРОЦЕСУ ДЕННА'!AO29*$BX$4,0)&gt;0,ROUND('ПЛАН НАВЧАЛЬНОГО ПРОЦЕСУ ДЕННА'!AO29*$BX$4,0)*2,2),0)</f>
        <v>0</v>
      </c>
      <c r="AP29" s="70">
        <f>'ПЛАН НАВЧАЛЬНОГО ПРОЦЕСУ ДЕННА'!AP29</f>
        <v>0</v>
      </c>
      <c r="AQ29" s="375">
        <f>IF('ПЛАН НАВЧАЛЬНОГО ПРОЦЕСУ ДЕННА'!AQ29&gt;0,IF(ROUND('ПЛАН НАВЧАЛЬНОГО ПРОЦЕСУ ДЕННА'!AQ29*$BX$4,0)&gt;0,ROUND('ПЛАН НАВЧАЛЬНОГО ПРОЦЕСУ ДЕННА'!AQ29*$BX$4,0)*2,2),0)</f>
        <v>0</v>
      </c>
      <c r="AR29" s="375">
        <f>IF('ПЛАН НАВЧАЛЬНОГО ПРОЦЕСУ ДЕННА'!AR29&gt;0,IF(ROUND('ПЛАН НАВЧАЛЬНОГО ПРОЦЕСУ ДЕННА'!AR29*$BX$4,0)&gt;0,ROUND('ПЛАН НАВЧАЛЬНОГО ПРОЦЕСУ ДЕННА'!AR29*$BX$4,0)*2,2),0)</f>
        <v>0</v>
      </c>
      <c r="AS29" s="375">
        <f>IF('ПЛАН НАВЧАЛЬНОГО ПРОЦЕСУ ДЕННА'!AS29&gt;0,IF(ROUND('ПЛАН НАВЧАЛЬНОГО ПРОЦЕСУ ДЕННА'!AS29*$BX$4,0)&gt;0,ROUND('ПЛАН НАВЧАЛЬНОГО ПРОЦЕСУ ДЕННА'!AS29*$BX$4,0)*2,2),0)</f>
        <v>0</v>
      </c>
      <c r="AT29" s="70">
        <f>'ПЛАН НАВЧАЛЬНОГО ПРОЦЕСУ ДЕННА'!AT29</f>
        <v>0</v>
      </c>
      <c r="AU29" s="375">
        <f>IF('ПЛАН НАВЧАЛЬНОГО ПРОЦЕСУ ДЕННА'!AU29&gt;0,IF(ROUND('ПЛАН НАВЧАЛЬНОГО ПРОЦЕСУ ДЕННА'!AU29*$BX$4,0)&gt;0,ROUND('ПЛАН НАВЧАЛЬНОГО ПРОЦЕСУ ДЕННА'!AU29*$BX$4,0)*2,2),0)</f>
        <v>2</v>
      </c>
      <c r="AV29" s="375">
        <f>IF('ПЛАН НАВЧАЛЬНОГО ПРОЦЕСУ ДЕННА'!AV29&gt;0,IF(ROUND('ПЛАН НАВЧАЛЬНОГО ПРОЦЕСУ ДЕННА'!AV29*$BX$4,0)&gt;0,ROUND('ПЛАН НАВЧАЛЬНОГО ПРОЦЕСУ ДЕННА'!AV29*$BX$4,0)*2,2),0)</f>
        <v>0</v>
      </c>
      <c r="AW29" s="375">
        <f>IF('ПЛАН НАВЧАЛЬНОГО ПРОЦЕСУ ДЕННА'!AW29&gt;0,IF(ROUND('ПЛАН НАВЧАЛЬНОГО ПРОЦЕСУ ДЕННА'!AW29*$BX$4,0)&gt;0,ROUND('ПЛАН НАВЧАЛЬНОГО ПРОЦЕСУ ДЕННА'!AW29*$BX$4,0)*2,2),0)</f>
        <v>2</v>
      </c>
      <c r="AX29" s="70">
        <f>'ПЛАН НАВЧАЛЬНОГО ПРОЦЕСУ ДЕННА'!AX29</f>
        <v>4</v>
      </c>
      <c r="AY29" s="375">
        <f>IF('ПЛАН НАВЧАЛЬНОГО ПРОЦЕСУ ДЕННА'!AY29&gt;0,IF(ROUND('ПЛАН НАВЧАЛЬНОГО ПРОЦЕСУ ДЕННА'!AY29*$BX$4,0)&gt;0,ROUND('ПЛАН НАВЧАЛЬНОГО ПРОЦЕСУ ДЕННА'!AY29*$BX$4,0)*2,2),0)</f>
        <v>0</v>
      </c>
      <c r="AZ29" s="375">
        <f>IF('ПЛАН НАВЧАЛЬНОГО ПРОЦЕСУ ДЕННА'!AZ29&gt;0,IF(ROUND('ПЛАН НАВЧАЛЬНОГО ПРОЦЕСУ ДЕННА'!AZ29*$BX$4,0)&gt;0,ROUND('ПЛАН НАВЧАЛЬНОГО ПРОЦЕСУ ДЕННА'!AZ29*$BX$4,0)*2,2),0)</f>
        <v>0</v>
      </c>
      <c r="BA29" s="375">
        <f>IF('ПЛАН НАВЧАЛЬНОГО ПРОЦЕСУ ДЕННА'!BA29&gt;0,IF(ROUND('ПЛАН НАВЧАЛЬНОГО ПРОЦЕСУ ДЕННА'!BA29*$BX$4,0)&gt;0,ROUND('ПЛАН НАВЧАЛЬНОГО ПРОЦЕСУ ДЕННА'!BA29*$BX$4,0)*2,2),0)</f>
        <v>0</v>
      </c>
      <c r="BB29" s="70">
        <f>'ПЛАН НАВЧАЛЬНОГО ПРОЦЕСУ ДЕННА'!BB29</f>
        <v>0</v>
      </c>
      <c r="BC29" s="375">
        <f>IF('ПЛАН НАВЧАЛЬНОГО ПРОЦЕСУ ДЕННА'!BC29&gt;0,IF(ROUND('ПЛАН НАВЧАЛЬНОГО ПРОЦЕСУ ДЕННА'!BC29*$BX$4,0)&gt;0,ROUND('ПЛАН НАВЧАЛЬНОГО ПРОЦЕСУ ДЕННА'!BC29*$BX$4,0)*2,2),0)</f>
        <v>0</v>
      </c>
      <c r="BD29" s="375">
        <f>IF('ПЛАН НАВЧАЛЬНОГО ПРОЦЕСУ ДЕННА'!BD29&gt;0,IF(ROUND('ПЛАН НАВЧАЛЬНОГО ПРОЦЕСУ ДЕННА'!BD29*$BX$4,0)&gt;0,ROUND('ПЛАН НАВЧАЛЬНОГО ПРОЦЕСУ ДЕННА'!BD29*$BX$4,0)*2,2),0)</f>
        <v>0</v>
      </c>
      <c r="BE29" s="375">
        <f>IF('ПЛАН НАВЧАЛЬНОГО ПРОЦЕСУ ДЕННА'!BE29&gt;0,IF(ROUND('ПЛАН НАВЧАЛЬНОГО ПРОЦЕСУ ДЕННА'!BE29*$BX$4,0)&gt;0,ROUND('ПЛАН НАВЧАЛЬНОГО ПРОЦЕСУ ДЕННА'!BE29*$BX$4,0)*2,2),0)</f>
        <v>0</v>
      </c>
      <c r="BF29" s="70">
        <f>'ПЛАН НАВЧАЛЬНОГО ПРОЦЕСУ ДЕННА'!BF29</f>
        <v>0</v>
      </c>
      <c r="BG29" s="375">
        <f>IF('ПЛАН НАВЧАЛЬНОГО ПРОЦЕСУ ДЕННА'!BG29&gt;0,IF(ROUND('ПЛАН НАВЧАЛЬНОГО ПРОЦЕСУ ДЕННА'!BG29*$BX$4,0)&gt;0,ROUND('ПЛАН НАВЧАЛЬНОГО ПРОЦЕСУ ДЕННА'!BG29*$BX$4,0)*2,2),0)</f>
        <v>0</v>
      </c>
      <c r="BH29" s="375">
        <f>IF('ПЛАН НАВЧАЛЬНОГО ПРОЦЕСУ ДЕННА'!BH29&gt;0,IF(ROUND('ПЛАН НАВЧАЛЬНОГО ПРОЦЕСУ ДЕННА'!BH29*$BX$4,0)&gt;0,ROUND('ПЛАН НАВЧАЛЬНОГО ПРОЦЕСУ ДЕННА'!BH29*$BX$4,0)*2,2),0)</f>
        <v>0</v>
      </c>
      <c r="BI29" s="375">
        <f>IF('ПЛАН НАВЧАЛЬНОГО ПРОЦЕСУ ДЕННА'!BI29&gt;0,IF(ROUND('ПЛАН НАВЧАЛЬНОГО ПРОЦЕСУ ДЕННА'!BI29*$BX$4,0)&gt;0,ROUND('ПЛАН НАВЧАЛЬНОГО ПРОЦЕСУ ДЕННА'!BI29*$BX$4,0)*2,2),0)</f>
        <v>0</v>
      </c>
      <c r="BJ29" s="70">
        <f>'ПЛАН НАВЧАЛЬНОГО ПРОЦЕСУ ДЕННА'!BJ29</f>
        <v>0</v>
      </c>
      <c r="BK29" s="63">
        <f t="shared" si="1"/>
        <v>0.96666666666666667</v>
      </c>
      <c r="BL29" s="127" t="str">
        <f t="shared" si="2"/>
        <v/>
      </c>
      <c r="BM29" s="14">
        <f t="shared" si="29"/>
        <v>0</v>
      </c>
      <c r="BN29" s="14">
        <f t="shared" si="3"/>
        <v>0</v>
      </c>
      <c r="BO29" s="14">
        <f t="shared" si="3"/>
        <v>0</v>
      </c>
      <c r="BP29" s="14">
        <f t="shared" si="3"/>
        <v>0</v>
      </c>
      <c r="BQ29" s="14">
        <f t="shared" si="3"/>
        <v>4</v>
      </c>
      <c r="BR29" s="14">
        <f t="shared" si="3"/>
        <v>0</v>
      </c>
      <c r="BS29" s="14">
        <f t="shared" si="3"/>
        <v>0</v>
      </c>
      <c r="BT29" s="14">
        <f t="shared" si="3"/>
        <v>0</v>
      </c>
      <c r="BU29" s="92">
        <f t="shared" ref="BU29:BU37" si="38">SUM(BM29:BT29)</f>
        <v>4</v>
      </c>
      <c r="BX29" s="14">
        <f t="shared" si="30"/>
        <v>0</v>
      </c>
      <c r="BY29" s="14">
        <f t="shared" si="31"/>
        <v>0</v>
      </c>
      <c r="BZ29" s="14">
        <f t="shared" si="32"/>
        <v>0</v>
      </c>
      <c r="CA29" s="14">
        <f t="shared" si="33"/>
        <v>0</v>
      </c>
      <c r="CB29" s="14">
        <f t="shared" si="34"/>
        <v>4</v>
      </c>
      <c r="CC29" s="14">
        <f t="shared" si="35"/>
        <v>0</v>
      </c>
      <c r="CD29" s="14">
        <f t="shared" si="36"/>
        <v>0</v>
      </c>
      <c r="CE29" s="14">
        <f t="shared" si="37"/>
        <v>0</v>
      </c>
      <c r="CF29" s="213">
        <f t="shared" ref="CF29:CF37" si="39">SUM(BX29:CE29)</f>
        <v>4</v>
      </c>
      <c r="CG29" s="313">
        <f t="shared" si="17"/>
        <v>4</v>
      </c>
      <c r="CI29" s="314">
        <f t="shared" si="18"/>
        <v>0</v>
      </c>
      <c r="CJ29" s="314">
        <f t="shared" si="19"/>
        <v>0</v>
      </c>
      <c r="CK29" s="314">
        <f t="shared" si="20"/>
        <v>0</v>
      </c>
      <c r="CL29" s="314">
        <f t="shared" si="21"/>
        <v>0</v>
      </c>
      <c r="CM29" s="314">
        <f t="shared" si="22"/>
        <v>1</v>
      </c>
      <c r="CN29" s="314">
        <f t="shared" si="23"/>
        <v>0</v>
      </c>
      <c r="CO29" s="314">
        <f t="shared" si="24"/>
        <v>0</v>
      </c>
      <c r="CP29" s="314">
        <f t="shared" si="25"/>
        <v>0</v>
      </c>
      <c r="CQ29" s="315">
        <f t="shared" ref="CQ29:CQ37" si="40">SUM(CI29:CP29)</f>
        <v>1</v>
      </c>
      <c r="CR29" s="314">
        <f t="shared" si="4"/>
        <v>0</v>
      </c>
      <c r="CS29" s="314">
        <f t="shared" si="5"/>
        <v>0</v>
      </c>
      <c r="CT29" s="316">
        <f t="shared" si="6"/>
        <v>0</v>
      </c>
      <c r="CU29" s="314">
        <f t="shared" si="7"/>
        <v>0</v>
      </c>
      <c r="CV29" s="314">
        <f t="shared" si="8"/>
        <v>0</v>
      </c>
      <c r="CW29" s="314">
        <f t="shared" si="9"/>
        <v>0</v>
      </c>
      <c r="CX29" s="314">
        <f t="shared" si="10"/>
        <v>0</v>
      </c>
      <c r="CY29" s="314">
        <f t="shared" si="11"/>
        <v>0</v>
      </c>
      <c r="CZ29" s="317">
        <f t="shared" si="27"/>
        <v>0</v>
      </c>
      <c r="DD29" s="318">
        <f>SUM($AE29:$AG29)+SUM($AI29:$AK29)+SUM($AM29:AO29)+SUM($AQ29:AS29)+SUM($AU29:AW29)+SUM($AY29:BA29)+SUM($BC29:BE29)+SUM($BG29:BI29)</f>
        <v>4</v>
      </c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X29" s="318">
        <f t="shared" si="28"/>
        <v>0</v>
      </c>
      <c r="DY29" s="318">
        <f t="shared" si="28"/>
        <v>0</v>
      </c>
      <c r="DZ29" s="318">
        <f t="shared" si="28"/>
        <v>0</v>
      </c>
      <c r="EA29" s="318">
        <f t="shared" si="28"/>
        <v>0</v>
      </c>
      <c r="EB29" s="318">
        <f t="shared" si="28"/>
        <v>0</v>
      </c>
      <c r="EC29" s="318">
        <f t="shared" si="28"/>
        <v>0</v>
      </c>
      <c r="ED29" s="318">
        <f t="shared" si="28"/>
        <v>0</v>
      </c>
      <c r="EE29" s="318">
        <f t="shared" si="28"/>
        <v>0</v>
      </c>
    </row>
    <row r="30" spans="1:135" s="19" customFormat="1" ht="20.399999999999999" x14ac:dyDescent="0.25">
      <c r="A30" s="22" t="str">
        <f>'ПЛАН НАВЧАЛЬНОГО ПРОЦЕСУ ДЕННА'!A30</f>
        <v>1.1.16</v>
      </c>
      <c r="B30" s="415" t="str">
        <f>'ПЛАН НАВЧАЛЬНОГО ПРОЦЕСУ ДЕННА'!B30</f>
        <v>Основи менеджменту та підприємництва</v>
      </c>
      <c r="C30" s="416" t="str">
        <f>'ПЛАН НАВЧАЛЬНОГО ПРОЦЕСУ ДЕННА'!C30</f>
        <v>ПУММ</v>
      </c>
      <c r="D30" s="308">
        <f>'ПЛАН НАВЧАЛЬНОГО ПРОЦЕСУ ДЕННА'!D30</f>
        <v>3</v>
      </c>
      <c r="E30" s="309">
        <f>'ПЛАН НАВЧАЛЬНОГО ПРОЦЕСУ ДЕННА'!E30</f>
        <v>4</v>
      </c>
      <c r="F30" s="309">
        <f>'ПЛАН НАВЧАЛЬНОГО ПРОЦЕСУ ДЕННА'!F30</f>
        <v>0</v>
      </c>
      <c r="G30" s="310">
        <f>'ПЛАН НАВЧАЛЬНОГО ПРОЦЕСУ ДЕННА'!G30</f>
        <v>0</v>
      </c>
      <c r="H30" s="308">
        <f>'ПЛАН НАВЧАЛЬНОГО ПРОЦЕСУ ДЕННА'!H30</f>
        <v>0</v>
      </c>
      <c r="I30" s="309">
        <f>'ПЛАН НАВЧАЛЬНОГО ПРОЦЕСУ ДЕННА'!I30</f>
        <v>0</v>
      </c>
      <c r="J30" s="309">
        <f>'ПЛАН НАВЧАЛЬНОГО ПРОЦЕСУ ДЕННА'!J30</f>
        <v>0</v>
      </c>
      <c r="K30" s="309">
        <f>'ПЛАН НАВЧАЛЬНОГО ПРОЦЕСУ ДЕННА'!K30</f>
        <v>0</v>
      </c>
      <c r="L30" s="309">
        <f>'ПЛАН НАВЧАЛЬНОГО ПРОЦЕСУ ДЕННА'!L30</f>
        <v>0</v>
      </c>
      <c r="M30" s="309">
        <f>'ПЛАН НАВЧАЛЬНОГО ПРОЦЕСУ ДЕННА'!M30</f>
        <v>0</v>
      </c>
      <c r="N30" s="309">
        <f>'ПЛАН НАВЧАЛЬНОГО ПРОЦЕСУ ДЕННА'!N30</f>
        <v>0</v>
      </c>
      <c r="O30" s="309">
        <f>'ПЛАН НАВЧАЛЬНОГО ПРОЦЕСУ ДЕННА'!O30</f>
        <v>0</v>
      </c>
      <c r="P30" s="274">
        <f>'ПЛАН НАВЧАЛЬНОГО ПРОЦЕСУ ДЕННА'!P30</f>
        <v>0</v>
      </c>
      <c r="Q30" s="274">
        <f>'ПЛАН НАВЧАЛЬНОГО ПРОЦЕСУ ДЕННА'!Q30</f>
        <v>0</v>
      </c>
      <c r="R30" s="419">
        <f>'ПЛАН НАВЧАЛЬНОГО ПРОЦЕСУ ДЕННА'!R30</f>
        <v>0</v>
      </c>
      <c r="S30" s="488">
        <f>'ПЛАН НАВЧАЛЬНОГО ПРОЦЕСУ ДЕННА'!S30</f>
        <v>0</v>
      </c>
      <c r="T30" s="488">
        <f>'ПЛАН НАВЧАЛЬНОГО ПРОЦЕСУ ДЕННА'!T30</f>
        <v>0</v>
      </c>
      <c r="U30" s="488">
        <f>'ПЛАН НАВЧАЛЬНОГО ПРОЦЕСУ ДЕННА'!U30</f>
        <v>0</v>
      </c>
      <c r="V30" s="488">
        <f>'ПЛАН НАВЧАЛЬНОГО ПРОЦЕСУ ДЕННА'!V30</f>
        <v>0</v>
      </c>
      <c r="W30" s="488">
        <f>'ПЛАН НАВЧАЛЬНОГО ПРОЦЕСУ ДЕННА'!W30</f>
        <v>0</v>
      </c>
      <c r="X30" s="488">
        <f>'ПЛАН НАВЧАЛЬНОГО ПРОЦЕСУ ДЕННА'!X30</f>
        <v>0</v>
      </c>
      <c r="Y30" s="311">
        <f>'ПЛАН НАВЧАЛЬНОГО ПРОЦЕСУ ДЕННА'!Y30</f>
        <v>180</v>
      </c>
      <c r="Z30" s="147">
        <f t="shared" si="0"/>
        <v>6</v>
      </c>
      <c r="AA30" s="9">
        <f t="shared" si="13"/>
        <v>6</v>
      </c>
      <c r="AB30" s="9">
        <f t="shared" si="13"/>
        <v>0</v>
      </c>
      <c r="AC30" s="9">
        <f t="shared" si="13"/>
        <v>6</v>
      </c>
      <c r="AD30" s="9">
        <f t="shared" si="14"/>
        <v>168</v>
      </c>
      <c r="AE30" s="375">
        <f>IF('ПЛАН НАВЧАЛЬНОГО ПРОЦЕСУ ДЕННА'!AE30&gt;0,IF(ROUND('ПЛАН НАВЧАЛЬНОГО ПРОЦЕСУ ДЕННА'!AE30*$BX$4,0)&gt;0,ROUND('ПЛАН НАВЧАЛЬНОГО ПРОЦЕСУ ДЕННА'!AE30*$BX$4,0)*2,2),0)</f>
        <v>0</v>
      </c>
      <c r="AF30" s="375">
        <f>IF('ПЛАН НАВЧАЛЬНОГО ПРОЦЕСУ ДЕННА'!AF30&gt;0,IF(ROUND('ПЛАН НАВЧАЛЬНОГО ПРОЦЕСУ ДЕННА'!AF30*$BX$4,0)&gt;0,ROUND('ПЛАН НАВЧАЛЬНОГО ПРОЦЕСУ ДЕННА'!AF30*$BX$4,0)*2,2),0)</f>
        <v>0</v>
      </c>
      <c r="AG30" s="375">
        <f>IF('ПЛАН НАВЧАЛЬНОГО ПРОЦЕСУ ДЕННА'!AG30&gt;0,IF(ROUND('ПЛАН НАВЧАЛЬНОГО ПРОЦЕСУ ДЕННА'!AG30*$BX$4,0)&gt;0,ROUND('ПЛАН НАВЧАЛЬНОГО ПРОЦЕСУ ДЕННА'!AG30*$BX$4,0)*2,2),0)</f>
        <v>0</v>
      </c>
      <c r="AH30" s="70">
        <f>'ПЛАН НАВЧАЛЬНОГО ПРОЦЕСУ ДЕННА'!AH30</f>
        <v>0</v>
      </c>
      <c r="AI30" s="375">
        <f>IF('ПЛАН НАВЧАЛЬНОГО ПРОЦЕСУ ДЕННА'!AI30&gt;0,IF(ROUND('ПЛАН НАВЧАЛЬНОГО ПРОЦЕСУ ДЕННА'!AI30*$BX$4,0)&gt;0,ROUND('ПЛАН НАВЧАЛЬНОГО ПРОЦЕСУ ДЕННА'!AI30*$BX$4,0)*2,2),0)</f>
        <v>0</v>
      </c>
      <c r="AJ30" s="375">
        <f>IF('ПЛАН НАВЧАЛЬНОГО ПРОЦЕСУ ДЕННА'!AJ30&gt;0,IF(ROUND('ПЛАН НАВЧАЛЬНОГО ПРОЦЕСУ ДЕННА'!AJ30*$BX$4,0)&gt;0,ROUND('ПЛАН НАВЧАЛЬНОГО ПРОЦЕСУ ДЕННА'!AJ30*$BX$4,0)*2,2),0)</f>
        <v>0</v>
      </c>
      <c r="AK30" s="375">
        <f>IF('ПЛАН НАВЧАЛЬНОГО ПРОЦЕСУ ДЕННА'!AK30&gt;0,IF(ROUND('ПЛАН НАВЧАЛЬНОГО ПРОЦЕСУ ДЕННА'!AK30*$BX$4,0)&gt;0,ROUND('ПЛАН НАВЧАЛЬНОГО ПРОЦЕСУ ДЕННА'!AK30*$BX$4,0)*2,2),0)</f>
        <v>0</v>
      </c>
      <c r="AL30" s="70">
        <f>'ПЛАН НАВЧАЛЬНОГО ПРОЦЕСУ ДЕННА'!AL30</f>
        <v>0</v>
      </c>
      <c r="AM30" s="375">
        <f>IF('ПЛАН НАВЧАЛЬНОГО ПРОЦЕСУ ДЕННА'!AM30&gt;0,IF(ROUND('ПЛАН НАВЧАЛЬНОГО ПРОЦЕСУ ДЕННА'!AM30*$BX$4,0)&gt;0,ROUND('ПЛАН НАВЧАЛЬНОГО ПРОЦЕСУ ДЕННА'!AM30*$BX$4,0)*2,2),0)</f>
        <v>2</v>
      </c>
      <c r="AN30" s="375">
        <f>IF('ПЛАН НАВЧАЛЬНОГО ПРОЦЕСУ ДЕННА'!AN30&gt;0,IF(ROUND('ПЛАН НАВЧАЛЬНОГО ПРОЦЕСУ ДЕННА'!AN30*$BX$4,0)&gt;0,ROUND('ПЛАН НАВЧАЛЬНОГО ПРОЦЕСУ ДЕННА'!AN30*$BX$4,0)*2,2),0)</f>
        <v>0</v>
      </c>
      <c r="AO30" s="375">
        <f>IF('ПЛАН НАВЧАЛЬНОГО ПРОЦЕСУ ДЕННА'!AO30&gt;0,IF(ROUND('ПЛАН НАВЧАЛЬНОГО ПРОЦЕСУ ДЕННА'!AO30*$BX$4,0)&gt;0,ROUND('ПЛАН НАВЧАЛЬНОГО ПРОЦЕСУ ДЕННА'!AO30*$BX$4,0)*2,2),0)</f>
        <v>2</v>
      </c>
      <c r="AP30" s="70">
        <f>'ПЛАН НАВЧАЛЬНОГО ПРОЦЕСУ ДЕННА'!AP30</f>
        <v>2</v>
      </c>
      <c r="AQ30" s="375">
        <f>IF('ПЛАН НАВЧАЛЬНОГО ПРОЦЕСУ ДЕННА'!AQ30&gt;0,IF(ROUND('ПЛАН НАВЧАЛЬНОГО ПРОЦЕСУ ДЕННА'!AQ30*$BX$4,0)&gt;0,ROUND('ПЛАН НАВЧАЛЬНОГО ПРОЦЕСУ ДЕННА'!AQ30*$BX$4,0)*2,2),0)</f>
        <v>4</v>
      </c>
      <c r="AR30" s="375">
        <f>IF('ПЛАН НАВЧАЛЬНОГО ПРОЦЕСУ ДЕННА'!AR30&gt;0,IF(ROUND('ПЛАН НАВЧАЛЬНОГО ПРОЦЕСУ ДЕННА'!AR30*$BX$4,0)&gt;0,ROUND('ПЛАН НАВЧАЛЬНОГО ПРОЦЕСУ ДЕННА'!AR30*$BX$4,0)*2,2),0)</f>
        <v>0</v>
      </c>
      <c r="AS30" s="375">
        <f>IF('ПЛАН НАВЧАЛЬНОГО ПРОЦЕСУ ДЕННА'!AS30&gt;0,IF(ROUND('ПЛАН НАВЧАЛЬНОГО ПРОЦЕСУ ДЕННА'!AS30*$BX$4,0)&gt;0,ROUND('ПЛАН НАВЧАЛЬНОГО ПРОЦЕСУ ДЕННА'!AS30*$BX$4,0)*2,2),0)</f>
        <v>4</v>
      </c>
      <c r="AT30" s="70">
        <f>'ПЛАН НАВЧАЛЬНОГО ПРОЦЕСУ ДЕННА'!AT30</f>
        <v>4</v>
      </c>
      <c r="AU30" s="375">
        <f>IF('ПЛАН НАВЧАЛЬНОГО ПРОЦЕСУ ДЕННА'!AU30&gt;0,IF(ROUND('ПЛАН НАВЧАЛЬНОГО ПРОЦЕСУ ДЕННА'!AU30*$BX$4,0)&gt;0,ROUND('ПЛАН НАВЧАЛЬНОГО ПРОЦЕСУ ДЕННА'!AU30*$BX$4,0)*2,2),0)</f>
        <v>0</v>
      </c>
      <c r="AV30" s="375">
        <f>IF('ПЛАН НАВЧАЛЬНОГО ПРОЦЕСУ ДЕННА'!AV30&gt;0,IF(ROUND('ПЛАН НАВЧАЛЬНОГО ПРОЦЕСУ ДЕННА'!AV30*$BX$4,0)&gt;0,ROUND('ПЛАН НАВЧАЛЬНОГО ПРОЦЕСУ ДЕННА'!AV30*$BX$4,0)*2,2),0)</f>
        <v>0</v>
      </c>
      <c r="AW30" s="375">
        <f>IF('ПЛАН НАВЧАЛЬНОГО ПРОЦЕСУ ДЕННА'!AW30&gt;0,IF(ROUND('ПЛАН НАВЧАЛЬНОГО ПРОЦЕСУ ДЕННА'!AW30*$BX$4,0)&gt;0,ROUND('ПЛАН НАВЧАЛЬНОГО ПРОЦЕСУ ДЕННА'!AW30*$BX$4,0)*2,2),0)</f>
        <v>0</v>
      </c>
      <c r="AX30" s="70">
        <f>'ПЛАН НАВЧАЛЬНОГО ПРОЦЕСУ ДЕННА'!AX30</f>
        <v>0</v>
      </c>
      <c r="AY30" s="375">
        <f>IF('ПЛАН НАВЧАЛЬНОГО ПРОЦЕСУ ДЕННА'!AY30&gt;0,IF(ROUND('ПЛАН НАВЧАЛЬНОГО ПРОЦЕСУ ДЕННА'!AY30*$BX$4,0)&gt;0,ROUND('ПЛАН НАВЧАЛЬНОГО ПРОЦЕСУ ДЕННА'!AY30*$BX$4,0)*2,2),0)</f>
        <v>0</v>
      </c>
      <c r="AZ30" s="375">
        <f>IF('ПЛАН НАВЧАЛЬНОГО ПРОЦЕСУ ДЕННА'!AZ30&gt;0,IF(ROUND('ПЛАН НАВЧАЛЬНОГО ПРОЦЕСУ ДЕННА'!AZ30*$BX$4,0)&gt;0,ROUND('ПЛАН НАВЧАЛЬНОГО ПРОЦЕСУ ДЕННА'!AZ30*$BX$4,0)*2,2),0)</f>
        <v>0</v>
      </c>
      <c r="BA30" s="375">
        <f>IF('ПЛАН НАВЧАЛЬНОГО ПРОЦЕСУ ДЕННА'!BA30&gt;0,IF(ROUND('ПЛАН НАВЧАЛЬНОГО ПРОЦЕСУ ДЕННА'!BA30*$BX$4,0)&gt;0,ROUND('ПЛАН НАВЧАЛЬНОГО ПРОЦЕСУ ДЕННА'!BA30*$BX$4,0)*2,2),0)</f>
        <v>0</v>
      </c>
      <c r="BB30" s="70">
        <f>'ПЛАН НАВЧАЛЬНОГО ПРОЦЕСУ ДЕННА'!BB30</f>
        <v>0</v>
      </c>
      <c r="BC30" s="375">
        <f>IF('ПЛАН НАВЧАЛЬНОГО ПРОЦЕСУ ДЕННА'!BC30&gt;0,IF(ROUND('ПЛАН НАВЧАЛЬНОГО ПРОЦЕСУ ДЕННА'!BC30*$BX$4,0)&gt;0,ROUND('ПЛАН НАВЧАЛЬНОГО ПРОЦЕСУ ДЕННА'!BC30*$BX$4,0)*2,2),0)</f>
        <v>0</v>
      </c>
      <c r="BD30" s="375">
        <f>IF('ПЛАН НАВЧАЛЬНОГО ПРОЦЕСУ ДЕННА'!BD30&gt;0,IF(ROUND('ПЛАН НАВЧАЛЬНОГО ПРОЦЕСУ ДЕННА'!BD30*$BX$4,0)&gt;0,ROUND('ПЛАН НАВЧАЛЬНОГО ПРОЦЕСУ ДЕННА'!BD30*$BX$4,0)*2,2),0)</f>
        <v>0</v>
      </c>
      <c r="BE30" s="375">
        <f>IF('ПЛАН НАВЧАЛЬНОГО ПРОЦЕСУ ДЕННА'!BE30&gt;0,IF(ROUND('ПЛАН НАВЧАЛЬНОГО ПРОЦЕСУ ДЕННА'!BE30*$BX$4,0)&gt;0,ROUND('ПЛАН НАВЧАЛЬНОГО ПРОЦЕСУ ДЕННА'!BE30*$BX$4,0)*2,2),0)</f>
        <v>0</v>
      </c>
      <c r="BF30" s="70">
        <f>'ПЛАН НАВЧАЛЬНОГО ПРОЦЕСУ ДЕННА'!BF30</f>
        <v>0</v>
      </c>
      <c r="BG30" s="375">
        <f>IF('ПЛАН НАВЧАЛЬНОГО ПРОЦЕСУ ДЕННА'!BG30&gt;0,IF(ROUND('ПЛАН НАВЧАЛЬНОГО ПРОЦЕСУ ДЕННА'!BG30*$BX$4,0)&gt;0,ROUND('ПЛАН НАВЧАЛЬНОГО ПРОЦЕСУ ДЕННА'!BG30*$BX$4,0)*2,2),0)</f>
        <v>0</v>
      </c>
      <c r="BH30" s="375">
        <f>IF('ПЛАН НАВЧАЛЬНОГО ПРОЦЕСУ ДЕННА'!BH30&gt;0,IF(ROUND('ПЛАН НАВЧАЛЬНОГО ПРОЦЕСУ ДЕННА'!BH30*$BX$4,0)&gt;0,ROUND('ПЛАН НАВЧАЛЬНОГО ПРОЦЕСУ ДЕННА'!BH30*$BX$4,0)*2,2),0)</f>
        <v>0</v>
      </c>
      <c r="BI30" s="375">
        <f>IF('ПЛАН НАВЧАЛЬНОГО ПРОЦЕСУ ДЕННА'!BI30&gt;0,IF(ROUND('ПЛАН НАВЧАЛЬНОГО ПРОЦЕСУ ДЕННА'!BI30*$BX$4,0)&gt;0,ROUND('ПЛАН НАВЧАЛЬНОГО ПРОЦЕСУ ДЕННА'!BI30*$BX$4,0)*2,2),0)</f>
        <v>0</v>
      </c>
      <c r="BJ30" s="70">
        <f>'ПЛАН НАВЧАЛЬНОГО ПРОЦЕСУ ДЕННА'!BJ30</f>
        <v>0</v>
      </c>
      <c r="BK30" s="63">
        <f t="shared" si="1"/>
        <v>0.93333333333333335</v>
      </c>
      <c r="BL30" s="127" t="str">
        <f t="shared" si="2"/>
        <v/>
      </c>
      <c r="BM30" s="14">
        <f t="shared" si="29"/>
        <v>0</v>
      </c>
      <c r="BN30" s="14">
        <f t="shared" si="3"/>
        <v>0</v>
      </c>
      <c r="BO30" s="14">
        <f t="shared" si="3"/>
        <v>2</v>
      </c>
      <c r="BP30" s="14">
        <f t="shared" si="3"/>
        <v>4</v>
      </c>
      <c r="BQ30" s="14">
        <f t="shared" si="3"/>
        <v>0</v>
      </c>
      <c r="BR30" s="14">
        <f t="shared" si="3"/>
        <v>0</v>
      </c>
      <c r="BS30" s="14">
        <f t="shared" si="3"/>
        <v>0</v>
      </c>
      <c r="BT30" s="14">
        <f t="shared" si="3"/>
        <v>0</v>
      </c>
      <c r="BU30" s="92">
        <f t="shared" si="38"/>
        <v>6</v>
      </c>
      <c r="BX30" s="14">
        <f t="shared" si="30"/>
        <v>0</v>
      </c>
      <c r="BY30" s="14">
        <f t="shared" si="31"/>
        <v>0</v>
      </c>
      <c r="BZ30" s="14">
        <f t="shared" si="32"/>
        <v>2</v>
      </c>
      <c r="CA30" s="14">
        <f t="shared" si="33"/>
        <v>4</v>
      </c>
      <c r="CB30" s="14">
        <f t="shared" si="34"/>
        <v>0</v>
      </c>
      <c r="CC30" s="14">
        <f t="shared" si="35"/>
        <v>0</v>
      </c>
      <c r="CD30" s="14">
        <f t="shared" si="36"/>
        <v>0</v>
      </c>
      <c r="CE30" s="14">
        <f t="shared" si="37"/>
        <v>0</v>
      </c>
      <c r="CF30" s="213">
        <f t="shared" si="39"/>
        <v>6</v>
      </c>
      <c r="CG30" s="313">
        <f t="shared" si="17"/>
        <v>4</v>
      </c>
      <c r="CI30" s="314">
        <f t="shared" si="18"/>
        <v>0</v>
      </c>
      <c r="CJ30" s="314">
        <f t="shared" si="19"/>
        <v>0</v>
      </c>
      <c r="CK30" s="314">
        <f t="shared" si="20"/>
        <v>1</v>
      </c>
      <c r="CL30" s="314">
        <f t="shared" si="21"/>
        <v>1</v>
      </c>
      <c r="CM30" s="314">
        <f t="shared" si="22"/>
        <v>0</v>
      </c>
      <c r="CN30" s="314">
        <f t="shared" si="23"/>
        <v>0</v>
      </c>
      <c r="CO30" s="314">
        <f t="shared" si="24"/>
        <v>0</v>
      </c>
      <c r="CP30" s="314">
        <f t="shared" si="25"/>
        <v>0</v>
      </c>
      <c r="CQ30" s="315">
        <f t="shared" si="40"/>
        <v>2</v>
      </c>
      <c r="CR30" s="314">
        <f t="shared" si="4"/>
        <v>0</v>
      </c>
      <c r="CS30" s="314">
        <f t="shared" si="5"/>
        <v>0</v>
      </c>
      <c r="CT30" s="316">
        <f t="shared" si="6"/>
        <v>0</v>
      </c>
      <c r="CU30" s="314">
        <f t="shared" si="7"/>
        <v>0</v>
      </c>
      <c r="CV30" s="314">
        <f t="shared" si="8"/>
        <v>0</v>
      </c>
      <c r="CW30" s="314">
        <f t="shared" si="9"/>
        <v>0</v>
      </c>
      <c r="CX30" s="314">
        <f t="shared" si="10"/>
        <v>0</v>
      </c>
      <c r="CY30" s="314">
        <f t="shared" si="11"/>
        <v>0</v>
      </c>
      <c r="CZ30" s="317">
        <f t="shared" si="27"/>
        <v>0</v>
      </c>
      <c r="DD30" s="318">
        <f>SUM($AE30:$AG30)+SUM($AI30:$AK30)+SUM($AM30:AO30)+SUM($AQ30:AS30)+SUM($AU30:AW30)+SUM($AY30:BA30)+SUM($BC30:BE30)+SUM($BG30:BI30)</f>
        <v>12</v>
      </c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X30" s="318">
        <f t="shared" si="28"/>
        <v>0</v>
      </c>
      <c r="DY30" s="318">
        <f t="shared" si="28"/>
        <v>0</v>
      </c>
      <c r="DZ30" s="318">
        <f t="shared" si="28"/>
        <v>0</v>
      </c>
      <c r="EA30" s="318">
        <f t="shared" si="28"/>
        <v>0</v>
      </c>
      <c r="EB30" s="318">
        <f t="shared" si="28"/>
        <v>0</v>
      </c>
      <c r="EC30" s="318">
        <f t="shared" si="28"/>
        <v>0</v>
      </c>
      <c r="ED30" s="318">
        <f t="shared" si="28"/>
        <v>0</v>
      </c>
      <c r="EE30" s="318">
        <f t="shared" si="28"/>
        <v>0</v>
      </c>
    </row>
    <row r="31" spans="1:135" s="19" customFormat="1" x14ac:dyDescent="0.25">
      <c r="A31" s="22" t="str">
        <f>'ПЛАН НАВЧАЛЬНОГО ПРОЦЕСУ ДЕННА'!A31</f>
        <v>1.1.17</v>
      </c>
      <c r="B31" s="415" t="str">
        <f>'ПЛАН НАВЧАЛЬНОГО ПРОЦЕСУ ДЕННА'!B31</f>
        <v>Міжнародний бізнес</v>
      </c>
      <c r="C31" s="416" t="str">
        <f>'ПЛАН НАВЧАЛЬНОГО ПРОЦЕСУ ДЕННА'!C31</f>
        <v>ПУММ</v>
      </c>
      <c r="D31" s="308">
        <f>'ПЛАН НАВЧАЛЬНОГО ПРОЦЕСУ ДЕННА'!D31</f>
        <v>5</v>
      </c>
      <c r="E31" s="309">
        <f>'ПЛАН НАВЧАЛЬНОГО ПРОЦЕСУ ДЕННА'!E31</f>
        <v>0</v>
      </c>
      <c r="F31" s="309">
        <f>'ПЛАН НАВЧАЛЬНОГО ПРОЦЕСУ ДЕННА'!F31</f>
        <v>0</v>
      </c>
      <c r="G31" s="310">
        <f>'ПЛАН НАВЧАЛЬНОГО ПРОЦЕСУ ДЕННА'!G31</f>
        <v>0</v>
      </c>
      <c r="H31" s="308">
        <f>'ПЛАН НАВЧАЛЬНОГО ПРОЦЕСУ ДЕННА'!H31</f>
        <v>0</v>
      </c>
      <c r="I31" s="309">
        <f>'ПЛАН НАВЧАЛЬНОГО ПРОЦЕСУ ДЕННА'!I31</f>
        <v>0</v>
      </c>
      <c r="J31" s="309">
        <f>'ПЛАН НАВЧАЛЬНОГО ПРОЦЕСУ ДЕННА'!J31</f>
        <v>0</v>
      </c>
      <c r="K31" s="309">
        <f>'ПЛАН НАВЧАЛЬНОГО ПРОЦЕСУ ДЕННА'!K31</f>
        <v>0</v>
      </c>
      <c r="L31" s="309">
        <f>'ПЛАН НАВЧАЛЬНОГО ПРОЦЕСУ ДЕННА'!L31</f>
        <v>0</v>
      </c>
      <c r="M31" s="309">
        <f>'ПЛАН НАВЧАЛЬНОГО ПРОЦЕСУ ДЕННА'!M31</f>
        <v>0</v>
      </c>
      <c r="N31" s="309">
        <f>'ПЛАН НАВЧАЛЬНОГО ПРОЦЕСУ ДЕННА'!N31</f>
        <v>0</v>
      </c>
      <c r="O31" s="309">
        <f>'ПЛАН НАВЧАЛЬНОГО ПРОЦЕСУ ДЕННА'!O31</f>
        <v>0</v>
      </c>
      <c r="P31" s="274">
        <f>'ПЛАН НАВЧАЛЬНОГО ПРОЦЕСУ ДЕННА'!P31</f>
        <v>0</v>
      </c>
      <c r="Q31" s="274">
        <f>'ПЛАН НАВЧАЛЬНОГО ПРОЦЕСУ ДЕННА'!Q31</f>
        <v>0</v>
      </c>
      <c r="R31" s="419">
        <f>'ПЛАН НАВЧАЛЬНОГО ПРОЦЕСУ ДЕННА'!R31</f>
        <v>0</v>
      </c>
      <c r="S31" s="488">
        <f>'ПЛАН НАВЧАЛЬНОГО ПРОЦЕСУ ДЕННА'!S31</f>
        <v>0</v>
      </c>
      <c r="T31" s="488">
        <f>'ПЛАН НАВЧАЛЬНОГО ПРОЦЕСУ ДЕННА'!T31</f>
        <v>0</v>
      </c>
      <c r="U31" s="488">
        <f>'ПЛАН НАВЧАЛЬНОГО ПРОЦЕСУ ДЕННА'!U31</f>
        <v>0</v>
      </c>
      <c r="V31" s="488">
        <f>'ПЛАН НАВЧАЛЬНОГО ПРОЦЕСУ ДЕННА'!V31</f>
        <v>0</v>
      </c>
      <c r="W31" s="488">
        <f>'ПЛАН НАВЧАЛЬНОГО ПРОЦЕСУ ДЕННА'!W31</f>
        <v>0</v>
      </c>
      <c r="X31" s="488">
        <f>'ПЛАН НАВЧАЛЬНОГО ПРОЦЕСУ ДЕННА'!X31</f>
        <v>0</v>
      </c>
      <c r="Y31" s="311">
        <f>'ПЛАН НАВЧАЛЬНОГО ПРОЦЕСУ ДЕННА'!Y31</f>
        <v>150</v>
      </c>
      <c r="Z31" s="147">
        <f t="shared" si="0"/>
        <v>5</v>
      </c>
      <c r="AA31" s="9">
        <f t="shared" si="13"/>
        <v>2</v>
      </c>
      <c r="AB31" s="9">
        <f t="shared" si="13"/>
        <v>0</v>
      </c>
      <c r="AC31" s="9">
        <f t="shared" si="13"/>
        <v>2</v>
      </c>
      <c r="AD31" s="9">
        <f t="shared" si="14"/>
        <v>146</v>
      </c>
      <c r="AE31" s="375">
        <f>IF('ПЛАН НАВЧАЛЬНОГО ПРОЦЕСУ ДЕННА'!AE31&gt;0,IF(ROUND('ПЛАН НАВЧАЛЬНОГО ПРОЦЕСУ ДЕННА'!AE31*$BX$4,0)&gt;0,ROUND('ПЛАН НАВЧАЛЬНОГО ПРОЦЕСУ ДЕННА'!AE31*$BX$4,0)*2,2),0)</f>
        <v>0</v>
      </c>
      <c r="AF31" s="375">
        <f>IF('ПЛАН НАВЧАЛЬНОГО ПРОЦЕСУ ДЕННА'!AF31&gt;0,IF(ROUND('ПЛАН НАВЧАЛЬНОГО ПРОЦЕСУ ДЕННА'!AF31*$BX$4,0)&gt;0,ROUND('ПЛАН НАВЧАЛЬНОГО ПРОЦЕСУ ДЕННА'!AF31*$BX$4,0)*2,2),0)</f>
        <v>0</v>
      </c>
      <c r="AG31" s="375">
        <f>IF('ПЛАН НАВЧАЛЬНОГО ПРОЦЕСУ ДЕННА'!AG31&gt;0,IF(ROUND('ПЛАН НАВЧАЛЬНОГО ПРОЦЕСУ ДЕННА'!AG31*$BX$4,0)&gt;0,ROUND('ПЛАН НАВЧАЛЬНОГО ПРОЦЕСУ ДЕННА'!AG31*$BX$4,0)*2,2),0)</f>
        <v>0</v>
      </c>
      <c r="AH31" s="70">
        <f>'ПЛАН НАВЧАЛЬНОГО ПРОЦЕСУ ДЕННА'!AH31</f>
        <v>0</v>
      </c>
      <c r="AI31" s="375">
        <f>IF('ПЛАН НАВЧАЛЬНОГО ПРОЦЕСУ ДЕННА'!AI31&gt;0,IF(ROUND('ПЛАН НАВЧАЛЬНОГО ПРОЦЕСУ ДЕННА'!AI31*$BX$4,0)&gt;0,ROUND('ПЛАН НАВЧАЛЬНОГО ПРОЦЕСУ ДЕННА'!AI31*$BX$4,0)*2,2),0)</f>
        <v>0</v>
      </c>
      <c r="AJ31" s="375">
        <f>IF('ПЛАН НАВЧАЛЬНОГО ПРОЦЕСУ ДЕННА'!AJ31&gt;0,IF(ROUND('ПЛАН НАВЧАЛЬНОГО ПРОЦЕСУ ДЕННА'!AJ31*$BX$4,0)&gt;0,ROUND('ПЛАН НАВЧАЛЬНОГО ПРОЦЕСУ ДЕННА'!AJ31*$BX$4,0)*2,2),0)</f>
        <v>0</v>
      </c>
      <c r="AK31" s="375">
        <f>IF('ПЛАН НАВЧАЛЬНОГО ПРОЦЕСУ ДЕННА'!AK31&gt;0,IF(ROUND('ПЛАН НАВЧАЛЬНОГО ПРОЦЕСУ ДЕННА'!AK31*$BX$4,0)&gt;0,ROUND('ПЛАН НАВЧАЛЬНОГО ПРОЦЕСУ ДЕННА'!AK31*$BX$4,0)*2,2),0)</f>
        <v>0</v>
      </c>
      <c r="AL31" s="70">
        <f>'ПЛАН НАВЧАЛЬНОГО ПРОЦЕСУ ДЕННА'!AL31</f>
        <v>0</v>
      </c>
      <c r="AM31" s="375">
        <f>IF('ПЛАН НАВЧАЛЬНОГО ПРОЦЕСУ ДЕННА'!AM31&gt;0,IF(ROUND('ПЛАН НАВЧАЛЬНОГО ПРОЦЕСУ ДЕННА'!AM31*$BX$4,0)&gt;0,ROUND('ПЛАН НАВЧАЛЬНОГО ПРОЦЕСУ ДЕННА'!AM31*$BX$4,0)*2,2),0)</f>
        <v>0</v>
      </c>
      <c r="AN31" s="375">
        <f>IF('ПЛАН НАВЧАЛЬНОГО ПРОЦЕСУ ДЕННА'!AN31&gt;0,IF(ROUND('ПЛАН НАВЧАЛЬНОГО ПРОЦЕСУ ДЕННА'!AN31*$BX$4,0)&gt;0,ROUND('ПЛАН НАВЧАЛЬНОГО ПРОЦЕСУ ДЕННА'!AN31*$BX$4,0)*2,2),0)</f>
        <v>0</v>
      </c>
      <c r="AO31" s="375">
        <f>IF('ПЛАН НАВЧАЛЬНОГО ПРОЦЕСУ ДЕННА'!AO31&gt;0,IF(ROUND('ПЛАН НАВЧАЛЬНОГО ПРОЦЕСУ ДЕННА'!AO31*$BX$4,0)&gt;0,ROUND('ПЛАН НАВЧАЛЬНОГО ПРОЦЕСУ ДЕННА'!AO31*$BX$4,0)*2,2),0)</f>
        <v>0</v>
      </c>
      <c r="AP31" s="70">
        <f>'ПЛАН НАВЧАЛЬНОГО ПРОЦЕСУ ДЕННА'!AP31</f>
        <v>0</v>
      </c>
      <c r="AQ31" s="375">
        <f>IF('ПЛАН НАВЧАЛЬНОГО ПРОЦЕСУ ДЕННА'!AQ31&gt;0,IF(ROUND('ПЛАН НАВЧАЛЬНОГО ПРОЦЕСУ ДЕННА'!AQ31*$BX$4,0)&gt;0,ROUND('ПЛАН НАВЧАЛЬНОГО ПРОЦЕСУ ДЕННА'!AQ31*$BX$4,0)*2,2),0)</f>
        <v>0</v>
      </c>
      <c r="AR31" s="375">
        <f>IF('ПЛАН НАВЧАЛЬНОГО ПРОЦЕСУ ДЕННА'!AR31&gt;0,IF(ROUND('ПЛАН НАВЧАЛЬНОГО ПРОЦЕСУ ДЕННА'!AR31*$BX$4,0)&gt;0,ROUND('ПЛАН НАВЧАЛЬНОГО ПРОЦЕСУ ДЕННА'!AR31*$BX$4,0)*2,2),0)</f>
        <v>0</v>
      </c>
      <c r="AS31" s="375">
        <f>IF('ПЛАН НАВЧАЛЬНОГО ПРОЦЕСУ ДЕННА'!AS31&gt;0,IF(ROUND('ПЛАН НАВЧАЛЬНОГО ПРОЦЕСУ ДЕННА'!AS31*$BX$4,0)&gt;0,ROUND('ПЛАН НАВЧАЛЬНОГО ПРОЦЕСУ ДЕННА'!AS31*$BX$4,0)*2,2),0)</f>
        <v>0</v>
      </c>
      <c r="AT31" s="70">
        <f>'ПЛАН НАВЧАЛЬНОГО ПРОЦЕСУ ДЕННА'!AT31</f>
        <v>0</v>
      </c>
      <c r="AU31" s="375">
        <f>IF('ПЛАН НАВЧАЛЬНОГО ПРОЦЕСУ ДЕННА'!AU31&gt;0,IF(ROUND('ПЛАН НАВЧАЛЬНОГО ПРОЦЕСУ ДЕННА'!AU31*$BX$4,0)&gt;0,ROUND('ПЛАН НАВЧАЛЬНОГО ПРОЦЕСУ ДЕННА'!AU31*$BX$4,0)*2,2),0)</f>
        <v>2</v>
      </c>
      <c r="AV31" s="375">
        <f>IF('ПЛАН НАВЧАЛЬНОГО ПРОЦЕСУ ДЕННА'!AV31&gt;0,IF(ROUND('ПЛАН НАВЧАЛЬНОГО ПРОЦЕСУ ДЕННА'!AV31*$BX$4,0)&gt;0,ROUND('ПЛАН НАВЧАЛЬНОГО ПРОЦЕСУ ДЕННА'!AV31*$BX$4,0)*2,2),0)</f>
        <v>0</v>
      </c>
      <c r="AW31" s="375">
        <f>IF('ПЛАН НАВЧАЛЬНОГО ПРОЦЕСУ ДЕННА'!AW31&gt;0,IF(ROUND('ПЛАН НАВЧАЛЬНОГО ПРОЦЕСУ ДЕННА'!AW31*$BX$4,0)&gt;0,ROUND('ПЛАН НАВЧАЛЬНОГО ПРОЦЕСУ ДЕННА'!AW31*$BX$4,0)*2,2),0)</f>
        <v>2</v>
      </c>
      <c r="AX31" s="70">
        <f>'ПЛАН НАВЧАЛЬНОГО ПРОЦЕСУ ДЕННА'!AX31</f>
        <v>5</v>
      </c>
      <c r="AY31" s="375">
        <f>IF('ПЛАН НАВЧАЛЬНОГО ПРОЦЕСУ ДЕННА'!AY31&gt;0,IF(ROUND('ПЛАН НАВЧАЛЬНОГО ПРОЦЕСУ ДЕННА'!AY31*$BX$4,0)&gt;0,ROUND('ПЛАН НАВЧАЛЬНОГО ПРОЦЕСУ ДЕННА'!AY31*$BX$4,0)*2,2),0)</f>
        <v>0</v>
      </c>
      <c r="AZ31" s="375">
        <f>IF('ПЛАН НАВЧАЛЬНОГО ПРОЦЕСУ ДЕННА'!AZ31&gt;0,IF(ROUND('ПЛАН НАВЧАЛЬНОГО ПРОЦЕСУ ДЕННА'!AZ31*$BX$4,0)&gt;0,ROUND('ПЛАН НАВЧАЛЬНОГО ПРОЦЕСУ ДЕННА'!AZ31*$BX$4,0)*2,2),0)</f>
        <v>0</v>
      </c>
      <c r="BA31" s="375">
        <f>IF('ПЛАН НАВЧАЛЬНОГО ПРОЦЕСУ ДЕННА'!BA31&gt;0,IF(ROUND('ПЛАН НАВЧАЛЬНОГО ПРОЦЕСУ ДЕННА'!BA31*$BX$4,0)&gt;0,ROUND('ПЛАН НАВЧАЛЬНОГО ПРОЦЕСУ ДЕННА'!BA31*$BX$4,0)*2,2),0)</f>
        <v>0</v>
      </c>
      <c r="BB31" s="70">
        <f>'ПЛАН НАВЧАЛЬНОГО ПРОЦЕСУ ДЕННА'!BB31</f>
        <v>0</v>
      </c>
      <c r="BC31" s="375">
        <f>IF('ПЛАН НАВЧАЛЬНОГО ПРОЦЕСУ ДЕННА'!BC31&gt;0,IF(ROUND('ПЛАН НАВЧАЛЬНОГО ПРОЦЕСУ ДЕННА'!BC31*$BX$4,0)&gt;0,ROUND('ПЛАН НАВЧАЛЬНОГО ПРОЦЕСУ ДЕННА'!BC31*$BX$4,0)*2,2),0)</f>
        <v>0</v>
      </c>
      <c r="BD31" s="375">
        <f>IF('ПЛАН НАВЧАЛЬНОГО ПРОЦЕСУ ДЕННА'!BD31&gt;0,IF(ROUND('ПЛАН НАВЧАЛЬНОГО ПРОЦЕСУ ДЕННА'!BD31*$BX$4,0)&gt;0,ROUND('ПЛАН НАВЧАЛЬНОГО ПРОЦЕСУ ДЕННА'!BD31*$BX$4,0)*2,2),0)</f>
        <v>0</v>
      </c>
      <c r="BE31" s="375">
        <f>IF('ПЛАН НАВЧАЛЬНОГО ПРОЦЕСУ ДЕННА'!BE31&gt;0,IF(ROUND('ПЛАН НАВЧАЛЬНОГО ПРОЦЕСУ ДЕННА'!BE31*$BX$4,0)&gt;0,ROUND('ПЛАН НАВЧАЛЬНОГО ПРОЦЕСУ ДЕННА'!BE31*$BX$4,0)*2,2),0)</f>
        <v>0</v>
      </c>
      <c r="BF31" s="70">
        <f>'ПЛАН НАВЧАЛЬНОГО ПРОЦЕСУ ДЕННА'!BF31</f>
        <v>0</v>
      </c>
      <c r="BG31" s="375">
        <f>IF('ПЛАН НАВЧАЛЬНОГО ПРОЦЕСУ ДЕННА'!BG31&gt;0,IF(ROUND('ПЛАН НАВЧАЛЬНОГО ПРОЦЕСУ ДЕННА'!BG31*$BX$4,0)&gt;0,ROUND('ПЛАН НАВЧАЛЬНОГО ПРОЦЕСУ ДЕННА'!BG31*$BX$4,0)*2,2),0)</f>
        <v>0</v>
      </c>
      <c r="BH31" s="375">
        <f>IF('ПЛАН НАВЧАЛЬНОГО ПРОЦЕСУ ДЕННА'!BH31&gt;0,IF(ROUND('ПЛАН НАВЧАЛЬНОГО ПРОЦЕСУ ДЕННА'!BH31*$BX$4,0)&gt;0,ROUND('ПЛАН НАВЧАЛЬНОГО ПРОЦЕСУ ДЕННА'!BH31*$BX$4,0)*2,2),0)</f>
        <v>0</v>
      </c>
      <c r="BI31" s="375">
        <f>IF('ПЛАН НАВЧАЛЬНОГО ПРОЦЕСУ ДЕННА'!BI31&gt;0,IF(ROUND('ПЛАН НАВЧАЛЬНОГО ПРОЦЕСУ ДЕННА'!BI31*$BX$4,0)&gt;0,ROUND('ПЛАН НАВЧАЛЬНОГО ПРОЦЕСУ ДЕННА'!BI31*$BX$4,0)*2,2),0)</f>
        <v>0</v>
      </c>
      <c r="BJ31" s="70">
        <f>'ПЛАН НАВЧАЛЬНОГО ПРОЦЕСУ ДЕННА'!BJ31</f>
        <v>0</v>
      </c>
      <c r="BK31" s="63">
        <f t="shared" si="1"/>
        <v>0.97333333333333338</v>
      </c>
      <c r="BL31" s="127" t="str">
        <f t="shared" si="2"/>
        <v/>
      </c>
      <c r="BM31" s="14">
        <f t="shared" si="29"/>
        <v>0</v>
      </c>
      <c r="BN31" s="14">
        <f t="shared" si="29"/>
        <v>0</v>
      </c>
      <c r="BO31" s="14">
        <f t="shared" si="29"/>
        <v>0</v>
      </c>
      <c r="BP31" s="14">
        <f t="shared" si="29"/>
        <v>0</v>
      </c>
      <c r="BQ31" s="14">
        <f t="shared" si="29"/>
        <v>5</v>
      </c>
      <c r="BR31" s="14">
        <f t="shared" si="29"/>
        <v>0</v>
      </c>
      <c r="BS31" s="14">
        <f t="shared" si="29"/>
        <v>0</v>
      </c>
      <c r="BT31" s="14">
        <f t="shared" si="29"/>
        <v>0</v>
      </c>
      <c r="BU31" s="92">
        <f t="shared" si="38"/>
        <v>5</v>
      </c>
      <c r="BX31" s="14">
        <f t="shared" si="30"/>
        <v>0</v>
      </c>
      <c r="BY31" s="14">
        <f t="shared" si="31"/>
        <v>0</v>
      </c>
      <c r="BZ31" s="14">
        <f t="shared" si="32"/>
        <v>0</v>
      </c>
      <c r="CA31" s="14">
        <f t="shared" si="33"/>
        <v>0</v>
      </c>
      <c r="CB31" s="14">
        <f t="shared" si="34"/>
        <v>5</v>
      </c>
      <c r="CC31" s="14">
        <f t="shared" si="35"/>
        <v>0</v>
      </c>
      <c r="CD31" s="14">
        <f t="shared" si="36"/>
        <v>0</v>
      </c>
      <c r="CE31" s="14">
        <f t="shared" si="37"/>
        <v>0</v>
      </c>
      <c r="CF31" s="213">
        <f t="shared" si="39"/>
        <v>5</v>
      </c>
      <c r="CG31" s="313">
        <f t="shared" si="17"/>
        <v>5</v>
      </c>
      <c r="CI31" s="314">
        <f t="shared" si="18"/>
        <v>0</v>
      </c>
      <c r="CJ31" s="314">
        <f t="shared" si="19"/>
        <v>0</v>
      </c>
      <c r="CK31" s="314">
        <f t="shared" si="20"/>
        <v>0</v>
      </c>
      <c r="CL31" s="314">
        <f t="shared" si="21"/>
        <v>0</v>
      </c>
      <c r="CM31" s="314">
        <f t="shared" si="22"/>
        <v>1</v>
      </c>
      <c r="CN31" s="314">
        <f t="shared" si="23"/>
        <v>0</v>
      </c>
      <c r="CO31" s="314">
        <f t="shared" si="24"/>
        <v>0</v>
      </c>
      <c r="CP31" s="314">
        <f t="shared" si="25"/>
        <v>0</v>
      </c>
      <c r="CQ31" s="315">
        <f t="shared" si="40"/>
        <v>1</v>
      </c>
      <c r="CR31" s="314">
        <f t="shared" si="4"/>
        <v>0</v>
      </c>
      <c r="CS31" s="314">
        <f t="shared" si="5"/>
        <v>0</v>
      </c>
      <c r="CT31" s="316">
        <f t="shared" si="6"/>
        <v>0</v>
      </c>
      <c r="CU31" s="314">
        <f t="shared" si="7"/>
        <v>0</v>
      </c>
      <c r="CV31" s="314">
        <f t="shared" si="8"/>
        <v>0</v>
      </c>
      <c r="CW31" s="314">
        <f t="shared" si="9"/>
        <v>0</v>
      </c>
      <c r="CX31" s="314">
        <f t="shared" si="10"/>
        <v>0</v>
      </c>
      <c r="CY31" s="314">
        <f t="shared" si="11"/>
        <v>0</v>
      </c>
      <c r="CZ31" s="317">
        <f t="shared" si="27"/>
        <v>0</v>
      </c>
      <c r="DD31" s="318">
        <f>SUM($AE31:$AG31)+SUM($AI31:$AK31)+SUM($AM31:AO31)+SUM($AQ31:AS31)+SUM($AU31:AW31)+SUM($AY31:BA31)+SUM($BC31:BE31)+SUM($BG31:BI31)</f>
        <v>4</v>
      </c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X31" s="318">
        <f t="shared" si="28"/>
        <v>0</v>
      </c>
      <c r="DY31" s="318">
        <f t="shared" si="28"/>
        <v>0</v>
      </c>
      <c r="DZ31" s="318">
        <f t="shared" si="28"/>
        <v>0</v>
      </c>
      <c r="EA31" s="318">
        <f t="shared" si="28"/>
        <v>0</v>
      </c>
      <c r="EB31" s="318">
        <f t="shared" si="28"/>
        <v>0</v>
      </c>
      <c r="EC31" s="318">
        <f t="shared" si="28"/>
        <v>0</v>
      </c>
      <c r="ED31" s="318">
        <f t="shared" si="28"/>
        <v>0</v>
      </c>
      <c r="EE31" s="318">
        <f t="shared" si="28"/>
        <v>0</v>
      </c>
    </row>
    <row r="32" spans="1:135" s="19" customFormat="1" x14ac:dyDescent="0.25">
      <c r="A32" s="22" t="str">
        <f>'ПЛАН НАВЧАЛЬНОГО ПРОЦЕСУ ДЕННА'!A32</f>
        <v>1.1.18</v>
      </c>
      <c r="B32" s="415" t="str">
        <f>'ПЛАН НАВЧАЛЬНОГО ПРОЦЕСУ ДЕННА'!B32</f>
        <v>Економічний аналіз та прогнозування</v>
      </c>
      <c r="C32" s="416" t="str">
        <f>'ПЛАН НАВЧАЛЬНОГО ПРОЦЕСУ ДЕННА'!C32</f>
        <v>ОбОп</v>
      </c>
      <c r="D32" s="308">
        <f>'ПЛАН НАВЧАЛЬНОГО ПРОЦЕСУ ДЕННА'!D32</f>
        <v>4</v>
      </c>
      <c r="E32" s="309">
        <f>'ПЛАН НАВЧАЛЬНОГО ПРОЦЕСУ ДЕННА'!E32</f>
        <v>0</v>
      </c>
      <c r="F32" s="309">
        <f>'ПЛАН НАВЧАЛЬНОГО ПРОЦЕСУ ДЕННА'!F32</f>
        <v>0</v>
      </c>
      <c r="G32" s="310">
        <f>'ПЛАН НАВЧАЛЬНОГО ПРОЦЕСУ ДЕННА'!G32</f>
        <v>0</v>
      </c>
      <c r="H32" s="308">
        <f>'ПЛАН НАВЧАЛЬНОГО ПРОЦЕСУ ДЕННА'!H32</f>
        <v>0</v>
      </c>
      <c r="I32" s="309">
        <f>'ПЛАН НАВЧАЛЬНОГО ПРОЦЕСУ ДЕННА'!I32</f>
        <v>0</v>
      </c>
      <c r="J32" s="309">
        <f>'ПЛАН НАВЧАЛЬНОГО ПРОЦЕСУ ДЕННА'!J32</f>
        <v>0</v>
      </c>
      <c r="K32" s="309">
        <f>'ПЛАН НАВЧАЛЬНОГО ПРОЦЕСУ ДЕННА'!K32</f>
        <v>0</v>
      </c>
      <c r="L32" s="309">
        <f>'ПЛАН НАВЧАЛЬНОГО ПРОЦЕСУ ДЕННА'!L32</f>
        <v>0</v>
      </c>
      <c r="M32" s="309">
        <f>'ПЛАН НАВЧАЛЬНОГО ПРОЦЕСУ ДЕННА'!M32</f>
        <v>0</v>
      </c>
      <c r="N32" s="309">
        <f>'ПЛАН НАВЧАЛЬНОГО ПРОЦЕСУ ДЕННА'!N32</f>
        <v>0</v>
      </c>
      <c r="O32" s="309">
        <f>'ПЛАН НАВЧАЛЬНОГО ПРОЦЕСУ ДЕННА'!O32</f>
        <v>0</v>
      </c>
      <c r="P32" s="274">
        <f>'ПЛАН НАВЧАЛЬНОГО ПРОЦЕСУ ДЕННА'!P32</f>
        <v>0</v>
      </c>
      <c r="Q32" s="274">
        <f>'ПЛАН НАВЧАЛЬНОГО ПРОЦЕСУ ДЕННА'!Q32</f>
        <v>0</v>
      </c>
      <c r="R32" s="419">
        <f>'ПЛАН НАВЧАЛЬНОГО ПРОЦЕСУ ДЕННА'!R32</f>
        <v>0</v>
      </c>
      <c r="S32" s="488">
        <f>'ПЛАН НАВЧАЛЬНОГО ПРОЦЕСУ ДЕННА'!S32</f>
        <v>0</v>
      </c>
      <c r="T32" s="488">
        <f>'ПЛАН НАВЧАЛЬНОГО ПРОЦЕСУ ДЕННА'!T32</f>
        <v>0</v>
      </c>
      <c r="U32" s="488">
        <f>'ПЛАН НАВЧАЛЬНОГО ПРОЦЕСУ ДЕННА'!U32</f>
        <v>0</v>
      </c>
      <c r="V32" s="488">
        <f>'ПЛАН НАВЧАЛЬНОГО ПРОЦЕСУ ДЕННА'!V32</f>
        <v>0</v>
      </c>
      <c r="W32" s="488">
        <f>'ПЛАН НАВЧАЛЬНОГО ПРОЦЕСУ ДЕННА'!W32</f>
        <v>0</v>
      </c>
      <c r="X32" s="488">
        <f>'ПЛАН НАВЧАЛЬНОГО ПРОЦЕСУ ДЕННА'!X32</f>
        <v>0</v>
      </c>
      <c r="Y32" s="311">
        <f>'ПЛАН НАВЧАЛЬНОГО ПРОЦЕСУ ДЕННА'!Y32</f>
        <v>120</v>
      </c>
      <c r="Z32" s="147">
        <f t="shared" si="0"/>
        <v>4</v>
      </c>
      <c r="AA32" s="9">
        <f t="shared" si="13"/>
        <v>2</v>
      </c>
      <c r="AB32" s="9">
        <f t="shared" si="13"/>
        <v>0</v>
      </c>
      <c r="AC32" s="9">
        <f t="shared" si="13"/>
        <v>2</v>
      </c>
      <c r="AD32" s="9">
        <f t="shared" si="14"/>
        <v>116</v>
      </c>
      <c r="AE32" s="375">
        <f>IF('ПЛАН НАВЧАЛЬНОГО ПРОЦЕСУ ДЕННА'!AE32&gt;0,IF(ROUND('ПЛАН НАВЧАЛЬНОГО ПРОЦЕСУ ДЕННА'!AE32*$BX$4,0)&gt;0,ROUND('ПЛАН НАВЧАЛЬНОГО ПРОЦЕСУ ДЕННА'!AE32*$BX$4,0)*2,2),0)</f>
        <v>0</v>
      </c>
      <c r="AF32" s="375">
        <f>IF('ПЛАН НАВЧАЛЬНОГО ПРОЦЕСУ ДЕННА'!AF32&gt;0,IF(ROUND('ПЛАН НАВЧАЛЬНОГО ПРОЦЕСУ ДЕННА'!AF32*$BX$4,0)&gt;0,ROUND('ПЛАН НАВЧАЛЬНОГО ПРОЦЕСУ ДЕННА'!AF32*$BX$4,0)*2,2),0)</f>
        <v>0</v>
      </c>
      <c r="AG32" s="375">
        <f>IF('ПЛАН НАВЧАЛЬНОГО ПРОЦЕСУ ДЕННА'!AG32&gt;0,IF(ROUND('ПЛАН НАВЧАЛЬНОГО ПРОЦЕСУ ДЕННА'!AG32*$BX$4,0)&gt;0,ROUND('ПЛАН НАВЧАЛЬНОГО ПРОЦЕСУ ДЕННА'!AG32*$BX$4,0)*2,2),0)</f>
        <v>0</v>
      </c>
      <c r="AH32" s="70">
        <f>'ПЛАН НАВЧАЛЬНОГО ПРОЦЕСУ ДЕННА'!AH32</f>
        <v>0</v>
      </c>
      <c r="AI32" s="375">
        <f>IF('ПЛАН НАВЧАЛЬНОГО ПРОЦЕСУ ДЕННА'!AI32&gt;0,IF(ROUND('ПЛАН НАВЧАЛЬНОГО ПРОЦЕСУ ДЕННА'!AI32*$BX$4,0)&gt;0,ROUND('ПЛАН НАВЧАЛЬНОГО ПРОЦЕСУ ДЕННА'!AI32*$BX$4,0)*2,2),0)</f>
        <v>0</v>
      </c>
      <c r="AJ32" s="375">
        <f>IF('ПЛАН НАВЧАЛЬНОГО ПРОЦЕСУ ДЕННА'!AJ32&gt;0,IF(ROUND('ПЛАН НАВЧАЛЬНОГО ПРОЦЕСУ ДЕННА'!AJ32*$BX$4,0)&gt;0,ROUND('ПЛАН НАВЧАЛЬНОГО ПРОЦЕСУ ДЕННА'!AJ32*$BX$4,0)*2,2),0)</f>
        <v>0</v>
      </c>
      <c r="AK32" s="375">
        <f>IF('ПЛАН НАВЧАЛЬНОГО ПРОЦЕСУ ДЕННА'!AK32&gt;0,IF(ROUND('ПЛАН НАВЧАЛЬНОГО ПРОЦЕСУ ДЕННА'!AK32*$BX$4,0)&gt;0,ROUND('ПЛАН НАВЧАЛЬНОГО ПРОЦЕСУ ДЕННА'!AK32*$BX$4,0)*2,2),0)</f>
        <v>0</v>
      </c>
      <c r="AL32" s="70">
        <f>'ПЛАН НАВЧАЛЬНОГО ПРОЦЕСУ ДЕННА'!AL32</f>
        <v>0</v>
      </c>
      <c r="AM32" s="375">
        <f>IF('ПЛАН НАВЧАЛЬНОГО ПРОЦЕСУ ДЕННА'!AM32&gt;0,IF(ROUND('ПЛАН НАВЧАЛЬНОГО ПРОЦЕСУ ДЕННА'!AM32*$BX$4,0)&gt;0,ROUND('ПЛАН НАВЧАЛЬНОГО ПРОЦЕСУ ДЕННА'!AM32*$BX$4,0)*2,2),0)</f>
        <v>0</v>
      </c>
      <c r="AN32" s="375">
        <f>IF('ПЛАН НАВЧАЛЬНОГО ПРОЦЕСУ ДЕННА'!AN32&gt;0,IF(ROUND('ПЛАН НАВЧАЛЬНОГО ПРОЦЕСУ ДЕННА'!AN32*$BX$4,0)&gt;0,ROUND('ПЛАН НАВЧАЛЬНОГО ПРОЦЕСУ ДЕННА'!AN32*$BX$4,0)*2,2),0)</f>
        <v>0</v>
      </c>
      <c r="AO32" s="375">
        <f>IF('ПЛАН НАВЧАЛЬНОГО ПРОЦЕСУ ДЕННА'!AO32&gt;0,IF(ROUND('ПЛАН НАВЧАЛЬНОГО ПРОЦЕСУ ДЕННА'!AO32*$BX$4,0)&gt;0,ROUND('ПЛАН НАВЧАЛЬНОГО ПРОЦЕСУ ДЕННА'!AO32*$BX$4,0)*2,2),0)</f>
        <v>0</v>
      </c>
      <c r="AP32" s="70">
        <f>'ПЛАН НАВЧАЛЬНОГО ПРОЦЕСУ ДЕННА'!AP32</f>
        <v>0</v>
      </c>
      <c r="AQ32" s="375">
        <f>IF('ПЛАН НАВЧАЛЬНОГО ПРОЦЕСУ ДЕННА'!AQ32&gt;0,IF(ROUND('ПЛАН НАВЧАЛЬНОГО ПРОЦЕСУ ДЕННА'!AQ32*$BX$4,0)&gt;0,ROUND('ПЛАН НАВЧАЛЬНОГО ПРОЦЕСУ ДЕННА'!AQ32*$BX$4,0)*2,2),0)</f>
        <v>2</v>
      </c>
      <c r="AR32" s="375">
        <f>IF('ПЛАН НАВЧАЛЬНОГО ПРОЦЕСУ ДЕННА'!AR32&gt;0,IF(ROUND('ПЛАН НАВЧАЛЬНОГО ПРОЦЕСУ ДЕННА'!AR32*$BX$4,0)&gt;0,ROUND('ПЛАН НАВЧАЛЬНОГО ПРОЦЕСУ ДЕННА'!AR32*$BX$4,0)*2,2),0)</f>
        <v>0</v>
      </c>
      <c r="AS32" s="375">
        <f>IF('ПЛАН НАВЧАЛЬНОГО ПРОЦЕСУ ДЕННА'!AS32&gt;0,IF(ROUND('ПЛАН НАВЧАЛЬНОГО ПРОЦЕСУ ДЕННА'!AS32*$BX$4,0)&gt;0,ROUND('ПЛАН НАВЧАЛЬНОГО ПРОЦЕСУ ДЕННА'!AS32*$BX$4,0)*2,2),0)</f>
        <v>2</v>
      </c>
      <c r="AT32" s="70">
        <f>'ПЛАН НАВЧАЛЬНОГО ПРОЦЕСУ ДЕННА'!AT32</f>
        <v>4</v>
      </c>
      <c r="AU32" s="375">
        <f>IF('ПЛАН НАВЧАЛЬНОГО ПРОЦЕСУ ДЕННА'!AU32&gt;0,IF(ROUND('ПЛАН НАВЧАЛЬНОГО ПРОЦЕСУ ДЕННА'!AU32*$BX$4,0)&gt;0,ROUND('ПЛАН НАВЧАЛЬНОГО ПРОЦЕСУ ДЕННА'!AU32*$BX$4,0)*2,2),0)</f>
        <v>0</v>
      </c>
      <c r="AV32" s="375">
        <f>IF('ПЛАН НАВЧАЛЬНОГО ПРОЦЕСУ ДЕННА'!AV32&gt;0,IF(ROUND('ПЛАН НАВЧАЛЬНОГО ПРОЦЕСУ ДЕННА'!AV32*$BX$4,0)&gt;0,ROUND('ПЛАН НАВЧАЛЬНОГО ПРОЦЕСУ ДЕННА'!AV32*$BX$4,0)*2,2),0)</f>
        <v>0</v>
      </c>
      <c r="AW32" s="375">
        <f>IF('ПЛАН НАВЧАЛЬНОГО ПРОЦЕСУ ДЕННА'!AW32&gt;0,IF(ROUND('ПЛАН НАВЧАЛЬНОГО ПРОЦЕСУ ДЕННА'!AW32*$BX$4,0)&gt;0,ROUND('ПЛАН НАВЧАЛЬНОГО ПРОЦЕСУ ДЕННА'!AW32*$BX$4,0)*2,2),0)</f>
        <v>0</v>
      </c>
      <c r="AX32" s="70">
        <f>'ПЛАН НАВЧАЛЬНОГО ПРОЦЕСУ ДЕННА'!AX32</f>
        <v>0</v>
      </c>
      <c r="AY32" s="375">
        <f>IF('ПЛАН НАВЧАЛЬНОГО ПРОЦЕСУ ДЕННА'!AY32&gt;0,IF(ROUND('ПЛАН НАВЧАЛЬНОГО ПРОЦЕСУ ДЕННА'!AY32*$BX$4,0)&gt;0,ROUND('ПЛАН НАВЧАЛЬНОГО ПРОЦЕСУ ДЕННА'!AY32*$BX$4,0)*2,2),0)</f>
        <v>0</v>
      </c>
      <c r="AZ32" s="375">
        <f>IF('ПЛАН НАВЧАЛЬНОГО ПРОЦЕСУ ДЕННА'!AZ32&gt;0,IF(ROUND('ПЛАН НАВЧАЛЬНОГО ПРОЦЕСУ ДЕННА'!AZ32*$BX$4,0)&gt;0,ROUND('ПЛАН НАВЧАЛЬНОГО ПРОЦЕСУ ДЕННА'!AZ32*$BX$4,0)*2,2),0)</f>
        <v>0</v>
      </c>
      <c r="BA32" s="375">
        <f>IF('ПЛАН НАВЧАЛЬНОГО ПРОЦЕСУ ДЕННА'!BA32&gt;0,IF(ROUND('ПЛАН НАВЧАЛЬНОГО ПРОЦЕСУ ДЕННА'!BA32*$BX$4,0)&gt;0,ROUND('ПЛАН НАВЧАЛЬНОГО ПРОЦЕСУ ДЕННА'!BA32*$BX$4,0)*2,2),0)</f>
        <v>0</v>
      </c>
      <c r="BB32" s="70">
        <f>'ПЛАН НАВЧАЛЬНОГО ПРОЦЕСУ ДЕННА'!BB32</f>
        <v>0</v>
      </c>
      <c r="BC32" s="375">
        <f>IF('ПЛАН НАВЧАЛЬНОГО ПРОЦЕСУ ДЕННА'!BC32&gt;0,IF(ROUND('ПЛАН НАВЧАЛЬНОГО ПРОЦЕСУ ДЕННА'!BC32*$BX$4,0)&gt;0,ROUND('ПЛАН НАВЧАЛЬНОГО ПРОЦЕСУ ДЕННА'!BC32*$BX$4,0)*2,2),0)</f>
        <v>0</v>
      </c>
      <c r="BD32" s="375">
        <f>IF('ПЛАН НАВЧАЛЬНОГО ПРОЦЕСУ ДЕННА'!BD32&gt;0,IF(ROUND('ПЛАН НАВЧАЛЬНОГО ПРОЦЕСУ ДЕННА'!BD32*$BX$4,0)&gt;0,ROUND('ПЛАН НАВЧАЛЬНОГО ПРОЦЕСУ ДЕННА'!BD32*$BX$4,0)*2,2),0)</f>
        <v>0</v>
      </c>
      <c r="BE32" s="375">
        <f>IF('ПЛАН НАВЧАЛЬНОГО ПРОЦЕСУ ДЕННА'!BE32&gt;0,IF(ROUND('ПЛАН НАВЧАЛЬНОГО ПРОЦЕСУ ДЕННА'!BE32*$BX$4,0)&gt;0,ROUND('ПЛАН НАВЧАЛЬНОГО ПРОЦЕСУ ДЕННА'!BE32*$BX$4,0)*2,2),0)</f>
        <v>0</v>
      </c>
      <c r="BF32" s="70">
        <f>'ПЛАН НАВЧАЛЬНОГО ПРОЦЕСУ ДЕННА'!BF32</f>
        <v>0</v>
      </c>
      <c r="BG32" s="375">
        <f>IF('ПЛАН НАВЧАЛЬНОГО ПРОЦЕСУ ДЕННА'!BG32&gt;0,IF(ROUND('ПЛАН НАВЧАЛЬНОГО ПРОЦЕСУ ДЕННА'!BG32*$BX$4,0)&gt;0,ROUND('ПЛАН НАВЧАЛЬНОГО ПРОЦЕСУ ДЕННА'!BG32*$BX$4,0)*2,2),0)</f>
        <v>0</v>
      </c>
      <c r="BH32" s="375">
        <f>IF('ПЛАН НАВЧАЛЬНОГО ПРОЦЕСУ ДЕННА'!BH32&gt;0,IF(ROUND('ПЛАН НАВЧАЛЬНОГО ПРОЦЕСУ ДЕННА'!BH32*$BX$4,0)&gt;0,ROUND('ПЛАН НАВЧАЛЬНОГО ПРОЦЕСУ ДЕННА'!BH32*$BX$4,0)*2,2),0)</f>
        <v>0</v>
      </c>
      <c r="BI32" s="375">
        <f>IF('ПЛАН НАВЧАЛЬНОГО ПРОЦЕСУ ДЕННА'!BI32&gt;0,IF(ROUND('ПЛАН НАВЧАЛЬНОГО ПРОЦЕСУ ДЕННА'!BI32*$BX$4,0)&gt;0,ROUND('ПЛАН НАВЧАЛЬНОГО ПРОЦЕСУ ДЕННА'!BI32*$BX$4,0)*2,2),0)</f>
        <v>0</v>
      </c>
      <c r="BJ32" s="70">
        <f>'ПЛАН НАВЧАЛЬНОГО ПРОЦЕСУ ДЕННА'!BJ32</f>
        <v>0</v>
      </c>
      <c r="BK32" s="63">
        <f t="shared" si="1"/>
        <v>0.96666666666666667</v>
      </c>
      <c r="BL32" s="127" t="str">
        <f t="shared" si="2"/>
        <v/>
      </c>
      <c r="BM32" s="14">
        <f t="shared" si="29"/>
        <v>0</v>
      </c>
      <c r="BN32" s="14">
        <f t="shared" si="29"/>
        <v>0</v>
      </c>
      <c r="BO32" s="14">
        <f t="shared" si="29"/>
        <v>0</v>
      </c>
      <c r="BP32" s="14">
        <f t="shared" si="29"/>
        <v>4</v>
      </c>
      <c r="BQ32" s="14">
        <f t="shared" si="29"/>
        <v>0</v>
      </c>
      <c r="BR32" s="14">
        <f t="shared" si="29"/>
        <v>0</v>
      </c>
      <c r="BS32" s="14">
        <f t="shared" si="29"/>
        <v>0</v>
      </c>
      <c r="BT32" s="14">
        <f t="shared" si="29"/>
        <v>0</v>
      </c>
      <c r="BU32" s="92">
        <f t="shared" si="38"/>
        <v>4</v>
      </c>
      <c r="BX32" s="14">
        <f t="shared" si="30"/>
        <v>0</v>
      </c>
      <c r="BY32" s="14">
        <f t="shared" si="31"/>
        <v>0</v>
      </c>
      <c r="BZ32" s="14">
        <f t="shared" si="32"/>
        <v>0</v>
      </c>
      <c r="CA32" s="14">
        <f t="shared" si="33"/>
        <v>4</v>
      </c>
      <c r="CB32" s="14">
        <f t="shared" si="34"/>
        <v>0</v>
      </c>
      <c r="CC32" s="14">
        <f t="shared" si="35"/>
        <v>0</v>
      </c>
      <c r="CD32" s="14">
        <f t="shared" si="36"/>
        <v>0</v>
      </c>
      <c r="CE32" s="14">
        <f t="shared" si="37"/>
        <v>0</v>
      </c>
      <c r="CF32" s="213">
        <f t="shared" si="39"/>
        <v>4</v>
      </c>
      <c r="CG32" s="313">
        <f t="shared" si="17"/>
        <v>4</v>
      </c>
      <c r="CI32" s="314">
        <f t="shared" si="18"/>
        <v>0</v>
      </c>
      <c r="CJ32" s="314">
        <f t="shared" si="19"/>
        <v>0</v>
      </c>
      <c r="CK32" s="314">
        <f t="shared" si="20"/>
        <v>0</v>
      </c>
      <c r="CL32" s="314">
        <f t="shared" si="21"/>
        <v>1</v>
      </c>
      <c r="CM32" s="314">
        <f t="shared" si="22"/>
        <v>0</v>
      </c>
      <c r="CN32" s="314">
        <f t="shared" si="23"/>
        <v>0</v>
      </c>
      <c r="CO32" s="314">
        <f t="shared" si="24"/>
        <v>0</v>
      </c>
      <c r="CP32" s="314">
        <f t="shared" si="25"/>
        <v>0</v>
      </c>
      <c r="CQ32" s="315">
        <f t="shared" si="40"/>
        <v>1</v>
      </c>
      <c r="CR32" s="314">
        <f t="shared" si="4"/>
        <v>0</v>
      </c>
      <c r="CS32" s="314">
        <f t="shared" si="5"/>
        <v>0</v>
      </c>
      <c r="CT32" s="316">
        <f t="shared" si="6"/>
        <v>0</v>
      </c>
      <c r="CU32" s="314">
        <f t="shared" si="7"/>
        <v>0</v>
      </c>
      <c r="CV32" s="314">
        <f t="shared" si="8"/>
        <v>0</v>
      </c>
      <c r="CW32" s="314">
        <f t="shared" si="9"/>
        <v>0</v>
      </c>
      <c r="CX32" s="314">
        <f t="shared" si="10"/>
        <v>0</v>
      </c>
      <c r="CY32" s="314">
        <f t="shared" si="11"/>
        <v>0</v>
      </c>
      <c r="CZ32" s="317">
        <f t="shared" si="27"/>
        <v>0</v>
      </c>
      <c r="DD32" s="318">
        <f>SUM($AE32:$AG32)+SUM($AI32:$AK32)+SUM($AM32:AO32)+SUM($AQ32:AS32)+SUM($AU32:AW32)+SUM($AY32:BA32)+SUM($BC32:BE32)+SUM($BG32:BI32)</f>
        <v>4</v>
      </c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X32" s="318">
        <f t="shared" si="28"/>
        <v>0</v>
      </c>
      <c r="DY32" s="318">
        <f t="shared" si="28"/>
        <v>0</v>
      </c>
      <c r="DZ32" s="318">
        <f t="shared" si="28"/>
        <v>0</v>
      </c>
      <c r="EA32" s="318">
        <f t="shared" si="28"/>
        <v>0</v>
      </c>
      <c r="EB32" s="318">
        <f t="shared" si="28"/>
        <v>0</v>
      </c>
      <c r="EC32" s="318">
        <f t="shared" si="28"/>
        <v>0</v>
      </c>
      <c r="ED32" s="318">
        <f t="shared" si="28"/>
        <v>0</v>
      </c>
      <c r="EE32" s="318">
        <f t="shared" si="28"/>
        <v>0</v>
      </c>
    </row>
    <row r="33" spans="1:135" s="19" customFormat="1" x14ac:dyDescent="0.25">
      <c r="A33" s="22" t="str">
        <f>'ПЛАН НАВЧАЛЬНОГО ПРОЦЕСУ ДЕННА'!A33</f>
        <v>1.1.19</v>
      </c>
      <c r="B33" s="415" t="str">
        <f>'ПЛАН НАВЧАЛЬНОГО ПРОЦЕСУ ДЕННА'!B33</f>
        <v>Облік і аудит</v>
      </c>
      <c r="C33" s="416" t="str">
        <f>'ПЛАН НАВЧАЛЬНОГО ПРОЦЕСУ ДЕННА'!C33</f>
        <v>ОбОп</v>
      </c>
      <c r="D33" s="308">
        <f>'ПЛАН НАВЧАЛЬНОГО ПРОЦЕСУ ДЕННА'!D33</f>
        <v>3</v>
      </c>
      <c r="E33" s="309">
        <f>'ПЛАН НАВЧАЛЬНОГО ПРОЦЕСУ ДЕННА'!E33</f>
        <v>0</v>
      </c>
      <c r="F33" s="309">
        <f>'ПЛАН НАВЧАЛЬНОГО ПРОЦЕСУ ДЕННА'!F33</f>
        <v>0</v>
      </c>
      <c r="G33" s="310">
        <f>'ПЛАН НАВЧАЛЬНОГО ПРОЦЕСУ ДЕННА'!G33</f>
        <v>0</v>
      </c>
      <c r="H33" s="308">
        <f>'ПЛАН НАВЧАЛЬНОГО ПРОЦЕСУ ДЕННА'!H33</f>
        <v>0</v>
      </c>
      <c r="I33" s="309">
        <f>'ПЛАН НАВЧАЛЬНОГО ПРОЦЕСУ ДЕННА'!I33</f>
        <v>0</v>
      </c>
      <c r="J33" s="309">
        <f>'ПЛАН НАВЧАЛЬНОГО ПРОЦЕСУ ДЕННА'!J33</f>
        <v>0</v>
      </c>
      <c r="K33" s="309">
        <f>'ПЛАН НАВЧАЛЬНОГО ПРОЦЕСУ ДЕННА'!K33</f>
        <v>0</v>
      </c>
      <c r="L33" s="309">
        <f>'ПЛАН НАВЧАЛЬНОГО ПРОЦЕСУ ДЕННА'!L33</f>
        <v>0</v>
      </c>
      <c r="M33" s="309">
        <f>'ПЛАН НАВЧАЛЬНОГО ПРОЦЕСУ ДЕННА'!M33</f>
        <v>0</v>
      </c>
      <c r="N33" s="309">
        <f>'ПЛАН НАВЧАЛЬНОГО ПРОЦЕСУ ДЕННА'!N33</f>
        <v>0</v>
      </c>
      <c r="O33" s="309">
        <f>'ПЛАН НАВЧАЛЬНОГО ПРОЦЕСУ ДЕННА'!O33</f>
        <v>0</v>
      </c>
      <c r="P33" s="274">
        <f>'ПЛАН НАВЧАЛЬНОГО ПРОЦЕСУ ДЕННА'!P33</f>
        <v>0</v>
      </c>
      <c r="Q33" s="274">
        <f>'ПЛАН НАВЧАЛЬНОГО ПРОЦЕСУ ДЕННА'!Q33</f>
        <v>0</v>
      </c>
      <c r="R33" s="419">
        <f>'ПЛАН НАВЧАЛЬНОГО ПРОЦЕСУ ДЕННА'!R33</f>
        <v>0</v>
      </c>
      <c r="S33" s="488">
        <f>'ПЛАН НАВЧАЛЬНОГО ПРОЦЕСУ ДЕННА'!S33</f>
        <v>0</v>
      </c>
      <c r="T33" s="488">
        <f>'ПЛАН НАВЧАЛЬНОГО ПРОЦЕСУ ДЕННА'!T33</f>
        <v>0</v>
      </c>
      <c r="U33" s="488">
        <f>'ПЛАН НАВЧАЛЬНОГО ПРОЦЕСУ ДЕННА'!U33</f>
        <v>0</v>
      </c>
      <c r="V33" s="488">
        <f>'ПЛАН НАВЧАЛЬНОГО ПРОЦЕСУ ДЕННА'!V33</f>
        <v>0</v>
      </c>
      <c r="W33" s="488">
        <f>'ПЛАН НАВЧАЛЬНОГО ПРОЦЕСУ ДЕННА'!W33</f>
        <v>0</v>
      </c>
      <c r="X33" s="488">
        <f>'ПЛАН НАВЧАЛЬНОГО ПРОЦЕСУ ДЕННА'!X33</f>
        <v>0</v>
      </c>
      <c r="Y33" s="311">
        <f>'ПЛАН НАВЧАЛЬНОГО ПРОЦЕСУ ДЕННА'!Y33</f>
        <v>150</v>
      </c>
      <c r="Z33" s="147">
        <f t="shared" si="0"/>
        <v>5</v>
      </c>
      <c r="AA33" s="9">
        <f t="shared" si="13"/>
        <v>2</v>
      </c>
      <c r="AB33" s="9">
        <f t="shared" si="13"/>
        <v>0</v>
      </c>
      <c r="AC33" s="9">
        <f t="shared" si="13"/>
        <v>2</v>
      </c>
      <c r="AD33" s="9">
        <f t="shared" si="14"/>
        <v>146</v>
      </c>
      <c r="AE33" s="375">
        <f>IF('ПЛАН НАВЧАЛЬНОГО ПРОЦЕСУ ДЕННА'!AE33&gt;0,IF(ROUND('ПЛАН НАВЧАЛЬНОГО ПРОЦЕСУ ДЕННА'!AE33*$BX$4,0)&gt;0,ROUND('ПЛАН НАВЧАЛЬНОГО ПРОЦЕСУ ДЕННА'!AE33*$BX$4,0)*2,2),0)</f>
        <v>0</v>
      </c>
      <c r="AF33" s="375">
        <f>IF('ПЛАН НАВЧАЛЬНОГО ПРОЦЕСУ ДЕННА'!AF33&gt;0,IF(ROUND('ПЛАН НАВЧАЛЬНОГО ПРОЦЕСУ ДЕННА'!AF33*$BX$4,0)&gt;0,ROUND('ПЛАН НАВЧАЛЬНОГО ПРОЦЕСУ ДЕННА'!AF33*$BX$4,0)*2,2),0)</f>
        <v>0</v>
      </c>
      <c r="AG33" s="375">
        <f>IF('ПЛАН НАВЧАЛЬНОГО ПРОЦЕСУ ДЕННА'!AG33&gt;0,IF(ROUND('ПЛАН НАВЧАЛЬНОГО ПРОЦЕСУ ДЕННА'!AG33*$BX$4,0)&gt;0,ROUND('ПЛАН НАВЧАЛЬНОГО ПРОЦЕСУ ДЕННА'!AG33*$BX$4,0)*2,2),0)</f>
        <v>0</v>
      </c>
      <c r="AH33" s="70">
        <f>'ПЛАН НАВЧАЛЬНОГО ПРОЦЕСУ ДЕННА'!AH33</f>
        <v>0</v>
      </c>
      <c r="AI33" s="375">
        <f>IF('ПЛАН НАВЧАЛЬНОГО ПРОЦЕСУ ДЕННА'!AI33&gt;0,IF(ROUND('ПЛАН НАВЧАЛЬНОГО ПРОЦЕСУ ДЕННА'!AI33*$BX$4,0)&gt;0,ROUND('ПЛАН НАВЧАЛЬНОГО ПРОЦЕСУ ДЕННА'!AI33*$BX$4,0)*2,2),0)</f>
        <v>0</v>
      </c>
      <c r="AJ33" s="375">
        <f>IF('ПЛАН НАВЧАЛЬНОГО ПРОЦЕСУ ДЕННА'!AJ33&gt;0,IF(ROUND('ПЛАН НАВЧАЛЬНОГО ПРОЦЕСУ ДЕННА'!AJ33*$BX$4,0)&gt;0,ROUND('ПЛАН НАВЧАЛЬНОГО ПРОЦЕСУ ДЕННА'!AJ33*$BX$4,0)*2,2),0)</f>
        <v>0</v>
      </c>
      <c r="AK33" s="375">
        <f>IF('ПЛАН НАВЧАЛЬНОГО ПРОЦЕСУ ДЕННА'!AK33&gt;0,IF(ROUND('ПЛАН НАВЧАЛЬНОГО ПРОЦЕСУ ДЕННА'!AK33*$BX$4,0)&gt;0,ROUND('ПЛАН НАВЧАЛЬНОГО ПРОЦЕСУ ДЕННА'!AK33*$BX$4,0)*2,2),0)</f>
        <v>0</v>
      </c>
      <c r="AL33" s="70">
        <f>'ПЛАН НАВЧАЛЬНОГО ПРОЦЕСУ ДЕННА'!AL33</f>
        <v>0</v>
      </c>
      <c r="AM33" s="375">
        <f>IF('ПЛАН НАВЧАЛЬНОГО ПРОЦЕСУ ДЕННА'!AM33&gt;0,IF(ROUND('ПЛАН НАВЧАЛЬНОГО ПРОЦЕСУ ДЕННА'!AM33*$BX$4,0)&gt;0,ROUND('ПЛАН НАВЧАЛЬНОГО ПРОЦЕСУ ДЕННА'!AM33*$BX$4,0)*2,2),0)</f>
        <v>2</v>
      </c>
      <c r="AN33" s="375">
        <f>IF('ПЛАН НАВЧАЛЬНОГО ПРОЦЕСУ ДЕННА'!AN33&gt;0,IF(ROUND('ПЛАН НАВЧАЛЬНОГО ПРОЦЕСУ ДЕННА'!AN33*$BX$4,0)&gt;0,ROUND('ПЛАН НАВЧАЛЬНОГО ПРОЦЕСУ ДЕННА'!AN33*$BX$4,0)*2,2),0)</f>
        <v>0</v>
      </c>
      <c r="AO33" s="375">
        <f>IF('ПЛАН НАВЧАЛЬНОГО ПРОЦЕСУ ДЕННА'!AO33&gt;0,IF(ROUND('ПЛАН НАВЧАЛЬНОГО ПРОЦЕСУ ДЕННА'!AO33*$BX$4,0)&gt;0,ROUND('ПЛАН НАВЧАЛЬНОГО ПРОЦЕСУ ДЕННА'!AO33*$BX$4,0)*2,2),0)</f>
        <v>2</v>
      </c>
      <c r="AP33" s="70">
        <f>'ПЛАН НАВЧАЛЬНОГО ПРОЦЕСУ ДЕННА'!AP33</f>
        <v>5</v>
      </c>
      <c r="AQ33" s="375">
        <f>IF('ПЛАН НАВЧАЛЬНОГО ПРОЦЕСУ ДЕННА'!AQ33&gt;0,IF(ROUND('ПЛАН НАВЧАЛЬНОГО ПРОЦЕСУ ДЕННА'!AQ33*$BX$4,0)&gt;0,ROUND('ПЛАН НАВЧАЛЬНОГО ПРОЦЕСУ ДЕННА'!AQ33*$BX$4,0)*2,2),0)</f>
        <v>0</v>
      </c>
      <c r="AR33" s="375">
        <f>IF('ПЛАН НАВЧАЛЬНОГО ПРОЦЕСУ ДЕННА'!AR33&gt;0,IF(ROUND('ПЛАН НАВЧАЛЬНОГО ПРОЦЕСУ ДЕННА'!AR33*$BX$4,0)&gt;0,ROUND('ПЛАН НАВЧАЛЬНОГО ПРОЦЕСУ ДЕННА'!AR33*$BX$4,0)*2,2),0)</f>
        <v>0</v>
      </c>
      <c r="AS33" s="375">
        <f>IF('ПЛАН НАВЧАЛЬНОГО ПРОЦЕСУ ДЕННА'!AS33&gt;0,IF(ROUND('ПЛАН НАВЧАЛЬНОГО ПРОЦЕСУ ДЕННА'!AS33*$BX$4,0)&gt;0,ROUND('ПЛАН НАВЧАЛЬНОГО ПРОЦЕСУ ДЕННА'!AS33*$BX$4,0)*2,2),0)</f>
        <v>0</v>
      </c>
      <c r="AT33" s="70">
        <f>'ПЛАН НАВЧАЛЬНОГО ПРОЦЕСУ ДЕННА'!AT33</f>
        <v>0</v>
      </c>
      <c r="AU33" s="375">
        <f>IF('ПЛАН НАВЧАЛЬНОГО ПРОЦЕСУ ДЕННА'!AU33&gt;0,IF(ROUND('ПЛАН НАВЧАЛЬНОГО ПРОЦЕСУ ДЕННА'!AU33*$BX$4,0)&gt;0,ROUND('ПЛАН НАВЧАЛЬНОГО ПРОЦЕСУ ДЕННА'!AU33*$BX$4,0)*2,2),0)</f>
        <v>0</v>
      </c>
      <c r="AV33" s="375">
        <f>IF('ПЛАН НАВЧАЛЬНОГО ПРОЦЕСУ ДЕННА'!AV33&gt;0,IF(ROUND('ПЛАН НАВЧАЛЬНОГО ПРОЦЕСУ ДЕННА'!AV33*$BX$4,0)&gt;0,ROUND('ПЛАН НАВЧАЛЬНОГО ПРОЦЕСУ ДЕННА'!AV33*$BX$4,0)*2,2),0)</f>
        <v>0</v>
      </c>
      <c r="AW33" s="375">
        <f>IF('ПЛАН НАВЧАЛЬНОГО ПРОЦЕСУ ДЕННА'!AW33&gt;0,IF(ROUND('ПЛАН НАВЧАЛЬНОГО ПРОЦЕСУ ДЕННА'!AW33*$BX$4,0)&gt;0,ROUND('ПЛАН НАВЧАЛЬНОГО ПРОЦЕСУ ДЕННА'!AW33*$BX$4,0)*2,2),0)</f>
        <v>0</v>
      </c>
      <c r="AX33" s="70">
        <f>'ПЛАН НАВЧАЛЬНОГО ПРОЦЕСУ ДЕННА'!AX33</f>
        <v>0</v>
      </c>
      <c r="AY33" s="375">
        <f>IF('ПЛАН НАВЧАЛЬНОГО ПРОЦЕСУ ДЕННА'!AY33&gt;0,IF(ROUND('ПЛАН НАВЧАЛЬНОГО ПРОЦЕСУ ДЕННА'!AY33*$BX$4,0)&gt;0,ROUND('ПЛАН НАВЧАЛЬНОГО ПРОЦЕСУ ДЕННА'!AY33*$BX$4,0)*2,2),0)</f>
        <v>0</v>
      </c>
      <c r="AZ33" s="375">
        <f>IF('ПЛАН НАВЧАЛЬНОГО ПРОЦЕСУ ДЕННА'!AZ33&gt;0,IF(ROUND('ПЛАН НАВЧАЛЬНОГО ПРОЦЕСУ ДЕННА'!AZ33*$BX$4,0)&gt;0,ROUND('ПЛАН НАВЧАЛЬНОГО ПРОЦЕСУ ДЕННА'!AZ33*$BX$4,0)*2,2),0)</f>
        <v>0</v>
      </c>
      <c r="BA33" s="375">
        <f>IF('ПЛАН НАВЧАЛЬНОГО ПРОЦЕСУ ДЕННА'!BA33&gt;0,IF(ROUND('ПЛАН НАВЧАЛЬНОГО ПРОЦЕСУ ДЕННА'!BA33*$BX$4,0)&gt;0,ROUND('ПЛАН НАВЧАЛЬНОГО ПРОЦЕСУ ДЕННА'!BA33*$BX$4,0)*2,2),0)</f>
        <v>0</v>
      </c>
      <c r="BB33" s="70">
        <f>'ПЛАН НАВЧАЛЬНОГО ПРОЦЕСУ ДЕННА'!BB33</f>
        <v>0</v>
      </c>
      <c r="BC33" s="375">
        <f>IF('ПЛАН НАВЧАЛЬНОГО ПРОЦЕСУ ДЕННА'!BC33&gt;0,IF(ROUND('ПЛАН НАВЧАЛЬНОГО ПРОЦЕСУ ДЕННА'!BC33*$BX$4,0)&gt;0,ROUND('ПЛАН НАВЧАЛЬНОГО ПРОЦЕСУ ДЕННА'!BC33*$BX$4,0)*2,2),0)</f>
        <v>0</v>
      </c>
      <c r="BD33" s="375">
        <f>IF('ПЛАН НАВЧАЛЬНОГО ПРОЦЕСУ ДЕННА'!BD33&gt;0,IF(ROUND('ПЛАН НАВЧАЛЬНОГО ПРОЦЕСУ ДЕННА'!BD33*$BX$4,0)&gt;0,ROUND('ПЛАН НАВЧАЛЬНОГО ПРОЦЕСУ ДЕННА'!BD33*$BX$4,0)*2,2),0)</f>
        <v>0</v>
      </c>
      <c r="BE33" s="375">
        <f>IF('ПЛАН НАВЧАЛЬНОГО ПРОЦЕСУ ДЕННА'!BE33&gt;0,IF(ROUND('ПЛАН НАВЧАЛЬНОГО ПРОЦЕСУ ДЕННА'!BE33*$BX$4,0)&gt;0,ROUND('ПЛАН НАВЧАЛЬНОГО ПРОЦЕСУ ДЕННА'!BE33*$BX$4,0)*2,2),0)</f>
        <v>0</v>
      </c>
      <c r="BF33" s="70">
        <f>'ПЛАН НАВЧАЛЬНОГО ПРОЦЕСУ ДЕННА'!BF33</f>
        <v>0</v>
      </c>
      <c r="BG33" s="375">
        <f>IF('ПЛАН НАВЧАЛЬНОГО ПРОЦЕСУ ДЕННА'!BG33&gt;0,IF(ROUND('ПЛАН НАВЧАЛЬНОГО ПРОЦЕСУ ДЕННА'!BG33*$BX$4,0)&gt;0,ROUND('ПЛАН НАВЧАЛЬНОГО ПРОЦЕСУ ДЕННА'!BG33*$BX$4,0)*2,2),0)</f>
        <v>0</v>
      </c>
      <c r="BH33" s="375">
        <f>IF('ПЛАН НАВЧАЛЬНОГО ПРОЦЕСУ ДЕННА'!BH33&gt;0,IF(ROUND('ПЛАН НАВЧАЛЬНОГО ПРОЦЕСУ ДЕННА'!BH33*$BX$4,0)&gt;0,ROUND('ПЛАН НАВЧАЛЬНОГО ПРОЦЕСУ ДЕННА'!BH33*$BX$4,0)*2,2),0)</f>
        <v>0</v>
      </c>
      <c r="BI33" s="375">
        <f>IF('ПЛАН НАВЧАЛЬНОГО ПРОЦЕСУ ДЕННА'!BI33&gt;0,IF(ROUND('ПЛАН НАВЧАЛЬНОГО ПРОЦЕСУ ДЕННА'!BI33*$BX$4,0)&gt;0,ROUND('ПЛАН НАВЧАЛЬНОГО ПРОЦЕСУ ДЕННА'!BI33*$BX$4,0)*2,2),0)</f>
        <v>0</v>
      </c>
      <c r="BJ33" s="70">
        <f>'ПЛАН НАВЧАЛЬНОГО ПРОЦЕСУ ДЕННА'!BJ33</f>
        <v>0</v>
      </c>
      <c r="BK33" s="63">
        <f t="shared" si="1"/>
        <v>0.97333333333333338</v>
      </c>
      <c r="BL33" s="127" t="str">
        <f t="shared" si="2"/>
        <v/>
      </c>
      <c r="BM33" s="14">
        <f t="shared" si="29"/>
        <v>0</v>
      </c>
      <c r="BN33" s="14">
        <f t="shared" si="29"/>
        <v>0</v>
      </c>
      <c r="BO33" s="14">
        <f t="shared" si="29"/>
        <v>5</v>
      </c>
      <c r="BP33" s="14">
        <f t="shared" si="29"/>
        <v>0</v>
      </c>
      <c r="BQ33" s="14">
        <f t="shared" si="29"/>
        <v>0</v>
      </c>
      <c r="BR33" s="14">
        <f t="shared" si="29"/>
        <v>0</v>
      </c>
      <c r="BS33" s="14">
        <f t="shared" si="29"/>
        <v>0</v>
      </c>
      <c r="BT33" s="14">
        <f t="shared" si="29"/>
        <v>0</v>
      </c>
      <c r="BU33" s="92">
        <f t="shared" si="38"/>
        <v>5</v>
      </c>
      <c r="BX33" s="14">
        <f t="shared" si="30"/>
        <v>0</v>
      </c>
      <c r="BY33" s="14">
        <f t="shared" si="31"/>
        <v>0</v>
      </c>
      <c r="BZ33" s="14">
        <f t="shared" si="32"/>
        <v>5</v>
      </c>
      <c r="CA33" s="14">
        <f t="shared" si="33"/>
        <v>0</v>
      </c>
      <c r="CB33" s="14">
        <f t="shared" si="34"/>
        <v>0</v>
      </c>
      <c r="CC33" s="14">
        <f t="shared" si="35"/>
        <v>0</v>
      </c>
      <c r="CD33" s="14">
        <f t="shared" si="36"/>
        <v>0</v>
      </c>
      <c r="CE33" s="14">
        <f t="shared" si="37"/>
        <v>0</v>
      </c>
      <c r="CF33" s="213">
        <f t="shared" si="39"/>
        <v>5</v>
      </c>
      <c r="CG33" s="313">
        <f t="shared" si="17"/>
        <v>5</v>
      </c>
      <c r="CI33" s="314">
        <f t="shared" si="18"/>
        <v>0</v>
      </c>
      <c r="CJ33" s="314">
        <f t="shared" si="19"/>
        <v>0</v>
      </c>
      <c r="CK33" s="314">
        <f t="shared" si="20"/>
        <v>1</v>
      </c>
      <c r="CL33" s="314">
        <f t="shared" si="21"/>
        <v>0</v>
      </c>
      <c r="CM33" s="314">
        <f t="shared" si="22"/>
        <v>0</v>
      </c>
      <c r="CN33" s="314">
        <f t="shared" si="23"/>
        <v>0</v>
      </c>
      <c r="CO33" s="314">
        <f t="shared" si="24"/>
        <v>0</v>
      </c>
      <c r="CP33" s="314">
        <f t="shared" si="25"/>
        <v>0</v>
      </c>
      <c r="CQ33" s="315">
        <f t="shared" si="40"/>
        <v>1</v>
      </c>
      <c r="CR33" s="314">
        <f t="shared" si="4"/>
        <v>0</v>
      </c>
      <c r="CS33" s="314">
        <f t="shared" si="5"/>
        <v>0</v>
      </c>
      <c r="CT33" s="316">
        <f t="shared" si="6"/>
        <v>0</v>
      </c>
      <c r="CU33" s="314">
        <f t="shared" si="7"/>
        <v>0</v>
      </c>
      <c r="CV33" s="314">
        <f t="shared" si="8"/>
        <v>0</v>
      </c>
      <c r="CW33" s="314">
        <f t="shared" si="9"/>
        <v>0</v>
      </c>
      <c r="CX33" s="314">
        <f t="shared" si="10"/>
        <v>0</v>
      </c>
      <c r="CY33" s="314">
        <f t="shared" si="11"/>
        <v>0</v>
      </c>
      <c r="CZ33" s="317">
        <f t="shared" si="27"/>
        <v>0</v>
      </c>
      <c r="DD33" s="318">
        <f>SUM($AE33:$AG33)+SUM($AI33:$AK33)+SUM($AM33:AO33)+SUM($AQ33:AS33)+SUM($AU33:AW33)+SUM($AY33:BA33)+SUM($BC33:BE33)+SUM($BG33:BI33)</f>
        <v>4</v>
      </c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X33" s="318">
        <f t="shared" si="28"/>
        <v>0</v>
      </c>
      <c r="DY33" s="318">
        <f t="shared" si="28"/>
        <v>0</v>
      </c>
      <c r="DZ33" s="318">
        <f t="shared" si="28"/>
        <v>0</v>
      </c>
      <c r="EA33" s="318">
        <f t="shared" si="28"/>
        <v>0</v>
      </c>
      <c r="EB33" s="318">
        <f t="shared" si="28"/>
        <v>0</v>
      </c>
      <c r="EC33" s="318">
        <f t="shared" si="28"/>
        <v>0</v>
      </c>
      <c r="ED33" s="318">
        <f t="shared" si="28"/>
        <v>0</v>
      </c>
      <c r="EE33" s="318">
        <f t="shared" si="28"/>
        <v>0</v>
      </c>
    </row>
    <row r="34" spans="1:135" s="19" customFormat="1" x14ac:dyDescent="0.25">
      <c r="A34" s="22" t="str">
        <f>'ПЛАН НАВЧАЛЬНОГО ПРОЦЕСУ ДЕННА'!A34</f>
        <v>1.1.20</v>
      </c>
      <c r="B34" s="415" t="str">
        <f>'ПЛАН НАВЧАЛЬНОГО ПРОЦЕСУ ДЕННА'!B34</f>
        <v>Податкова система</v>
      </c>
      <c r="C34" s="416" t="str">
        <f>'ПЛАН НАВЧАЛЬНОГО ПРОЦЕСУ ДЕННА'!C34</f>
        <v>ОбОп</v>
      </c>
      <c r="D34" s="308">
        <f>'ПЛАН НАВЧАЛЬНОГО ПРОЦЕСУ ДЕННА'!D34</f>
        <v>6</v>
      </c>
      <c r="E34" s="309">
        <f>'ПЛАН НАВЧАЛЬНОГО ПРОЦЕСУ ДЕННА'!E34</f>
        <v>0</v>
      </c>
      <c r="F34" s="309">
        <f>'ПЛАН НАВЧАЛЬНОГО ПРОЦЕСУ ДЕННА'!F34</f>
        <v>0</v>
      </c>
      <c r="G34" s="310">
        <f>'ПЛАН НАВЧАЛЬНОГО ПРОЦЕСУ ДЕННА'!G34</f>
        <v>0</v>
      </c>
      <c r="H34" s="308">
        <f>'ПЛАН НАВЧАЛЬНОГО ПРОЦЕСУ ДЕННА'!H34</f>
        <v>0</v>
      </c>
      <c r="I34" s="309">
        <f>'ПЛАН НАВЧАЛЬНОГО ПРОЦЕСУ ДЕННА'!I34</f>
        <v>0</v>
      </c>
      <c r="J34" s="309">
        <f>'ПЛАН НАВЧАЛЬНОГО ПРОЦЕСУ ДЕННА'!J34</f>
        <v>0</v>
      </c>
      <c r="K34" s="309">
        <f>'ПЛАН НАВЧАЛЬНОГО ПРОЦЕСУ ДЕННА'!K34</f>
        <v>0</v>
      </c>
      <c r="L34" s="309">
        <f>'ПЛАН НАВЧАЛЬНОГО ПРОЦЕСУ ДЕННА'!L34</f>
        <v>0</v>
      </c>
      <c r="M34" s="309">
        <f>'ПЛАН НАВЧАЛЬНОГО ПРОЦЕСУ ДЕННА'!M34</f>
        <v>0</v>
      </c>
      <c r="N34" s="309">
        <f>'ПЛАН НАВЧАЛЬНОГО ПРОЦЕСУ ДЕННА'!N34</f>
        <v>0</v>
      </c>
      <c r="O34" s="309">
        <f>'ПЛАН НАВЧАЛЬНОГО ПРОЦЕСУ ДЕННА'!O34</f>
        <v>0</v>
      </c>
      <c r="P34" s="274">
        <f>'ПЛАН НАВЧАЛЬНОГО ПРОЦЕСУ ДЕННА'!P34</f>
        <v>0</v>
      </c>
      <c r="Q34" s="274">
        <f>'ПЛАН НАВЧАЛЬНОГО ПРОЦЕСУ ДЕННА'!Q34</f>
        <v>0</v>
      </c>
      <c r="R34" s="419">
        <f>'ПЛАН НАВЧАЛЬНОГО ПРОЦЕСУ ДЕННА'!R34</f>
        <v>0</v>
      </c>
      <c r="S34" s="488">
        <f>'ПЛАН НАВЧАЛЬНОГО ПРОЦЕСУ ДЕННА'!S34</f>
        <v>0</v>
      </c>
      <c r="T34" s="488">
        <f>'ПЛАН НАВЧАЛЬНОГО ПРОЦЕСУ ДЕННА'!T34</f>
        <v>0</v>
      </c>
      <c r="U34" s="488">
        <f>'ПЛАН НАВЧАЛЬНОГО ПРОЦЕСУ ДЕННА'!U34</f>
        <v>0</v>
      </c>
      <c r="V34" s="488">
        <f>'ПЛАН НАВЧАЛЬНОГО ПРОЦЕСУ ДЕННА'!V34</f>
        <v>0</v>
      </c>
      <c r="W34" s="488">
        <f>'ПЛАН НАВЧАЛЬНОГО ПРОЦЕСУ ДЕННА'!W34</f>
        <v>0</v>
      </c>
      <c r="X34" s="488">
        <f>'ПЛАН НАВЧАЛЬНОГО ПРОЦЕСУ ДЕННА'!X34</f>
        <v>0</v>
      </c>
      <c r="Y34" s="311">
        <f>'ПЛАН НАВЧАЛЬНОГО ПРОЦЕСУ ДЕННА'!Y34</f>
        <v>120</v>
      </c>
      <c r="Z34" s="147">
        <f t="shared" si="0"/>
        <v>4</v>
      </c>
      <c r="AA34" s="9">
        <f t="shared" si="13"/>
        <v>2</v>
      </c>
      <c r="AB34" s="9">
        <f t="shared" si="13"/>
        <v>0</v>
      </c>
      <c r="AC34" s="9">
        <f t="shared" si="13"/>
        <v>2</v>
      </c>
      <c r="AD34" s="9">
        <f t="shared" si="14"/>
        <v>116</v>
      </c>
      <c r="AE34" s="375">
        <f>IF('ПЛАН НАВЧАЛЬНОГО ПРОЦЕСУ ДЕННА'!AE34&gt;0,IF(ROUND('ПЛАН НАВЧАЛЬНОГО ПРОЦЕСУ ДЕННА'!AE34*$BX$4,0)&gt;0,ROUND('ПЛАН НАВЧАЛЬНОГО ПРОЦЕСУ ДЕННА'!AE34*$BX$4,0)*2,2),0)</f>
        <v>0</v>
      </c>
      <c r="AF34" s="375">
        <f>IF('ПЛАН НАВЧАЛЬНОГО ПРОЦЕСУ ДЕННА'!AF34&gt;0,IF(ROUND('ПЛАН НАВЧАЛЬНОГО ПРОЦЕСУ ДЕННА'!AF34*$BX$4,0)&gt;0,ROUND('ПЛАН НАВЧАЛЬНОГО ПРОЦЕСУ ДЕННА'!AF34*$BX$4,0)*2,2),0)</f>
        <v>0</v>
      </c>
      <c r="AG34" s="375">
        <f>IF('ПЛАН НАВЧАЛЬНОГО ПРОЦЕСУ ДЕННА'!AG34&gt;0,IF(ROUND('ПЛАН НАВЧАЛЬНОГО ПРОЦЕСУ ДЕННА'!AG34*$BX$4,0)&gt;0,ROUND('ПЛАН НАВЧАЛЬНОГО ПРОЦЕСУ ДЕННА'!AG34*$BX$4,0)*2,2),0)</f>
        <v>0</v>
      </c>
      <c r="AH34" s="70">
        <f>'ПЛАН НАВЧАЛЬНОГО ПРОЦЕСУ ДЕННА'!AH34</f>
        <v>0</v>
      </c>
      <c r="AI34" s="375">
        <f>IF('ПЛАН НАВЧАЛЬНОГО ПРОЦЕСУ ДЕННА'!AI34&gt;0,IF(ROUND('ПЛАН НАВЧАЛЬНОГО ПРОЦЕСУ ДЕННА'!AI34*$BX$4,0)&gt;0,ROUND('ПЛАН НАВЧАЛЬНОГО ПРОЦЕСУ ДЕННА'!AI34*$BX$4,0)*2,2),0)</f>
        <v>0</v>
      </c>
      <c r="AJ34" s="375">
        <f>IF('ПЛАН НАВЧАЛЬНОГО ПРОЦЕСУ ДЕННА'!AJ34&gt;0,IF(ROUND('ПЛАН НАВЧАЛЬНОГО ПРОЦЕСУ ДЕННА'!AJ34*$BX$4,0)&gt;0,ROUND('ПЛАН НАВЧАЛЬНОГО ПРОЦЕСУ ДЕННА'!AJ34*$BX$4,0)*2,2),0)</f>
        <v>0</v>
      </c>
      <c r="AK34" s="375">
        <f>IF('ПЛАН НАВЧАЛЬНОГО ПРОЦЕСУ ДЕННА'!AK34&gt;0,IF(ROUND('ПЛАН НАВЧАЛЬНОГО ПРОЦЕСУ ДЕННА'!AK34*$BX$4,0)&gt;0,ROUND('ПЛАН НАВЧАЛЬНОГО ПРОЦЕСУ ДЕННА'!AK34*$BX$4,0)*2,2),0)</f>
        <v>0</v>
      </c>
      <c r="AL34" s="70">
        <f>'ПЛАН НАВЧАЛЬНОГО ПРОЦЕСУ ДЕННА'!AL34</f>
        <v>0</v>
      </c>
      <c r="AM34" s="375">
        <f>IF('ПЛАН НАВЧАЛЬНОГО ПРОЦЕСУ ДЕННА'!AM34&gt;0,IF(ROUND('ПЛАН НАВЧАЛЬНОГО ПРОЦЕСУ ДЕННА'!AM34*$BX$4,0)&gt;0,ROUND('ПЛАН НАВЧАЛЬНОГО ПРОЦЕСУ ДЕННА'!AM34*$BX$4,0)*2,2),0)</f>
        <v>0</v>
      </c>
      <c r="AN34" s="375">
        <f>IF('ПЛАН НАВЧАЛЬНОГО ПРОЦЕСУ ДЕННА'!AN34&gt;0,IF(ROUND('ПЛАН НАВЧАЛЬНОГО ПРОЦЕСУ ДЕННА'!AN34*$BX$4,0)&gt;0,ROUND('ПЛАН НАВЧАЛЬНОГО ПРОЦЕСУ ДЕННА'!AN34*$BX$4,0)*2,2),0)</f>
        <v>0</v>
      </c>
      <c r="AO34" s="375">
        <f>IF('ПЛАН НАВЧАЛЬНОГО ПРОЦЕСУ ДЕННА'!AO34&gt;0,IF(ROUND('ПЛАН НАВЧАЛЬНОГО ПРОЦЕСУ ДЕННА'!AO34*$BX$4,0)&gt;0,ROUND('ПЛАН НАВЧАЛЬНОГО ПРОЦЕСУ ДЕННА'!AO34*$BX$4,0)*2,2),0)</f>
        <v>0</v>
      </c>
      <c r="AP34" s="70">
        <f>'ПЛАН НАВЧАЛЬНОГО ПРОЦЕСУ ДЕННА'!AP34</f>
        <v>0</v>
      </c>
      <c r="AQ34" s="375">
        <f>IF('ПЛАН НАВЧАЛЬНОГО ПРОЦЕСУ ДЕННА'!AQ34&gt;0,IF(ROUND('ПЛАН НАВЧАЛЬНОГО ПРОЦЕСУ ДЕННА'!AQ34*$BX$4,0)&gt;0,ROUND('ПЛАН НАВЧАЛЬНОГО ПРОЦЕСУ ДЕННА'!AQ34*$BX$4,0)*2,2),0)</f>
        <v>0</v>
      </c>
      <c r="AR34" s="375">
        <f>IF('ПЛАН НАВЧАЛЬНОГО ПРОЦЕСУ ДЕННА'!AR34&gt;0,IF(ROUND('ПЛАН НАВЧАЛЬНОГО ПРОЦЕСУ ДЕННА'!AR34*$BX$4,0)&gt;0,ROUND('ПЛАН НАВЧАЛЬНОГО ПРОЦЕСУ ДЕННА'!AR34*$BX$4,0)*2,2),0)</f>
        <v>0</v>
      </c>
      <c r="AS34" s="375">
        <f>IF('ПЛАН НАВЧАЛЬНОГО ПРОЦЕСУ ДЕННА'!AS34&gt;0,IF(ROUND('ПЛАН НАВЧАЛЬНОГО ПРОЦЕСУ ДЕННА'!AS34*$BX$4,0)&gt;0,ROUND('ПЛАН НАВЧАЛЬНОГО ПРОЦЕСУ ДЕННА'!AS34*$BX$4,0)*2,2),0)</f>
        <v>0</v>
      </c>
      <c r="AT34" s="70">
        <f>'ПЛАН НАВЧАЛЬНОГО ПРОЦЕСУ ДЕННА'!AT34</f>
        <v>0</v>
      </c>
      <c r="AU34" s="375">
        <f>IF('ПЛАН НАВЧАЛЬНОГО ПРОЦЕСУ ДЕННА'!AU34&gt;0,IF(ROUND('ПЛАН НАВЧАЛЬНОГО ПРОЦЕСУ ДЕННА'!AU34*$BX$4,0)&gt;0,ROUND('ПЛАН НАВЧАЛЬНОГО ПРОЦЕСУ ДЕННА'!AU34*$BX$4,0)*2,2),0)</f>
        <v>0</v>
      </c>
      <c r="AV34" s="375">
        <f>IF('ПЛАН НАВЧАЛЬНОГО ПРОЦЕСУ ДЕННА'!AV34&gt;0,IF(ROUND('ПЛАН НАВЧАЛЬНОГО ПРОЦЕСУ ДЕННА'!AV34*$BX$4,0)&gt;0,ROUND('ПЛАН НАВЧАЛЬНОГО ПРОЦЕСУ ДЕННА'!AV34*$BX$4,0)*2,2),0)</f>
        <v>0</v>
      </c>
      <c r="AW34" s="375">
        <f>IF('ПЛАН НАВЧАЛЬНОГО ПРОЦЕСУ ДЕННА'!AW34&gt;0,IF(ROUND('ПЛАН НАВЧАЛЬНОГО ПРОЦЕСУ ДЕННА'!AW34*$BX$4,0)&gt;0,ROUND('ПЛАН НАВЧАЛЬНОГО ПРОЦЕСУ ДЕННА'!AW34*$BX$4,0)*2,2),0)</f>
        <v>0</v>
      </c>
      <c r="AX34" s="70">
        <f>'ПЛАН НАВЧАЛЬНОГО ПРОЦЕСУ ДЕННА'!AX34</f>
        <v>0</v>
      </c>
      <c r="AY34" s="375">
        <f>IF('ПЛАН НАВЧАЛЬНОГО ПРОЦЕСУ ДЕННА'!AY34&gt;0,IF(ROUND('ПЛАН НАВЧАЛЬНОГО ПРОЦЕСУ ДЕННА'!AY34*$BX$4,0)&gt;0,ROUND('ПЛАН НАВЧАЛЬНОГО ПРОЦЕСУ ДЕННА'!AY34*$BX$4,0)*2,2),0)</f>
        <v>2</v>
      </c>
      <c r="AZ34" s="375">
        <f>IF('ПЛАН НАВЧАЛЬНОГО ПРОЦЕСУ ДЕННА'!AZ34&gt;0,IF(ROUND('ПЛАН НАВЧАЛЬНОГО ПРОЦЕСУ ДЕННА'!AZ34*$BX$4,0)&gt;0,ROUND('ПЛАН НАВЧАЛЬНОГО ПРОЦЕСУ ДЕННА'!AZ34*$BX$4,0)*2,2),0)</f>
        <v>0</v>
      </c>
      <c r="BA34" s="375">
        <f>IF('ПЛАН НАВЧАЛЬНОГО ПРОЦЕСУ ДЕННА'!BA34&gt;0,IF(ROUND('ПЛАН НАВЧАЛЬНОГО ПРОЦЕСУ ДЕННА'!BA34*$BX$4,0)&gt;0,ROUND('ПЛАН НАВЧАЛЬНОГО ПРОЦЕСУ ДЕННА'!BA34*$BX$4,0)*2,2),0)</f>
        <v>2</v>
      </c>
      <c r="BB34" s="70">
        <f>'ПЛАН НАВЧАЛЬНОГО ПРОЦЕСУ ДЕННА'!BB34</f>
        <v>4</v>
      </c>
      <c r="BC34" s="375">
        <f>IF('ПЛАН НАВЧАЛЬНОГО ПРОЦЕСУ ДЕННА'!BC34&gt;0,IF(ROUND('ПЛАН НАВЧАЛЬНОГО ПРОЦЕСУ ДЕННА'!BC34*$BX$4,0)&gt;0,ROUND('ПЛАН НАВЧАЛЬНОГО ПРОЦЕСУ ДЕННА'!BC34*$BX$4,0)*2,2),0)</f>
        <v>0</v>
      </c>
      <c r="BD34" s="375">
        <f>IF('ПЛАН НАВЧАЛЬНОГО ПРОЦЕСУ ДЕННА'!BD34&gt;0,IF(ROUND('ПЛАН НАВЧАЛЬНОГО ПРОЦЕСУ ДЕННА'!BD34*$BX$4,0)&gt;0,ROUND('ПЛАН НАВЧАЛЬНОГО ПРОЦЕСУ ДЕННА'!BD34*$BX$4,0)*2,2),0)</f>
        <v>0</v>
      </c>
      <c r="BE34" s="375">
        <f>IF('ПЛАН НАВЧАЛЬНОГО ПРОЦЕСУ ДЕННА'!BE34&gt;0,IF(ROUND('ПЛАН НАВЧАЛЬНОГО ПРОЦЕСУ ДЕННА'!BE34*$BX$4,0)&gt;0,ROUND('ПЛАН НАВЧАЛЬНОГО ПРОЦЕСУ ДЕННА'!BE34*$BX$4,0)*2,2),0)</f>
        <v>0</v>
      </c>
      <c r="BF34" s="70">
        <f>'ПЛАН НАВЧАЛЬНОГО ПРОЦЕСУ ДЕННА'!BF34</f>
        <v>0</v>
      </c>
      <c r="BG34" s="375">
        <f>IF('ПЛАН НАВЧАЛЬНОГО ПРОЦЕСУ ДЕННА'!BG34&gt;0,IF(ROUND('ПЛАН НАВЧАЛЬНОГО ПРОЦЕСУ ДЕННА'!BG34*$BX$4,0)&gt;0,ROUND('ПЛАН НАВЧАЛЬНОГО ПРОЦЕСУ ДЕННА'!BG34*$BX$4,0)*2,2),0)</f>
        <v>0</v>
      </c>
      <c r="BH34" s="375">
        <f>IF('ПЛАН НАВЧАЛЬНОГО ПРОЦЕСУ ДЕННА'!BH34&gt;0,IF(ROUND('ПЛАН НАВЧАЛЬНОГО ПРОЦЕСУ ДЕННА'!BH34*$BX$4,0)&gt;0,ROUND('ПЛАН НАВЧАЛЬНОГО ПРОЦЕСУ ДЕННА'!BH34*$BX$4,0)*2,2),0)</f>
        <v>0</v>
      </c>
      <c r="BI34" s="375">
        <f>IF('ПЛАН НАВЧАЛЬНОГО ПРОЦЕСУ ДЕННА'!BI34&gt;0,IF(ROUND('ПЛАН НАВЧАЛЬНОГО ПРОЦЕСУ ДЕННА'!BI34*$BX$4,0)&gt;0,ROUND('ПЛАН НАВЧАЛЬНОГО ПРОЦЕСУ ДЕННА'!BI34*$BX$4,0)*2,2),0)</f>
        <v>0</v>
      </c>
      <c r="BJ34" s="70">
        <f>'ПЛАН НАВЧАЛЬНОГО ПРОЦЕСУ ДЕННА'!BJ34</f>
        <v>0</v>
      </c>
      <c r="BK34" s="63">
        <f t="shared" si="1"/>
        <v>0.96666666666666667</v>
      </c>
      <c r="BL34" s="127" t="str">
        <f t="shared" si="2"/>
        <v/>
      </c>
      <c r="BM34" s="14">
        <f t="shared" si="29"/>
        <v>0</v>
      </c>
      <c r="BN34" s="14">
        <f t="shared" si="29"/>
        <v>0</v>
      </c>
      <c r="BO34" s="14">
        <f t="shared" si="29"/>
        <v>0</v>
      </c>
      <c r="BP34" s="14">
        <f t="shared" si="29"/>
        <v>0</v>
      </c>
      <c r="BQ34" s="14">
        <f t="shared" si="29"/>
        <v>0</v>
      </c>
      <c r="BR34" s="14">
        <f t="shared" si="29"/>
        <v>4</v>
      </c>
      <c r="BS34" s="14">
        <f t="shared" si="29"/>
        <v>0</v>
      </c>
      <c r="BT34" s="14">
        <f t="shared" si="29"/>
        <v>0</v>
      </c>
      <c r="BU34" s="92">
        <f t="shared" si="38"/>
        <v>4</v>
      </c>
      <c r="BX34" s="14">
        <f t="shared" si="30"/>
        <v>0</v>
      </c>
      <c r="BY34" s="14">
        <f t="shared" si="31"/>
        <v>0</v>
      </c>
      <c r="BZ34" s="14">
        <f t="shared" si="32"/>
        <v>0</v>
      </c>
      <c r="CA34" s="14">
        <f t="shared" si="33"/>
        <v>0</v>
      </c>
      <c r="CB34" s="14">
        <f t="shared" si="34"/>
        <v>0</v>
      </c>
      <c r="CC34" s="14">
        <f t="shared" si="35"/>
        <v>4</v>
      </c>
      <c r="CD34" s="14">
        <f t="shared" si="36"/>
        <v>0</v>
      </c>
      <c r="CE34" s="14">
        <f t="shared" si="37"/>
        <v>0</v>
      </c>
      <c r="CF34" s="213">
        <f t="shared" si="39"/>
        <v>4</v>
      </c>
      <c r="CG34" s="313">
        <f t="shared" si="17"/>
        <v>4</v>
      </c>
      <c r="CI34" s="314">
        <f t="shared" si="18"/>
        <v>0</v>
      </c>
      <c r="CJ34" s="314">
        <f t="shared" si="19"/>
        <v>0</v>
      </c>
      <c r="CK34" s="314">
        <f t="shared" si="20"/>
        <v>0</v>
      </c>
      <c r="CL34" s="314">
        <f t="shared" si="21"/>
        <v>0</v>
      </c>
      <c r="CM34" s="314">
        <f t="shared" si="22"/>
        <v>0</v>
      </c>
      <c r="CN34" s="314">
        <f t="shared" si="23"/>
        <v>1</v>
      </c>
      <c r="CO34" s="314">
        <f t="shared" si="24"/>
        <v>0</v>
      </c>
      <c r="CP34" s="314">
        <f t="shared" si="25"/>
        <v>0</v>
      </c>
      <c r="CQ34" s="315">
        <f t="shared" si="40"/>
        <v>1</v>
      </c>
      <c r="CR34" s="314">
        <f t="shared" si="4"/>
        <v>0</v>
      </c>
      <c r="CS34" s="314">
        <f t="shared" si="5"/>
        <v>0</v>
      </c>
      <c r="CT34" s="316">
        <f t="shared" si="6"/>
        <v>0</v>
      </c>
      <c r="CU34" s="314">
        <f t="shared" si="7"/>
        <v>0</v>
      </c>
      <c r="CV34" s="314">
        <f t="shared" si="8"/>
        <v>0</v>
      </c>
      <c r="CW34" s="314">
        <f t="shared" si="9"/>
        <v>0</v>
      </c>
      <c r="CX34" s="314">
        <f t="shared" si="10"/>
        <v>0</v>
      </c>
      <c r="CY34" s="314">
        <f t="shared" si="11"/>
        <v>0</v>
      </c>
      <c r="CZ34" s="317">
        <f t="shared" si="27"/>
        <v>0</v>
      </c>
      <c r="DD34" s="318">
        <f>SUM($AE34:$AG34)+SUM($AI34:$AK34)+SUM($AM34:AO34)+SUM($AQ34:AS34)+SUM($AU34:AW34)+SUM($AY34:BA34)+SUM($BC34:BE34)+SUM($BG34:BI34)</f>
        <v>4</v>
      </c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X34" s="318">
        <f t="shared" si="28"/>
        <v>0</v>
      </c>
      <c r="DY34" s="318">
        <f t="shared" si="28"/>
        <v>0</v>
      </c>
      <c r="DZ34" s="318">
        <f t="shared" si="28"/>
        <v>0</v>
      </c>
      <c r="EA34" s="318">
        <f t="shared" si="28"/>
        <v>0</v>
      </c>
      <c r="EB34" s="318">
        <f t="shared" si="28"/>
        <v>0</v>
      </c>
      <c r="EC34" s="318">
        <f t="shared" si="28"/>
        <v>0</v>
      </c>
      <c r="ED34" s="318">
        <f t="shared" si="28"/>
        <v>0</v>
      </c>
      <c r="EE34" s="318">
        <f t="shared" si="28"/>
        <v>0</v>
      </c>
    </row>
    <row r="35" spans="1:135" s="19" customFormat="1" x14ac:dyDescent="0.25">
      <c r="A35" s="22" t="str">
        <f>'ПЛАН НАВЧАЛЬНОГО ПРОЦЕСУ ДЕННА'!A35</f>
        <v>1.1.21</v>
      </c>
      <c r="B35" s="415" t="str">
        <f>'ПЛАН НАВЧАЛЬНОГО ПРОЦЕСУ ДЕННА'!B35</f>
        <v>Фінанси</v>
      </c>
      <c r="C35" s="416" t="str">
        <f>'ПЛАН НАВЧАЛЬНОГО ПРОЦЕСУ ДЕННА'!C35</f>
        <v>ФБС</v>
      </c>
      <c r="D35" s="308">
        <f>'ПЛАН НАВЧАЛЬНОГО ПРОЦЕСУ ДЕННА'!D35</f>
        <v>2</v>
      </c>
      <c r="E35" s="309">
        <f>'ПЛАН НАВЧАЛЬНОГО ПРОЦЕСУ ДЕННА'!E35</f>
        <v>0</v>
      </c>
      <c r="F35" s="309">
        <f>'ПЛАН НАВЧАЛЬНОГО ПРОЦЕСУ ДЕННА'!F35</f>
        <v>0</v>
      </c>
      <c r="G35" s="310">
        <f>'ПЛАН НАВЧАЛЬНОГО ПРОЦЕСУ ДЕННА'!G35</f>
        <v>0</v>
      </c>
      <c r="H35" s="308">
        <f>'ПЛАН НАВЧАЛЬНОГО ПРОЦЕСУ ДЕННА'!H35</f>
        <v>0</v>
      </c>
      <c r="I35" s="309">
        <f>'ПЛАН НАВЧАЛЬНОГО ПРОЦЕСУ ДЕННА'!I35</f>
        <v>0</v>
      </c>
      <c r="J35" s="309">
        <f>'ПЛАН НАВЧАЛЬНОГО ПРОЦЕСУ ДЕННА'!J35</f>
        <v>0</v>
      </c>
      <c r="K35" s="309">
        <f>'ПЛАН НАВЧАЛЬНОГО ПРОЦЕСУ ДЕННА'!K35</f>
        <v>0</v>
      </c>
      <c r="L35" s="309">
        <f>'ПЛАН НАВЧАЛЬНОГО ПРОЦЕСУ ДЕННА'!L35</f>
        <v>0</v>
      </c>
      <c r="M35" s="309">
        <f>'ПЛАН НАВЧАЛЬНОГО ПРОЦЕСУ ДЕННА'!M35</f>
        <v>0</v>
      </c>
      <c r="N35" s="309">
        <f>'ПЛАН НАВЧАЛЬНОГО ПРОЦЕСУ ДЕННА'!N35</f>
        <v>0</v>
      </c>
      <c r="O35" s="309">
        <f>'ПЛАН НАВЧАЛЬНОГО ПРОЦЕСУ ДЕННА'!O35</f>
        <v>0</v>
      </c>
      <c r="P35" s="274">
        <f>'ПЛАН НАВЧАЛЬНОГО ПРОЦЕСУ ДЕННА'!P35</f>
        <v>0</v>
      </c>
      <c r="Q35" s="274">
        <f>'ПЛАН НАВЧАЛЬНОГО ПРОЦЕСУ ДЕННА'!Q35</f>
        <v>0</v>
      </c>
      <c r="R35" s="419">
        <f>'ПЛАН НАВЧАЛЬНОГО ПРОЦЕСУ ДЕННА'!R35</f>
        <v>0</v>
      </c>
      <c r="S35" s="488">
        <f>'ПЛАН НАВЧАЛЬНОГО ПРОЦЕСУ ДЕННА'!S35</f>
        <v>0</v>
      </c>
      <c r="T35" s="488">
        <f>'ПЛАН НАВЧАЛЬНОГО ПРОЦЕСУ ДЕННА'!T35</f>
        <v>0</v>
      </c>
      <c r="U35" s="488">
        <f>'ПЛАН НАВЧАЛЬНОГО ПРОЦЕСУ ДЕННА'!U35</f>
        <v>0</v>
      </c>
      <c r="V35" s="488">
        <f>'ПЛАН НАВЧАЛЬНОГО ПРОЦЕСУ ДЕННА'!V35</f>
        <v>0</v>
      </c>
      <c r="W35" s="488">
        <f>'ПЛАН НАВЧАЛЬНОГО ПРОЦЕСУ ДЕННА'!W35</f>
        <v>0</v>
      </c>
      <c r="X35" s="488">
        <f>'ПЛАН НАВЧАЛЬНОГО ПРОЦЕСУ ДЕННА'!X35</f>
        <v>0</v>
      </c>
      <c r="Y35" s="311">
        <f>'ПЛАН НАВЧАЛЬНОГО ПРОЦЕСУ ДЕННА'!Y35</f>
        <v>135</v>
      </c>
      <c r="Z35" s="147">
        <f t="shared" si="0"/>
        <v>4.5</v>
      </c>
      <c r="AA35" s="9">
        <f t="shared" si="13"/>
        <v>2</v>
      </c>
      <c r="AB35" s="9">
        <f t="shared" si="13"/>
        <v>0</v>
      </c>
      <c r="AC35" s="9">
        <f t="shared" si="13"/>
        <v>2</v>
      </c>
      <c r="AD35" s="9">
        <f t="shared" si="14"/>
        <v>131</v>
      </c>
      <c r="AE35" s="375">
        <f>IF('ПЛАН НАВЧАЛЬНОГО ПРОЦЕСУ ДЕННА'!AE35&gt;0,IF(ROUND('ПЛАН НАВЧАЛЬНОГО ПРОЦЕСУ ДЕННА'!AE35*$BX$4,0)&gt;0,ROUND('ПЛАН НАВЧАЛЬНОГО ПРОЦЕСУ ДЕННА'!AE35*$BX$4,0)*2,2),0)</f>
        <v>0</v>
      </c>
      <c r="AF35" s="375">
        <f>IF('ПЛАН НАВЧАЛЬНОГО ПРОЦЕСУ ДЕННА'!AF35&gt;0,IF(ROUND('ПЛАН НАВЧАЛЬНОГО ПРОЦЕСУ ДЕННА'!AF35*$BX$4,0)&gt;0,ROUND('ПЛАН НАВЧАЛЬНОГО ПРОЦЕСУ ДЕННА'!AF35*$BX$4,0)*2,2),0)</f>
        <v>0</v>
      </c>
      <c r="AG35" s="375">
        <f>IF('ПЛАН НАВЧАЛЬНОГО ПРОЦЕСУ ДЕННА'!AG35&gt;0,IF(ROUND('ПЛАН НАВЧАЛЬНОГО ПРОЦЕСУ ДЕННА'!AG35*$BX$4,0)&gt;0,ROUND('ПЛАН НАВЧАЛЬНОГО ПРОЦЕСУ ДЕННА'!AG35*$BX$4,0)*2,2),0)</f>
        <v>0</v>
      </c>
      <c r="AH35" s="70">
        <f>'ПЛАН НАВЧАЛЬНОГО ПРОЦЕСУ ДЕННА'!AH35</f>
        <v>0</v>
      </c>
      <c r="AI35" s="375">
        <f>IF('ПЛАН НАВЧАЛЬНОГО ПРОЦЕСУ ДЕННА'!AI35&gt;0,IF(ROUND('ПЛАН НАВЧАЛЬНОГО ПРОЦЕСУ ДЕННА'!AI35*$BX$4,0)&gt;0,ROUND('ПЛАН НАВЧАЛЬНОГО ПРОЦЕСУ ДЕННА'!AI35*$BX$4,0)*2,2),0)</f>
        <v>2</v>
      </c>
      <c r="AJ35" s="375">
        <f>IF('ПЛАН НАВЧАЛЬНОГО ПРОЦЕСУ ДЕННА'!AJ35&gt;0,IF(ROUND('ПЛАН НАВЧАЛЬНОГО ПРОЦЕСУ ДЕННА'!AJ35*$BX$4,0)&gt;0,ROUND('ПЛАН НАВЧАЛЬНОГО ПРОЦЕСУ ДЕННА'!AJ35*$BX$4,0)*2,2),0)</f>
        <v>0</v>
      </c>
      <c r="AK35" s="375">
        <f>IF('ПЛАН НАВЧАЛЬНОГО ПРОЦЕСУ ДЕННА'!AK35&gt;0,IF(ROUND('ПЛАН НАВЧАЛЬНОГО ПРОЦЕСУ ДЕННА'!AK35*$BX$4,0)&gt;0,ROUND('ПЛАН НАВЧАЛЬНОГО ПРОЦЕСУ ДЕННА'!AK35*$BX$4,0)*2,2),0)</f>
        <v>2</v>
      </c>
      <c r="AL35" s="70">
        <f>'ПЛАН НАВЧАЛЬНОГО ПРОЦЕСУ ДЕННА'!AL35</f>
        <v>4.5</v>
      </c>
      <c r="AM35" s="375">
        <f>IF('ПЛАН НАВЧАЛЬНОГО ПРОЦЕСУ ДЕННА'!AM35&gt;0,IF(ROUND('ПЛАН НАВЧАЛЬНОГО ПРОЦЕСУ ДЕННА'!AM35*$BX$4,0)&gt;0,ROUND('ПЛАН НАВЧАЛЬНОГО ПРОЦЕСУ ДЕННА'!AM35*$BX$4,0)*2,2),0)</f>
        <v>0</v>
      </c>
      <c r="AN35" s="375">
        <f>IF('ПЛАН НАВЧАЛЬНОГО ПРОЦЕСУ ДЕННА'!AN35&gt;0,IF(ROUND('ПЛАН НАВЧАЛЬНОГО ПРОЦЕСУ ДЕННА'!AN35*$BX$4,0)&gt;0,ROUND('ПЛАН НАВЧАЛЬНОГО ПРОЦЕСУ ДЕННА'!AN35*$BX$4,0)*2,2),0)</f>
        <v>0</v>
      </c>
      <c r="AO35" s="375">
        <f>IF('ПЛАН НАВЧАЛЬНОГО ПРОЦЕСУ ДЕННА'!AO35&gt;0,IF(ROUND('ПЛАН НАВЧАЛЬНОГО ПРОЦЕСУ ДЕННА'!AO35*$BX$4,0)&gt;0,ROUND('ПЛАН НАВЧАЛЬНОГО ПРОЦЕСУ ДЕННА'!AO35*$BX$4,0)*2,2),0)</f>
        <v>0</v>
      </c>
      <c r="AP35" s="70">
        <f>'ПЛАН НАВЧАЛЬНОГО ПРОЦЕСУ ДЕННА'!AP35</f>
        <v>0</v>
      </c>
      <c r="AQ35" s="375">
        <f>IF('ПЛАН НАВЧАЛЬНОГО ПРОЦЕСУ ДЕННА'!AQ35&gt;0,IF(ROUND('ПЛАН НАВЧАЛЬНОГО ПРОЦЕСУ ДЕННА'!AQ35*$BX$4,0)&gt;0,ROUND('ПЛАН НАВЧАЛЬНОГО ПРОЦЕСУ ДЕННА'!AQ35*$BX$4,0)*2,2),0)</f>
        <v>0</v>
      </c>
      <c r="AR35" s="375">
        <f>IF('ПЛАН НАВЧАЛЬНОГО ПРОЦЕСУ ДЕННА'!AR35&gt;0,IF(ROUND('ПЛАН НАВЧАЛЬНОГО ПРОЦЕСУ ДЕННА'!AR35*$BX$4,0)&gt;0,ROUND('ПЛАН НАВЧАЛЬНОГО ПРОЦЕСУ ДЕННА'!AR35*$BX$4,0)*2,2),0)</f>
        <v>0</v>
      </c>
      <c r="AS35" s="375">
        <f>IF('ПЛАН НАВЧАЛЬНОГО ПРОЦЕСУ ДЕННА'!AS35&gt;0,IF(ROUND('ПЛАН НАВЧАЛЬНОГО ПРОЦЕСУ ДЕННА'!AS35*$BX$4,0)&gt;0,ROUND('ПЛАН НАВЧАЛЬНОГО ПРОЦЕСУ ДЕННА'!AS35*$BX$4,0)*2,2),0)</f>
        <v>0</v>
      </c>
      <c r="AT35" s="70">
        <f>'ПЛАН НАВЧАЛЬНОГО ПРОЦЕСУ ДЕННА'!AT35</f>
        <v>0</v>
      </c>
      <c r="AU35" s="375">
        <f>IF('ПЛАН НАВЧАЛЬНОГО ПРОЦЕСУ ДЕННА'!AU35&gt;0,IF(ROUND('ПЛАН НАВЧАЛЬНОГО ПРОЦЕСУ ДЕННА'!AU35*$BX$4,0)&gt;0,ROUND('ПЛАН НАВЧАЛЬНОГО ПРОЦЕСУ ДЕННА'!AU35*$BX$4,0)*2,2),0)</f>
        <v>0</v>
      </c>
      <c r="AV35" s="375">
        <f>IF('ПЛАН НАВЧАЛЬНОГО ПРОЦЕСУ ДЕННА'!AV35&gt;0,IF(ROUND('ПЛАН НАВЧАЛЬНОГО ПРОЦЕСУ ДЕННА'!AV35*$BX$4,0)&gt;0,ROUND('ПЛАН НАВЧАЛЬНОГО ПРОЦЕСУ ДЕННА'!AV35*$BX$4,0)*2,2),0)</f>
        <v>0</v>
      </c>
      <c r="AW35" s="375">
        <f>IF('ПЛАН НАВЧАЛЬНОГО ПРОЦЕСУ ДЕННА'!AW35&gt;0,IF(ROUND('ПЛАН НАВЧАЛЬНОГО ПРОЦЕСУ ДЕННА'!AW35*$BX$4,0)&gt;0,ROUND('ПЛАН НАВЧАЛЬНОГО ПРОЦЕСУ ДЕННА'!AW35*$BX$4,0)*2,2),0)</f>
        <v>0</v>
      </c>
      <c r="AX35" s="70">
        <f>'ПЛАН НАВЧАЛЬНОГО ПРОЦЕСУ ДЕННА'!AX35</f>
        <v>0</v>
      </c>
      <c r="AY35" s="375">
        <f>IF('ПЛАН НАВЧАЛЬНОГО ПРОЦЕСУ ДЕННА'!AY35&gt;0,IF(ROUND('ПЛАН НАВЧАЛЬНОГО ПРОЦЕСУ ДЕННА'!AY35*$BX$4,0)&gt;0,ROUND('ПЛАН НАВЧАЛЬНОГО ПРОЦЕСУ ДЕННА'!AY35*$BX$4,0)*2,2),0)</f>
        <v>0</v>
      </c>
      <c r="AZ35" s="375">
        <f>IF('ПЛАН НАВЧАЛЬНОГО ПРОЦЕСУ ДЕННА'!AZ35&gt;0,IF(ROUND('ПЛАН НАВЧАЛЬНОГО ПРОЦЕСУ ДЕННА'!AZ35*$BX$4,0)&gt;0,ROUND('ПЛАН НАВЧАЛЬНОГО ПРОЦЕСУ ДЕННА'!AZ35*$BX$4,0)*2,2),0)</f>
        <v>0</v>
      </c>
      <c r="BA35" s="375">
        <f>IF('ПЛАН НАВЧАЛЬНОГО ПРОЦЕСУ ДЕННА'!BA35&gt;0,IF(ROUND('ПЛАН НАВЧАЛЬНОГО ПРОЦЕСУ ДЕННА'!BA35*$BX$4,0)&gt;0,ROUND('ПЛАН НАВЧАЛЬНОГО ПРОЦЕСУ ДЕННА'!BA35*$BX$4,0)*2,2),0)</f>
        <v>0</v>
      </c>
      <c r="BB35" s="70">
        <f>'ПЛАН НАВЧАЛЬНОГО ПРОЦЕСУ ДЕННА'!BB35</f>
        <v>0</v>
      </c>
      <c r="BC35" s="375">
        <f>IF('ПЛАН НАВЧАЛЬНОГО ПРОЦЕСУ ДЕННА'!BC35&gt;0,IF(ROUND('ПЛАН НАВЧАЛЬНОГО ПРОЦЕСУ ДЕННА'!BC35*$BX$4,0)&gt;0,ROUND('ПЛАН НАВЧАЛЬНОГО ПРОЦЕСУ ДЕННА'!BC35*$BX$4,0)*2,2),0)</f>
        <v>0</v>
      </c>
      <c r="BD35" s="375">
        <f>IF('ПЛАН НАВЧАЛЬНОГО ПРОЦЕСУ ДЕННА'!BD35&gt;0,IF(ROUND('ПЛАН НАВЧАЛЬНОГО ПРОЦЕСУ ДЕННА'!BD35*$BX$4,0)&gt;0,ROUND('ПЛАН НАВЧАЛЬНОГО ПРОЦЕСУ ДЕННА'!BD35*$BX$4,0)*2,2),0)</f>
        <v>0</v>
      </c>
      <c r="BE35" s="375">
        <f>IF('ПЛАН НАВЧАЛЬНОГО ПРОЦЕСУ ДЕННА'!BE35&gt;0,IF(ROUND('ПЛАН НАВЧАЛЬНОГО ПРОЦЕСУ ДЕННА'!BE35*$BX$4,0)&gt;0,ROUND('ПЛАН НАВЧАЛЬНОГО ПРОЦЕСУ ДЕННА'!BE35*$BX$4,0)*2,2),0)</f>
        <v>0</v>
      </c>
      <c r="BF35" s="70">
        <f>'ПЛАН НАВЧАЛЬНОГО ПРОЦЕСУ ДЕННА'!BF35</f>
        <v>0</v>
      </c>
      <c r="BG35" s="375">
        <f>IF('ПЛАН НАВЧАЛЬНОГО ПРОЦЕСУ ДЕННА'!BG35&gt;0,IF(ROUND('ПЛАН НАВЧАЛЬНОГО ПРОЦЕСУ ДЕННА'!BG35*$BX$4,0)&gt;0,ROUND('ПЛАН НАВЧАЛЬНОГО ПРОЦЕСУ ДЕННА'!BG35*$BX$4,0)*2,2),0)</f>
        <v>0</v>
      </c>
      <c r="BH35" s="375">
        <f>IF('ПЛАН НАВЧАЛЬНОГО ПРОЦЕСУ ДЕННА'!BH35&gt;0,IF(ROUND('ПЛАН НАВЧАЛЬНОГО ПРОЦЕСУ ДЕННА'!BH35*$BX$4,0)&gt;0,ROUND('ПЛАН НАВЧАЛЬНОГО ПРОЦЕСУ ДЕННА'!BH35*$BX$4,0)*2,2),0)</f>
        <v>0</v>
      </c>
      <c r="BI35" s="375">
        <f>IF('ПЛАН НАВЧАЛЬНОГО ПРОЦЕСУ ДЕННА'!BI35&gt;0,IF(ROUND('ПЛАН НАВЧАЛЬНОГО ПРОЦЕСУ ДЕННА'!BI35*$BX$4,0)&gt;0,ROUND('ПЛАН НАВЧАЛЬНОГО ПРОЦЕСУ ДЕННА'!BI35*$BX$4,0)*2,2),0)</f>
        <v>0</v>
      </c>
      <c r="BJ35" s="70">
        <f>'ПЛАН НАВЧАЛЬНОГО ПРОЦЕСУ ДЕННА'!BJ35</f>
        <v>0</v>
      </c>
      <c r="BK35" s="63">
        <f t="shared" si="1"/>
        <v>0.97037037037037033</v>
      </c>
      <c r="BL35" s="127" t="str">
        <f t="shared" si="2"/>
        <v/>
      </c>
      <c r="BM35" s="14">
        <f t="shared" si="29"/>
        <v>0</v>
      </c>
      <c r="BN35" s="14">
        <f t="shared" si="29"/>
        <v>4.5</v>
      </c>
      <c r="BO35" s="14">
        <f t="shared" si="29"/>
        <v>0</v>
      </c>
      <c r="BP35" s="14">
        <f t="shared" si="29"/>
        <v>0</v>
      </c>
      <c r="BQ35" s="14">
        <f t="shared" si="29"/>
        <v>0</v>
      </c>
      <c r="BR35" s="14">
        <f t="shared" si="29"/>
        <v>0</v>
      </c>
      <c r="BS35" s="14">
        <f t="shared" si="29"/>
        <v>0</v>
      </c>
      <c r="BT35" s="14">
        <f t="shared" si="29"/>
        <v>0</v>
      </c>
      <c r="BU35" s="92">
        <f t="shared" si="38"/>
        <v>4.5</v>
      </c>
      <c r="BX35" s="14">
        <f t="shared" si="30"/>
        <v>0</v>
      </c>
      <c r="BY35" s="14">
        <f t="shared" si="31"/>
        <v>4.5</v>
      </c>
      <c r="BZ35" s="14">
        <f t="shared" si="32"/>
        <v>0</v>
      </c>
      <c r="CA35" s="14">
        <f t="shared" si="33"/>
        <v>0</v>
      </c>
      <c r="CB35" s="14">
        <f t="shared" si="34"/>
        <v>0</v>
      </c>
      <c r="CC35" s="14">
        <f t="shared" si="35"/>
        <v>0</v>
      </c>
      <c r="CD35" s="14">
        <f t="shared" si="36"/>
        <v>0</v>
      </c>
      <c r="CE35" s="14">
        <f t="shared" si="37"/>
        <v>0</v>
      </c>
      <c r="CF35" s="213">
        <f t="shared" si="39"/>
        <v>4.5</v>
      </c>
      <c r="CG35" s="313">
        <f t="shared" si="17"/>
        <v>4.5</v>
      </c>
      <c r="CI35" s="314">
        <f t="shared" si="18"/>
        <v>0</v>
      </c>
      <c r="CJ35" s="314">
        <f t="shared" si="19"/>
        <v>1</v>
      </c>
      <c r="CK35" s="314">
        <f t="shared" si="20"/>
        <v>0</v>
      </c>
      <c r="CL35" s="314">
        <f t="shared" si="21"/>
        <v>0</v>
      </c>
      <c r="CM35" s="314">
        <f t="shared" si="22"/>
        <v>0</v>
      </c>
      <c r="CN35" s="314">
        <f t="shared" si="23"/>
        <v>0</v>
      </c>
      <c r="CO35" s="314">
        <f t="shared" si="24"/>
        <v>0</v>
      </c>
      <c r="CP35" s="314">
        <f t="shared" si="25"/>
        <v>0</v>
      </c>
      <c r="CQ35" s="315">
        <f t="shared" si="40"/>
        <v>1</v>
      </c>
      <c r="CR35" s="314">
        <f t="shared" si="4"/>
        <v>0</v>
      </c>
      <c r="CS35" s="314">
        <f t="shared" si="5"/>
        <v>0</v>
      </c>
      <c r="CT35" s="316">
        <f t="shared" si="6"/>
        <v>0</v>
      </c>
      <c r="CU35" s="314">
        <f t="shared" si="7"/>
        <v>0</v>
      </c>
      <c r="CV35" s="314">
        <f t="shared" si="8"/>
        <v>0</v>
      </c>
      <c r="CW35" s="314">
        <f t="shared" si="9"/>
        <v>0</v>
      </c>
      <c r="CX35" s="314">
        <f t="shared" si="10"/>
        <v>0</v>
      </c>
      <c r="CY35" s="314">
        <f t="shared" si="11"/>
        <v>0</v>
      </c>
      <c r="CZ35" s="317">
        <f t="shared" si="27"/>
        <v>0</v>
      </c>
      <c r="DD35" s="318">
        <f>SUM($AE35:$AG35)+SUM($AI35:$AK35)+SUM($AM35:AO35)+SUM($AQ35:AS35)+SUM($AU35:AW35)+SUM($AY35:BA35)+SUM($BC35:BE35)+SUM($BG35:BI35)</f>
        <v>4</v>
      </c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X35" s="318">
        <f t="shared" si="28"/>
        <v>0</v>
      </c>
      <c r="DY35" s="318">
        <f t="shared" si="28"/>
        <v>0</v>
      </c>
      <c r="DZ35" s="318">
        <f t="shared" si="28"/>
        <v>0</v>
      </c>
      <c r="EA35" s="318">
        <f t="shared" si="28"/>
        <v>0</v>
      </c>
      <c r="EB35" s="318">
        <f t="shared" si="28"/>
        <v>0</v>
      </c>
      <c r="EC35" s="318">
        <f t="shared" si="28"/>
        <v>0</v>
      </c>
      <c r="ED35" s="318">
        <f t="shared" si="28"/>
        <v>0</v>
      </c>
      <c r="EE35" s="318">
        <f t="shared" si="28"/>
        <v>0</v>
      </c>
    </row>
    <row r="36" spans="1:135" s="19" customFormat="1" x14ac:dyDescent="0.25">
      <c r="A36" s="22" t="str">
        <f>'ПЛАН НАВЧАЛЬНОГО ПРОЦЕСУ ДЕННА'!A36</f>
        <v>1.1.22</v>
      </c>
      <c r="B36" s="415" t="str">
        <f>'ПЛАН НАВЧАЛЬНОГО ПРОЦЕСУ ДЕННА'!B36</f>
        <v>Гроші та кредит</v>
      </c>
      <c r="C36" s="416" t="str">
        <f>'ПЛАН НАВЧАЛЬНОГО ПРОЦЕСУ ДЕННА'!C36</f>
        <v>ФБС</v>
      </c>
      <c r="D36" s="308">
        <f>'ПЛАН НАВЧАЛЬНОГО ПРОЦЕСУ ДЕННА'!D36</f>
        <v>3</v>
      </c>
      <c r="E36" s="309">
        <f>'ПЛАН НАВЧАЛЬНОГО ПРОЦЕСУ ДЕННА'!E36</f>
        <v>4</v>
      </c>
      <c r="F36" s="309">
        <f>'ПЛАН НАВЧАЛЬНОГО ПРОЦЕСУ ДЕННА'!F36</f>
        <v>0</v>
      </c>
      <c r="G36" s="310">
        <f>'ПЛАН НАВЧАЛЬНОГО ПРОЦЕСУ ДЕННА'!G36</f>
        <v>0</v>
      </c>
      <c r="H36" s="308">
        <f>'ПЛАН НАВЧАЛЬНОГО ПРОЦЕСУ ДЕННА'!H36</f>
        <v>0</v>
      </c>
      <c r="I36" s="309">
        <f>'ПЛАН НАВЧАЛЬНОГО ПРОЦЕСУ ДЕННА'!I36</f>
        <v>0</v>
      </c>
      <c r="J36" s="309">
        <f>'ПЛАН НАВЧАЛЬНОГО ПРОЦЕСУ ДЕННА'!J36</f>
        <v>0</v>
      </c>
      <c r="K36" s="309">
        <f>'ПЛАН НАВЧАЛЬНОГО ПРОЦЕСУ ДЕННА'!K36</f>
        <v>0</v>
      </c>
      <c r="L36" s="309">
        <f>'ПЛАН НАВЧАЛЬНОГО ПРОЦЕСУ ДЕННА'!L36</f>
        <v>0</v>
      </c>
      <c r="M36" s="309">
        <f>'ПЛАН НАВЧАЛЬНОГО ПРОЦЕСУ ДЕННА'!M36</f>
        <v>0</v>
      </c>
      <c r="N36" s="309">
        <f>'ПЛАН НАВЧАЛЬНОГО ПРОЦЕСУ ДЕННА'!N36</f>
        <v>0</v>
      </c>
      <c r="O36" s="309">
        <f>'ПЛАН НАВЧАЛЬНОГО ПРОЦЕСУ ДЕННА'!O36</f>
        <v>0</v>
      </c>
      <c r="P36" s="274">
        <f>'ПЛАН НАВЧАЛЬНОГО ПРОЦЕСУ ДЕННА'!P36</f>
        <v>0</v>
      </c>
      <c r="Q36" s="274">
        <f>'ПЛАН НАВЧАЛЬНОГО ПРОЦЕСУ ДЕННА'!Q36</f>
        <v>0</v>
      </c>
      <c r="R36" s="419">
        <f>'ПЛАН НАВЧАЛЬНОГО ПРОЦЕСУ ДЕННА'!R36</f>
        <v>0</v>
      </c>
      <c r="S36" s="488">
        <f>'ПЛАН НАВЧАЛЬНОГО ПРОЦЕСУ ДЕННА'!S36</f>
        <v>0</v>
      </c>
      <c r="T36" s="488">
        <f>'ПЛАН НАВЧАЛЬНОГО ПРОЦЕСУ ДЕННА'!T36</f>
        <v>0</v>
      </c>
      <c r="U36" s="488">
        <f>'ПЛАН НАВЧАЛЬНОГО ПРОЦЕСУ ДЕННА'!U36</f>
        <v>0</v>
      </c>
      <c r="V36" s="488">
        <f>'ПЛАН НАВЧАЛЬНОГО ПРОЦЕСУ ДЕННА'!V36</f>
        <v>0</v>
      </c>
      <c r="W36" s="488">
        <f>'ПЛАН НАВЧАЛЬНОГО ПРОЦЕСУ ДЕННА'!W36</f>
        <v>0</v>
      </c>
      <c r="X36" s="488">
        <f>'ПЛАН НАВЧАЛЬНОГО ПРОЦЕСУ ДЕННА'!X36</f>
        <v>0</v>
      </c>
      <c r="Y36" s="311">
        <f>'ПЛАН НАВЧАЛЬНОГО ПРОЦЕСУ ДЕННА'!Y36</f>
        <v>240</v>
      </c>
      <c r="Z36" s="147">
        <f t="shared" si="0"/>
        <v>8</v>
      </c>
      <c r="AA36" s="9">
        <f t="shared" si="13"/>
        <v>4</v>
      </c>
      <c r="AB36" s="9">
        <f t="shared" si="13"/>
        <v>0</v>
      </c>
      <c r="AC36" s="9">
        <f t="shared" si="13"/>
        <v>4</v>
      </c>
      <c r="AD36" s="9">
        <f t="shared" si="14"/>
        <v>232</v>
      </c>
      <c r="AE36" s="375">
        <f>IF('ПЛАН НАВЧАЛЬНОГО ПРОЦЕСУ ДЕННА'!AE36&gt;0,IF(ROUND('ПЛАН НАВЧАЛЬНОГО ПРОЦЕСУ ДЕННА'!AE36*$BX$4,0)&gt;0,ROUND('ПЛАН НАВЧАЛЬНОГО ПРОЦЕСУ ДЕННА'!AE36*$BX$4,0)*2,2),0)</f>
        <v>0</v>
      </c>
      <c r="AF36" s="375">
        <f>IF('ПЛАН НАВЧАЛЬНОГО ПРОЦЕСУ ДЕННА'!AF36&gt;0,IF(ROUND('ПЛАН НАВЧАЛЬНОГО ПРОЦЕСУ ДЕННА'!AF36*$BX$4,0)&gt;0,ROUND('ПЛАН НАВЧАЛЬНОГО ПРОЦЕСУ ДЕННА'!AF36*$BX$4,0)*2,2),0)</f>
        <v>0</v>
      </c>
      <c r="AG36" s="375">
        <f>IF('ПЛАН НАВЧАЛЬНОГО ПРОЦЕСУ ДЕННА'!AG36&gt;0,IF(ROUND('ПЛАН НАВЧАЛЬНОГО ПРОЦЕСУ ДЕННА'!AG36*$BX$4,0)&gt;0,ROUND('ПЛАН НАВЧАЛЬНОГО ПРОЦЕСУ ДЕННА'!AG36*$BX$4,0)*2,2),0)</f>
        <v>0</v>
      </c>
      <c r="AH36" s="70">
        <f>'ПЛАН НАВЧАЛЬНОГО ПРОЦЕСУ ДЕННА'!AH36</f>
        <v>0</v>
      </c>
      <c r="AI36" s="375">
        <f>IF('ПЛАН НАВЧАЛЬНОГО ПРОЦЕСУ ДЕННА'!AI36&gt;0,IF(ROUND('ПЛАН НАВЧАЛЬНОГО ПРОЦЕСУ ДЕННА'!AI36*$BX$4,0)&gt;0,ROUND('ПЛАН НАВЧАЛЬНОГО ПРОЦЕСУ ДЕННА'!AI36*$BX$4,0)*2,2),0)</f>
        <v>0</v>
      </c>
      <c r="AJ36" s="375">
        <f>IF('ПЛАН НАВЧАЛЬНОГО ПРОЦЕСУ ДЕННА'!AJ36&gt;0,IF(ROUND('ПЛАН НАВЧАЛЬНОГО ПРОЦЕСУ ДЕННА'!AJ36*$BX$4,0)&gt;0,ROUND('ПЛАН НАВЧАЛЬНОГО ПРОЦЕСУ ДЕННА'!AJ36*$BX$4,0)*2,2),0)</f>
        <v>0</v>
      </c>
      <c r="AK36" s="375">
        <f>IF('ПЛАН НАВЧАЛЬНОГО ПРОЦЕСУ ДЕННА'!AK36&gt;0,IF(ROUND('ПЛАН НАВЧАЛЬНОГО ПРОЦЕСУ ДЕННА'!AK36*$BX$4,0)&gt;0,ROUND('ПЛАН НАВЧАЛЬНОГО ПРОЦЕСУ ДЕННА'!AK36*$BX$4,0)*2,2),0)</f>
        <v>0</v>
      </c>
      <c r="AL36" s="70">
        <f>'ПЛАН НАВЧАЛЬНОГО ПРОЦЕСУ ДЕННА'!AL36</f>
        <v>0</v>
      </c>
      <c r="AM36" s="375">
        <f>IF('ПЛАН НАВЧАЛЬНОГО ПРОЦЕСУ ДЕННА'!AM36&gt;0,IF(ROUND('ПЛАН НАВЧАЛЬНОГО ПРОЦЕСУ ДЕННА'!AM36*$BX$4,0)&gt;0,ROUND('ПЛАН НАВЧАЛЬНОГО ПРОЦЕСУ ДЕННА'!AM36*$BX$4,0)*2,2),0)</f>
        <v>2</v>
      </c>
      <c r="AN36" s="375">
        <f>IF('ПЛАН НАВЧАЛЬНОГО ПРОЦЕСУ ДЕННА'!AN36&gt;0,IF(ROUND('ПЛАН НАВЧАЛЬНОГО ПРОЦЕСУ ДЕННА'!AN36*$BX$4,0)&gt;0,ROUND('ПЛАН НАВЧАЛЬНОГО ПРОЦЕСУ ДЕННА'!AN36*$BX$4,0)*2,2),0)</f>
        <v>0</v>
      </c>
      <c r="AO36" s="375">
        <f>IF('ПЛАН НАВЧАЛЬНОГО ПРОЦЕСУ ДЕННА'!AO36&gt;0,IF(ROUND('ПЛАН НАВЧАЛЬНОГО ПРОЦЕСУ ДЕННА'!AO36*$BX$4,0)&gt;0,ROUND('ПЛАН НАВЧАЛЬНОГО ПРОЦЕСУ ДЕННА'!AO36*$BX$4,0)*2,2),0)</f>
        <v>2</v>
      </c>
      <c r="AP36" s="70">
        <f>'ПЛАН НАВЧАЛЬНОГО ПРОЦЕСУ ДЕННА'!AP36</f>
        <v>4</v>
      </c>
      <c r="AQ36" s="375">
        <f>IF('ПЛАН НАВЧАЛЬНОГО ПРОЦЕСУ ДЕННА'!AQ36&gt;0,IF(ROUND('ПЛАН НАВЧАЛЬНОГО ПРОЦЕСУ ДЕННА'!AQ36*$BX$4,0)&gt;0,ROUND('ПЛАН НАВЧАЛЬНОГО ПРОЦЕСУ ДЕННА'!AQ36*$BX$4,0)*2,2),0)</f>
        <v>2</v>
      </c>
      <c r="AR36" s="375">
        <f>IF('ПЛАН НАВЧАЛЬНОГО ПРОЦЕСУ ДЕННА'!AR36&gt;0,IF(ROUND('ПЛАН НАВЧАЛЬНОГО ПРОЦЕСУ ДЕННА'!AR36*$BX$4,0)&gt;0,ROUND('ПЛАН НАВЧАЛЬНОГО ПРОЦЕСУ ДЕННА'!AR36*$BX$4,0)*2,2),0)</f>
        <v>0</v>
      </c>
      <c r="AS36" s="375">
        <f>IF('ПЛАН НАВЧАЛЬНОГО ПРОЦЕСУ ДЕННА'!AS36&gt;0,IF(ROUND('ПЛАН НАВЧАЛЬНОГО ПРОЦЕСУ ДЕННА'!AS36*$BX$4,0)&gt;0,ROUND('ПЛАН НАВЧАЛЬНОГО ПРОЦЕСУ ДЕННА'!AS36*$BX$4,0)*2,2),0)</f>
        <v>2</v>
      </c>
      <c r="AT36" s="70">
        <f>'ПЛАН НАВЧАЛЬНОГО ПРОЦЕСУ ДЕННА'!AT36</f>
        <v>4</v>
      </c>
      <c r="AU36" s="375">
        <f>IF('ПЛАН НАВЧАЛЬНОГО ПРОЦЕСУ ДЕННА'!AU36&gt;0,IF(ROUND('ПЛАН НАВЧАЛЬНОГО ПРОЦЕСУ ДЕННА'!AU36*$BX$4,0)&gt;0,ROUND('ПЛАН НАВЧАЛЬНОГО ПРОЦЕСУ ДЕННА'!AU36*$BX$4,0)*2,2),0)</f>
        <v>0</v>
      </c>
      <c r="AV36" s="375">
        <f>IF('ПЛАН НАВЧАЛЬНОГО ПРОЦЕСУ ДЕННА'!AV36&gt;0,IF(ROUND('ПЛАН НАВЧАЛЬНОГО ПРОЦЕСУ ДЕННА'!AV36*$BX$4,0)&gt;0,ROUND('ПЛАН НАВЧАЛЬНОГО ПРОЦЕСУ ДЕННА'!AV36*$BX$4,0)*2,2),0)</f>
        <v>0</v>
      </c>
      <c r="AW36" s="375">
        <f>IF('ПЛАН НАВЧАЛЬНОГО ПРОЦЕСУ ДЕННА'!AW36&gt;0,IF(ROUND('ПЛАН НАВЧАЛЬНОГО ПРОЦЕСУ ДЕННА'!AW36*$BX$4,0)&gt;0,ROUND('ПЛАН НАВЧАЛЬНОГО ПРОЦЕСУ ДЕННА'!AW36*$BX$4,0)*2,2),0)</f>
        <v>0</v>
      </c>
      <c r="AX36" s="70">
        <f>'ПЛАН НАВЧАЛЬНОГО ПРОЦЕСУ ДЕННА'!AX36</f>
        <v>0</v>
      </c>
      <c r="AY36" s="375">
        <f>IF('ПЛАН НАВЧАЛЬНОГО ПРОЦЕСУ ДЕННА'!AY36&gt;0,IF(ROUND('ПЛАН НАВЧАЛЬНОГО ПРОЦЕСУ ДЕННА'!AY36*$BX$4,0)&gt;0,ROUND('ПЛАН НАВЧАЛЬНОГО ПРОЦЕСУ ДЕННА'!AY36*$BX$4,0)*2,2),0)</f>
        <v>0</v>
      </c>
      <c r="AZ36" s="375">
        <f>IF('ПЛАН НАВЧАЛЬНОГО ПРОЦЕСУ ДЕННА'!AZ36&gt;0,IF(ROUND('ПЛАН НАВЧАЛЬНОГО ПРОЦЕСУ ДЕННА'!AZ36*$BX$4,0)&gt;0,ROUND('ПЛАН НАВЧАЛЬНОГО ПРОЦЕСУ ДЕННА'!AZ36*$BX$4,0)*2,2),0)</f>
        <v>0</v>
      </c>
      <c r="BA36" s="375">
        <f>IF('ПЛАН НАВЧАЛЬНОГО ПРОЦЕСУ ДЕННА'!BA36&gt;0,IF(ROUND('ПЛАН НАВЧАЛЬНОГО ПРОЦЕСУ ДЕННА'!BA36*$BX$4,0)&gt;0,ROUND('ПЛАН НАВЧАЛЬНОГО ПРОЦЕСУ ДЕННА'!BA36*$BX$4,0)*2,2),0)</f>
        <v>0</v>
      </c>
      <c r="BB36" s="70">
        <f>'ПЛАН НАВЧАЛЬНОГО ПРОЦЕСУ ДЕННА'!BB36</f>
        <v>0</v>
      </c>
      <c r="BC36" s="375">
        <f>IF('ПЛАН НАВЧАЛЬНОГО ПРОЦЕСУ ДЕННА'!BC36&gt;0,IF(ROUND('ПЛАН НАВЧАЛЬНОГО ПРОЦЕСУ ДЕННА'!BC36*$BX$4,0)&gt;0,ROUND('ПЛАН НАВЧАЛЬНОГО ПРОЦЕСУ ДЕННА'!BC36*$BX$4,0)*2,2),0)</f>
        <v>0</v>
      </c>
      <c r="BD36" s="375">
        <f>IF('ПЛАН НАВЧАЛЬНОГО ПРОЦЕСУ ДЕННА'!BD36&gt;0,IF(ROUND('ПЛАН НАВЧАЛЬНОГО ПРОЦЕСУ ДЕННА'!BD36*$BX$4,0)&gt;0,ROUND('ПЛАН НАВЧАЛЬНОГО ПРОЦЕСУ ДЕННА'!BD36*$BX$4,0)*2,2),0)</f>
        <v>0</v>
      </c>
      <c r="BE36" s="375">
        <f>IF('ПЛАН НАВЧАЛЬНОГО ПРОЦЕСУ ДЕННА'!BE36&gt;0,IF(ROUND('ПЛАН НАВЧАЛЬНОГО ПРОЦЕСУ ДЕННА'!BE36*$BX$4,0)&gt;0,ROUND('ПЛАН НАВЧАЛЬНОГО ПРОЦЕСУ ДЕННА'!BE36*$BX$4,0)*2,2),0)</f>
        <v>0</v>
      </c>
      <c r="BF36" s="70">
        <f>'ПЛАН НАВЧАЛЬНОГО ПРОЦЕСУ ДЕННА'!BF36</f>
        <v>0</v>
      </c>
      <c r="BG36" s="375">
        <f>IF('ПЛАН НАВЧАЛЬНОГО ПРОЦЕСУ ДЕННА'!BG36&gt;0,IF(ROUND('ПЛАН НАВЧАЛЬНОГО ПРОЦЕСУ ДЕННА'!BG36*$BX$4,0)&gt;0,ROUND('ПЛАН НАВЧАЛЬНОГО ПРОЦЕСУ ДЕННА'!BG36*$BX$4,0)*2,2),0)</f>
        <v>0</v>
      </c>
      <c r="BH36" s="375">
        <f>IF('ПЛАН НАВЧАЛЬНОГО ПРОЦЕСУ ДЕННА'!BH36&gt;0,IF(ROUND('ПЛАН НАВЧАЛЬНОГО ПРОЦЕСУ ДЕННА'!BH36*$BX$4,0)&gt;0,ROUND('ПЛАН НАВЧАЛЬНОГО ПРОЦЕСУ ДЕННА'!BH36*$BX$4,0)*2,2),0)</f>
        <v>0</v>
      </c>
      <c r="BI36" s="375">
        <f>IF('ПЛАН НАВЧАЛЬНОГО ПРОЦЕСУ ДЕННА'!BI36&gt;0,IF(ROUND('ПЛАН НАВЧАЛЬНОГО ПРОЦЕСУ ДЕННА'!BI36*$BX$4,0)&gt;0,ROUND('ПЛАН НАВЧАЛЬНОГО ПРОЦЕСУ ДЕННА'!BI36*$BX$4,0)*2,2),0)</f>
        <v>0</v>
      </c>
      <c r="BJ36" s="70">
        <f>'ПЛАН НАВЧАЛЬНОГО ПРОЦЕСУ ДЕННА'!BJ36</f>
        <v>0</v>
      </c>
      <c r="BK36" s="63">
        <f t="shared" si="1"/>
        <v>0.96666666666666667</v>
      </c>
      <c r="BL36" s="127" t="str">
        <f t="shared" si="2"/>
        <v/>
      </c>
      <c r="BM36" s="14">
        <f t="shared" si="29"/>
        <v>0</v>
      </c>
      <c r="BN36" s="14">
        <f t="shared" si="29"/>
        <v>0</v>
      </c>
      <c r="BO36" s="14">
        <f t="shared" si="29"/>
        <v>4</v>
      </c>
      <c r="BP36" s="14">
        <f t="shared" si="29"/>
        <v>4</v>
      </c>
      <c r="BQ36" s="14">
        <f t="shared" si="29"/>
        <v>0</v>
      </c>
      <c r="BR36" s="14">
        <f t="shared" si="29"/>
        <v>0</v>
      </c>
      <c r="BS36" s="14">
        <f t="shared" si="29"/>
        <v>0</v>
      </c>
      <c r="BT36" s="14">
        <f t="shared" si="29"/>
        <v>0</v>
      </c>
      <c r="BU36" s="92">
        <f t="shared" si="38"/>
        <v>8</v>
      </c>
      <c r="BX36" s="14">
        <f t="shared" si="30"/>
        <v>0</v>
      </c>
      <c r="BY36" s="14">
        <f t="shared" si="31"/>
        <v>0</v>
      </c>
      <c r="BZ36" s="14">
        <f t="shared" si="32"/>
        <v>4</v>
      </c>
      <c r="CA36" s="14">
        <f t="shared" si="33"/>
        <v>4</v>
      </c>
      <c r="CB36" s="14">
        <f t="shared" si="34"/>
        <v>0</v>
      </c>
      <c r="CC36" s="14">
        <f t="shared" si="35"/>
        <v>0</v>
      </c>
      <c r="CD36" s="14">
        <f t="shared" si="36"/>
        <v>0</v>
      </c>
      <c r="CE36" s="14">
        <f t="shared" si="37"/>
        <v>0</v>
      </c>
      <c r="CF36" s="213">
        <f t="shared" si="39"/>
        <v>8</v>
      </c>
      <c r="CG36" s="313">
        <f t="shared" si="17"/>
        <v>4</v>
      </c>
      <c r="CI36" s="314">
        <f t="shared" si="18"/>
        <v>0</v>
      </c>
      <c r="CJ36" s="314">
        <f t="shared" si="19"/>
        <v>0</v>
      </c>
      <c r="CK36" s="314">
        <f t="shared" si="20"/>
        <v>1</v>
      </c>
      <c r="CL36" s="314">
        <f t="shared" si="21"/>
        <v>1</v>
      </c>
      <c r="CM36" s="314">
        <f t="shared" si="22"/>
        <v>0</v>
      </c>
      <c r="CN36" s="314">
        <f t="shared" si="23"/>
        <v>0</v>
      </c>
      <c r="CO36" s="314">
        <f t="shared" si="24"/>
        <v>0</v>
      </c>
      <c r="CP36" s="314">
        <f t="shared" si="25"/>
        <v>0</v>
      </c>
      <c r="CQ36" s="315">
        <f t="shared" si="40"/>
        <v>2</v>
      </c>
      <c r="CR36" s="314">
        <f t="shared" si="4"/>
        <v>0</v>
      </c>
      <c r="CS36" s="314">
        <f t="shared" si="5"/>
        <v>0</v>
      </c>
      <c r="CT36" s="316">
        <f t="shared" si="6"/>
        <v>0</v>
      </c>
      <c r="CU36" s="314">
        <f t="shared" si="7"/>
        <v>0</v>
      </c>
      <c r="CV36" s="314">
        <f t="shared" si="8"/>
        <v>0</v>
      </c>
      <c r="CW36" s="314">
        <f t="shared" si="9"/>
        <v>0</v>
      </c>
      <c r="CX36" s="314">
        <f t="shared" si="10"/>
        <v>0</v>
      </c>
      <c r="CY36" s="314">
        <f t="shared" si="11"/>
        <v>0</v>
      </c>
      <c r="CZ36" s="317">
        <f t="shared" si="27"/>
        <v>0</v>
      </c>
      <c r="DD36" s="318">
        <f>SUM($AE36:$AG36)+SUM($AI36:$AK36)+SUM($AM36:AO36)+SUM($AQ36:AS36)+SUM($AU36:AW36)+SUM($AY36:BA36)+SUM($BC36:BE36)+SUM($BG36:BI36)</f>
        <v>8</v>
      </c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X36" s="318">
        <f t="shared" si="28"/>
        <v>0</v>
      </c>
      <c r="DY36" s="318">
        <f t="shared" si="28"/>
        <v>0</v>
      </c>
      <c r="DZ36" s="318">
        <f t="shared" si="28"/>
        <v>0</v>
      </c>
      <c r="EA36" s="318">
        <f t="shared" si="28"/>
        <v>0</v>
      </c>
      <c r="EB36" s="318">
        <f t="shared" si="28"/>
        <v>0</v>
      </c>
      <c r="EC36" s="318">
        <f t="shared" si="28"/>
        <v>0</v>
      </c>
      <c r="ED36" s="318">
        <f t="shared" si="28"/>
        <v>0</v>
      </c>
      <c r="EE36" s="318">
        <f t="shared" si="28"/>
        <v>0</v>
      </c>
    </row>
    <row r="37" spans="1:135" s="19" customFormat="1" x14ac:dyDescent="0.25">
      <c r="A37" s="22" t="str">
        <f>'ПЛАН НАВЧАЛЬНОГО ПРОЦЕСУ ДЕННА'!A37</f>
        <v>1.1.23</v>
      </c>
      <c r="B37" s="415" t="str">
        <f>'ПЛАН НАВЧАЛЬНОГО ПРОЦЕСУ ДЕННА'!B37</f>
        <v>Корпоративні фінанси</v>
      </c>
      <c r="C37" s="416" t="str">
        <f>'ПЛАН НАВЧАЛЬНОГО ПРОЦЕСУ ДЕННА'!C37</f>
        <v>ФБС</v>
      </c>
      <c r="D37" s="308">
        <f>'ПЛАН НАВЧАЛЬНОГО ПРОЦЕСУ ДЕННА'!D37</f>
        <v>4</v>
      </c>
      <c r="E37" s="309">
        <f>'ПЛАН НАВЧАЛЬНОГО ПРОЦЕСУ ДЕННА'!E37</f>
        <v>0</v>
      </c>
      <c r="F37" s="309">
        <f>'ПЛАН НАВЧАЛЬНОГО ПРОЦЕСУ ДЕННА'!F37</f>
        <v>0</v>
      </c>
      <c r="G37" s="310">
        <f>'ПЛАН НАВЧАЛЬНОГО ПРОЦЕСУ ДЕННА'!G37</f>
        <v>0</v>
      </c>
      <c r="H37" s="308">
        <f>'ПЛАН НАВЧАЛЬНОГО ПРОЦЕСУ ДЕННА'!H37</f>
        <v>0</v>
      </c>
      <c r="I37" s="309">
        <f>'ПЛАН НАВЧАЛЬНОГО ПРОЦЕСУ ДЕННА'!I37</f>
        <v>0</v>
      </c>
      <c r="J37" s="309">
        <f>'ПЛАН НАВЧАЛЬНОГО ПРОЦЕСУ ДЕННА'!J37</f>
        <v>0</v>
      </c>
      <c r="K37" s="309">
        <f>'ПЛАН НАВЧАЛЬНОГО ПРОЦЕСУ ДЕННА'!K37</f>
        <v>0</v>
      </c>
      <c r="L37" s="309">
        <f>'ПЛАН НАВЧАЛЬНОГО ПРОЦЕСУ ДЕННА'!L37</f>
        <v>0</v>
      </c>
      <c r="M37" s="309">
        <f>'ПЛАН НАВЧАЛЬНОГО ПРОЦЕСУ ДЕННА'!M37</f>
        <v>0</v>
      </c>
      <c r="N37" s="309">
        <f>'ПЛАН НАВЧАЛЬНОГО ПРОЦЕСУ ДЕННА'!N37</f>
        <v>0</v>
      </c>
      <c r="O37" s="309">
        <f>'ПЛАН НАВЧАЛЬНОГО ПРОЦЕСУ ДЕННА'!O37</f>
        <v>0</v>
      </c>
      <c r="P37" s="274">
        <f>'ПЛАН НАВЧАЛЬНОГО ПРОЦЕСУ ДЕННА'!P37</f>
        <v>0</v>
      </c>
      <c r="Q37" s="274">
        <f>'ПЛАН НАВЧАЛЬНОГО ПРОЦЕСУ ДЕННА'!Q37</f>
        <v>0</v>
      </c>
      <c r="R37" s="419">
        <f>'ПЛАН НАВЧАЛЬНОГО ПРОЦЕСУ ДЕННА'!R37</f>
        <v>0</v>
      </c>
      <c r="S37" s="488">
        <f>'ПЛАН НАВЧАЛЬНОГО ПРОЦЕСУ ДЕННА'!S37</f>
        <v>0</v>
      </c>
      <c r="T37" s="488">
        <f>'ПЛАН НАВЧАЛЬНОГО ПРОЦЕСУ ДЕННА'!T37</f>
        <v>0</v>
      </c>
      <c r="U37" s="488">
        <f>'ПЛАН НАВЧАЛЬНОГО ПРОЦЕСУ ДЕННА'!U37</f>
        <v>0</v>
      </c>
      <c r="V37" s="488">
        <f>'ПЛАН НАВЧАЛЬНОГО ПРОЦЕСУ ДЕННА'!V37</f>
        <v>0</v>
      </c>
      <c r="W37" s="488">
        <f>'ПЛАН НАВЧАЛЬНОГО ПРОЦЕСУ ДЕННА'!W37</f>
        <v>0</v>
      </c>
      <c r="X37" s="488">
        <f>'ПЛАН НАВЧАЛЬНОГО ПРОЦЕСУ ДЕННА'!X37</f>
        <v>0</v>
      </c>
      <c r="Y37" s="311">
        <f>'ПЛАН НАВЧАЛЬНОГО ПРОЦЕСУ ДЕННА'!Y37</f>
        <v>120</v>
      </c>
      <c r="Z37" s="147">
        <f t="shared" si="0"/>
        <v>4</v>
      </c>
      <c r="AA37" s="9">
        <f t="shared" si="13"/>
        <v>2</v>
      </c>
      <c r="AB37" s="9">
        <f t="shared" si="13"/>
        <v>0</v>
      </c>
      <c r="AC37" s="9">
        <f t="shared" si="13"/>
        <v>2</v>
      </c>
      <c r="AD37" s="9">
        <f t="shared" si="14"/>
        <v>116</v>
      </c>
      <c r="AE37" s="375">
        <f>IF('ПЛАН НАВЧАЛЬНОГО ПРОЦЕСУ ДЕННА'!AE37&gt;0,IF(ROUND('ПЛАН НАВЧАЛЬНОГО ПРОЦЕСУ ДЕННА'!AE37*$BX$4,0)&gt;0,ROUND('ПЛАН НАВЧАЛЬНОГО ПРОЦЕСУ ДЕННА'!AE37*$BX$4,0)*2,2),0)</f>
        <v>0</v>
      </c>
      <c r="AF37" s="375">
        <f>IF('ПЛАН НАВЧАЛЬНОГО ПРОЦЕСУ ДЕННА'!AF37&gt;0,IF(ROUND('ПЛАН НАВЧАЛЬНОГО ПРОЦЕСУ ДЕННА'!AF37*$BX$4,0)&gt;0,ROUND('ПЛАН НАВЧАЛЬНОГО ПРОЦЕСУ ДЕННА'!AF37*$BX$4,0)*2,2),0)</f>
        <v>0</v>
      </c>
      <c r="AG37" s="375">
        <f>IF('ПЛАН НАВЧАЛЬНОГО ПРОЦЕСУ ДЕННА'!AG37&gt;0,IF(ROUND('ПЛАН НАВЧАЛЬНОГО ПРОЦЕСУ ДЕННА'!AG37*$BX$4,0)&gt;0,ROUND('ПЛАН НАВЧАЛЬНОГО ПРОЦЕСУ ДЕННА'!AG37*$BX$4,0)*2,2),0)</f>
        <v>0</v>
      </c>
      <c r="AH37" s="70">
        <f>'ПЛАН НАВЧАЛЬНОГО ПРОЦЕСУ ДЕННА'!AH37</f>
        <v>0</v>
      </c>
      <c r="AI37" s="375">
        <f>IF('ПЛАН НАВЧАЛЬНОГО ПРОЦЕСУ ДЕННА'!AI37&gt;0,IF(ROUND('ПЛАН НАВЧАЛЬНОГО ПРОЦЕСУ ДЕННА'!AI37*$BX$4,0)&gt;0,ROUND('ПЛАН НАВЧАЛЬНОГО ПРОЦЕСУ ДЕННА'!AI37*$BX$4,0)*2,2),0)</f>
        <v>0</v>
      </c>
      <c r="AJ37" s="375">
        <f>IF('ПЛАН НАВЧАЛЬНОГО ПРОЦЕСУ ДЕННА'!AJ37&gt;0,IF(ROUND('ПЛАН НАВЧАЛЬНОГО ПРОЦЕСУ ДЕННА'!AJ37*$BX$4,0)&gt;0,ROUND('ПЛАН НАВЧАЛЬНОГО ПРОЦЕСУ ДЕННА'!AJ37*$BX$4,0)*2,2),0)</f>
        <v>0</v>
      </c>
      <c r="AK37" s="375">
        <f>IF('ПЛАН НАВЧАЛЬНОГО ПРОЦЕСУ ДЕННА'!AK37&gt;0,IF(ROUND('ПЛАН НАВЧАЛЬНОГО ПРОЦЕСУ ДЕННА'!AK37*$BX$4,0)&gt;0,ROUND('ПЛАН НАВЧАЛЬНОГО ПРОЦЕСУ ДЕННА'!AK37*$BX$4,0)*2,2),0)</f>
        <v>0</v>
      </c>
      <c r="AL37" s="70">
        <f>'ПЛАН НАВЧАЛЬНОГО ПРОЦЕСУ ДЕННА'!AL37</f>
        <v>0</v>
      </c>
      <c r="AM37" s="375">
        <f>IF('ПЛАН НАВЧАЛЬНОГО ПРОЦЕСУ ДЕННА'!AM37&gt;0,IF(ROUND('ПЛАН НАВЧАЛЬНОГО ПРОЦЕСУ ДЕННА'!AM37*$BX$4,0)&gt;0,ROUND('ПЛАН НАВЧАЛЬНОГО ПРОЦЕСУ ДЕННА'!AM37*$BX$4,0)*2,2),0)</f>
        <v>0</v>
      </c>
      <c r="AN37" s="375">
        <f>IF('ПЛАН НАВЧАЛЬНОГО ПРОЦЕСУ ДЕННА'!AN37&gt;0,IF(ROUND('ПЛАН НАВЧАЛЬНОГО ПРОЦЕСУ ДЕННА'!AN37*$BX$4,0)&gt;0,ROUND('ПЛАН НАВЧАЛЬНОГО ПРОЦЕСУ ДЕННА'!AN37*$BX$4,0)*2,2),0)</f>
        <v>0</v>
      </c>
      <c r="AO37" s="375">
        <f>IF('ПЛАН НАВЧАЛЬНОГО ПРОЦЕСУ ДЕННА'!AO37&gt;0,IF(ROUND('ПЛАН НАВЧАЛЬНОГО ПРОЦЕСУ ДЕННА'!AO37*$BX$4,0)&gt;0,ROUND('ПЛАН НАВЧАЛЬНОГО ПРОЦЕСУ ДЕННА'!AO37*$BX$4,0)*2,2),0)</f>
        <v>0</v>
      </c>
      <c r="AP37" s="70">
        <f>'ПЛАН НАВЧАЛЬНОГО ПРОЦЕСУ ДЕННА'!AP37</f>
        <v>0</v>
      </c>
      <c r="AQ37" s="375">
        <f>IF('ПЛАН НАВЧАЛЬНОГО ПРОЦЕСУ ДЕННА'!AQ37&gt;0,IF(ROUND('ПЛАН НАВЧАЛЬНОГО ПРОЦЕСУ ДЕННА'!AQ37*$BX$4,0)&gt;0,ROUND('ПЛАН НАВЧАЛЬНОГО ПРОЦЕСУ ДЕННА'!AQ37*$BX$4,0)*2,2),0)</f>
        <v>2</v>
      </c>
      <c r="AR37" s="375">
        <f>IF('ПЛАН НАВЧАЛЬНОГО ПРОЦЕСУ ДЕННА'!AR37&gt;0,IF(ROUND('ПЛАН НАВЧАЛЬНОГО ПРОЦЕСУ ДЕННА'!AR37*$BX$4,0)&gt;0,ROUND('ПЛАН НАВЧАЛЬНОГО ПРОЦЕСУ ДЕННА'!AR37*$BX$4,0)*2,2),0)</f>
        <v>0</v>
      </c>
      <c r="AS37" s="375">
        <f>IF('ПЛАН НАВЧАЛЬНОГО ПРОЦЕСУ ДЕННА'!AS37&gt;0,IF(ROUND('ПЛАН НАВЧАЛЬНОГО ПРОЦЕСУ ДЕННА'!AS37*$BX$4,0)&gt;0,ROUND('ПЛАН НАВЧАЛЬНОГО ПРОЦЕСУ ДЕННА'!AS37*$BX$4,0)*2,2),0)</f>
        <v>2</v>
      </c>
      <c r="AT37" s="70">
        <f>'ПЛАН НАВЧАЛЬНОГО ПРОЦЕСУ ДЕННА'!AT37</f>
        <v>4</v>
      </c>
      <c r="AU37" s="375">
        <f>IF('ПЛАН НАВЧАЛЬНОГО ПРОЦЕСУ ДЕННА'!AU37&gt;0,IF(ROUND('ПЛАН НАВЧАЛЬНОГО ПРОЦЕСУ ДЕННА'!AU37*$BX$4,0)&gt;0,ROUND('ПЛАН НАВЧАЛЬНОГО ПРОЦЕСУ ДЕННА'!AU37*$BX$4,0)*2,2),0)</f>
        <v>0</v>
      </c>
      <c r="AV37" s="375">
        <f>IF('ПЛАН НАВЧАЛЬНОГО ПРОЦЕСУ ДЕННА'!AV37&gt;0,IF(ROUND('ПЛАН НАВЧАЛЬНОГО ПРОЦЕСУ ДЕННА'!AV37*$BX$4,0)&gt;0,ROUND('ПЛАН НАВЧАЛЬНОГО ПРОЦЕСУ ДЕННА'!AV37*$BX$4,0)*2,2),0)</f>
        <v>0</v>
      </c>
      <c r="AW37" s="375">
        <f>IF('ПЛАН НАВЧАЛЬНОГО ПРОЦЕСУ ДЕННА'!AW37&gt;0,IF(ROUND('ПЛАН НАВЧАЛЬНОГО ПРОЦЕСУ ДЕННА'!AW37*$BX$4,0)&gt;0,ROUND('ПЛАН НАВЧАЛЬНОГО ПРОЦЕСУ ДЕННА'!AW37*$BX$4,0)*2,2),0)</f>
        <v>0</v>
      </c>
      <c r="AX37" s="70">
        <f>'ПЛАН НАВЧАЛЬНОГО ПРОЦЕСУ ДЕННА'!AX37</f>
        <v>0</v>
      </c>
      <c r="AY37" s="375">
        <f>IF('ПЛАН НАВЧАЛЬНОГО ПРОЦЕСУ ДЕННА'!AY37&gt;0,IF(ROUND('ПЛАН НАВЧАЛЬНОГО ПРОЦЕСУ ДЕННА'!AY37*$BX$4,0)&gt;0,ROUND('ПЛАН НАВЧАЛЬНОГО ПРОЦЕСУ ДЕННА'!AY37*$BX$4,0)*2,2),0)</f>
        <v>0</v>
      </c>
      <c r="AZ37" s="375">
        <f>IF('ПЛАН НАВЧАЛЬНОГО ПРОЦЕСУ ДЕННА'!AZ37&gt;0,IF(ROUND('ПЛАН НАВЧАЛЬНОГО ПРОЦЕСУ ДЕННА'!AZ37*$BX$4,0)&gt;0,ROUND('ПЛАН НАВЧАЛЬНОГО ПРОЦЕСУ ДЕННА'!AZ37*$BX$4,0)*2,2),0)</f>
        <v>0</v>
      </c>
      <c r="BA37" s="375">
        <f>IF('ПЛАН НАВЧАЛЬНОГО ПРОЦЕСУ ДЕННА'!BA37&gt;0,IF(ROUND('ПЛАН НАВЧАЛЬНОГО ПРОЦЕСУ ДЕННА'!BA37*$BX$4,0)&gt;0,ROUND('ПЛАН НАВЧАЛЬНОГО ПРОЦЕСУ ДЕННА'!BA37*$BX$4,0)*2,2),0)</f>
        <v>0</v>
      </c>
      <c r="BB37" s="70">
        <f>'ПЛАН НАВЧАЛЬНОГО ПРОЦЕСУ ДЕННА'!BB37</f>
        <v>0</v>
      </c>
      <c r="BC37" s="375">
        <f>IF('ПЛАН НАВЧАЛЬНОГО ПРОЦЕСУ ДЕННА'!BC37&gt;0,IF(ROUND('ПЛАН НАВЧАЛЬНОГО ПРОЦЕСУ ДЕННА'!BC37*$BX$4,0)&gt;0,ROUND('ПЛАН НАВЧАЛЬНОГО ПРОЦЕСУ ДЕННА'!BC37*$BX$4,0)*2,2),0)</f>
        <v>0</v>
      </c>
      <c r="BD37" s="375">
        <f>IF('ПЛАН НАВЧАЛЬНОГО ПРОЦЕСУ ДЕННА'!BD37&gt;0,IF(ROUND('ПЛАН НАВЧАЛЬНОГО ПРОЦЕСУ ДЕННА'!BD37*$BX$4,0)&gt;0,ROUND('ПЛАН НАВЧАЛЬНОГО ПРОЦЕСУ ДЕННА'!BD37*$BX$4,0)*2,2),0)</f>
        <v>0</v>
      </c>
      <c r="BE37" s="375">
        <f>IF('ПЛАН НАВЧАЛЬНОГО ПРОЦЕСУ ДЕННА'!BE37&gt;0,IF(ROUND('ПЛАН НАВЧАЛЬНОГО ПРОЦЕСУ ДЕННА'!BE37*$BX$4,0)&gt;0,ROUND('ПЛАН НАВЧАЛЬНОГО ПРОЦЕСУ ДЕННА'!BE37*$BX$4,0)*2,2),0)</f>
        <v>0</v>
      </c>
      <c r="BF37" s="70">
        <f>'ПЛАН НАВЧАЛЬНОГО ПРОЦЕСУ ДЕННА'!BF37</f>
        <v>0</v>
      </c>
      <c r="BG37" s="375">
        <f>IF('ПЛАН НАВЧАЛЬНОГО ПРОЦЕСУ ДЕННА'!BG37&gt;0,IF(ROUND('ПЛАН НАВЧАЛЬНОГО ПРОЦЕСУ ДЕННА'!BG37*$BX$4,0)&gt;0,ROUND('ПЛАН НАВЧАЛЬНОГО ПРОЦЕСУ ДЕННА'!BG37*$BX$4,0)*2,2),0)</f>
        <v>0</v>
      </c>
      <c r="BH37" s="375">
        <f>IF('ПЛАН НАВЧАЛЬНОГО ПРОЦЕСУ ДЕННА'!BH37&gt;0,IF(ROUND('ПЛАН НАВЧАЛЬНОГО ПРОЦЕСУ ДЕННА'!BH37*$BX$4,0)&gt;0,ROUND('ПЛАН НАВЧАЛЬНОГО ПРОЦЕСУ ДЕННА'!BH37*$BX$4,0)*2,2),0)</f>
        <v>0</v>
      </c>
      <c r="BI37" s="375">
        <f>IF('ПЛАН НАВЧАЛЬНОГО ПРОЦЕСУ ДЕННА'!BI37&gt;0,IF(ROUND('ПЛАН НАВЧАЛЬНОГО ПРОЦЕСУ ДЕННА'!BI37*$BX$4,0)&gt;0,ROUND('ПЛАН НАВЧАЛЬНОГО ПРОЦЕСУ ДЕННА'!BI37*$BX$4,0)*2,2),0)</f>
        <v>0</v>
      </c>
      <c r="BJ37" s="70">
        <f>'ПЛАН НАВЧАЛЬНОГО ПРОЦЕСУ ДЕННА'!BJ37</f>
        <v>0</v>
      </c>
      <c r="BK37" s="63">
        <f t="shared" si="1"/>
        <v>0.96666666666666667</v>
      </c>
      <c r="BL37" s="127" t="str">
        <f t="shared" si="2"/>
        <v/>
      </c>
      <c r="BM37" s="14">
        <f t="shared" si="29"/>
        <v>0</v>
      </c>
      <c r="BN37" s="14">
        <f t="shared" si="29"/>
        <v>0</v>
      </c>
      <c r="BO37" s="14">
        <f t="shared" si="29"/>
        <v>0</v>
      </c>
      <c r="BP37" s="14">
        <f t="shared" si="29"/>
        <v>4</v>
      </c>
      <c r="BQ37" s="14">
        <f t="shared" si="29"/>
        <v>0</v>
      </c>
      <c r="BR37" s="14">
        <f t="shared" si="29"/>
        <v>0</v>
      </c>
      <c r="BS37" s="14">
        <f t="shared" si="29"/>
        <v>0</v>
      </c>
      <c r="BT37" s="14">
        <f t="shared" si="29"/>
        <v>0</v>
      </c>
      <c r="BU37" s="92">
        <f t="shared" si="38"/>
        <v>4</v>
      </c>
      <c r="BX37" s="14">
        <f t="shared" si="30"/>
        <v>0</v>
      </c>
      <c r="BY37" s="14">
        <f t="shared" si="31"/>
        <v>0</v>
      </c>
      <c r="BZ37" s="14">
        <f t="shared" si="32"/>
        <v>0</v>
      </c>
      <c r="CA37" s="14">
        <f t="shared" si="33"/>
        <v>4</v>
      </c>
      <c r="CB37" s="14">
        <f t="shared" si="34"/>
        <v>0</v>
      </c>
      <c r="CC37" s="14">
        <f t="shared" si="35"/>
        <v>0</v>
      </c>
      <c r="CD37" s="14">
        <f t="shared" si="36"/>
        <v>0</v>
      </c>
      <c r="CE37" s="14">
        <f t="shared" si="37"/>
        <v>0</v>
      </c>
      <c r="CF37" s="213">
        <f t="shared" si="39"/>
        <v>4</v>
      </c>
      <c r="CG37" s="313">
        <f t="shared" si="17"/>
        <v>4</v>
      </c>
      <c r="CI37" s="314">
        <f t="shared" si="18"/>
        <v>0</v>
      </c>
      <c r="CJ37" s="314">
        <f t="shared" si="19"/>
        <v>0</v>
      </c>
      <c r="CK37" s="314">
        <f t="shared" si="20"/>
        <v>0</v>
      </c>
      <c r="CL37" s="314">
        <f t="shared" si="21"/>
        <v>1</v>
      </c>
      <c r="CM37" s="314">
        <f t="shared" si="22"/>
        <v>0</v>
      </c>
      <c r="CN37" s="314">
        <f t="shared" si="23"/>
        <v>0</v>
      </c>
      <c r="CO37" s="314">
        <f t="shared" si="24"/>
        <v>0</v>
      </c>
      <c r="CP37" s="314">
        <f t="shared" si="25"/>
        <v>0</v>
      </c>
      <c r="CQ37" s="315">
        <f t="shared" si="40"/>
        <v>1</v>
      </c>
      <c r="CR37" s="314">
        <f t="shared" si="4"/>
        <v>0</v>
      </c>
      <c r="CS37" s="314">
        <f t="shared" si="5"/>
        <v>0</v>
      </c>
      <c r="CT37" s="316">
        <f t="shared" si="6"/>
        <v>0</v>
      </c>
      <c r="CU37" s="314">
        <f t="shared" si="7"/>
        <v>0</v>
      </c>
      <c r="CV37" s="314">
        <f t="shared" si="8"/>
        <v>0</v>
      </c>
      <c r="CW37" s="314">
        <f t="shared" si="9"/>
        <v>0</v>
      </c>
      <c r="CX37" s="314">
        <f t="shared" si="10"/>
        <v>0</v>
      </c>
      <c r="CY37" s="314">
        <f t="shared" si="11"/>
        <v>0</v>
      </c>
      <c r="CZ37" s="317">
        <f t="shared" si="27"/>
        <v>0</v>
      </c>
      <c r="DD37" s="318">
        <f>SUM($AE37:$AG37)+SUM($AI37:$AK37)+SUM($AM37:AO37)+SUM($AQ37:AS37)+SUM($AU37:AW37)+SUM($AY37:BA37)+SUM($BC37:BE37)+SUM($BG37:BI37)</f>
        <v>4</v>
      </c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X37" s="318">
        <f t="shared" si="28"/>
        <v>0</v>
      </c>
      <c r="DY37" s="318">
        <f t="shared" si="28"/>
        <v>0</v>
      </c>
      <c r="DZ37" s="318">
        <f t="shared" si="28"/>
        <v>0</v>
      </c>
      <c r="EA37" s="318">
        <f t="shared" si="28"/>
        <v>0</v>
      </c>
      <c r="EB37" s="318">
        <f t="shared" si="28"/>
        <v>0</v>
      </c>
      <c r="EC37" s="318">
        <f t="shared" si="28"/>
        <v>0</v>
      </c>
      <c r="ED37" s="318">
        <f t="shared" si="28"/>
        <v>0</v>
      </c>
      <c r="EE37" s="318">
        <f t="shared" si="28"/>
        <v>0</v>
      </c>
    </row>
    <row r="38" spans="1:135" s="19" customFormat="1" x14ac:dyDescent="0.25">
      <c r="A38" s="22" t="str">
        <f>'ПЛАН НАВЧАЛЬНОГО ПРОЦЕСУ ДЕННА'!A38</f>
        <v>1.1.24</v>
      </c>
      <c r="B38" s="415" t="str">
        <f>'ПЛАН НАВЧАЛЬНОГО ПРОЦЕСУ ДЕННА'!B38</f>
        <v>Макроекономіка</v>
      </c>
      <c r="C38" s="416" t="str">
        <f>'ПЛАН НАВЧАЛЬНОГО ПРОЦЕСУ ДЕННА'!C38</f>
        <v>ЕП</v>
      </c>
      <c r="D38" s="308">
        <f>'ПЛАН НАВЧАЛЬНОГО ПРОЦЕСУ ДЕННА'!D38</f>
        <v>1</v>
      </c>
      <c r="E38" s="309">
        <f>'ПЛАН НАВЧАЛЬНОГО ПРОЦЕСУ ДЕННА'!E38</f>
        <v>0</v>
      </c>
      <c r="F38" s="309">
        <f>'ПЛАН НАВЧАЛЬНОГО ПРОЦЕСУ ДЕННА'!F38</f>
        <v>0</v>
      </c>
      <c r="G38" s="310">
        <f>'ПЛАН НАВЧАЛЬНОГО ПРОЦЕСУ ДЕННА'!G38</f>
        <v>0</v>
      </c>
      <c r="H38" s="308">
        <f>'ПЛАН НАВЧАЛЬНОГО ПРОЦЕСУ ДЕННА'!H38</f>
        <v>0</v>
      </c>
      <c r="I38" s="309">
        <f>'ПЛАН НАВЧАЛЬНОГО ПРОЦЕСУ ДЕННА'!I38</f>
        <v>0</v>
      </c>
      <c r="J38" s="309">
        <f>'ПЛАН НАВЧАЛЬНОГО ПРОЦЕСУ ДЕННА'!J38</f>
        <v>0</v>
      </c>
      <c r="K38" s="309">
        <f>'ПЛАН НАВЧАЛЬНОГО ПРОЦЕСУ ДЕННА'!K38</f>
        <v>0</v>
      </c>
      <c r="L38" s="309">
        <f>'ПЛАН НАВЧАЛЬНОГО ПРОЦЕСУ ДЕННА'!L38</f>
        <v>0</v>
      </c>
      <c r="M38" s="309">
        <f>'ПЛАН НАВЧАЛЬНОГО ПРОЦЕСУ ДЕННА'!M38</f>
        <v>0</v>
      </c>
      <c r="N38" s="309">
        <f>'ПЛАН НАВЧАЛЬНОГО ПРОЦЕСУ ДЕННА'!N38</f>
        <v>0</v>
      </c>
      <c r="O38" s="309">
        <f>'ПЛАН НАВЧАЛЬНОГО ПРОЦЕСУ ДЕННА'!O38</f>
        <v>0</v>
      </c>
      <c r="P38" s="274">
        <f>'ПЛАН НАВЧАЛЬНОГО ПРОЦЕСУ ДЕННА'!P38</f>
        <v>0</v>
      </c>
      <c r="Q38" s="274">
        <f>'ПЛАН НАВЧАЛЬНОГО ПРОЦЕСУ ДЕННА'!Q38</f>
        <v>0</v>
      </c>
      <c r="R38" s="419">
        <f>'ПЛАН НАВЧАЛЬНОГО ПРОЦЕСУ ДЕННА'!R38</f>
        <v>0</v>
      </c>
      <c r="S38" s="488">
        <f>'ПЛАН НАВЧАЛЬНОГО ПРОЦЕСУ ДЕННА'!S38</f>
        <v>0</v>
      </c>
      <c r="T38" s="488">
        <f>'ПЛАН НАВЧАЛЬНОГО ПРОЦЕСУ ДЕННА'!T38</f>
        <v>0</v>
      </c>
      <c r="U38" s="488">
        <f>'ПЛАН НАВЧАЛЬНОГО ПРОЦЕСУ ДЕННА'!U38</f>
        <v>0</v>
      </c>
      <c r="V38" s="488">
        <f>'ПЛАН НАВЧАЛЬНОГО ПРОЦЕСУ ДЕННА'!V38</f>
        <v>0</v>
      </c>
      <c r="W38" s="488">
        <f>'ПЛАН НАВЧАЛЬНОГО ПРОЦЕСУ ДЕННА'!W38</f>
        <v>0</v>
      </c>
      <c r="X38" s="488">
        <f>'ПЛАН НАВЧАЛЬНОГО ПРОЦЕСУ ДЕННА'!X38</f>
        <v>0</v>
      </c>
      <c r="Y38" s="311">
        <f>'ПЛАН НАВЧАЛЬНОГО ПРОЦЕСУ ДЕННА'!Y38</f>
        <v>105</v>
      </c>
      <c r="Z38" s="147">
        <f t="shared" si="0"/>
        <v>3.5</v>
      </c>
      <c r="AA38" s="9">
        <f t="shared" si="13"/>
        <v>2</v>
      </c>
      <c r="AB38" s="9">
        <f t="shared" si="13"/>
        <v>0</v>
      </c>
      <c r="AC38" s="9">
        <f t="shared" si="13"/>
        <v>2</v>
      </c>
      <c r="AD38" s="9">
        <f t="shared" si="14"/>
        <v>101</v>
      </c>
      <c r="AE38" s="375">
        <f>IF('ПЛАН НАВЧАЛЬНОГО ПРОЦЕСУ ДЕННА'!AE38&gt;0,IF(ROUND('ПЛАН НАВЧАЛЬНОГО ПРОЦЕСУ ДЕННА'!AE38*$BX$4,0)&gt;0,ROUND('ПЛАН НАВЧАЛЬНОГО ПРОЦЕСУ ДЕННА'!AE38*$BX$4,0)*2,2),0)</f>
        <v>2</v>
      </c>
      <c r="AF38" s="375">
        <f>IF('ПЛАН НАВЧАЛЬНОГО ПРОЦЕСУ ДЕННА'!AF38&gt;0,IF(ROUND('ПЛАН НАВЧАЛЬНОГО ПРОЦЕСУ ДЕННА'!AF38*$BX$4,0)&gt;0,ROUND('ПЛАН НАВЧАЛЬНОГО ПРОЦЕСУ ДЕННА'!AF38*$BX$4,0)*2,2),0)</f>
        <v>0</v>
      </c>
      <c r="AG38" s="375">
        <f>IF('ПЛАН НАВЧАЛЬНОГО ПРОЦЕСУ ДЕННА'!AG38&gt;0,IF(ROUND('ПЛАН НАВЧАЛЬНОГО ПРОЦЕСУ ДЕННА'!AG38*$BX$4,0)&gt;0,ROUND('ПЛАН НАВЧАЛЬНОГО ПРОЦЕСУ ДЕННА'!AG38*$BX$4,0)*2,2),0)</f>
        <v>2</v>
      </c>
      <c r="AH38" s="70">
        <f>'ПЛАН НАВЧАЛЬНОГО ПРОЦЕСУ ДЕННА'!AH38</f>
        <v>3.5</v>
      </c>
      <c r="AI38" s="375">
        <f>IF('ПЛАН НАВЧАЛЬНОГО ПРОЦЕСУ ДЕННА'!AI38&gt;0,IF(ROUND('ПЛАН НАВЧАЛЬНОГО ПРОЦЕСУ ДЕННА'!AI38*$BX$4,0)&gt;0,ROUND('ПЛАН НАВЧАЛЬНОГО ПРОЦЕСУ ДЕННА'!AI38*$BX$4,0)*2,2),0)</f>
        <v>0</v>
      </c>
      <c r="AJ38" s="375">
        <f>IF('ПЛАН НАВЧАЛЬНОГО ПРОЦЕСУ ДЕННА'!AJ38&gt;0,IF(ROUND('ПЛАН НАВЧАЛЬНОГО ПРОЦЕСУ ДЕННА'!AJ38*$BX$4,0)&gt;0,ROUND('ПЛАН НАВЧАЛЬНОГО ПРОЦЕСУ ДЕННА'!AJ38*$BX$4,0)*2,2),0)</f>
        <v>0</v>
      </c>
      <c r="AK38" s="375">
        <f>IF('ПЛАН НАВЧАЛЬНОГО ПРОЦЕСУ ДЕННА'!AK38&gt;0,IF(ROUND('ПЛАН НАВЧАЛЬНОГО ПРОЦЕСУ ДЕННА'!AK38*$BX$4,0)&gt;0,ROUND('ПЛАН НАВЧАЛЬНОГО ПРОЦЕСУ ДЕННА'!AK38*$BX$4,0)*2,2),0)</f>
        <v>0</v>
      </c>
      <c r="AL38" s="70">
        <f>'ПЛАН НАВЧАЛЬНОГО ПРОЦЕСУ ДЕННА'!AL38</f>
        <v>0</v>
      </c>
      <c r="AM38" s="375">
        <f>IF('ПЛАН НАВЧАЛЬНОГО ПРОЦЕСУ ДЕННА'!AM38&gt;0,IF(ROUND('ПЛАН НАВЧАЛЬНОГО ПРОЦЕСУ ДЕННА'!AM38*$BX$4,0)&gt;0,ROUND('ПЛАН НАВЧАЛЬНОГО ПРОЦЕСУ ДЕННА'!AM38*$BX$4,0)*2,2),0)</f>
        <v>0</v>
      </c>
      <c r="AN38" s="375">
        <f>IF('ПЛАН НАВЧАЛЬНОГО ПРОЦЕСУ ДЕННА'!AN38&gt;0,IF(ROUND('ПЛАН НАВЧАЛЬНОГО ПРОЦЕСУ ДЕННА'!AN38*$BX$4,0)&gt;0,ROUND('ПЛАН НАВЧАЛЬНОГО ПРОЦЕСУ ДЕННА'!AN38*$BX$4,0)*2,2),0)</f>
        <v>0</v>
      </c>
      <c r="AO38" s="375">
        <f>IF('ПЛАН НАВЧАЛЬНОГО ПРОЦЕСУ ДЕННА'!AO38&gt;0,IF(ROUND('ПЛАН НАВЧАЛЬНОГО ПРОЦЕСУ ДЕННА'!AO38*$BX$4,0)&gt;0,ROUND('ПЛАН НАВЧАЛЬНОГО ПРОЦЕСУ ДЕННА'!AO38*$BX$4,0)*2,2),0)</f>
        <v>0</v>
      </c>
      <c r="AP38" s="70">
        <f>'ПЛАН НАВЧАЛЬНОГО ПРОЦЕСУ ДЕННА'!AP38</f>
        <v>0</v>
      </c>
      <c r="AQ38" s="375">
        <f>IF('ПЛАН НАВЧАЛЬНОГО ПРОЦЕСУ ДЕННА'!AQ38&gt;0,IF(ROUND('ПЛАН НАВЧАЛЬНОГО ПРОЦЕСУ ДЕННА'!AQ38*$BX$4,0)&gt;0,ROUND('ПЛАН НАВЧАЛЬНОГО ПРОЦЕСУ ДЕННА'!AQ38*$BX$4,0)*2,2),0)</f>
        <v>0</v>
      </c>
      <c r="AR38" s="375">
        <f>IF('ПЛАН НАВЧАЛЬНОГО ПРОЦЕСУ ДЕННА'!AR38&gt;0,IF(ROUND('ПЛАН НАВЧАЛЬНОГО ПРОЦЕСУ ДЕННА'!AR38*$BX$4,0)&gt;0,ROUND('ПЛАН НАВЧАЛЬНОГО ПРОЦЕСУ ДЕННА'!AR38*$BX$4,0)*2,2),0)</f>
        <v>0</v>
      </c>
      <c r="AS38" s="375">
        <f>IF('ПЛАН НАВЧАЛЬНОГО ПРОЦЕСУ ДЕННА'!AS38&gt;0,IF(ROUND('ПЛАН НАВЧАЛЬНОГО ПРОЦЕСУ ДЕННА'!AS38*$BX$4,0)&gt;0,ROUND('ПЛАН НАВЧАЛЬНОГО ПРОЦЕСУ ДЕННА'!AS38*$BX$4,0)*2,2),0)</f>
        <v>0</v>
      </c>
      <c r="AT38" s="70">
        <f>'ПЛАН НАВЧАЛЬНОГО ПРОЦЕСУ ДЕННА'!AT38</f>
        <v>0</v>
      </c>
      <c r="AU38" s="375">
        <f>IF('ПЛАН НАВЧАЛЬНОГО ПРОЦЕСУ ДЕННА'!AU38&gt;0,IF(ROUND('ПЛАН НАВЧАЛЬНОГО ПРОЦЕСУ ДЕННА'!AU38*$BX$4,0)&gt;0,ROUND('ПЛАН НАВЧАЛЬНОГО ПРОЦЕСУ ДЕННА'!AU38*$BX$4,0)*2,2),0)</f>
        <v>0</v>
      </c>
      <c r="AV38" s="375">
        <f>IF('ПЛАН НАВЧАЛЬНОГО ПРОЦЕСУ ДЕННА'!AV38&gt;0,IF(ROUND('ПЛАН НАВЧАЛЬНОГО ПРОЦЕСУ ДЕННА'!AV38*$BX$4,0)&gt;0,ROUND('ПЛАН НАВЧАЛЬНОГО ПРОЦЕСУ ДЕННА'!AV38*$BX$4,0)*2,2),0)</f>
        <v>0</v>
      </c>
      <c r="AW38" s="375">
        <f>IF('ПЛАН НАВЧАЛЬНОГО ПРОЦЕСУ ДЕННА'!AW38&gt;0,IF(ROUND('ПЛАН НАВЧАЛЬНОГО ПРОЦЕСУ ДЕННА'!AW38*$BX$4,0)&gt;0,ROUND('ПЛАН НАВЧАЛЬНОГО ПРОЦЕСУ ДЕННА'!AW38*$BX$4,0)*2,2),0)</f>
        <v>0</v>
      </c>
      <c r="AX38" s="70">
        <f>'ПЛАН НАВЧАЛЬНОГО ПРОЦЕСУ ДЕННА'!AX38</f>
        <v>0</v>
      </c>
      <c r="AY38" s="375">
        <f>IF('ПЛАН НАВЧАЛЬНОГО ПРОЦЕСУ ДЕННА'!AY38&gt;0,IF(ROUND('ПЛАН НАВЧАЛЬНОГО ПРОЦЕСУ ДЕННА'!AY38*$BX$4,0)&gt;0,ROUND('ПЛАН НАВЧАЛЬНОГО ПРОЦЕСУ ДЕННА'!AY38*$BX$4,0)*2,2),0)</f>
        <v>0</v>
      </c>
      <c r="AZ38" s="375">
        <f>IF('ПЛАН НАВЧАЛЬНОГО ПРОЦЕСУ ДЕННА'!AZ38&gt;0,IF(ROUND('ПЛАН НАВЧАЛЬНОГО ПРОЦЕСУ ДЕННА'!AZ38*$BX$4,0)&gt;0,ROUND('ПЛАН НАВЧАЛЬНОГО ПРОЦЕСУ ДЕННА'!AZ38*$BX$4,0)*2,2),0)</f>
        <v>0</v>
      </c>
      <c r="BA38" s="375">
        <f>IF('ПЛАН НАВЧАЛЬНОГО ПРОЦЕСУ ДЕННА'!BA38&gt;0,IF(ROUND('ПЛАН НАВЧАЛЬНОГО ПРОЦЕСУ ДЕННА'!BA38*$BX$4,0)&gt;0,ROUND('ПЛАН НАВЧАЛЬНОГО ПРОЦЕСУ ДЕННА'!BA38*$BX$4,0)*2,2),0)</f>
        <v>0</v>
      </c>
      <c r="BB38" s="70">
        <f>'ПЛАН НАВЧАЛЬНОГО ПРОЦЕСУ ДЕННА'!BB38</f>
        <v>0</v>
      </c>
      <c r="BC38" s="375">
        <f>IF('ПЛАН НАВЧАЛЬНОГО ПРОЦЕСУ ДЕННА'!BC38&gt;0,IF(ROUND('ПЛАН НАВЧАЛЬНОГО ПРОЦЕСУ ДЕННА'!BC38*$BX$4,0)&gt;0,ROUND('ПЛАН НАВЧАЛЬНОГО ПРОЦЕСУ ДЕННА'!BC38*$BX$4,0)*2,2),0)</f>
        <v>0</v>
      </c>
      <c r="BD38" s="375">
        <f>IF('ПЛАН НАВЧАЛЬНОГО ПРОЦЕСУ ДЕННА'!BD38&gt;0,IF(ROUND('ПЛАН НАВЧАЛЬНОГО ПРОЦЕСУ ДЕННА'!BD38*$BX$4,0)&gt;0,ROUND('ПЛАН НАВЧАЛЬНОГО ПРОЦЕСУ ДЕННА'!BD38*$BX$4,0)*2,2),0)</f>
        <v>0</v>
      </c>
      <c r="BE38" s="375">
        <f>IF('ПЛАН НАВЧАЛЬНОГО ПРОЦЕСУ ДЕННА'!BE38&gt;0,IF(ROUND('ПЛАН НАВЧАЛЬНОГО ПРОЦЕСУ ДЕННА'!BE38*$BX$4,0)&gt;0,ROUND('ПЛАН НАВЧАЛЬНОГО ПРОЦЕСУ ДЕННА'!BE38*$BX$4,0)*2,2),0)</f>
        <v>0</v>
      </c>
      <c r="BF38" s="70">
        <f>'ПЛАН НАВЧАЛЬНОГО ПРОЦЕСУ ДЕННА'!BF38</f>
        <v>0</v>
      </c>
      <c r="BG38" s="375">
        <f>IF('ПЛАН НАВЧАЛЬНОГО ПРОЦЕСУ ДЕННА'!BG38&gt;0,IF(ROUND('ПЛАН НАВЧАЛЬНОГО ПРОЦЕСУ ДЕННА'!BG38*$BX$4,0)&gt;0,ROUND('ПЛАН НАВЧАЛЬНОГО ПРОЦЕСУ ДЕННА'!BG38*$BX$4,0)*2,2),0)</f>
        <v>0</v>
      </c>
      <c r="BH38" s="375">
        <f>IF('ПЛАН НАВЧАЛЬНОГО ПРОЦЕСУ ДЕННА'!BH38&gt;0,IF(ROUND('ПЛАН НАВЧАЛЬНОГО ПРОЦЕСУ ДЕННА'!BH38*$BX$4,0)&gt;0,ROUND('ПЛАН НАВЧАЛЬНОГО ПРОЦЕСУ ДЕННА'!BH38*$BX$4,0)*2,2),0)</f>
        <v>0</v>
      </c>
      <c r="BI38" s="375">
        <f>IF('ПЛАН НАВЧАЛЬНОГО ПРОЦЕСУ ДЕННА'!BI38&gt;0,IF(ROUND('ПЛАН НАВЧАЛЬНОГО ПРОЦЕСУ ДЕННА'!BI38*$BX$4,0)&gt;0,ROUND('ПЛАН НАВЧАЛЬНОГО ПРОЦЕСУ ДЕННА'!BI38*$BX$4,0)*2,2),0)</f>
        <v>0</v>
      </c>
      <c r="BJ38" s="70">
        <f>'ПЛАН НАВЧАЛЬНОГО ПРОЦЕСУ ДЕННА'!BJ38</f>
        <v>0</v>
      </c>
      <c r="BK38" s="63">
        <f t="shared" si="1"/>
        <v>0.96190476190476193</v>
      </c>
      <c r="BL38" s="127" t="str">
        <f t="shared" si="2"/>
        <v/>
      </c>
      <c r="BM38" s="14">
        <f t="shared" si="29"/>
        <v>3.5</v>
      </c>
      <c r="BN38" s="14">
        <f t="shared" si="29"/>
        <v>0</v>
      </c>
      <c r="BO38" s="14">
        <f t="shared" si="29"/>
        <v>0</v>
      </c>
      <c r="BP38" s="14">
        <f t="shared" si="29"/>
        <v>0</v>
      </c>
      <c r="BQ38" s="14">
        <f t="shared" si="29"/>
        <v>0</v>
      </c>
      <c r="BR38" s="14">
        <f t="shared" si="29"/>
        <v>0</v>
      </c>
      <c r="BS38" s="14">
        <f t="shared" si="29"/>
        <v>0</v>
      </c>
      <c r="BT38" s="14">
        <f t="shared" si="29"/>
        <v>0</v>
      </c>
      <c r="BU38" s="92">
        <f t="shared" si="15"/>
        <v>3.5</v>
      </c>
      <c r="BX38" s="14">
        <f t="shared" si="30"/>
        <v>3.5</v>
      </c>
      <c r="BY38" s="14">
        <f t="shared" si="31"/>
        <v>0</v>
      </c>
      <c r="BZ38" s="14">
        <f t="shared" si="32"/>
        <v>0</v>
      </c>
      <c r="CA38" s="14">
        <f t="shared" si="33"/>
        <v>0</v>
      </c>
      <c r="CB38" s="14">
        <f t="shared" si="34"/>
        <v>0</v>
      </c>
      <c r="CC38" s="14">
        <f t="shared" si="35"/>
        <v>0</v>
      </c>
      <c r="CD38" s="14">
        <f t="shared" si="36"/>
        <v>0</v>
      </c>
      <c r="CE38" s="14">
        <f t="shared" si="37"/>
        <v>0</v>
      </c>
      <c r="CF38" s="213">
        <f t="shared" si="16"/>
        <v>3.5</v>
      </c>
      <c r="CG38" s="313">
        <f t="shared" si="17"/>
        <v>3.5</v>
      </c>
      <c r="CI38" s="314">
        <f t="shared" si="18"/>
        <v>1</v>
      </c>
      <c r="CJ38" s="314">
        <f t="shared" si="19"/>
        <v>0</v>
      </c>
      <c r="CK38" s="314">
        <f t="shared" si="20"/>
        <v>0</v>
      </c>
      <c r="CL38" s="314">
        <f t="shared" si="21"/>
        <v>0</v>
      </c>
      <c r="CM38" s="314">
        <f t="shared" si="22"/>
        <v>0</v>
      </c>
      <c r="CN38" s="314">
        <f t="shared" si="23"/>
        <v>0</v>
      </c>
      <c r="CO38" s="314">
        <f t="shared" si="24"/>
        <v>0</v>
      </c>
      <c r="CP38" s="314">
        <f t="shared" si="25"/>
        <v>0</v>
      </c>
      <c r="CQ38" s="315">
        <f t="shared" si="26"/>
        <v>1</v>
      </c>
      <c r="CR38" s="314">
        <f t="shared" si="4"/>
        <v>0</v>
      </c>
      <c r="CS38" s="314">
        <f t="shared" si="5"/>
        <v>0</v>
      </c>
      <c r="CT38" s="316">
        <f t="shared" si="6"/>
        <v>0</v>
      </c>
      <c r="CU38" s="314">
        <f t="shared" si="7"/>
        <v>0</v>
      </c>
      <c r="CV38" s="314">
        <f t="shared" si="8"/>
        <v>0</v>
      </c>
      <c r="CW38" s="314">
        <f t="shared" si="9"/>
        <v>0</v>
      </c>
      <c r="CX38" s="314">
        <f t="shared" si="10"/>
        <v>0</v>
      </c>
      <c r="CY38" s="314">
        <f t="shared" si="11"/>
        <v>0</v>
      </c>
      <c r="CZ38" s="317">
        <f t="shared" si="27"/>
        <v>0</v>
      </c>
      <c r="DD38" s="318">
        <f>SUM($AE38:$AG38)+SUM($AI38:$AK38)+SUM($AM38:AO38)+SUM($AQ38:AS38)+SUM($AU38:AW38)+SUM($AY38:BA38)+SUM($BC38:BE38)+SUM($BG38:BI38)</f>
        <v>4</v>
      </c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X38" s="318">
        <f t="shared" si="28"/>
        <v>0</v>
      </c>
      <c r="DY38" s="318">
        <f t="shared" si="28"/>
        <v>0</v>
      </c>
      <c r="DZ38" s="318">
        <f t="shared" si="28"/>
        <v>0</v>
      </c>
      <c r="EA38" s="318">
        <f t="shared" si="28"/>
        <v>0</v>
      </c>
      <c r="EB38" s="318">
        <f t="shared" si="28"/>
        <v>0</v>
      </c>
      <c r="EC38" s="318">
        <f t="shared" si="28"/>
        <v>0</v>
      </c>
      <c r="ED38" s="318">
        <f t="shared" si="28"/>
        <v>0</v>
      </c>
      <c r="EE38" s="318">
        <f t="shared" si="28"/>
        <v>0</v>
      </c>
    </row>
    <row r="39" spans="1:135" s="19" customFormat="1" x14ac:dyDescent="0.25">
      <c r="A39" s="22" t="str">
        <f>'ПЛАН НАВЧАЛЬНОГО ПРОЦЕСУ ДЕННА'!A39</f>
        <v>1.1.25</v>
      </c>
      <c r="B39" s="415" t="str">
        <f>'ПЛАН НАВЧАЛЬНОГО ПРОЦЕСУ ДЕННА'!B39</f>
        <v xml:space="preserve">Методи прогнозування </v>
      </c>
      <c r="C39" s="416" t="str">
        <f>'ПЛАН НАВЧАЛЬНОГО ПРОЦЕСУ ДЕННА'!C39</f>
        <v>ПУММ</v>
      </c>
      <c r="D39" s="308">
        <f>'ПЛАН НАВЧАЛЬНОГО ПРОЦЕСУ ДЕННА'!D39</f>
        <v>2</v>
      </c>
      <c r="E39" s="309">
        <f>'ПЛАН НАВЧАЛЬНОГО ПРОЦЕСУ ДЕННА'!E39</f>
        <v>0</v>
      </c>
      <c r="F39" s="309">
        <f>'ПЛАН НАВЧАЛЬНОГО ПРОЦЕСУ ДЕННА'!F39</f>
        <v>0</v>
      </c>
      <c r="G39" s="310">
        <f>'ПЛАН НАВЧАЛЬНОГО ПРОЦЕСУ ДЕННА'!G39</f>
        <v>0</v>
      </c>
      <c r="H39" s="308">
        <f>'ПЛАН НАВЧАЛЬНОГО ПРОЦЕСУ ДЕННА'!H39</f>
        <v>0</v>
      </c>
      <c r="I39" s="309">
        <f>'ПЛАН НАВЧАЛЬНОГО ПРОЦЕСУ ДЕННА'!I39</f>
        <v>0</v>
      </c>
      <c r="J39" s="309">
        <f>'ПЛАН НАВЧАЛЬНОГО ПРОЦЕСУ ДЕННА'!J39</f>
        <v>0</v>
      </c>
      <c r="K39" s="309">
        <f>'ПЛАН НАВЧАЛЬНОГО ПРОЦЕСУ ДЕННА'!K39</f>
        <v>0</v>
      </c>
      <c r="L39" s="309">
        <f>'ПЛАН НАВЧАЛЬНОГО ПРОЦЕСУ ДЕННА'!L39</f>
        <v>0</v>
      </c>
      <c r="M39" s="309">
        <f>'ПЛАН НАВЧАЛЬНОГО ПРОЦЕСУ ДЕННА'!M39</f>
        <v>0</v>
      </c>
      <c r="N39" s="309">
        <f>'ПЛАН НАВЧАЛЬНОГО ПРОЦЕСУ ДЕННА'!N39</f>
        <v>0</v>
      </c>
      <c r="O39" s="309">
        <f>'ПЛАН НАВЧАЛЬНОГО ПРОЦЕСУ ДЕННА'!O39</f>
        <v>0</v>
      </c>
      <c r="P39" s="274">
        <f>'ПЛАН НАВЧАЛЬНОГО ПРОЦЕСУ ДЕННА'!P39</f>
        <v>0</v>
      </c>
      <c r="Q39" s="274">
        <f>'ПЛАН НАВЧАЛЬНОГО ПРОЦЕСУ ДЕННА'!Q39</f>
        <v>0</v>
      </c>
      <c r="R39" s="419">
        <f>'ПЛАН НАВЧАЛЬНОГО ПРОЦЕСУ ДЕННА'!R39</f>
        <v>0</v>
      </c>
      <c r="S39" s="488">
        <f>'ПЛАН НАВЧАЛЬНОГО ПРОЦЕСУ ДЕННА'!S39</f>
        <v>0</v>
      </c>
      <c r="T39" s="488">
        <f>'ПЛАН НАВЧАЛЬНОГО ПРОЦЕСУ ДЕННА'!T39</f>
        <v>0</v>
      </c>
      <c r="U39" s="488">
        <f>'ПЛАН НАВЧАЛЬНОГО ПРОЦЕСУ ДЕННА'!U39</f>
        <v>0</v>
      </c>
      <c r="V39" s="488">
        <f>'ПЛАН НАВЧАЛЬНОГО ПРОЦЕСУ ДЕННА'!V39</f>
        <v>0</v>
      </c>
      <c r="W39" s="488">
        <f>'ПЛАН НАВЧАЛЬНОГО ПРОЦЕСУ ДЕННА'!W39</f>
        <v>0</v>
      </c>
      <c r="X39" s="488">
        <f>'ПЛАН НАВЧАЛЬНОГО ПРОЦЕСУ ДЕННА'!X39</f>
        <v>0</v>
      </c>
      <c r="Y39" s="311">
        <f>'ПЛАН НАВЧАЛЬНОГО ПРОЦЕСУ ДЕННА'!Y39</f>
        <v>105</v>
      </c>
      <c r="Z39" s="147">
        <f t="shared" si="0"/>
        <v>3.5</v>
      </c>
      <c r="AA39" s="9">
        <f t="shared" ref="AA39:AC54" si="41">AE39*$BM$5+AI39*$BN$5+AM39*$BO$5+AQ39*$BP$5+AU39*$BQ$5+AY39*$BR$5+BC39*$BS$5+BG39*$BT$5</f>
        <v>2</v>
      </c>
      <c r="AB39" s="9">
        <f t="shared" si="41"/>
        <v>0</v>
      </c>
      <c r="AC39" s="9">
        <f t="shared" si="41"/>
        <v>2</v>
      </c>
      <c r="AD39" s="9">
        <f t="shared" si="14"/>
        <v>101</v>
      </c>
      <c r="AE39" s="375">
        <f>IF('ПЛАН НАВЧАЛЬНОГО ПРОЦЕСУ ДЕННА'!AE39&gt;0,IF(ROUND('ПЛАН НАВЧАЛЬНОГО ПРОЦЕСУ ДЕННА'!AE39*$BX$4,0)&gt;0,ROUND('ПЛАН НАВЧАЛЬНОГО ПРОЦЕСУ ДЕННА'!AE39*$BX$4,0)*2,2),0)</f>
        <v>0</v>
      </c>
      <c r="AF39" s="375">
        <f>IF('ПЛАН НАВЧАЛЬНОГО ПРОЦЕСУ ДЕННА'!AF39&gt;0,IF(ROUND('ПЛАН НАВЧАЛЬНОГО ПРОЦЕСУ ДЕННА'!AF39*$BX$4,0)&gt;0,ROUND('ПЛАН НАВЧАЛЬНОГО ПРОЦЕСУ ДЕННА'!AF39*$BX$4,0)*2,2),0)</f>
        <v>0</v>
      </c>
      <c r="AG39" s="375">
        <f>IF('ПЛАН НАВЧАЛЬНОГО ПРОЦЕСУ ДЕННА'!AG39&gt;0,IF(ROUND('ПЛАН НАВЧАЛЬНОГО ПРОЦЕСУ ДЕННА'!AG39*$BX$4,0)&gt;0,ROUND('ПЛАН НАВЧАЛЬНОГО ПРОЦЕСУ ДЕННА'!AG39*$BX$4,0)*2,2),0)</f>
        <v>0</v>
      </c>
      <c r="AH39" s="70">
        <f>'ПЛАН НАВЧАЛЬНОГО ПРОЦЕСУ ДЕННА'!AH39</f>
        <v>0</v>
      </c>
      <c r="AI39" s="375">
        <f>IF('ПЛАН НАВЧАЛЬНОГО ПРОЦЕСУ ДЕННА'!AI39&gt;0,IF(ROUND('ПЛАН НАВЧАЛЬНОГО ПРОЦЕСУ ДЕННА'!AI39*$BX$4,0)&gt;0,ROUND('ПЛАН НАВЧАЛЬНОГО ПРОЦЕСУ ДЕННА'!AI39*$BX$4,0)*2,2),0)</f>
        <v>2</v>
      </c>
      <c r="AJ39" s="375">
        <f>IF('ПЛАН НАВЧАЛЬНОГО ПРОЦЕСУ ДЕННА'!AJ39&gt;0,IF(ROUND('ПЛАН НАВЧАЛЬНОГО ПРОЦЕСУ ДЕННА'!AJ39*$BX$4,0)&gt;0,ROUND('ПЛАН НАВЧАЛЬНОГО ПРОЦЕСУ ДЕННА'!AJ39*$BX$4,0)*2,2),0)</f>
        <v>0</v>
      </c>
      <c r="AK39" s="375">
        <f>IF('ПЛАН НАВЧАЛЬНОГО ПРОЦЕСУ ДЕННА'!AK39&gt;0,IF(ROUND('ПЛАН НАВЧАЛЬНОГО ПРОЦЕСУ ДЕННА'!AK39*$BX$4,0)&gt;0,ROUND('ПЛАН НАВЧАЛЬНОГО ПРОЦЕСУ ДЕННА'!AK39*$BX$4,0)*2,2),0)</f>
        <v>2</v>
      </c>
      <c r="AL39" s="70">
        <f>'ПЛАН НАВЧАЛЬНОГО ПРОЦЕСУ ДЕННА'!AL39</f>
        <v>3.5</v>
      </c>
      <c r="AM39" s="375">
        <f>IF('ПЛАН НАВЧАЛЬНОГО ПРОЦЕСУ ДЕННА'!AM39&gt;0,IF(ROUND('ПЛАН НАВЧАЛЬНОГО ПРОЦЕСУ ДЕННА'!AM39*$BX$4,0)&gt;0,ROUND('ПЛАН НАВЧАЛЬНОГО ПРОЦЕСУ ДЕННА'!AM39*$BX$4,0)*2,2),0)</f>
        <v>0</v>
      </c>
      <c r="AN39" s="375">
        <f>IF('ПЛАН НАВЧАЛЬНОГО ПРОЦЕСУ ДЕННА'!AN39&gt;0,IF(ROUND('ПЛАН НАВЧАЛЬНОГО ПРОЦЕСУ ДЕННА'!AN39*$BX$4,0)&gt;0,ROUND('ПЛАН НАВЧАЛЬНОГО ПРОЦЕСУ ДЕННА'!AN39*$BX$4,0)*2,2),0)</f>
        <v>0</v>
      </c>
      <c r="AO39" s="375">
        <f>IF('ПЛАН НАВЧАЛЬНОГО ПРОЦЕСУ ДЕННА'!AO39&gt;0,IF(ROUND('ПЛАН НАВЧАЛЬНОГО ПРОЦЕСУ ДЕННА'!AO39*$BX$4,0)&gt;0,ROUND('ПЛАН НАВЧАЛЬНОГО ПРОЦЕСУ ДЕННА'!AO39*$BX$4,0)*2,2),0)</f>
        <v>0</v>
      </c>
      <c r="AP39" s="70">
        <f>'ПЛАН НАВЧАЛЬНОГО ПРОЦЕСУ ДЕННА'!AP39</f>
        <v>0</v>
      </c>
      <c r="AQ39" s="375">
        <f>IF('ПЛАН НАВЧАЛЬНОГО ПРОЦЕСУ ДЕННА'!AQ39&gt;0,IF(ROUND('ПЛАН НАВЧАЛЬНОГО ПРОЦЕСУ ДЕННА'!AQ39*$BX$4,0)&gt;0,ROUND('ПЛАН НАВЧАЛЬНОГО ПРОЦЕСУ ДЕННА'!AQ39*$BX$4,0)*2,2),0)</f>
        <v>0</v>
      </c>
      <c r="AR39" s="375">
        <f>IF('ПЛАН НАВЧАЛЬНОГО ПРОЦЕСУ ДЕННА'!AR39&gt;0,IF(ROUND('ПЛАН НАВЧАЛЬНОГО ПРОЦЕСУ ДЕННА'!AR39*$BX$4,0)&gt;0,ROUND('ПЛАН НАВЧАЛЬНОГО ПРОЦЕСУ ДЕННА'!AR39*$BX$4,0)*2,2),0)</f>
        <v>0</v>
      </c>
      <c r="AS39" s="375">
        <f>IF('ПЛАН НАВЧАЛЬНОГО ПРОЦЕСУ ДЕННА'!AS39&gt;0,IF(ROUND('ПЛАН НАВЧАЛЬНОГО ПРОЦЕСУ ДЕННА'!AS39*$BX$4,0)&gt;0,ROUND('ПЛАН НАВЧАЛЬНОГО ПРОЦЕСУ ДЕННА'!AS39*$BX$4,0)*2,2),0)</f>
        <v>0</v>
      </c>
      <c r="AT39" s="70">
        <f>'ПЛАН НАВЧАЛЬНОГО ПРОЦЕСУ ДЕННА'!AT39</f>
        <v>0</v>
      </c>
      <c r="AU39" s="375">
        <f>IF('ПЛАН НАВЧАЛЬНОГО ПРОЦЕСУ ДЕННА'!AU39&gt;0,IF(ROUND('ПЛАН НАВЧАЛЬНОГО ПРОЦЕСУ ДЕННА'!AU39*$BX$4,0)&gt;0,ROUND('ПЛАН НАВЧАЛЬНОГО ПРОЦЕСУ ДЕННА'!AU39*$BX$4,0)*2,2),0)</f>
        <v>0</v>
      </c>
      <c r="AV39" s="375">
        <f>IF('ПЛАН НАВЧАЛЬНОГО ПРОЦЕСУ ДЕННА'!AV39&gt;0,IF(ROUND('ПЛАН НАВЧАЛЬНОГО ПРОЦЕСУ ДЕННА'!AV39*$BX$4,0)&gt;0,ROUND('ПЛАН НАВЧАЛЬНОГО ПРОЦЕСУ ДЕННА'!AV39*$BX$4,0)*2,2),0)</f>
        <v>0</v>
      </c>
      <c r="AW39" s="375">
        <f>IF('ПЛАН НАВЧАЛЬНОГО ПРОЦЕСУ ДЕННА'!AW39&gt;0,IF(ROUND('ПЛАН НАВЧАЛЬНОГО ПРОЦЕСУ ДЕННА'!AW39*$BX$4,0)&gt;0,ROUND('ПЛАН НАВЧАЛЬНОГО ПРОЦЕСУ ДЕННА'!AW39*$BX$4,0)*2,2),0)</f>
        <v>0</v>
      </c>
      <c r="AX39" s="70">
        <f>'ПЛАН НАВЧАЛЬНОГО ПРОЦЕСУ ДЕННА'!AX39</f>
        <v>0</v>
      </c>
      <c r="AY39" s="375">
        <f>IF('ПЛАН НАВЧАЛЬНОГО ПРОЦЕСУ ДЕННА'!AY39&gt;0,IF(ROUND('ПЛАН НАВЧАЛЬНОГО ПРОЦЕСУ ДЕННА'!AY39*$BX$4,0)&gt;0,ROUND('ПЛАН НАВЧАЛЬНОГО ПРОЦЕСУ ДЕННА'!AY39*$BX$4,0)*2,2),0)</f>
        <v>0</v>
      </c>
      <c r="AZ39" s="375">
        <f>IF('ПЛАН НАВЧАЛЬНОГО ПРОЦЕСУ ДЕННА'!AZ39&gt;0,IF(ROUND('ПЛАН НАВЧАЛЬНОГО ПРОЦЕСУ ДЕННА'!AZ39*$BX$4,0)&gt;0,ROUND('ПЛАН НАВЧАЛЬНОГО ПРОЦЕСУ ДЕННА'!AZ39*$BX$4,0)*2,2),0)</f>
        <v>0</v>
      </c>
      <c r="BA39" s="375">
        <f>IF('ПЛАН НАВЧАЛЬНОГО ПРОЦЕСУ ДЕННА'!BA39&gt;0,IF(ROUND('ПЛАН НАВЧАЛЬНОГО ПРОЦЕСУ ДЕННА'!BA39*$BX$4,0)&gt;0,ROUND('ПЛАН НАВЧАЛЬНОГО ПРОЦЕСУ ДЕННА'!BA39*$BX$4,0)*2,2),0)</f>
        <v>0</v>
      </c>
      <c r="BB39" s="70">
        <f>'ПЛАН НАВЧАЛЬНОГО ПРОЦЕСУ ДЕННА'!BB39</f>
        <v>0</v>
      </c>
      <c r="BC39" s="375">
        <f>IF('ПЛАН НАВЧАЛЬНОГО ПРОЦЕСУ ДЕННА'!BC39&gt;0,IF(ROUND('ПЛАН НАВЧАЛЬНОГО ПРОЦЕСУ ДЕННА'!BC39*$BX$4,0)&gt;0,ROUND('ПЛАН НАВЧАЛЬНОГО ПРОЦЕСУ ДЕННА'!BC39*$BX$4,0)*2,2),0)</f>
        <v>0</v>
      </c>
      <c r="BD39" s="375">
        <f>IF('ПЛАН НАВЧАЛЬНОГО ПРОЦЕСУ ДЕННА'!BD39&gt;0,IF(ROUND('ПЛАН НАВЧАЛЬНОГО ПРОЦЕСУ ДЕННА'!BD39*$BX$4,0)&gt;0,ROUND('ПЛАН НАВЧАЛЬНОГО ПРОЦЕСУ ДЕННА'!BD39*$BX$4,0)*2,2),0)</f>
        <v>0</v>
      </c>
      <c r="BE39" s="375">
        <f>IF('ПЛАН НАВЧАЛЬНОГО ПРОЦЕСУ ДЕННА'!BE39&gt;0,IF(ROUND('ПЛАН НАВЧАЛЬНОГО ПРОЦЕСУ ДЕННА'!BE39*$BX$4,0)&gt;0,ROUND('ПЛАН НАВЧАЛЬНОГО ПРОЦЕСУ ДЕННА'!BE39*$BX$4,0)*2,2),0)</f>
        <v>0</v>
      </c>
      <c r="BF39" s="70">
        <f>'ПЛАН НАВЧАЛЬНОГО ПРОЦЕСУ ДЕННА'!BF39</f>
        <v>0</v>
      </c>
      <c r="BG39" s="375">
        <f>IF('ПЛАН НАВЧАЛЬНОГО ПРОЦЕСУ ДЕННА'!BG39&gt;0,IF(ROUND('ПЛАН НАВЧАЛЬНОГО ПРОЦЕСУ ДЕННА'!BG39*$BX$4,0)&gt;0,ROUND('ПЛАН НАВЧАЛЬНОГО ПРОЦЕСУ ДЕННА'!BG39*$BX$4,0)*2,2),0)</f>
        <v>0</v>
      </c>
      <c r="BH39" s="375">
        <f>IF('ПЛАН НАВЧАЛЬНОГО ПРОЦЕСУ ДЕННА'!BH39&gt;0,IF(ROUND('ПЛАН НАВЧАЛЬНОГО ПРОЦЕСУ ДЕННА'!BH39*$BX$4,0)&gt;0,ROUND('ПЛАН НАВЧАЛЬНОГО ПРОЦЕСУ ДЕННА'!BH39*$BX$4,0)*2,2),0)</f>
        <v>0</v>
      </c>
      <c r="BI39" s="375">
        <f>IF('ПЛАН НАВЧАЛЬНОГО ПРОЦЕСУ ДЕННА'!BI39&gt;0,IF(ROUND('ПЛАН НАВЧАЛЬНОГО ПРОЦЕСУ ДЕННА'!BI39*$BX$4,0)&gt;0,ROUND('ПЛАН НАВЧАЛЬНОГО ПРОЦЕСУ ДЕННА'!BI39*$BX$4,0)*2,2),0)</f>
        <v>0</v>
      </c>
      <c r="BJ39" s="70">
        <f>'ПЛАН НАВЧАЛЬНОГО ПРОЦЕСУ ДЕННА'!BJ39</f>
        <v>0</v>
      </c>
      <c r="BK39" s="63">
        <f t="shared" si="1"/>
        <v>0.96190476190476193</v>
      </c>
      <c r="BL39" s="127" t="str">
        <f t="shared" si="2"/>
        <v/>
      </c>
      <c r="BM39" s="14">
        <f t="shared" si="29"/>
        <v>0</v>
      </c>
      <c r="BN39" s="14">
        <f t="shared" si="29"/>
        <v>3.5</v>
      </c>
      <c r="BO39" s="14">
        <f t="shared" si="29"/>
        <v>0</v>
      </c>
      <c r="BP39" s="14">
        <f t="shared" si="29"/>
        <v>0</v>
      </c>
      <c r="BQ39" s="14">
        <f t="shared" si="29"/>
        <v>0</v>
      </c>
      <c r="BR39" s="14">
        <f t="shared" si="29"/>
        <v>0</v>
      </c>
      <c r="BS39" s="14">
        <f t="shared" si="29"/>
        <v>0</v>
      </c>
      <c r="BT39" s="14">
        <f t="shared" si="29"/>
        <v>0</v>
      </c>
      <c r="BU39" s="92">
        <f t="shared" ref="BU39:BU64" si="42">SUM(BM39:BT39)</f>
        <v>3.5</v>
      </c>
      <c r="BX39" s="14">
        <f t="shared" si="30"/>
        <v>0</v>
      </c>
      <c r="BY39" s="14">
        <f t="shared" si="31"/>
        <v>3.5</v>
      </c>
      <c r="BZ39" s="14">
        <f t="shared" si="32"/>
        <v>0</v>
      </c>
      <c r="CA39" s="14">
        <f t="shared" si="33"/>
        <v>0</v>
      </c>
      <c r="CB39" s="14">
        <f t="shared" si="34"/>
        <v>0</v>
      </c>
      <c r="CC39" s="14">
        <f t="shared" si="35"/>
        <v>0</v>
      </c>
      <c r="CD39" s="14">
        <f t="shared" si="36"/>
        <v>0</v>
      </c>
      <c r="CE39" s="14">
        <f t="shared" si="37"/>
        <v>0</v>
      </c>
      <c r="CF39" s="213">
        <f t="shared" ref="CF39:CF64" si="43">SUM(BX39:CE39)</f>
        <v>3.5</v>
      </c>
      <c r="CG39" s="313">
        <f t="shared" si="17"/>
        <v>3.5</v>
      </c>
      <c r="CI39" s="314">
        <f t="shared" si="18"/>
        <v>0</v>
      </c>
      <c r="CJ39" s="314">
        <f t="shared" si="19"/>
        <v>1</v>
      </c>
      <c r="CK39" s="314">
        <f t="shared" si="20"/>
        <v>0</v>
      </c>
      <c r="CL39" s="314">
        <f t="shared" si="21"/>
        <v>0</v>
      </c>
      <c r="CM39" s="314">
        <f t="shared" si="22"/>
        <v>0</v>
      </c>
      <c r="CN39" s="314">
        <f t="shared" si="23"/>
        <v>0</v>
      </c>
      <c r="CO39" s="314">
        <f t="shared" si="24"/>
        <v>0</v>
      </c>
      <c r="CP39" s="314">
        <f t="shared" si="25"/>
        <v>0</v>
      </c>
      <c r="CQ39" s="315">
        <f t="shared" ref="CQ39:CQ64" si="44">SUM(CI39:CP39)</f>
        <v>1</v>
      </c>
      <c r="CR39" s="314">
        <f t="shared" si="4"/>
        <v>0</v>
      </c>
      <c r="CS39" s="314">
        <f t="shared" si="5"/>
        <v>0</v>
      </c>
      <c r="CT39" s="316">
        <f t="shared" si="6"/>
        <v>0</v>
      </c>
      <c r="CU39" s="314">
        <f t="shared" si="7"/>
        <v>0</v>
      </c>
      <c r="CV39" s="314">
        <f t="shared" si="8"/>
        <v>0</v>
      </c>
      <c r="CW39" s="314">
        <f t="shared" si="9"/>
        <v>0</v>
      </c>
      <c r="CX39" s="314">
        <f t="shared" si="10"/>
        <v>0</v>
      </c>
      <c r="CY39" s="314">
        <f t="shared" si="11"/>
        <v>0</v>
      </c>
      <c r="CZ39" s="317">
        <f t="shared" ref="CZ39:CZ64" si="45">SUM(CR39:CY39)</f>
        <v>0</v>
      </c>
      <c r="DD39" s="318">
        <f>SUM($AE39:$AG39)+SUM($AI39:$AK39)+SUM($AM39:AO39)+SUM($AQ39:AS39)+SUM($AU39:AW39)+SUM($AY39:BA39)+SUM($BC39:BE39)+SUM($BG39:BI39)</f>
        <v>4</v>
      </c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X39" s="318">
        <f t="shared" si="28"/>
        <v>0</v>
      </c>
      <c r="DY39" s="318">
        <f t="shared" si="28"/>
        <v>0</v>
      </c>
      <c r="DZ39" s="318">
        <f t="shared" si="28"/>
        <v>0</v>
      </c>
      <c r="EA39" s="318">
        <f t="shared" si="28"/>
        <v>0</v>
      </c>
      <c r="EB39" s="318">
        <f t="shared" si="28"/>
        <v>0</v>
      </c>
      <c r="EC39" s="318">
        <f t="shared" si="28"/>
        <v>0</v>
      </c>
      <c r="ED39" s="318">
        <f t="shared" si="28"/>
        <v>0</v>
      </c>
      <c r="EE39" s="318">
        <f t="shared" si="28"/>
        <v>0</v>
      </c>
    </row>
    <row r="40" spans="1:135" s="19" customFormat="1" x14ac:dyDescent="0.25">
      <c r="A40" s="22" t="str">
        <f>'ПЛАН НАВЧАЛЬНОГО ПРОЦЕСУ ДЕННА'!A40</f>
        <v>1.1.26</v>
      </c>
      <c r="B40" s="415" t="str">
        <f>'ПЛАН НАВЧАЛЬНОГО ПРОЦЕСУ ДЕННА'!B40</f>
        <v>Теорія галузевих ринків</v>
      </c>
      <c r="C40" s="416" t="str">
        <f>'ПЛАН НАВЧАЛЬНОГО ПРОЦЕСУ ДЕННА'!C40</f>
        <v>ПУММ</v>
      </c>
      <c r="D40" s="308">
        <f>'ПЛАН НАВЧАЛЬНОГО ПРОЦЕСУ ДЕННА'!D40</f>
        <v>5</v>
      </c>
      <c r="E40" s="309">
        <f>'ПЛАН НАВЧАЛЬНОГО ПРОЦЕСУ ДЕННА'!E40</f>
        <v>0</v>
      </c>
      <c r="F40" s="309">
        <f>'ПЛАН НАВЧАЛЬНОГО ПРОЦЕСУ ДЕННА'!F40</f>
        <v>0</v>
      </c>
      <c r="G40" s="310">
        <f>'ПЛАН НАВЧАЛЬНОГО ПРОЦЕСУ ДЕННА'!G40</f>
        <v>0</v>
      </c>
      <c r="H40" s="308">
        <f>'ПЛАН НАВЧАЛЬНОГО ПРОЦЕСУ ДЕННА'!H40</f>
        <v>0</v>
      </c>
      <c r="I40" s="309">
        <f>'ПЛАН НАВЧАЛЬНОГО ПРОЦЕСУ ДЕННА'!I40</f>
        <v>0</v>
      </c>
      <c r="J40" s="309">
        <f>'ПЛАН НАВЧАЛЬНОГО ПРОЦЕСУ ДЕННА'!J40</f>
        <v>0</v>
      </c>
      <c r="K40" s="309">
        <f>'ПЛАН НАВЧАЛЬНОГО ПРОЦЕСУ ДЕННА'!K40</f>
        <v>0</v>
      </c>
      <c r="L40" s="309">
        <f>'ПЛАН НАВЧАЛЬНОГО ПРОЦЕСУ ДЕННА'!L40</f>
        <v>0</v>
      </c>
      <c r="M40" s="309">
        <f>'ПЛАН НАВЧАЛЬНОГО ПРОЦЕСУ ДЕННА'!M40</f>
        <v>0</v>
      </c>
      <c r="N40" s="309">
        <f>'ПЛАН НАВЧАЛЬНОГО ПРОЦЕСУ ДЕННА'!N40</f>
        <v>0</v>
      </c>
      <c r="O40" s="309">
        <f>'ПЛАН НАВЧАЛЬНОГО ПРОЦЕСУ ДЕННА'!O40</f>
        <v>0</v>
      </c>
      <c r="P40" s="274">
        <f>'ПЛАН НАВЧАЛЬНОГО ПРОЦЕСУ ДЕННА'!P40</f>
        <v>0</v>
      </c>
      <c r="Q40" s="274">
        <f>'ПЛАН НАВЧАЛЬНОГО ПРОЦЕСУ ДЕННА'!Q40</f>
        <v>0</v>
      </c>
      <c r="R40" s="419">
        <f>'ПЛАН НАВЧАЛЬНОГО ПРОЦЕСУ ДЕННА'!R40</f>
        <v>0</v>
      </c>
      <c r="S40" s="488">
        <f>'ПЛАН НАВЧАЛЬНОГО ПРОЦЕСУ ДЕННА'!S40</f>
        <v>0</v>
      </c>
      <c r="T40" s="488">
        <f>'ПЛАН НАВЧАЛЬНОГО ПРОЦЕСУ ДЕННА'!T40</f>
        <v>0</v>
      </c>
      <c r="U40" s="488">
        <f>'ПЛАН НАВЧАЛЬНОГО ПРОЦЕСУ ДЕННА'!U40</f>
        <v>0</v>
      </c>
      <c r="V40" s="488">
        <f>'ПЛАН НАВЧАЛЬНОГО ПРОЦЕСУ ДЕННА'!V40</f>
        <v>0</v>
      </c>
      <c r="W40" s="488">
        <f>'ПЛАН НАВЧАЛЬНОГО ПРОЦЕСУ ДЕННА'!W40</f>
        <v>0</v>
      </c>
      <c r="X40" s="488">
        <f>'ПЛАН НАВЧАЛЬНОГО ПРОЦЕСУ ДЕННА'!X40</f>
        <v>0</v>
      </c>
      <c r="Y40" s="311">
        <f>'ПЛАН НАВЧАЛЬНОГО ПРОЦЕСУ ДЕННА'!Y40</f>
        <v>150</v>
      </c>
      <c r="Z40" s="147">
        <f t="shared" si="0"/>
        <v>5</v>
      </c>
      <c r="AA40" s="9">
        <f t="shared" si="41"/>
        <v>2</v>
      </c>
      <c r="AB40" s="9">
        <f t="shared" si="41"/>
        <v>0</v>
      </c>
      <c r="AC40" s="9">
        <f t="shared" si="41"/>
        <v>2</v>
      </c>
      <c r="AD40" s="9">
        <f t="shared" si="14"/>
        <v>146</v>
      </c>
      <c r="AE40" s="375">
        <f>IF('ПЛАН НАВЧАЛЬНОГО ПРОЦЕСУ ДЕННА'!AE40&gt;0,IF(ROUND('ПЛАН НАВЧАЛЬНОГО ПРОЦЕСУ ДЕННА'!AE40*$BX$4,0)&gt;0,ROUND('ПЛАН НАВЧАЛЬНОГО ПРОЦЕСУ ДЕННА'!AE40*$BX$4,0)*2,2),0)</f>
        <v>0</v>
      </c>
      <c r="AF40" s="375">
        <f>IF('ПЛАН НАВЧАЛЬНОГО ПРОЦЕСУ ДЕННА'!AF40&gt;0,IF(ROUND('ПЛАН НАВЧАЛЬНОГО ПРОЦЕСУ ДЕННА'!AF40*$BX$4,0)&gt;0,ROUND('ПЛАН НАВЧАЛЬНОГО ПРОЦЕСУ ДЕННА'!AF40*$BX$4,0)*2,2),0)</f>
        <v>0</v>
      </c>
      <c r="AG40" s="375">
        <f>IF('ПЛАН НАВЧАЛЬНОГО ПРОЦЕСУ ДЕННА'!AG40&gt;0,IF(ROUND('ПЛАН НАВЧАЛЬНОГО ПРОЦЕСУ ДЕННА'!AG40*$BX$4,0)&gt;0,ROUND('ПЛАН НАВЧАЛЬНОГО ПРОЦЕСУ ДЕННА'!AG40*$BX$4,0)*2,2),0)</f>
        <v>0</v>
      </c>
      <c r="AH40" s="70">
        <f>'ПЛАН НАВЧАЛЬНОГО ПРОЦЕСУ ДЕННА'!AH40</f>
        <v>0</v>
      </c>
      <c r="AI40" s="375">
        <f>IF('ПЛАН НАВЧАЛЬНОГО ПРОЦЕСУ ДЕННА'!AI40&gt;0,IF(ROUND('ПЛАН НАВЧАЛЬНОГО ПРОЦЕСУ ДЕННА'!AI40*$BX$4,0)&gt;0,ROUND('ПЛАН НАВЧАЛЬНОГО ПРОЦЕСУ ДЕННА'!AI40*$BX$4,0)*2,2),0)</f>
        <v>0</v>
      </c>
      <c r="AJ40" s="375">
        <f>IF('ПЛАН НАВЧАЛЬНОГО ПРОЦЕСУ ДЕННА'!AJ40&gt;0,IF(ROUND('ПЛАН НАВЧАЛЬНОГО ПРОЦЕСУ ДЕННА'!AJ40*$BX$4,0)&gt;0,ROUND('ПЛАН НАВЧАЛЬНОГО ПРОЦЕСУ ДЕННА'!AJ40*$BX$4,0)*2,2),0)</f>
        <v>0</v>
      </c>
      <c r="AK40" s="375">
        <f>IF('ПЛАН НАВЧАЛЬНОГО ПРОЦЕСУ ДЕННА'!AK40&gt;0,IF(ROUND('ПЛАН НАВЧАЛЬНОГО ПРОЦЕСУ ДЕННА'!AK40*$BX$4,0)&gt;0,ROUND('ПЛАН НАВЧАЛЬНОГО ПРОЦЕСУ ДЕННА'!AK40*$BX$4,0)*2,2),0)</f>
        <v>0</v>
      </c>
      <c r="AL40" s="70">
        <f>'ПЛАН НАВЧАЛЬНОГО ПРОЦЕСУ ДЕННА'!AL40</f>
        <v>0</v>
      </c>
      <c r="AM40" s="375">
        <f>IF('ПЛАН НАВЧАЛЬНОГО ПРОЦЕСУ ДЕННА'!AM40&gt;0,IF(ROUND('ПЛАН НАВЧАЛЬНОГО ПРОЦЕСУ ДЕННА'!AM40*$BX$4,0)&gt;0,ROUND('ПЛАН НАВЧАЛЬНОГО ПРОЦЕСУ ДЕННА'!AM40*$BX$4,0)*2,2),0)</f>
        <v>0</v>
      </c>
      <c r="AN40" s="375">
        <f>IF('ПЛАН НАВЧАЛЬНОГО ПРОЦЕСУ ДЕННА'!AN40&gt;0,IF(ROUND('ПЛАН НАВЧАЛЬНОГО ПРОЦЕСУ ДЕННА'!AN40*$BX$4,0)&gt;0,ROUND('ПЛАН НАВЧАЛЬНОГО ПРОЦЕСУ ДЕННА'!AN40*$BX$4,0)*2,2),0)</f>
        <v>0</v>
      </c>
      <c r="AO40" s="375">
        <f>IF('ПЛАН НАВЧАЛЬНОГО ПРОЦЕСУ ДЕННА'!AO40&gt;0,IF(ROUND('ПЛАН НАВЧАЛЬНОГО ПРОЦЕСУ ДЕННА'!AO40*$BX$4,0)&gt;0,ROUND('ПЛАН НАВЧАЛЬНОГО ПРОЦЕСУ ДЕННА'!AO40*$BX$4,0)*2,2),0)</f>
        <v>0</v>
      </c>
      <c r="AP40" s="70">
        <f>'ПЛАН НАВЧАЛЬНОГО ПРОЦЕСУ ДЕННА'!AP40</f>
        <v>0</v>
      </c>
      <c r="AQ40" s="375">
        <f>IF('ПЛАН НАВЧАЛЬНОГО ПРОЦЕСУ ДЕННА'!AQ40&gt;0,IF(ROUND('ПЛАН НАВЧАЛЬНОГО ПРОЦЕСУ ДЕННА'!AQ40*$BX$4,0)&gt;0,ROUND('ПЛАН НАВЧАЛЬНОГО ПРОЦЕСУ ДЕННА'!AQ40*$BX$4,0)*2,2),0)</f>
        <v>0</v>
      </c>
      <c r="AR40" s="375">
        <f>IF('ПЛАН НАВЧАЛЬНОГО ПРОЦЕСУ ДЕННА'!AR40&gt;0,IF(ROUND('ПЛАН НАВЧАЛЬНОГО ПРОЦЕСУ ДЕННА'!AR40*$BX$4,0)&gt;0,ROUND('ПЛАН НАВЧАЛЬНОГО ПРОЦЕСУ ДЕННА'!AR40*$BX$4,0)*2,2),0)</f>
        <v>0</v>
      </c>
      <c r="AS40" s="375">
        <f>IF('ПЛАН НАВЧАЛЬНОГО ПРОЦЕСУ ДЕННА'!AS40&gt;0,IF(ROUND('ПЛАН НАВЧАЛЬНОГО ПРОЦЕСУ ДЕННА'!AS40*$BX$4,0)&gt;0,ROUND('ПЛАН НАВЧАЛЬНОГО ПРОЦЕСУ ДЕННА'!AS40*$BX$4,0)*2,2),0)</f>
        <v>0</v>
      </c>
      <c r="AT40" s="70">
        <f>'ПЛАН НАВЧАЛЬНОГО ПРОЦЕСУ ДЕННА'!AT40</f>
        <v>0</v>
      </c>
      <c r="AU40" s="375">
        <f>IF('ПЛАН НАВЧАЛЬНОГО ПРОЦЕСУ ДЕННА'!AU40&gt;0,IF(ROUND('ПЛАН НАВЧАЛЬНОГО ПРОЦЕСУ ДЕННА'!AU40*$BX$4,0)&gt;0,ROUND('ПЛАН НАВЧАЛЬНОГО ПРОЦЕСУ ДЕННА'!AU40*$BX$4,0)*2,2),0)</f>
        <v>2</v>
      </c>
      <c r="AV40" s="375">
        <f>IF('ПЛАН НАВЧАЛЬНОГО ПРОЦЕСУ ДЕННА'!AV40&gt;0,IF(ROUND('ПЛАН НАВЧАЛЬНОГО ПРОЦЕСУ ДЕННА'!AV40*$BX$4,0)&gt;0,ROUND('ПЛАН НАВЧАЛЬНОГО ПРОЦЕСУ ДЕННА'!AV40*$BX$4,0)*2,2),0)</f>
        <v>0</v>
      </c>
      <c r="AW40" s="375">
        <f>IF('ПЛАН НАВЧАЛЬНОГО ПРОЦЕСУ ДЕННА'!AW40&gt;0,IF(ROUND('ПЛАН НАВЧАЛЬНОГО ПРОЦЕСУ ДЕННА'!AW40*$BX$4,0)&gt;0,ROUND('ПЛАН НАВЧАЛЬНОГО ПРОЦЕСУ ДЕННА'!AW40*$BX$4,0)*2,2),0)</f>
        <v>2</v>
      </c>
      <c r="AX40" s="70">
        <f>'ПЛАН НАВЧАЛЬНОГО ПРОЦЕСУ ДЕННА'!AX40</f>
        <v>5</v>
      </c>
      <c r="AY40" s="375">
        <f>IF('ПЛАН НАВЧАЛЬНОГО ПРОЦЕСУ ДЕННА'!AY40&gt;0,IF(ROUND('ПЛАН НАВЧАЛЬНОГО ПРОЦЕСУ ДЕННА'!AY40*$BX$4,0)&gt;0,ROUND('ПЛАН НАВЧАЛЬНОГО ПРОЦЕСУ ДЕННА'!AY40*$BX$4,0)*2,2),0)</f>
        <v>0</v>
      </c>
      <c r="AZ40" s="375">
        <f>IF('ПЛАН НАВЧАЛЬНОГО ПРОЦЕСУ ДЕННА'!AZ40&gt;0,IF(ROUND('ПЛАН НАВЧАЛЬНОГО ПРОЦЕСУ ДЕННА'!AZ40*$BX$4,0)&gt;0,ROUND('ПЛАН НАВЧАЛЬНОГО ПРОЦЕСУ ДЕННА'!AZ40*$BX$4,0)*2,2),0)</f>
        <v>0</v>
      </c>
      <c r="BA40" s="375">
        <f>IF('ПЛАН НАВЧАЛЬНОГО ПРОЦЕСУ ДЕННА'!BA40&gt;0,IF(ROUND('ПЛАН НАВЧАЛЬНОГО ПРОЦЕСУ ДЕННА'!BA40*$BX$4,0)&gt;0,ROUND('ПЛАН НАВЧАЛЬНОГО ПРОЦЕСУ ДЕННА'!BA40*$BX$4,0)*2,2),0)</f>
        <v>0</v>
      </c>
      <c r="BB40" s="70">
        <f>'ПЛАН НАВЧАЛЬНОГО ПРОЦЕСУ ДЕННА'!BB40</f>
        <v>0</v>
      </c>
      <c r="BC40" s="375">
        <f>IF('ПЛАН НАВЧАЛЬНОГО ПРОЦЕСУ ДЕННА'!BC40&gt;0,IF(ROUND('ПЛАН НАВЧАЛЬНОГО ПРОЦЕСУ ДЕННА'!BC40*$BX$4,0)&gt;0,ROUND('ПЛАН НАВЧАЛЬНОГО ПРОЦЕСУ ДЕННА'!BC40*$BX$4,0)*2,2),0)</f>
        <v>0</v>
      </c>
      <c r="BD40" s="375">
        <f>IF('ПЛАН НАВЧАЛЬНОГО ПРОЦЕСУ ДЕННА'!BD40&gt;0,IF(ROUND('ПЛАН НАВЧАЛЬНОГО ПРОЦЕСУ ДЕННА'!BD40*$BX$4,0)&gt;0,ROUND('ПЛАН НАВЧАЛЬНОГО ПРОЦЕСУ ДЕННА'!BD40*$BX$4,0)*2,2),0)</f>
        <v>0</v>
      </c>
      <c r="BE40" s="375">
        <f>IF('ПЛАН НАВЧАЛЬНОГО ПРОЦЕСУ ДЕННА'!BE40&gt;0,IF(ROUND('ПЛАН НАВЧАЛЬНОГО ПРОЦЕСУ ДЕННА'!BE40*$BX$4,0)&gt;0,ROUND('ПЛАН НАВЧАЛЬНОГО ПРОЦЕСУ ДЕННА'!BE40*$BX$4,0)*2,2),0)</f>
        <v>0</v>
      </c>
      <c r="BF40" s="70">
        <f>'ПЛАН НАВЧАЛЬНОГО ПРОЦЕСУ ДЕННА'!BF40</f>
        <v>0</v>
      </c>
      <c r="BG40" s="375">
        <f>IF('ПЛАН НАВЧАЛЬНОГО ПРОЦЕСУ ДЕННА'!BG40&gt;0,IF(ROUND('ПЛАН НАВЧАЛЬНОГО ПРОЦЕСУ ДЕННА'!BG40*$BX$4,0)&gt;0,ROUND('ПЛАН НАВЧАЛЬНОГО ПРОЦЕСУ ДЕННА'!BG40*$BX$4,0)*2,2),0)</f>
        <v>0</v>
      </c>
      <c r="BH40" s="375">
        <f>IF('ПЛАН НАВЧАЛЬНОГО ПРОЦЕСУ ДЕННА'!BH40&gt;0,IF(ROUND('ПЛАН НАВЧАЛЬНОГО ПРОЦЕСУ ДЕННА'!BH40*$BX$4,0)&gt;0,ROUND('ПЛАН НАВЧАЛЬНОГО ПРОЦЕСУ ДЕННА'!BH40*$BX$4,0)*2,2),0)</f>
        <v>0</v>
      </c>
      <c r="BI40" s="375">
        <f>IF('ПЛАН НАВЧАЛЬНОГО ПРОЦЕСУ ДЕННА'!BI40&gt;0,IF(ROUND('ПЛАН НАВЧАЛЬНОГО ПРОЦЕСУ ДЕННА'!BI40*$BX$4,0)&gt;0,ROUND('ПЛАН НАВЧАЛЬНОГО ПРОЦЕСУ ДЕННА'!BI40*$BX$4,0)*2,2),0)</f>
        <v>0</v>
      </c>
      <c r="BJ40" s="70">
        <f>'ПЛАН НАВЧАЛЬНОГО ПРОЦЕСУ ДЕННА'!BJ40</f>
        <v>0</v>
      </c>
      <c r="BK40" s="63">
        <f t="shared" si="1"/>
        <v>0.97333333333333338</v>
      </c>
      <c r="BL40" s="127" t="str">
        <f t="shared" si="2"/>
        <v/>
      </c>
      <c r="BM40" s="14">
        <f t="shared" si="29"/>
        <v>0</v>
      </c>
      <c r="BN40" s="14">
        <f t="shared" si="29"/>
        <v>0</v>
      </c>
      <c r="BO40" s="14">
        <f t="shared" si="29"/>
        <v>0</v>
      </c>
      <c r="BP40" s="14">
        <f t="shared" si="29"/>
        <v>0</v>
      </c>
      <c r="BQ40" s="14">
        <f t="shared" si="29"/>
        <v>5</v>
      </c>
      <c r="BR40" s="14">
        <f t="shared" si="29"/>
        <v>0</v>
      </c>
      <c r="BS40" s="14">
        <f t="shared" si="29"/>
        <v>0</v>
      </c>
      <c r="BT40" s="14">
        <f t="shared" si="29"/>
        <v>0</v>
      </c>
      <c r="BU40" s="92">
        <f t="shared" si="42"/>
        <v>5</v>
      </c>
      <c r="BX40" s="14">
        <f t="shared" si="30"/>
        <v>0</v>
      </c>
      <c r="BY40" s="14">
        <f t="shared" si="31"/>
        <v>0</v>
      </c>
      <c r="BZ40" s="14">
        <f t="shared" si="32"/>
        <v>0</v>
      </c>
      <c r="CA40" s="14">
        <f t="shared" si="33"/>
        <v>0</v>
      </c>
      <c r="CB40" s="14">
        <f t="shared" si="34"/>
        <v>5</v>
      </c>
      <c r="CC40" s="14">
        <f t="shared" si="35"/>
        <v>0</v>
      </c>
      <c r="CD40" s="14">
        <f t="shared" si="36"/>
        <v>0</v>
      </c>
      <c r="CE40" s="14">
        <f t="shared" si="37"/>
        <v>0</v>
      </c>
      <c r="CF40" s="213">
        <f t="shared" si="43"/>
        <v>5</v>
      </c>
      <c r="CG40" s="313">
        <f t="shared" si="17"/>
        <v>5</v>
      </c>
      <c r="CI40" s="314">
        <f t="shared" si="18"/>
        <v>0</v>
      </c>
      <c r="CJ40" s="314">
        <f t="shared" si="19"/>
        <v>0</v>
      </c>
      <c r="CK40" s="314">
        <f t="shared" si="20"/>
        <v>0</v>
      </c>
      <c r="CL40" s="314">
        <f t="shared" si="21"/>
        <v>0</v>
      </c>
      <c r="CM40" s="314">
        <f t="shared" si="22"/>
        <v>1</v>
      </c>
      <c r="CN40" s="314">
        <f t="shared" si="23"/>
        <v>0</v>
      </c>
      <c r="CO40" s="314">
        <f t="shared" si="24"/>
        <v>0</v>
      </c>
      <c r="CP40" s="314">
        <f t="shared" si="25"/>
        <v>0</v>
      </c>
      <c r="CQ40" s="315">
        <f t="shared" si="44"/>
        <v>1</v>
      </c>
      <c r="CR40" s="314">
        <f t="shared" si="4"/>
        <v>0</v>
      </c>
      <c r="CS40" s="314">
        <f t="shared" si="5"/>
        <v>0</v>
      </c>
      <c r="CT40" s="316">
        <f t="shared" si="6"/>
        <v>0</v>
      </c>
      <c r="CU40" s="314">
        <f t="shared" si="7"/>
        <v>0</v>
      </c>
      <c r="CV40" s="314">
        <f t="shared" si="8"/>
        <v>0</v>
      </c>
      <c r="CW40" s="314">
        <f t="shared" si="9"/>
        <v>0</v>
      </c>
      <c r="CX40" s="314">
        <f t="shared" si="10"/>
        <v>0</v>
      </c>
      <c r="CY40" s="314">
        <f t="shared" si="11"/>
        <v>0</v>
      </c>
      <c r="CZ40" s="317">
        <f t="shared" si="45"/>
        <v>0</v>
      </c>
      <c r="DD40" s="318">
        <f>SUM($AE40:$AG40)+SUM($AI40:$AK40)+SUM($AM40:AO40)+SUM($AQ40:AS40)+SUM($AU40:AW40)+SUM($AY40:BA40)+SUM($BC40:BE40)+SUM($BG40:BI40)</f>
        <v>4</v>
      </c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X40" s="318">
        <f t="shared" si="28"/>
        <v>0</v>
      </c>
      <c r="DY40" s="318">
        <f t="shared" si="28"/>
        <v>0</v>
      </c>
      <c r="DZ40" s="318">
        <f t="shared" si="28"/>
        <v>0</v>
      </c>
      <c r="EA40" s="318">
        <f t="shared" si="28"/>
        <v>0</v>
      </c>
      <c r="EB40" s="318">
        <f t="shared" si="28"/>
        <v>0</v>
      </c>
      <c r="EC40" s="318">
        <f t="shared" si="28"/>
        <v>0</v>
      </c>
      <c r="ED40" s="318">
        <f t="shared" si="28"/>
        <v>0</v>
      </c>
      <c r="EE40" s="318">
        <f t="shared" si="28"/>
        <v>0</v>
      </c>
    </row>
    <row r="41" spans="1:135" s="19" customFormat="1" ht="20.399999999999999" x14ac:dyDescent="0.25">
      <c r="A41" s="22" t="str">
        <f>'ПЛАН НАВЧАЛЬНОГО ПРОЦЕСУ ДЕННА'!A41</f>
        <v>1.1.27</v>
      </c>
      <c r="B41" s="415" t="str">
        <f>'ПЛАН НАВЧАЛЬНОГО ПРОЦЕСУ ДЕННА'!B41</f>
        <v xml:space="preserve">Теорія організацій та організація діяльності </v>
      </c>
      <c r="C41" s="416" t="str">
        <f>'ПЛАН НАВЧАЛЬНОГО ПРОЦЕСУ ДЕННА'!C41</f>
        <v>ПУММ</v>
      </c>
      <c r="D41" s="308">
        <f>'ПЛАН НАВЧАЛЬНОГО ПРОЦЕСУ ДЕННА'!D41</f>
        <v>6</v>
      </c>
      <c r="E41" s="309">
        <f>'ПЛАН НАВЧАЛЬНОГО ПРОЦЕСУ ДЕННА'!E41</f>
        <v>0</v>
      </c>
      <c r="F41" s="309">
        <f>'ПЛАН НАВЧАЛЬНОГО ПРОЦЕСУ ДЕННА'!F41</f>
        <v>0</v>
      </c>
      <c r="G41" s="310">
        <f>'ПЛАН НАВЧАЛЬНОГО ПРОЦЕСУ ДЕННА'!G41</f>
        <v>0</v>
      </c>
      <c r="H41" s="308">
        <f>'ПЛАН НАВЧАЛЬНОГО ПРОЦЕСУ ДЕННА'!H41</f>
        <v>0</v>
      </c>
      <c r="I41" s="309">
        <f>'ПЛАН НАВЧАЛЬНОГО ПРОЦЕСУ ДЕННА'!I41</f>
        <v>0</v>
      </c>
      <c r="J41" s="309">
        <f>'ПЛАН НАВЧАЛЬНОГО ПРОЦЕСУ ДЕННА'!J41</f>
        <v>0</v>
      </c>
      <c r="K41" s="309">
        <f>'ПЛАН НАВЧАЛЬНОГО ПРОЦЕСУ ДЕННА'!K41</f>
        <v>0</v>
      </c>
      <c r="L41" s="309">
        <f>'ПЛАН НАВЧАЛЬНОГО ПРОЦЕСУ ДЕННА'!L41</f>
        <v>0</v>
      </c>
      <c r="M41" s="309">
        <f>'ПЛАН НАВЧАЛЬНОГО ПРОЦЕСУ ДЕННА'!M41</f>
        <v>0</v>
      </c>
      <c r="N41" s="309">
        <f>'ПЛАН НАВЧАЛЬНОГО ПРОЦЕСУ ДЕННА'!N41</f>
        <v>0</v>
      </c>
      <c r="O41" s="309">
        <f>'ПЛАН НАВЧАЛЬНОГО ПРОЦЕСУ ДЕННА'!O41</f>
        <v>0</v>
      </c>
      <c r="P41" s="274">
        <f>'ПЛАН НАВЧАЛЬНОГО ПРОЦЕСУ ДЕННА'!P41</f>
        <v>0</v>
      </c>
      <c r="Q41" s="274">
        <f>'ПЛАН НАВЧАЛЬНОГО ПРОЦЕСУ ДЕННА'!Q41</f>
        <v>0</v>
      </c>
      <c r="R41" s="419">
        <f>'ПЛАН НАВЧАЛЬНОГО ПРОЦЕСУ ДЕННА'!R41</f>
        <v>0</v>
      </c>
      <c r="S41" s="488">
        <f>'ПЛАН НАВЧАЛЬНОГО ПРОЦЕСУ ДЕННА'!S41</f>
        <v>0</v>
      </c>
      <c r="T41" s="488">
        <f>'ПЛАН НАВЧАЛЬНОГО ПРОЦЕСУ ДЕННА'!T41</f>
        <v>0</v>
      </c>
      <c r="U41" s="488">
        <f>'ПЛАН НАВЧАЛЬНОГО ПРОЦЕСУ ДЕННА'!U41</f>
        <v>0</v>
      </c>
      <c r="V41" s="488">
        <f>'ПЛАН НАВЧАЛЬНОГО ПРОЦЕСУ ДЕННА'!V41</f>
        <v>0</v>
      </c>
      <c r="W41" s="488">
        <f>'ПЛАН НАВЧАЛЬНОГО ПРОЦЕСУ ДЕННА'!W41</f>
        <v>0</v>
      </c>
      <c r="X41" s="488">
        <f>'ПЛАН НАВЧАЛЬНОГО ПРОЦЕСУ ДЕННА'!X41</f>
        <v>0</v>
      </c>
      <c r="Y41" s="311">
        <f>'ПЛАН НАВЧАЛЬНОГО ПРОЦЕСУ ДЕННА'!Y41</f>
        <v>120</v>
      </c>
      <c r="Z41" s="147">
        <f t="shared" si="0"/>
        <v>4</v>
      </c>
      <c r="AA41" s="9">
        <f t="shared" si="41"/>
        <v>2</v>
      </c>
      <c r="AB41" s="9">
        <f t="shared" si="41"/>
        <v>0</v>
      </c>
      <c r="AC41" s="9">
        <f t="shared" si="41"/>
        <v>2</v>
      </c>
      <c r="AD41" s="9">
        <f t="shared" si="14"/>
        <v>116</v>
      </c>
      <c r="AE41" s="375">
        <f>IF('ПЛАН НАВЧАЛЬНОГО ПРОЦЕСУ ДЕННА'!AE41&gt;0,IF(ROUND('ПЛАН НАВЧАЛЬНОГО ПРОЦЕСУ ДЕННА'!AE41*$BX$4,0)&gt;0,ROUND('ПЛАН НАВЧАЛЬНОГО ПРОЦЕСУ ДЕННА'!AE41*$BX$4,0)*2,2),0)</f>
        <v>0</v>
      </c>
      <c r="AF41" s="375">
        <f>IF('ПЛАН НАВЧАЛЬНОГО ПРОЦЕСУ ДЕННА'!AF41&gt;0,IF(ROUND('ПЛАН НАВЧАЛЬНОГО ПРОЦЕСУ ДЕННА'!AF41*$BX$4,0)&gt;0,ROUND('ПЛАН НАВЧАЛЬНОГО ПРОЦЕСУ ДЕННА'!AF41*$BX$4,0)*2,2),0)</f>
        <v>0</v>
      </c>
      <c r="AG41" s="375">
        <f>IF('ПЛАН НАВЧАЛЬНОГО ПРОЦЕСУ ДЕННА'!AG41&gt;0,IF(ROUND('ПЛАН НАВЧАЛЬНОГО ПРОЦЕСУ ДЕННА'!AG41*$BX$4,0)&gt;0,ROUND('ПЛАН НАВЧАЛЬНОГО ПРОЦЕСУ ДЕННА'!AG41*$BX$4,0)*2,2),0)</f>
        <v>0</v>
      </c>
      <c r="AH41" s="70">
        <f>'ПЛАН НАВЧАЛЬНОГО ПРОЦЕСУ ДЕННА'!AH41</f>
        <v>0</v>
      </c>
      <c r="AI41" s="375">
        <f>IF('ПЛАН НАВЧАЛЬНОГО ПРОЦЕСУ ДЕННА'!AI41&gt;0,IF(ROUND('ПЛАН НАВЧАЛЬНОГО ПРОЦЕСУ ДЕННА'!AI41*$BX$4,0)&gt;0,ROUND('ПЛАН НАВЧАЛЬНОГО ПРОЦЕСУ ДЕННА'!AI41*$BX$4,0)*2,2),0)</f>
        <v>0</v>
      </c>
      <c r="AJ41" s="375">
        <f>IF('ПЛАН НАВЧАЛЬНОГО ПРОЦЕСУ ДЕННА'!AJ41&gt;0,IF(ROUND('ПЛАН НАВЧАЛЬНОГО ПРОЦЕСУ ДЕННА'!AJ41*$BX$4,0)&gt;0,ROUND('ПЛАН НАВЧАЛЬНОГО ПРОЦЕСУ ДЕННА'!AJ41*$BX$4,0)*2,2),0)</f>
        <v>0</v>
      </c>
      <c r="AK41" s="375">
        <f>IF('ПЛАН НАВЧАЛЬНОГО ПРОЦЕСУ ДЕННА'!AK41&gt;0,IF(ROUND('ПЛАН НАВЧАЛЬНОГО ПРОЦЕСУ ДЕННА'!AK41*$BX$4,0)&gt;0,ROUND('ПЛАН НАВЧАЛЬНОГО ПРОЦЕСУ ДЕННА'!AK41*$BX$4,0)*2,2),0)</f>
        <v>0</v>
      </c>
      <c r="AL41" s="70">
        <f>'ПЛАН НАВЧАЛЬНОГО ПРОЦЕСУ ДЕННА'!AL41</f>
        <v>0</v>
      </c>
      <c r="AM41" s="375">
        <f>IF('ПЛАН НАВЧАЛЬНОГО ПРОЦЕСУ ДЕННА'!AM41&gt;0,IF(ROUND('ПЛАН НАВЧАЛЬНОГО ПРОЦЕСУ ДЕННА'!AM41*$BX$4,0)&gt;0,ROUND('ПЛАН НАВЧАЛЬНОГО ПРОЦЕСУ ДЕННА'!AM41*$BX$4,0)*2,2),0)</f>
        <v>0</v>
      </c>
      <c r="AN41" s="375">
        <f>IF('ПЛАН НАВЧАЛЬНОГО ПРОЦЕСУ ДЕННА'!AN41&gt;0,IF(ROUND('ПЛАН НАВЧАЛЬНОГО ПРОЦЕСУ ДЕННА'!AN41*$BX$4,0)&gt;0,ROUND('ПЛАН НАВЧАЛЬНОГО ПРОЦЕСУ ДЕННА'!AN41*$BX$4,0)*2,2),0)</f>
        <v>0</v>
      </c>
      <c r="AO41" s="375">
        <f>IF('ПЛАН НАВЧАЛЬНОГО ПРОЦЕСУ ДЕННА'!AO41&gt;0,IF(ROUND('ПЛАН НАВЧАЛЬНОГО ПРОЦЕСУ ДЕННА'!AO41*$BX$4,0)&gt;0,ROUND('ПЛАН НАВЧАЛЬНОГО ПРОЦЕСУ ДЕННА'!AO41*$BX$4,0)*2,2),0)</f>
        <v>0</v>
      </c>
      <c r="AP41" s="70">
        <f>'ПЛАН НАВЧАЛЬНОГО ПРОЦЕСУ ДЕННА'!AP41</f>
        <v>0</v>
      </c>
      <c r="AQ41" s="375">
        <f>IF('ПЛАН НАВЧАЛЬНОГО ПРОЦЕСУ ДЕННА'!AQ41&gt;0,IF(ROUND('ПЛАН НАВЧАЛЬНОГО ПРОЦЕСУ ДЕННА'!AQ41*$BX$4,0)&gt;0,ROUND('ПЛАН НАВЧАЛЬНОГО ПРОЦЕСУ ДЕННА'!AQ41*$BX$4,0)*2,2),0)</f>
        <v>0</v>
      </c>
      <c r="AR41" s="375">
        <f>IF('ПЛАН НАВЧАЛЬНОГО ПРОЦЕСУ ДЕННА'!AR41&gt;0,IF(ROUND('ПЛАН НАВЧАЛЬНОГО ПРОЦЕСУ ДЕННА'!AR41*$BX$4,0)&gt;0,ROUND('ПЛАН НАВЧАЛЬНОГО ПРОЦЕСУ ДЕННА'!AR41*$BX$4,0)*2,2),0)</f>
        <v>0</v>
      </c>
      <c r="AS41" s="375">
        <f>IF('ПЛАН НАВЧАЛЬНОГО ПРОЦЕСУ ДЕННА'!AS41&gt;0,IF(ROUND('ПЛАН НАВЧАЛЬНОГО ПРОЦЕСУ ДЕННА'!AS41*$BX$4,0)&gt;0,ROUND('ПЛАН НАВЧАЛЬНОГО ПРОЦЕСУ ДЕННА'!AS41*$BX$4,0)*2,2),0)</f>
        <v>0</v>
      </c>
      <c r="AT41" s="70">
        <f>'ПЛАН НАВЧАЛЬНОГО ПРОЦЕСУ ДЕННА'!AT41</f>
        <v>0</v>
      </c>
      <c r="AU41" s="375">
        <f>IF('ПЛАН НАВЧАЛЬНОГО ПРОЦЕСУ ДЕННА'!AU41&gt;0,IF(ROUND('ПЛАН НАВЧАЛЬНОГО ПРОЦЕСУ ДЕННА'!AU41*$BX$4,0)&gt;0,ROUND('ПЛАН НАВЧАЛЬНОГО ПРОЦЕСУ ДЕННА'!AU41*$BX$4,0)*2,2),0)</f>
        <v>0</v>
      </c>
      <c r="AV41" s="375">
        <f>IF('ПЛАН НАВЧАЛЬНОГО ПРОЦЕСУ ДЕННА'!AV41&gt;0,IF(ROUND('ПЛАН НАВЧАЛЬНОГО ПРОЦЕСУ ДЕННА'!AV41*$BX$4,0)&gt;0,ROUND('ПЛАН НАВЧАЛЬНОГО ПРОЦЕСУ ДЕННА'!AV41*$BX$4,0)*2,2),0)</f>
        <v>0</v>
      </c>
      <c r="AW41" s="375">
        <f>IF('ПЛАН НАВЧАЛЬНОГО ПРОЦЕСУ ДЕННА'!AW41&gt;0,IF(ROUND('ПЛАН НАВЧАЛЬНОГО ПРОЦЕСУ ДЕННА'!AW41*$BX$4,0)&gt;0,ROUND('ПЛАН НАВЧАЛЬНОГО ПРОЦЕСУ ДЕННА'!AW41*$BX$4,0)*2,2),0)</f>
        <v>0</v>
      </c>
      <c r="AX41" s="70">
        <f>'ПЛАН НАВЧАЛЬНОГО ПРОЦЕСУ ДЕННА'!AX41</f>
        <v>0</v>
      </c>
      <c r="AY41" s="375">
        <f>IF('ПЛАН НАВЧАЛЬНОГО ПРОЦЕСУ ДЕННА'!AY41&gt;0,IF(ROUND('ПЛАН НАВЧАЛЬНОГО ПРОЦЕСУ ДЕННА'!AY41*$BX$4,0)&gt;0,ROUND('ПЛАН НАВЧАЛЬНОГО ПРОЦЕСУ ДЕННА'!AY41*$BX$4,0)*2,2),0)</f>
        <v>2</v>
      </c>
      <c r="AZ41" s="375">
        <f>IF('ПЛАН НАВЧАЛЬНОГО ПРОЦЕСУ ДЕННА'!AZ41&gt;0,IF(ROUND('ПЛАН НАВЧАЛЬНОГО ПРОЦЕСУ ДЕННА'!AZ41*$BX$4,0)&gt;0,ROUND('ПЛАН НАВЧАЛЬНОГО ПРОЦЕСУ ДЕННА'!AZ41*$BX$4,0)*2,2),0)</f>
        <v>0</v>
      </c>
      <c r="BA41" s="375">
        <f>IF('ПЛАН НАВЧАЛЬНОГО ПРОЦЕСУ ДЕННА'!BA41&gt;0,IF(ROUND('ПЛАН НАВЧАЛЬНОГО ПРОЦЕСУ ДЕННА'!BA41*$BX$4,0)&gt;0,ROUND('ПЛАН НАВЧАЛЬНОГО ПРОЦЕСУ ДЕННА'!BA41*$BX$4,0)*2,2),0)</f>
        <v>2</v>
      </c>
      <c r="BB41" s="70">
        <f>'ПЛАН НАВЧАЛЬНОГО ПРОЦЕСУ ДЕННА'!BB41</f>
        <v>4</v>
      </c>
      <c r="BC41" s="375">
        <f>IF('ПЛАН НАВЧАЛЬНОГО ПРОЦЕСУ ДЕННА'!BC41&gt;0,IF(ROUND('ПЛАН НАВЧАЛЬНОГО ПРОЦЕСУ ДЕННА'!BC41*$BX$4,0)&gt;0,ROUND('ПЛАН НАВЧАЛЬНОГО ПРОЦЕСУ ДЕННА'!BC41*$BX$4,0)*2,2),0)</f>
        <v>0</v>
      </c>
      <c r="BD41" s="375">
        <f>IF('ПЛАН НАВЧАЛЬНОГО ПРОЦЕСУ ДЕННА'!BD41&gt;0,IF(ROUND('ПЛАН НАВЧАЛЬНОГО ПРОЦЕСУ ДЕННА'!BD41*$BX$4,0)&gt;0,ROUND('ПЛАН НАВЧАЛЬНОГО ПРОЦЕСУ ДЕННА'!BD41*$BX$4,0)*2,2),0)</f>
        <v>0</v>
      </c>
      <c r="BE41" s="375">
        <f>IF('ПЛАН НАВЧАЛЬНОГО ПРОЦЕСУ ДЕННА'!BE41&gt;0,IF(ROUND('ПЛАН НАВЧАЛЬНОГО ПРОЦЕСУ ДЕННА'!BE41*$BX$4,0)&gt;0,ROUND('ПЛАН НАВЧАЛЬНОГО ПРОЦЕСУ ДЕННА'!BE41*$BX$4,0)*2,2),0)</f>
        <v>0</v>
      </c>
      <c r="BF41" s="70">
        <f>'ПЛАН НАВЧАЛЬНОГО ПРОЦЕСУ ДЕННА'!BF41</f>
        <v>0</v>
      </c>
      <c r="BG41" s="375">
        <f>IF('ПЛАН НАВЧАЛЬНОГО ПРОЦЕСУ ДЕННА'!BG41&gt;0,IF(ROUND('ПЛАН НАВЧАЛЬНОГО ПРОЦЕСУ ДЕННА'!BG41*$BX$4,0)&gt;0,ROUND('ПЛАН НАВЧАЛЬНОГО ПРОЦЕСУ ДЕННА'!BG41*$BX$4,0)*2,2),0)</f>
        <v>0</v>
      </c>
      <c r="BH41" s="375">
        <f>IF('ПЛАН НАВЧАЛЬНОГО ПРОЦЕСУ ДЕННА'!BH41&gt;0,IF(ROUND('ПЛАН НАВЧАЛЬНОГО ПРОЦЕСУ ДЕННА'!BH41*$BX$4,0)&gt;0,ROUND('ПЛАН НАВЧАЛЬНОГО ПРОЦЕСУ ДЕННА'!BH41*$BX$4,0)*2,2),0)</f>
        <v>0</v>
      </c>
      <c r="BI41" s="375">
        <f>IF('ПЛАН НАВЧАЛЬНОГО ПРОЦЕСУ ДЕННА'!BI41&gt;0,IF(ROUND('ПЛАН НАВЧАЛЬНОГО ПРОЦЕСУ ДЕННА'!BI41*$BX$4,0)&gt;0,ROUND('ПЛАН НАВЧАЛЬНОГО ПРОЦЕСУ ДЕННА'!BI41*$BX$4,0)*2,2),0)</f>
        <v>0</v>
      </c>
      <c r="BJ41" s="70">
        <f>'ПЛАН НАВЧАЛЬНОГО ПРОЦЕСУ ДЕННА'!BJ41</f>
        <v>0</v>
      </c>
      <c r="BK41" s="63">
        <f t="shared" si="1"/>
        <v>0.96666666666666667</v>
      </c>
      <c r="BL41" s="127" t="str">
        <f t="shared" si="2"/>
        <v/>
      </c>
      <c r="BM41" s="14">
        <f t="shared" si="29"/>
        <v>0</v>
      </c>
      <c r="BN41" s="14">
        <f t="shared" si="29"/>
        <v>0</v>
      </c>
      <c r="BO41" s="14">
        <f t="shared" si="29"/>
        <v>0</v>
      </c>
      <c r="BP41" s="14">
        <f t="shared" si="29"/>
        <v>0</v>
      </c>
      <c r="BQ41" s="14">
        <f t="shared" si="29"/>
        <v>0</v>
      </c>
      <c r="BR41" s="14">
        <f t="shared" si="29"/>
        <v>4</v>
      </c>
      <c r="BS41" s="14">
        <f t="shared" si="29"/>
        <v>0</v>
      </c>
      <c r="BT41" s="14">
        <f t="shared" si="29"/>
        <v>0</v>
      </c>
      <c r="BU41" s="92">
        <f t="shared" si="42"/>
        <v>4</v>
      </c>
      <c r="BX41" s="14">
        <f t="shared" si="30"/>
        <v>0</v>
      </c>
      <c r="BY41" s="14">
        <f t="shared" si="31"/>
        <v>0</v>
      </c>
      <c r="BZ41" s="14">
        <f t="shared" si="32"/>
        <v>0</v>
      </c>
      <c r="CA41" s="14">
        <f t="shared" si="33"/>
        <v>0</v>
      </c>
      <c r="CB41" s="14">
        <f t="shared" si="34"/>
        <v>0</v>
      </c>
      <c r="CC41" s="14">
        <f t="shared" si="35"/>
        <v>4</v>
      </c>
      <c r="CD41" s="14">
        <f t="shared" si="36"/>
        <v>0</v>
      </c>
      <c r="CE41" s="14">
        <f t="shared" si="37"/>
        <v>0</v>
      </c>
      <c r="CF41" s="213">
        <f t="shared" si="43"/>
        <v>4</v>
      </c>
      <c r="CG41" s="313">
        <f t="shared" si="17"/>
        <v>4</v>
      </c>
      <c r="CI41" s="314">
        <f t="shared" si="18"/>
        <v>0</v>
      </c>
      <c r="CJ41" s="314">
        <f t="shared" si="19"/>
        <v>0</v>
      </c>
      <c r="CK41" s="314">
        <f t="shared" si="20"/>
        <v>0</v>
      </c>
      <c r="CL41" s="314">
        <f t="shared" si="21"/>
        <v>0</v>
      </c>
      <c r="CM41" s="314">
        <f t="shared" si="22"/>
        <v>0</v>
      </c>
      <c r="CN41" s="314">
        <f t="shared" si="23"/>
        <v>1</v>
      </c>
      <c r="CO41" s="314">
        <f t="shared" si="24"/>
        <v>0</v>
      </c>
      <c r="CP41" s="314">
        <f t="shared" si="25"/>
        <v>0</v>
      </c>
      <c r="CQ41" s="315">
        <f t="shared" si="44"/>
        <v>1</v>
      </c>
      <c r="CR41" s="314">
        <f t="shared" si="4"/>
        <v>0</v>
      </c>
      <c r="CS41" s="314">
        <f t="shared" si="5"/>
        <v>0</v>
      </c>
      <c r="CT41" s="316">
        <f t="shared" si="6"/>
        <v>0</v>
      </c>
      <c r="CU41" s="314">
        <f t="shared" si="7"/>
        <v>0</v>
      </c>
      <c r="CV41" s="314">
        <f t="shared" si="8"/>
        <v>0</v>
      </c>
      <c r="CW41" s="314">
        <f t="shared" si="9"/>
        <v>0</v>
      </c>
      <c r="CX41" s="314">
        <f t="shared" si="10"/>
        <v>0</v>
      </c>
      <c r="CY41" s="314">
        <f t="shared" si="11"/>
        <v>0</v>
      </c>
      <c r="CZ41" s="317">
        <f t="shared" si="45"/>
        <v>0</v>
      </c>
      <c r="DD41" s="318">
        <f>SUM($AE41:$AG41)+SUM($AI41:$AK41)+SUM($AM41:AO41)+SUM($AQ41:AS41)+SUM($AU41:AW41)+SUM($AY41:BA41)+SUM($BC41:BE41)+SUM($BG41:BI41)</f>
        <v>4</v>
      </c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X41" s="318">
        <f t="shared" si="28"/>
        <v>0</v>
      </c>
      <c r="DY41" s="318">
        <f t="shared" si="28"/>
        <v>0</v>
      </c>
      <c r="DZ41" s="318">
        <f t="shared" si="28"/>
        <v>0</v>
      </c>
      <c r="EA41" s="318">
        <f t="shared" si="28"/>
        <v>0</v>
      </c>
      <c r="EB41" s="318">
        <f t="shared" si="28"/>
        <v>0</v>
      </c>
      <c r="EC41" s="318">
        <f t="shared" si="28"/>
        <v>0</v>
      </c>
      <c r="ED41" s="318">
        <f t="shared" si="28"/>
        <v>0</v>
      </c>
      <c r="EE41" s="318">
        <f t="shared" si="28"/>
        <v>0</v>
      </c>
    </row>
    <row r="42" spans="1:135" s="19" customFormat="1" x14ac:dyDescent="0.25">
      <c r="A42" s="22" t="str">
        <f>'ПЛАН НАВЧАЛЬНОГО ПРОЦЕСУ ДЕННА'!A42</f>
        <v>1.1.28</v>
      </c>
      <c r="B42" s="415" t="str">
        <f>'ПЛАН НАВЧАЛЬНОГО ПРОЦЕСУ ДЕННА'!B42</f>
        <v>Планування (галузеве)</v>
      </c>
      <c r="C42" s="416" t="str">
        <f>'ПЛАН НАВЧАЛЬНОГО ПРОЦЕСУ ДЕННА'!C42</f>
        <v>ПУММ</v>
      </c>
      <c r="D42" s="308">
        <f>'ПЛАН НАВЧАЛЬНОГО ПРОЦЕСУ ДЕННА'!D42</f>
        <v>6</v>
      </c>
      <c r="E42" s="309">
        <f>'ПЛАН НАВЧАЛЬНОГО ПРОЦЕСУ ДЕННА'!E42</f>
        <v>0</v>
      </c>
      <c r="F42" s="309">
        <f>'ПЛАН НАВЧАЛЬНОГО ПРОЦЕСУ ДЕННА'!F42</f>
        <v>0</v>
      </c>
      <c r="G42" s="310">
        <f>'ПЛАН НАВЧАЛЬНОГО ПРОЦЕСУ ДЕННА'!G42</f>
        <v>0</v>
      </c>
      <c r="H42" s="308">
        <f>'ПЛАН НАВЧАЛЬНОГО ПРОЦЕСУ ДЕННА'!H42</f>
        <v>0</v>
      </c>
      <c r="I42" s="309">
        <f>'ПЛАН НАВЧАЛЬНОГО ПРОЦЕСУ ДЕННА'!I42</f>
        <v>0</v>
      </c>
      <c r="J42" s="309">
        <f>'ПЛАН НАВЧАЛЬНОГО ПРОЦЕСУ ДЕННА'!J42</f>
        <v>0</v>
      </c>
      <c r="K42" s="309">
        <f>'ПЛАН НАВЧАЛЬНОГО ПРОЦЕСУ ДЕННА'!K42</f>
        <v>0</v>
      </c>
      <c r="L42" s="309">
        <f>'ПЛАН НАВЧАЛЬНОГО ПРОЦЕСУ ДЕННА'!L42</f>
        <v>0</v>
      </c>
      <c r="M42" s="309">
        <f>'ПЛАН НАВЧАЛЬНОГО ПРОЦЕСУ ДЕННА'!M42</f>
        <v>0</v>
      </c>
      <c r="N42" s="309">
        <f>'ПЛАН НАВЧАЛЬНОГО ПРОЦЕСУ ДЕННА'!N42</f>
        <v>0</v>
      </c>
      <c r="O42" s="309">
        <f>'ПЛАН НАВЧАЛЬНОГО ПРОЦЕСУ ДЕННА'!O42</f>
        <v>0</v>
      </c>
      <c r="P42" s="274">
        <f>'ПЛАН НАВЧАЛЬНОГО ПРОЦЕСУ ДЕННА'!P42</f>
        <v>0</v>
      </c>
      <c r="Q42" s="274">
        <f>'ПЛАН НАВЧАЛЬНОГО ПРОЦЕСУ ДЕННА'!Q42</f>
        <v>0</v>
      </c>
      <c r="R42" s="419">
        <f>'ПЛАН НАВЧАЛЬНОГО ПРОЦЕСУ ДЕННА'!R42</f>
        <v>0</v>
      </c>
      <c r="S42" s="488">
        <f>'ПЛАН НАВЧАЛЬНОГО ПРОЦЕСУ ДЕННА'!S42</f>
        <v>0</v>
      </c>
      <c r="T42" s="488">
        <f>'ПЛАН НАВЧАЛЬНОГО ПРОЦЕСУ ДЕННА'!T42</f>
        <v>0</v>
      </c>
      <c r="U42" s="488">
        <f>'ПЛАН НАВЧАЛЬНОГО ПРОЦЕСУ ДЕННА'!U42</f>
        <v>0</v>
      </c>
      <c r="V42" s="488">
        <f>'ПЛАН НАВЧАЛЬНОГО ПРОЦЕСУ ДЕННА'!V42</f>
        <v>0</v>
      </c>
      <c r="W42" s="488">
        <f>'ПЛАН НАВЧАЛЬНОГО ПРОЦЕСУ ДЕННА'!W42</f>
        <v>0</v>
      </c>
      <c r="X42" s="488">
        <f>'ПЛАН НАВЧАЛЬНОГО ПРОЦЕСУ ДЕННА'!X42</f>
        <v>0</v>
      </c>
      <c r="Y42" s="311">
        <f>'ПЛАН НАВЧАЛЬНОГО ПРОЦЕСУ ДЕННА'!Y42</f>
        <v>90</v>
      </c>
      <c r="Z42" s="147">
        <f t="shared" si="0"/>
        <v>3</v>
      </c>
      <c r="AA42" s="9">
        <f t="shared" si="41"/>
        <v>2</v>
      </c>
      <c r="AB42" s="9">
        <f t="shared" si="41"/>
        <v>0</v>
      </c>
      <c r="AC42" s="9">
        <f t="shared" si="41"/>
        <v>2</v>
      </c>
      <c r="AD42" s="9">
        <f t="shared" si="14"/>
        <v>86</v>
      </c>
      <c r="AE42" s="375">
        <f>IF('ПЛАН НАВЧАЛЬНОГО ПРОЦЕСУ ДЕННА'!AE42&gt;0,IF(ROUND('ПЛАН НАВЧАЛЬНОГО ПРОЦЕСУ ДЕННА'!AE42*$BX$4,0)&gt;0,ROUND('ПЛАН НАВЧАЛЬНОГО ПРОЦЕСУ ДЕННА'!AE42*$BX$4,0)*2,2),0)</f>
        <v>0</v>
      </c>
      <c r="AF42" s="375">
        <f>IF('ПЛАН НАВЧАЛЬНОГО ПРОЦЕСУ ДЕННА'!AF42&gt;0,IF(ROUND('ПЛАН НАВЧАЛЬНОГО ПРОЦЕСУ ДЕННА'!AF42*$BX$4,0)&gt;0,ROUND('ПЛАН НАВЧАЛЬНОГО ПРОЦЕСУ ДЕННА'!AF42*$BX$4,0)*2,2),0)</f>
        <v>0</v>
      </c>
      <c r="AG42" s="375">
        <f>IF('ПЛАН НАВЧАЛЬНОГО ПРОЦЕСУ ДЕННА'!AG42&gt;0,IF(ROUND('ПЛАН НАВЧАЛЬНОГО ПРОЦЕСУ ДЕННА'!AG42*$BX$4,0)&gt;0,ROUND('ПЛАН НАВЧАЛЬНОГО ПРОЦЕСУ ДЕННА'!AG42*$BX$4,0)*2,2),0)</f>
        <v>0</v>
      </c>
      <c r="AH42" s="70">
        <f>'ПЛАН НАВЧАЛЬНОГО ПРОЦЕСУ ДЕННА'!AH42</f>
        <v>0</v>
      </c>
      <c r="AI42" s="375">
        <f>IF('ПЛАН НАВЧАЛЬНОГО ПРОЦЕСУ ДЕННА'!AI42&gt;0,IF(ROUND('ПЛАН НАВЧАЛЬНОГО ПРОЦЕСУ ДЕННА'!AI42*$BX$4,0)&gt;0,ROUND('ПЛАН НАВЧАЛЬНОГО ПРОЦЕСУ ДЕННА'!AI42*$BX$4,0)*2,2),0)</f>
        <v>0</v>
      </c>
      <c r="AJ42" s="375">
        <f>IF('ПЛАН НАВЧАЛЬНОГО ПРОЦЕСУ ДЕННА'!AJ42&gt;0,IF(ROUND('ПЛАН НАВЧАЛЬНОГО ПРОЦЕСУ ДЕННА'!AJ42*$BX$4,0)&gt;0,ROUND('ПЛАН НАВЧАЛЬНОГО ПРОЦЕСУ ДЕННА'!AJ42*$BX$4,0)*2,2),0)</f>
        <v>0</v>
      </c>
      <c r="AK42" s="375">
        <f>IF('ПЛАН НАВЧАЛЬНОГО ПРОЦЕСУ ДЕННА'!AK42&gt;0,IF(ROUND('ПЛАН НАВЧАЛЬНОГО ПРОЦЕСУ ДЕННА'!AK42*$BX$4,0)&gt;0,ROUND('ПЛАН НАВЧАЛЬНОГО ПРОЦЕСУ ДЕННА'!AK42*$BX$4,0)*2,2),0)</f>
        <v>0</v>
      </c>
      <c r="AL42" s="70">
        <f>'ПЛАН НАВЧАЛЬНОГО ПРОЦЕСУ ДЕННА'!AL42</f>
        <v>0</v>
      </c>
      <c r="AM42" s="375">
        <f>IF('ПЛАН НАВЧАЛЬНОГО ПРОЦЕСУ ДЕННА'!AM42&gt;0,IF(ROUND('ПЛАН НАВЧАЛЬНОГО ПРОЦЕСУ ДЕННА'!AM42*$BX$4,0)&gt;0,ROUND('ПЛАН НАВЧАЛЬНОГО ПРОЦЕСУ ДЕННА'!AM42*$BX$4,0)*2,2),0)</f>
        <v>0</v>
      </c>
      <c r="AN42" s="375">
        <f>IF('ПЛАН НАВЧАЛЬНОГО ПРОЦЕСУ ДЕННА'!AN42&gt;0,IF(ROUND('ПЛАН НАВЧАЛЬНОГО ПРОЦЕСУ ДЕННА'!AN42*$BX$4,0)&gt;0,ROUND('ПЛАН НАВЧАЛЬНОГО ПРОЦЕСУ ДЕННА'!AN42*$BX$4,0)*2,2),0)</f>
        <v>0</v>
      </c>
      <c r="AO42" s="375">
        <f>IF('ПЛАН НАВЧАЛЬНОГО ПРОЦЕСУ ДЕННА'!AO42&gt;0,IF(ROUND('ПЛАН НАВЧАЛЬНОГО ПРОЦЕСУ ДЕННА'!AO42*$BX$4,0)&gt;0,ROUND('ПЛАН НАВЧАЛЬНОГО ПРОЦЕСУ ДЕННА'!AO42*$BX$4,0)*2,2),0)</f>
        <v>0</v>
      </c>
      <c r="AP42" s="70">
        <f>'ПЛАН НАВЧАЛЬНОГО ПРОЦЕСУ ДЕННА'!AP42</f>
        <v>0</v>
      </c>
      <c r="AQ42" s="375">
        <f>IF('ПЛАН НАВЧАЛЬНОГО ПРОЦЕСУ ДЕННА'!AQ42&gt;0,IF(ROUND('ПЛАН НАВЧАЛЬНОГО ПРОЦЕСУ ДЕННА'!AQ42*$BX$4,0)&gt;0,ROUND('ПЛАН НАВЧАЛЬНОГО ПРОЦЕСУ ДЕННА'!AQ42*$BX$4,0)*2,2),0)</f>
        <v>0</v>
      </c>
      <c r="AR42" s="375">
        <f>IF('ПЛАН НАВЧАЛЬНОГО ПРОЦЕСУ ДЕННА'!AR42&gt;0,IF(ROUND('ПЛАН НАВЧАЛЬНОГО ПРОЦЕСУ ДЕННА'!AR42*$BX$4,0)&gt;0,ROUND('ПЛАН НАВЧАЛЬНОГО ПРОЦЕСУ ДЕННА'!AR42*$BX$4,0)*2,2),0)</f>
        <v>0</v>
      </c>
      <c r="AS42" s="375">
        <f>IF('ПЛАН НАВЧАЛЬНОГО ПРОЦЕСУ ДЕННА'!AS42&gt;0,IF(ROUND('ПЛАН НАВЧАЛЬНОГО ПРОЦЕСУ ДЕННА'!AS42*$BX$4,0)&gt;0,ROUND('ПЛАН НАВЧАЛЬНОГО ПРОЦЕСУ ДЕННА'!AS42*$BX$4,0)*2,2),0)</f>
        <v>0</v>
      </c>
      <c r="AT42" s="70">
        <f>'ПЛАН НАВЧАЛЬНОГО ПРОЦЕСУ ДЕННА'!AT42</f>
        <v>0</v>
      </c>
      <c r="AU42" s="375">
        <f>IF('ПЛАН НАВЧАЛЬНОГО ПРОЦЕСУ ДЕННА'!AU42&gt;0,IF(ROUND('ПЛАН НАВЧАЛЬНОГО ПРОЦЕСУ ДЕННА'!AU42*$BX$4,0)&gt;0,ROUND('ПЛАН НАВЧАЛЬНОГО ПРОЦЕСУ ДЕННА'!AU42*$BX$4,0)*2,2),0)</f>
        <v>0</v>
      </c>
      <c r="AV42" s="375">
        <f>IF('ПЛАН НАВЧАЛЬНОГО ПРОЦЕСУ ДЕННА'!AV42&gt;0,IF(ROUND('ПЛАН НАВЧАЛЬНОГО ПРОЦЕСУ ДЕННА'!AV42*$BX$4,0)&gt;0,ROUND('ПЛАН НАВЧАЛЬНОГО ПРОЦЕСУ ДЕННА'!AV42*$BX$4,0)*2,2),0)</f>
        <v>0</v>
      </c>
      <c r="AW42" s="375">
        <f>IF('ПЛАН НАВЧАЛЬНОГО ПРОЦЕСУ ДЕННА'!AW42&gt;0,IF(ROUND('ПЛАН НАВЧАЛЬНОГО ПРОЦЕСУ ДЕННА'!AW42*$BX$4,0)&gt;0,ROUND('ПЛАН НАВЧАЛЬНОГО ПРОЦЕСУ ДЕННА'!AW42*$BX$4,0)*2,2),0)</f>
        <v>0</v>
      </c>
      <c r="AX42" s="70">
        <f>'ПЛАН НАВЧАЛЬНОГО ПРОЦЕСУ ДЕННА'!AX42</f>
        <v>0</v>
      </c>
      <c r="AY42" s="375">
        <f>IF('ПЛАН НАВЧАЛЬНОГО ПРОЦЕСУ ДЕННА'!AY42&gt;0,IF(ROUND('ПЛАН НАВЧАЛЬНОГО ПРОЦЕСУ ДЕННА'!AY42*$BX$4,0)&gt;0,ROUND('ПЛАН НАВЧАЛЬНОГО ПРОЦЕСУ ДЕННА'!AY42*$BX$4,0)*2,2),0)</f>
        <v>2</v>
      </c>
      <c r="AZ42" s="375">
        <f>IF('ПЛАН НАВЧАЛЬНОГО ПРОЦЕСУ ДЕННА'!AZ42&gt;0,IF(ROUND('ПЛАН НАВЧАЛЬНОГО ПРОЦЕСУ ДЕННА'!AZ42*$BX$4,0)&gt;0,ROUND('ПЛАН НАВЧАЛЬНОГО ПРОЦЕСУ ДЕННА'!AZ42*$BX$4,0)*2,2),0)</f>
        <v>0</v>
      </c>
      <c r="BA42" s="375">
        <f>IF('ПЛАН НАВЧАЛЬНОГО ПРОЦЕСУ ДЕННА'!BA42&gt;0,IF(ROUND('ПЛАН НАВЧАЛЬНОГО ПРОЦЕСУ ДЕННА'!BA42*$BX$4,0)&gt;0,ROUND('ПЛАН НАВЧАЛЬНОГО ПРОЦЕСУ ДЕННА'!BA42*$BX$4,0)*2,2),0)</f>
        <v>2</v>
      </c>
      <c r="BB42" s="70">
        <f>'ПЛАН НАВЧАЛЬНОГО ПРОЦЕСУ ДЕННА'!BB42</f>
        <v>3</v>
      </c>
      <c r="BC42" s="375">
        <f>IF('ПЛАН НАВЧАЛЬНОГО ПРОЦЕСУ ДЕННА'!BC42&gt;0,IF(ROUND('ПЛАН НАВЧАЛЬНОГО ПРОЦЕСУ ДЕННА'!BC42*$BX$4,0)&gt;0,ROUND('ПЛАН НАВЧАЛЬНОГО ПРОЦЕСУ ДЕННА'!BC42*$BX$4,0)*2,2),0)</f>
        <v>0</v>
      </c>
      <c r="BD42" s="375">
        <f>IF('ПЛАН НАВЧАЛЬНОГО ПРОЦЕСУ ДЕННА'!BD42&gt;0,IF(ROUND('ПЛАН НАВЧАЛЬНОГО ПРОЦЕСУ ДЕННА'!BD42*$BX$4,0)&gt;0,ROUND('ПЛАН НАВЧАЛЬНОГО ПРОЦЕСУ ДЕННА'!BD42*$BX$4,0)*2,2),0)</f>
        <v>0</v>
      </c>
      <c r="BE42" s="375">
        <f>IF('ПЛАН НАВЧАЛЬНОГО ПРОЦЕСУ ДЕННА'!BE42&gt;0,IF(ROUND('ПЛАН НАВЧАЛЬНОГО ПРОЦЕСУ ДЕННА'!BE42*$BX$4,0)&gt;0,ROUND('ПЛАН НАВЧАЛЬНОГО ПРОЦЕСУ ДЕННА'!BE42*$BX$4,0)*2,2),0)</f>
        <v>0</v>
      </c>
      <c r="BF42" s="70">
        <f>'ПЛАН НАВЧАЛЬНОГО ПРОЦЕСУ ДЕННА'!BF42</f>
        <v>0</v>
      </c>
      <c r="BG42" s="375">
        <f>IF('ПЛАН НАВЧАЛЬНОГО ПРОЦЕСУ ДЕННА'!BG42&gt;0,IF(ROUND('ПЛАН НАВЧАЛЬНОГО ПРОЦЕСУ ДЕННА'!BG42*$BX$4,0)&gt;0,ROUND('ПЛАН НАВЧАЛЬНОГО ПРОЦЕСУ ДЕННА'!BG42*$BX$4,0)*2,2),0)</f>
        <v>0</v>
      </c>
      <c r="BH42" s="375">
        <f>IF('ПЛАН НАВЧАЛЬНОГО ПРОЦЕСУ ДЕННА'!BH42&gt;0,IF(ROUND('ПЛАН НАВЧАЛЬНОГО ПРОЦЕСУ ДЕННА'!BH42*$BX$4,0)&gt;0,ROUND('ПЛАН НАВЧАЛЬНОГО ПРОЦЕСУ ДЕННА'!BH42*$BX$4,0)*2,2),0)</f>
        <v>0</v>
      </c>
      <c r="BI42" s="375">
        <f>IF('ПЛАН НАВЧАЛЬНОГО ПРОЦЕСУ ДЕННА'!BI42&gt;0,IF(ROUND('ПЛАН НАВЧАЛЬНОГО ПРОЦЕСУ ДЕННА'!BI42*$BX$4,0)&gt;0,ROUND('ПЛАН НАВЧАЛЬНОГО ПРОЦЕСУ ДЕННА'!BI42*$BX$4,0)*2,2),0)</f>
        <v>0</v>
      </c>
      <c r="BJ42" s="70">
        <f>'ПЛАН НАВЧАЛЬНОГО ПРОЦЕСУ ДЕННА'!BJ42</f>
        <v>0</v>
      </c>
      <c r="BK42" s="63">
        <f t="shared" si="1"/>
        <v>0.9555555555555556</v>
      </c>
      <c r="BL42" s="127" t="str">
        <f t="shared" si="2"/>
        <v/>
      </c>
      <c r="BM42" s="14">
        <f t="shared" si="29"/>
        <v>0</v>
      </c>
      <c r="BN42" s="14">
        <f t="shared" si="29"/>
        <v>0</v>
      </c>
      <c r="BO42" s="14">
        <f t="shared" si="29"/>
        <v>0</v>
      </c>
      <c r="BP42" s="14">
        <f t="shared" si="29"/>
        <v>0</v>
      </c>
      <c r="BQ42" s="14">
        <f t="shared" si="29"/>
        <v>0</v>
      </c>
      <c r="BR42" s="14">
        <f t="shared" si="29"/>
        <v>3</v>
      </c>
      <c r="BS42" s="14">
        <f t="shared" si="29"/>
        <v>0</v>
      </c>
      <c r="BT42" s="14">
        <f t="shared" si="29"/>
        <v>0</v>
      </c>
      <c r="BU42" s="92">
        <f t="shared" si="42"/>
        <v>3</v>
      </c>
      <c r="BX42" s="14">
        <f t="shared" si="30"/>
        <v>0</v>
      </c>
      <c r="BY42" s="14">
        <f t="shared" si="31"/>
        <v>0</v>
      </c>
      <c r="BZ42" s="14">
        <f t="shared" si="32"/>
        <v>0</v>
      </c>
      <c r="CA42" s="14">
        <f t="shared" si="33"/>
        <v>0</v>
      </c>
      <c r="CB42" s="14">
        <f t="shared" si="34"/>
        <v>0</v>
      </c>
      <c r="CC42" s="14">
        <f t="shared" si="35"/>
        <v>3</v>
      </c>
      <c r="CD42" s="14">
        <f t="shared" si="36"/>
        <v>0</v>
      </c>
      <c r="CE42" s="14">
        <f t="shared" si="37"/>
        <v>0</v>
      </c>
      <c r="CF42" s="213">
        <f t="shared" si="43"/>
        <v>3</v>
      </c>
      <c r="CG42" s="313">
        <f t="shared" si="17"/>
        <v>3</v>
      </c>
      <c r="CI42" s="314">
        <f t="shared" si="18"/>
        <v>0</v>
      </c>
      <c r="CJ42" s="314">
        <f t="shared" si="19"/>
        <v>0</v>
      </c>
      <c r="CK42" s="314">
        <f t="shared" si="20"/>
        <v>0</v>
      </c>
      <c r="CL42" s="314">
        <f t="shared" si="21"/>
        <v>0</v>
      </c>
      <c r="CM42" s="314">
        <f t="shared" si="22"/>
        <v>0</v>
      </c>
      <c r="CN42" s="314">
        <f t="shared" si="23"/>
        <v>1</v>
      </c>
      <c r="CO42" s="314">
        <f t="shared" si="24"/>
        <v>0</v>
      </c>
      <c r="CP42" s="314">
        <f t="shared" si="25"/>
        <v>0</v>
      </c>
      <c r="CQ42" s="315">
        <f t="shared" si="44"/>
        <v>1</v>
      </c>
      <c r="CR42" s="314">
        <f t="shared" si="4"/>
        <v>0</v>
      </c>
      <c r="CS42" s="314">
        <f t="shared" si="5"/>
        <v>0</v>
      </c>
      <c r="CT42" s="316">
        <f t="shared" si="6"/>
        <v>0</v>
      </c>
      <c r="CU42" s="314">
        <f t="shared" si="7"/>
        <v>0</v>
      </c>
      <c r="CV42" s="314">
        <f t="shared" si="8"/>
        <v>0</v>
      </c>
      <c r="CW42" s="314">
        <f t="shared" si="9"/>
        <v>0</v>
      </c>
      <c r="CX42" s="314">
        <f t="shared" si="10"/>
        <v>0</v>
      </c>
      <c r="CY42" s="314">
        <f t="shared" si="11"/>
        <v>0</v>
      </c>
      <c r="CZ42" s="317">
        <f t="shared" si="45"/>
        <v>0</v>
      </c>
      <c r="DD42" s="318">
        <f>SUM($AE42:$AG42)+SUM($AI42:$AK42)+SUM($AM42:AO42)+SUM($AQ42:AS42)+SUM($AU42:AW42)+SUM($AY42:BA42)+SUM($BC42:BE42)+SUM($BG42:BI42)</f>
        <v>4</v>
      </c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X42" s="318">
        <f t="shared" si="28"/>
        <v>0</v>
      </c>
      <c r="DY42" s="318">
        <f t="shared" si="28"/>
        <v>0</v>
      </c>
      <c r="DZ42" s="318">
        <f t="shared" si="28"/>
        <v>0</v>
      </c>
      <c r="EA42" s="318">
        <f t="shared" si="28"/>
        <v>0</v>
      </c>
      <c r="EB42" s="318">
        <f t="shared" si="28"/>
        <v>0</v>
      </c>
      <c r="EC42" s="318">
        <f t="shared" si="28"/>
        <v>0</v>
      </c>
      <c r="ED42" s="318">
        <f t="shared" si="28"/>
        <v>0</v>
      </c>
      <c r="EE42" s="318">
        <f t="shared" si="28"/>
        <v>0</v>
      </c>
    </row>
    <row r="43" spans="1:135" s="19" customFormat="1" x14ac:dyDescent="0.25">
      <c r="A43" s="22" t="str">
        <f>'ПЛАН НАВЧАЛЬНОГО ПРОЦЕСУ ДЕННА'!A43</f>
        <v>1.1.29</v>
      </c>
      <c r="B43" s="415" t="str">
        <f>'ПЛАН НАВЧАЛЬНОГО ПРОЦЕСУ ДЕННА'!B43</f>
        <v>Прийняття управлінських рішень</v>
      </c>
      <c r="C43" s="416" t="str">
        <f>'ПЛАН НАВЧАЛЬНОГО ПРОЦЕСУ ДЕННА'!C43</f>
        <v>ПУММ</v>
      </c>
      <c r="D43" s="308">
        <f>'ПЛАН НАВЧАЛЬНОГО ПРОЦЕСУ ДЕННА'!D43</f>
        <v>6</v>
      </c>
      <c r="E43" s="309">
        <f>'ПЛАН НАВЧАЛЬНОГО ПРОЦЕСУ ДЕННА'!E43</f>
        <v>0</v>
      </c>
      <c r="F43" s="309">
        <f>'ПЛАН НАВЧАЛЬНОГО ПРОЦЕСУ ДЕННА'!F43</f>
        <v>0</v>
      </c>
      <c r="G43" s="310">
        <f>'ПЛАН НАВЧАЛЬНОГО ПРОЦЕСУ ДЕННА'!G43</f>
        <v>0</v>
      </c>
      <c r="H43" s="308">
        <f>'ПЛАН НАВЧАЛЬНОГО ПРОЦЕСУ ДЕННА'!H43</f>
        <v>0</v>
      </c>
      <c r="I43" s="309">
        <f>'ПЛАН НАВЧАЛЬНОГО ПРОЦЕСУ ДЕННА'!I43</f>
        <v>0</v>
      </c>
      <c r="J43" s="309">
        <f>'ПЛАН НАВЧАЛЬНОГО ПРОЦЕСУ ДЕННА'!J43</f>
        <v>0</v>
      </c>
      <c r="K43" s="309">
        <f>'ПЛАН НАВЧАЛЬНОГО ПРОЦЕСУ ДЕННА'!K43</f>
        <v>0</v>
      </c>
      <c r="L43" s="309">
        <f>'ПЛАН НАВЧАЛЬНОГО ПРОЦЕСУ ДЕННА'!L43</f>
        <v>0</v>
      </c>
      <c r="M43" s="309">
        <f>'ПЛАН НАВЧАЛЬНОГО ПРОЦЕСУ ДЕННА'!M43</f>
        <v>0</v>
      </c>
      <c r="N43" s="309">
        <f>'ПЛАН НАВЧАЛЬНОГО ПРОЦЕСУ ДЕННА'!N43</f>
        <v>0</v>
      </c>
      <c r="O43" s="309">
        <f>'ПЛАН НАВЧАЛЬНОГО ПРОЦЕСУ ДЕННА'!O43</f>
        <v>0</v>
      </c>
      <c r="P43" s="274">
        <f>'ПЛАН НАВЧАЛЬНОГО ПРОЦЕСУ ДЕННА'!P43</f>
        <v>0</v>
      </c>
      <c r="Q43" s="274">
        <f>'ПЛАН НАВЧАЛЬНОГО ПРОЦЕСУ ДЕННА'!Q43</f>
        <v>0</v>
      </c>
      <c r="R43" s="419">
        <f>'ПЛАН НАВЧАЛЬНОГО ПРОЦЕСУ ДЕННА'!R43</f>
        <v>0</v>
      </c>
      <c r="S43" s="488">
        <f>'ПЛАН НАВЧАЛЬНОГО ПРОЦЕСУ ДЕННА'!S43</f>
        <v>0</v>
      </c>
      <c r="T43" s="488">
        <f>'ПЛАН НАВЧАЛЬНОГО ПРОЦЕСУ ДЕННА'!T43</f>
        <v>0</v>
      </c>
      <c r="U43" s="488">
        <f>'ПЛАН НАВЧАЛЬНОГО ПРОЦЕСУ ДЕННА'!U43</f>
        <v>0</v>
      </c>
      <c r="V43" s="488">
        <f>'ПЛАН НАВЧАЛЬНОГО ПРОЦЕСУ ДЕННА'!V43</f>
        <v>0</v>
      </c>
      <c r="W43" s="488">
        <f>'ПЛАН НАВЧАЛЬНОГО ПРОЦЕСУ ДЕННА'!W43</f>
        <v>0</v>
      </c>
      <c r="X43" s="488">
        <f>'ПЛАН НАВЧАЛЬНОГО ПРОЦЕСУ ДЕННА'!X43</f>
        <v>0</v>
      </c>
      <c r="Y43" s="311">
        <f>'ПЛАН НАВЧАЛЬНОГО ПРОЦЕСУ ДЕННА'!Y43</f>
        <v>90</v>
      </c>
      <c r="Z43" s="147">
        <f t="shared" si="0"/>
        <v>3</v>
      </c>
      <c r="AA43" s="9">
        <f t="shared" si="41"/>
        <v>2</v>
      </c>
      <c r="AB43" s="9">
        <f t="shared" si="41"/>
        <v>0</v>
      </c>
      <c r="AC43" s="9">
        <f t="shared" si="41"/>
        <v>2</v>
      </c>
      <c r="AD43" s="9">
        <f t="shared" si="14"/>
        <v>86</v>
      </c>
      <c r="AE43" s="375">
        <f>IF('ПЛАН НАВЧАЛЬНОГО ПРОЦЕСУ ДЕННА'!AE43&gt;0,IF(ROUND('ПЛАН НАВЧАЛЬНОГО ПРОЦЕСУ ДЕННА'!AE43*$BX$4,0)&gt;0,ROUND('ПЛАН НАВЧАЛЬНОГО ПРОЦЕСУ ДЕННА'!AE43*$BX$4,0)*2,2),0)</f>
        <v>0</v>
      </c>
      <c r="AF43" s="375">
        <f>IF('ПЛАН НАВЧАЛЬНОГО ПРОЦЕСУ ДЕННА'!AF43&gt;0,IF(ROUND('ПЛАН НАВЧАЛЬНОГО ПРОЦЕСУ ДЕННА'!AF43*$BX$4,0)&gt;0,ROUND('ПЛАН НАВЧАЛЬНОГО ПРОЦЕСУ ДЕННА'!AF43*$BX$4,0)*2,2),0)</f>
        <v>0</v>
      </c>
      <c r="AG43" s="375">
        <f>IF('ПЛАН НАВЧАЛЬНОГО ПРОЦЕСУ ДЕННА'!AG43&gt;0,IF(ROUND('ПЛАН НАВЧАЛЬНОГО ПРОЦЕСУ ДЕННА'!AG43*$BX$4,0)&gt;0,ROUND('ПЛАН НАВЧАЛЬНОГО ПРОЦЕСУ ДЕННА'!AG43*$BX$4,0)*2,2),0)</f>
        <v>0</v>
      </c>
      <c r="AH43" s="70">
        <f>'ПЛАН НАВЧАЛЬНОГО ПРОЦЕСУ ДЕННА'!AH43</f>
        <v>0</v>
      </c>
      <c r="AI43" s="375">
        <f>IF('ПЛАН НАВЧАЛЬНОГО ПРОЦЕСУ ДЕННА'!AI43&gt;0,IF(ROUND('ПЛАН НАВЧАЛЬНОГО ПРОЦЕСУ ДЕННА'!AI43*$BX$4,0)&gt;0,ROUND('ПЛАН НАВЧАЛЬНОГО ПРОЦЕСУ ДЕННА'!AI43*$BX$4,0)*2,2),0)</f>
        <v>0</v>
      </c>
      <c r="AJ43" s="375">
        <f>IF('ПЛАН НАВЧАЛЬНОГО ПРОЦЕСУ ДЕННА'!AJ43&gt;0,IF(ROUND('ПЛАН НАВЧАЛЬНОГО ПРОЦЕСУ ДЕННА'!AJ43*$BX$4,0)&gt;0,ROUND('ПЛАН НАВЧАЛЬНОГО ПРОЦЕСУ ДЕННА'!AJ43*$BX$4,0)*2,2),0)</f>
        <v>0</v>
      </c>
      <c r="AK43" s="375">
        <f>IF('ПЛАН НАВЧАЛЬНОГО ПРОЦЕСУ ДЕННА'!AK43&gt;0,IF(ROUND('ПЛАН НАВЧАЛЬНОГО ПРОЦЕСУ ДЕННА'!AK43*$BX$4,0)&gt;0,ROUND('ПЛАН НАВЧАЛЬНОГО ПРОЦЕСУ ДЕННА'!AK43*$BX$4,0)*2,2),0)</f>
        <v>0</v>
      </c>
      <c r="AL43" s="70">
        <f>'ПЛАН НАВЧАЛЬНОГО ПРОЦЕСУ ДЕННА'!AL43</f>
        <v>0</v>
      </c>
      <c r="AM43" s="375">
        <f>IF('ПЛАН НАВЧАЛЬНОГО ПРОЦЕСУ ДЕННА'!AM43&gt;0,IF(ROUND('ПЛАН НАВЧАЛЬНОГО ПРОЦЕСУ ДЕННА'!AM43*$BX$4,0)&gt;0,ROUND('ПЛАН НАВЧАЛЬНОГО ПРОЦЕСУ ДЕННА'!AM43*$BX$4,0)*2,2),0)</f>
        <v>0</v>
      </c>
      <c r="AN43" s="375">
        <f>IF('ПЛАН НАВЧАЛЬНОГО ПРОЦЕСУ ДЕННА'!AN43&gt;0,IF(ROUND('ПЛАН НАВЧАЛЬНОГО ПРОЦЕСУ ДЕННА'!AN43*$BX$4,0)&gt;0,ROUND('ПЛАН НАВЧАЛЬНОГО ПРОЦЕСУ ДЕННА'!AN43*$BX$4,0)*2,2),0)</f>
        <v>0</v>
      </c>
      <c r="AO43" s="375">
        <f>IF('ПЛАН НАВЧАЛЬНОГО ПРОЦЕСУ ДЕННА'!AO43&gt;0,IF(ROUND('ПЛАН НАВЧАЛЬНОГО ПРОЦЕСУ ДЕННА'!AO43*$BX$4,0)&gt;0,ROUND('ПЛАН НАВЧАЛЬНОГО ПРОЦЕСУ ДЕННА'!AO43*$BX$4,0)*2,2),0)</f>
        <v>0</v>
      </c>
      <c r="AP43" s="70">
        <f>'ПЛАН НАВЧАЛЬНОГО ПРОЦЕСУ ДЕННА'!AP43</f>
        <v>0</v>
      </c>
      <c r="AQ43" s="375">
        <f>IF('ПЛАН НАВЧАЛЬНОГО ПРОЦЕСУ ДЕННА'!AQ43&gt;0,IF(ROUND('ПЛАН НАВЧАЛЬНОГО ПРОЦЕСУ ДЕННА'!AQ43*$BX$4,0)&gt;0,ROUND('ПЛАН НАВЧАЛЬНОГО ПРОЦЕСУ ДЕННА'!AQ43*$BX$4,0)*2,2),0)</f>
        <v>0</v>
      </c>
      <c r="AR43" s="375">
        <f>IF('ПЛАН НАВЧАЛЬНОГО ПРОЦЕСУ ДЕННА'!AR43&gt;0,IF(ROUND('ПЛАН НАВЧАЛЬНОГО ПРОЦЕСУ ДЕННА'!AR43*$BX$4,0)&gt;0,ROUND('ПЛАН НАВЧАЛЬНОГО ПРОЦЕСУ ДЕННА'!AR43*$BX$4,0)*2,2),0)</f>
        <v>0</v>
      </c>
      <c r="AS43" s="375">
        <f>IF('ПЛАН НАВЧАЛЬНОГО ПРОЦЕСУ ДЕННА'!AS43&gt;0,IF(ROUND('ПЛАН НАВЧАЛЬНОГО ПРОЦЕСУ ДЕННА'!AS43*$BX$4,0)&gt;0,ROUND('ПЛАН НАВЧАЛЬНОГО ПРОЦЕСУ ДЕННА'!AS43*$BX$4,0)*2,2),0)</f>
        <v>0</v>
      </c>
      <c r="AT43" s="70">
        <f>'ПЛАН НАВЧАЛЬНОГО ПРОЦЕСУ ДЕННА'!AT43</f>
        <v>0</v>
      </c>
      <c r="AU43" s="375">
        <f>IF('ПЛАН НАВЧАЛЬНОГО ПРОЦЕСУ ДЕННА'!AU43&gt;0,IF(ROUND('ПЛАН НАВЧАЛЬНОГО ПРОЦЕСУ ДЕННА'!AU43*$BX$4,0)&gt;0,ROUND('ПЛАН НАВЧАЛЬНОГО ПРОЦЕСУ ДЕННА'!AU43*$BX$4,0)*2,2),0)</f>
        <v>0</v>
      </c>
      <c r="AV43" s="375">
        <f>IF('ПЛАН НАВЧАЛЬНОГО ПРОЦЕСУ ДЕННА'!AV43&gt;0,IF(ROUND('ПЛАН НАВЧАЛЬНОГО ПРОЦЕСУ ДЕННА'!AV43*$BX$4,0)&gt;0,ROUND('ПЛАН НАВЧАЛЬНОГО ПРОЦЕСУ ДЕННА'!AV43*$BX$4,0)*2,2),0)</f>
        <v>0</v>
      </c>
      <c r="AW43" s="375">
        <f>IF('ПЛАН НАВЧАЛЬНОГО ПРОЦЕСУ ДЕННА'!AW43&gt;0,IF(ROUND('ПЛАН НАВЧАЛЬНОГО ПРОЦЕСУ ДЕННА'!AW43*$BX$4,0)&gt;0,ROUND('ПЛАН НАВЧАЛЬНОГО ПРОЦЕСУ ДЕННА'!AW43*$BX$4,0)*2,2),0)</f>
        <v>0</v>
      </c>
      <c r="AX43" s="70">
        <f>'ПЛАН НАВЧАЛЬНОГО ПРОЦЕСУ ДЕННА'!AX43</f>
        <v>0</v>
      </c>
      <c r="AY43" s="375">
        <f>IF('ПЛАН НАВЧАЛЬНОГО ПРОЦЕСУ ДЕННА'!AY43&gt;0,IF(ROUND('ПЛАН НАВЧАЛЬНОГО ПРОЦЕСУ ДЕННА'!AY43*$BX$4,0)&gt;0,ROUND('ПЛАН НАВЧАЛЬНОГО ПРОЦЕСУ ДЕННА'!AY43*$BX$4,0)*2,2),0)</f>
        <v>2</v>
      </c>
      <c r="AZ43" s="375">
        <f>IF('ПЛАН НАВЧАЛЬНОГО ПРОЦЕСУ ДЕННА'!AZ43&gt;0,IF(ROUND('ПЛАН НАВЧАЛЬНОГО ПРОЦЕСУ ДЕННА'!AZ43*$BX$4,0)&gt;0,ROUND('ПЛАН НАВЧАЛЬНОГО ПРОЦЕСУ ДЕННА'!AZ43*$BX$4,0)*2,2),0)</f>
        <v>0</v>
      </c>
      <c r="BA43" s="375">
        <f>IF('ПЛАН НАВЧАЛЬНОГО ПРОЦЕСУ ДЕННА'!BA43&gt;0,IF(ROUND('ПЛАН НАВЧАЛЬНОГО ПРОЦЕСУ ДЕННА'!BA43*$BX$4,0)&gt;0,ROUND('ПЛАН НАВЧАЛЬНОГО ПРОЦЕСУ ДЕННА'!BA43*$BX$4,0)*2,2),0)</f>
        <v>2</v>
      </c>
      <c r="BB43" s="70">
        <f>'ПЛАН НАВЧАЛЬНОГО ПРОЦЕСУ ДЕННА'!BB43</f>
        <v>3</v>
      </c>
      <c r="BC43" s="375">
        <f>IF('ПЛАН НАВЧАЛЬНОГО ПРОЦЕСУ ДЕННА'!BC43&gt;0,IF(ROUND('ПЛАН НАВЧАЛЬНОГО ПРОЦЕСУ ДЕННА'!BC43*$BX$4,0)&gt;0,ROUND('ПЛАН НАВЧАЛЬНОГО ПРОЦЕСУ ДЕННА'!BC43*$BX$4,0)*2,2),0)</f>
        <v>0</v>
      </c>
      <c r="BD43" s="375">
        <f>IF('ПЛАН НАВЧАЛЬНОГО ПРОЦЕСУ ДЕННА'!BD43&gt;0,IF(ROUND('ПЛАН НАВЧАЛЬНОГО ПРОЦЕСУ ДЕННА'!BD43*$BX$4,0)&gt;0,ROUND('ПЛАН НАВЧАЛЬНОГО ПРОЦЕСУ ДЕННА'!BD43*$BX$4,0)*2,2),0)</f>
        <v>0</v>
      </c>
      <c r="BE43" s="375">
        <f>IF('ПЛАН НАВЧАЛЬНОГО ПРОЦЕСУ ДЕННА'!BE43&gt;0,IF(ROUND('ПЛАН НАВЧАЛЬНОГО ПРОЦЕСУ ДЕННА'!BE43*$BX$4,0)&gt;0,ROUND('ПЛАН НАВЧАЛЬНОГО ПРОЦЕСУ ДЕННА'!BE43*$BX$4,0)*2,2),0)</f>
        <v>0</v>
      </c>
      <c r="BF43" s="70">
        <f>'ПЛАН НАВЧАЛЬНОГО ПРОЦЕСУ ДЕННА'!BF43</f>
        <v>0</v>
      </c>
      <c r="BG43" s="375">
        <f>IF('ПЛАН НАВЧАЛЬНОГО ПРОЦЕСУ ДЕННА'!BG43&gt;0,IF(ROUND('ПЛАН НАВЧАЛЬНОГО ПРОЦЕСУ ДЕННА'!BG43*$BX$4,0)&gt;0,ROUND('ПЛАН НАВЧАЛЬНОГО ПРОЦЕСУ ДЕННА'!BG43*$BX$4,0)*2,2),0)</f>
        <v>0</v>
      </c>
      <c r="BH43" s="375">
        <f>IF('ПЛАН НАВЧАЛЬНОГО ПРОЦЕСУ ДЕННА'!BH43&gt;0,IF(ROUND('ПЛАН НАВЧАЛЬНОГО ПРОЦЕСУ ДЕННА'!BH43*$BX$4,0)&gt;0,ROUND('ПЛАН НАВЧАЛЬНОГО ПРОЦЕСУ ДЕННА'!BH43*$BX$4,0)*2,2),0)</f>
        <v>0</v>
      </c>
      <c r="BI43" s="375">
        <f>IF('ПЛАН НАВЧАЛЬНОГО ПРОЦЕСУ ДЕННА'!BI43&gt;0,IF(ROUND('ПЛАН НАВЧАЛЬНОГО ПРОЦЕСУ ДЕННА'!BI43*$BX$4,0)&gt;0,ROUND('ПЛАН НАВЧАЛЬНОГО ПРОЦЕСУ ДЕННА'!BI43*$BX$4,0)*2,2),0)</f>
        <v>0</v>
      </c>
      <c r="BJ43" s="70">
        <f>'ПЛАН НАВЧАЛЬНОГО ПРОЦЕСУ ДЕННА'!BJ43</f>
        <v>0</v>
      </c>
      <c r="BK43" s="63">
        <f t="shared" si="1"/>
        <v>0.9555555555555556</v>
      </c>
      <c r="BL43" s="127" t="str">
        <f t="shared" si="2"/>
        <v/>
      </c>
      <c r="BM43" s="14">
        <f t="shared" si="29"/>
        <v>0</v>
      </c>
      <c r="BN43" s="14">
        <f t="shared" si="29"/>
        <v>0</v>
      </c>
      <c r="BO43" s="14">
        <f t="shared" si="29"/>
        <v>0</v>
      </c>
      <c r="BP43" s="14">
        <f t="shared" si="29"/>
        <v>0</v>
      </c>
      <c r="BQ43" s="14">
        <f t="shared" si="29"/>
        <v>0</v>
      </c>
      <c r="BR43" s="14">
        <f t="shared" si="29"/>
        <v>3</v>
      </c>
      <c r="BS43" s="14">
        <f t="shared" si="29"/>
        <v>0</v>
      </c>
      <c r="BT43" s="14">
        <f t="shared" si="29"/>
        <v>0</v>
      </c>
      <c r="BU43" s="92">
        <f t="shared" si="42"/>
        <v>3</v>
      </c>
      <c r="BX43" s="14">
        <f t="shared" si="30"/>
        <v>0</v>
      </c>
      <c r="BY43" s="14">
        <f t="shared" si="31"/>
        <v>0</v>
      </c>
      <c r="BZ43" s="14">
        <f t="shared" si="32"/>
        <v>0</v>
      </c>
      <c r="CA43" s="14">
        <f t="shared" si="33"/>
        <v>0</v>
      </c>
      <c r="CB43" s="14">
        <f t="shared" si="34"/>
        <v>0</v>
      </c>
      <c r="CC43" s="14">
        <f t="shared" si="35"/>
        <v>3</v>
      </c>
      <c r="CD43" s="14">
        <f t="shared" si="36"/>
        <v>0</v>
      </c>
      <c r="CE43" s="14">
        <f t="shared" si="37"/>
        <v>0</v>
      </c>
      <c r="CF43" s="213">
        <f t="shared" si="43"/>
        <v>3</v>
      </c>
      <c r="CG43" s="313">
        <f t="shared" si="17"/>
        <v>3</v>
      </c>
      <c r="CI43" s="314">
        <f t="shared" si="18"/>
        <v>0</v>
      </c>
      <c r="CJ43" s="314">
        <f t="shared" si="19"/>
        <v>0</v>
      </c>
      <c r="CK43" s="314">
        <f t="shared" si="20"/>
        <v>0</v>
      </c>
      <c r="CL43" s="314">
        <f t="shared" si="21"/>
        <v>0</v>
      </c>
      <c r="CM43" s="314">
        <f t="shared" si="22"/>
        <v>0</v>
      </c>
      <c r="CN43" s="314">
        <f t="shared" si="23"/>
        <v>1</v>
      </c>
      <c r="CO43" s="314">
        <f t="shared" si="24"/>
        <v>0</v>
      </c>
      <c r="CP43" s="314">
        <f t="shared" si="25"/>
        <v>0</v>
      </c>
      <c r="CQ43" s="315">
        <f t="shared" si="44"/>
        <v>1</v>
      </c>
      <c r="CR43" s="314">
        <f t="shared" si="4"/>
        <v>0</v>
      </c>
      <c r="CS43" s="314">
        <f t="shared" si="5"/>
        <v>0</v>
      </c>
      <c r="CT43" s="316">
        <f t="shared" si="6"/>
        <v>0</v>
      </c>
      <c r="CU43" s="314">
        <f t="shared" si="7"/>
        <v>0</v>
      </c>
      <c r="CV43" s="314">
        <f t="shared" si="8"/>
        <v>0</v>
      </c>
      <c r="CW43" s="314">
        <f t="shared" si="9"/>
        <v>0</v>
      </c>
      <c r="CX43" s="314">
        <f t="shared" si="10"/>
        <v>0</v>
      </c>
      <c r="CY43" s="314">
        <f t="shared" si="11"/>
        <v>0</v>
      </c>
      <c r="CZ43" s="317">
        <f t="shared" si="45"/>
        <v>0</v>
      </c>
      <c r="DD43" s="318">
        <f>SUM($AE43:$AG43)+SUM($AI43:$AK43)+SUM($AM43:AO43)+SUM($AQ43:AS43)+SUM($AU43:AW43)+SUM($AY43:BA43)+SUM($BC43:BE43)+SUM($BG43:BI43)</f>
        <v>4</v>
      </c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X43" s="318">
        <f t="shared" si="28"/>
        <v>0</v>
      </c>
      <c r="DY43" s="318">
        <f t="shared" si="28"/>
        <v>0</v>
      </c>
      <c r="DZ43" s="318">
        <f t="shared" si="28"/>
        <v>0</v>
      </c>
      <c r="EA43" s="318">
        <f t="shared" si="28"/>
        <v>0</v>
      </c>
      <c r="EB43" s="318">
        <f t="shared" si="28"/>
        <v>0</v>
      </c>
      <c r="EC43" s="318">
        <f t="shared" si="28"/>
        <v>0</v>
      </c>
      <c r="ED43" s="318">
        <f t="shared" si="28"/>
        <v>0</v>
      </c>
      <c r="EE43" s="318">
        <f t="shared" si="28"/>
        <v>0</v>
      </c>
    </row>
    <row r="44" spans="1:135" s="19" customFormat="1" x14ac:dyDescent="0.25">
      <c r="A44" s="22" t="str">
        <f>'ПЛАН НАВЧАЛЬНОГО ПРОЦЕСУ ДЕННА'!A44</f>
        <v>1.1.30</v>
      </c>
      <c r="B44" s="415" t="str">
        <f>'ПЛАН НАВЧАЛЬНОГО ПРОЦЕСУ ДЕННА'!B44</f>
        <v>Мотиваційний менеджмент</v>
      </c>
      <c r="C44" s="416" t="str">
        <f>'ПЛАН НАВЧАЛЬНОГО ПРОЦЕСУ ДЕННА'!C44</f>
        <v>ПУММ</v>
      </c>
      <c r="D44" s="308">
        <f>'ПЛАН НАВЧАЛЬНОГО ПРОЦЕСУ ДЕННА'!D44</f>
        <v>7</v>
      </c>
      <c r="E44" s="309">
        <f>'ПЛАН НАВЧАЛЬНОГО ПРОЦЕСУ ДЕННА'!E44</f>
        <v>0</v>
      </c>
      <c r="F44" s="309">
        <f>'ПЛАН НАВЧАЛЬНОГО ПРОЦЕСУ ДЕННА'!F44</f>
        <v>0</v>
      </c>
      <c r="G44" s="310">
        <f>'ПЛАН НАВЧАЛЬНОГО ПРОЦЕСУ ДЕННА'!G44</f>
        <v>0</v>
      </c>
      <c r="H44" s="308">
        <f>'ПЛАН НАВЧАЛЬНОГО ПРОЦЕСУ ДЕННА'!H44</f>
        <v>0</v>
      </c>
      <c r="I44" s="309">
        <f>'ПЛАН НАВЧАЛЬНОГО ПРОЦЕСУ ДЕННА'!I44</f>
        <v>0</v>
      </c>
      <c r="J44" s="309">
        <f>'ПЛАН НАВЧАЛЬНОГО ПРОЦЕСУ ДЕННА'!J44</f>
        <v>0</v>
      </c>
      <c r="K44" s="309">
        <f>'ПЛАН НАВЧАЛЬНОГО ПРОЦЕСУ ДЕННА'!K44</f>
        <v>0</v>
      </c>
      <c r="L44" s="309">
        <f>'ПЛАН НАВЧАЛЬНОГО ПРОЦЕСУ ДЕННА'!L44</f>
        <v>0</v>
      </c>
      <c r="M44" s="309">
        <f>'ПЛАН НАВЧАЛЬНОГО ПРОЦЕСУ ДЕННА'!M44</f>
        <v>0</v>
      </c>
      <c r="N44" s="309">
        <f>'ПЛАН НАВЧАЛЬНОГО ПРОЦЕСУ ДЕННА'!N44</f>
        <v>0</v>
      </c>
      <c r="O44" s="309">
        <f>'ПЛАН НАВЧАЛЬНОГО ПРОЦЕСУ ДЕННА'!O44</f>
        <v>0</v>
      </c>
      <c r="P44" s="274">
        <f>'ПЛАН НАВЧАЛЬНОГО ПРОЦЕСУ ДЕННА'!P44</f>
        <v>0</v>
      </c>
      <c r="Q44" s="274">
        <f>'ПЛАН НАВЧАЛЬНОГО ПРОЦЕСУ ДЕННА'!Q44</f>
        <v>0</v>
      </c>
      <c r="R44" s="419">
        <f>'ПЛАН НАВЧАЛЬНОГО ПРОЦЕСУ ДЕННА'!R44</f>
        <v>0</v>
      </c>
      <c r="S44" s="488">
        <f>'ПЛАН НАВЧАЛЬНОГО ПРОЦЕСУ ДЕННА'!S44</f>
        <v>0</v>
      </c>
      <c r="T44" s="488">
        <f>'ПЛАН НАВЧАЛЬНОГО ПРОЦЕСУ ДЕННА'!T44</f>
        <v>0</v>
      </c>
      <c r="U44" s="488">
        <f>'ПЛАН НАВЧАЛЬНОГО ПРОЦЕСУ ДЕННА'!U44</f>
        <v>0</v>
      </c>
      <c r="V44" s="488">
        <f>'ПЛАН НАВЧАЛЬНОГО ПРОЦЕСУ ДЕННА'!V44</f>
        <v>0</v>
      </c>
      <c r="W44" s="488">
        <f>'ПЛАН НАВЧАЛЬНОГО ПРОЦЕСУ ДЕННА'!W44</f>
        <v>0</v>
      </c>
      <c r="X44" s="488">
        <f>'ПЛАН НАВЧАЛЬНОГО ПРОЦЕСУ ДЕННА'!X44</f>
        <v>0</v>
      </c>
      <c r="Y44" s="311">
        <f>'ПЛАН НАВЧАЛЬНОГО ПРОЦЕСУ ДЕННА'!Y44</f>
        <v>120</v>
      </c>
      <c r="Z44" s="147">
        <f t="shared" si="0"/>
        <v>4</v>
      </c>
      <c r="AA44" s="9">
        <f t="shared" si="41"/>
        <v>2</v>
      </c>
      <c r="AB44" s="9">
        <f t="shared" si="41"/>
        <v>0</v>
      </c>
      <c r="AC44" s="9">
        <f t="shared" si="41"/>
        <v>2</v>
      </c>
      <c r="AD44" s="9">
        <f t="shared" si="14"/>
        <v>116</v>
      </c>
      <c r="AE44" s="375">
        <f>IF('ПЛАН НАВЧАЛЬНОГО ПРОЦЕСУ ДЕННА'!AE44&gt;0,IF(ROUND('ПЛАН НАВЧАЛЬНОГО ПРОЦЕСУ ДЕННА'!AE44*$BX$4,0)&gt;0,ROUND('ПЛАН НАВЧАЛЬНОГО ПРОЦЕСУ ДЕННА'!AE44*$BX$4,0)*2,2),0)</f>
        <v>0</v>
      </c>
      <c r="AF44" s="375">
        <f>IF('ПЛАН НАВЧАЛЬНОГО ПРОЦЕСУ ДЕННА'!AF44&gt;0,IF(ROUND('ПЛАН НАВЧАЛЬНОГО ПРОЦЕСУ ДЕННА'!AF44*$BX$4,0)&gt;0,ROUND('ПЛАН НАВЧАЛЬНОГО ПРОЦЕСУ ДЕННА'!AF44*$BX$4,0)*2,2),0)</f>
        <v>0</v>
      </c>
      <c r="AG44" s="375">
        <f>IF('ПЛАН НАВЧАЛЬНОГО ПРОЦЕСУ ДЕННА'!AG44&gt;0,IF(ROUND('ПЛАН НАВЧАЛЬНОГО ПРОЦЕСУ ДЕННА'!AG44*$BX$4,0)&gt;0,ROUND('ПЛАН НАВЧАЛЬНОГО ПРОЦЕСУ ДЕННА'!AG44*$BX$4,0)*2,2),0)</f>
        <v>0</v>
      </c>
      <c r="AH44" s="70">
        <f>'ПЛАН НАВЧАЛЬНОГО ПРОЦЕСУ ДЕННА'!AH44</f>
        <v>0</v>
      </c>
      <c r="AI44" s="375">
        <f>IF('ПЛАН НАВЧАЛЬНОГО ПРОЦЕСУ ДЕННА'!AI44&gt;0,IF(ROUND('ПЛАН НАВЧАЛЬНОГО ПРОЦЕСУ ДЕННА'!AI44*$BX$4,0)&gt;0,ROUND('ПЛАН НАВЧАЛЬНОГО ПРОЦЕСУ ДЕННА'!AI44*$BX$4,0)*2,2),0)</f>
        <v>0</v>
      </c>
      <c r="AJ44" s="375">
        <f>IF('ПЛАН НАВЧАЛЬНОГО ПРОЦЕСУ ДЕННА'!AJ44&gt;0,IF(ROUND('ПЛАН НАВЧАЛЬНОГО ПРОЦЕСУ ДЕННА'!AJ44*$BX$4,0)&gt;0,ROUND('ПЛАН НАВЧАЛЬНОГО ПРОЦЕСУ ДЕННА'!AJ44*$BX$4,0)*2,2),0)</f>
        <v>0</v>
      </c>
      <c r="AK44" s="375">
        <f>IF('ПЛАН НАВЧАЛЬНОГО ПРОЦЕСУ ДЕННА'!AK44&gt;0,IF(ROUND('ПЛАН НАВЧАЛЬНОГО ПРОЦЕСУ ДЕННА'!AK44*$BX$4,0)&gt;0,ROUND('ПЛАН НАВЧАЛЬНОГО ПРОЦЕСУ ДЕННА'!AK44*$BX$4,0)*2,2),0)</f>
        <v>0</v>
      </c>
      <c r="AL44" s="70">
        <f>'ПЛАН НАВЧАЛЬНОГО ПРОЦЕСУ ДЕННА'!AL44</f>
        <v>0</v>
      </c>
      <c r="AM44" s="375">
        <f>IF('ПЛАН НАВЧАЛЬНОГО ПРОЦЕСУ ДЕННА'!AM44&gt;0,IF(ROUND('ПЛАН НАВЧАЛЬНОГО ПРОЦЕСУ ДЕННА'!AM44*$BX$4,0)&gt;0,ROUND('ПЛАН НАВЧАЛЬНОГО ПРОЦЕСУ ДЕННА'!AM44*$BX$4,0)*2,2),0)</f>
        <v>0</v>
      </c>
      <c r="AN44" s="375">
        <f>IF('ПЛАН НАВЧАЛЬНОГО ПРОЦЕСУ ДЕННА'!AN44&gt;0,IF(ROUND('ПЛАН НАВЧАЛЬНОГО ПРОЦЕСУ ДЕННА'!AN44*$BX$4,0)&gt;0,ROUND('ПЛАН НАВЧАЛЬНОГО ПРОЦЕСУ ДЕННА'!AN44*$BX$4,0)*2,2),0)</f>
        <v>0</v>
      </c>
      <c r="AO44" s="375">
        <f>IF('ПЛАН НАВЧАЛЬНОГО ПРОЦЕСУ ДЕННА'!AO44&gt;0,IF(ROUND('ПЛАН НАВЧАЛЬНОГО ПРОЦЕСУ ДЕННА'!AO44*$BX$4,0)&gt;0,ROUND('ПЛАН НАВЧАЛЬНОГО ПРОЦЕСУ ДЕННА'!AO44*$BX$4,0)*2,2),0)</f>
        <v>0</v>
      </c>
      <c r="AP44" s="70">
        <f>'ПЛАН НАВЧАЛЬНОГО ПРОЦЕСУ ДЕННА'!AP44</f>
        <v>0</v>
      </c>
      <c r="AQ44" s="375">
        <f>IF('ПЛАН НАВЧАЛЬНОГО ПРОЦЕСУ ДЕННА'!AQ44&gt;0,IF(ROUND('ПЛАН НАВЧАЛЬНОГО ПРОЦЕСУ ДЕННА'!AQ44*$BX$4,0)&gt;0,ROUND('ПЛАН НАВЧАЛЬНОГО ПРОЦЕСУ ДЕННА'!AQ44*$BX$4,0)*2,2),0)</f>
        <v>0</v>
      </c>
      <c r="AR44" s="375">
        <f>IF('ПЛАН НАВЧАЛЬНОГО ПРОЦЕСУ ДЕННА'!AR44&gt;0,IF(ROUND('ПЛАН НАВЧАЛЬНОГО ПРОЦЕСУ ДЕННА'!AR44*$BX$4,0)&gt;0,ROUND('ПЛАН НАВЧАЛЬНОГО ПРОЦЕСУ ДЕННА'!AR44*$BX$4,0)*2,2),0)</f>
        <v>0</v>
      </c>
      <c r="AS44" s="375">
        <f>IF('ПЛАН НАВЧАЛЬНОГО ПРОЦЕСУ ДЕННА'!AS44&gt;0,IF(ROUND('ПЛАН НАВЧАЛЬНОГО ПРОЦЕСУ ДЕННА'!AS44*$BX$4,0)&gt;0,ROUND('ПЛАН НАВЧАЛЬНОГО ПРОЦЕСУ ДЕННА'!AS44*$BX$4,0)*2,2),0)</f>
        <v>0</v>
      </c>
      <c r="AT44" s="70">
        <f>'ПЛАН НАВЧАЛЬНОГО ПРОЦЕСУ ДЕННА'!AT44</f>
        <v>0</v>
      </c>
      <c r="AU44" s="375">
        <f>IF('ПЛАН НАВЧАЛЬНОГО ПРОЦЕСУ ДЕННА'!AU44&gt;0,IF(ROUND('ПЛАН НАВЧАЛЬНОГО ПРОЦЕСУ ДЕННА'!AU44*$BX$4,0)&gt;0,ROUND('ПЛАН НАВЧАЛЬНОГО ПРОЦЕСУ ДЕННА'!AU44*$BX$4,0)*2,2),0)</f>
        <v>0</v>
      </c>
      <c r="AV44" s="375">
        <f>IF('ПЛАН НАВЧАЛЬНОГО ПРОЦЕСУ ДЕННА'!AV44&gt;0,IF(ROUND('ПЛАН НАВЧАЛЬНОГО ПРОЦЕСУ ДЕННА'!AV44*$BX$4,0)&gt;0,ROUND('ПЛАН НАВЧАЛЬНОГО ПРОЦЕСУ ДЕННА'!AV44*$BX$4,0)*2,2),0)</f>
        <v>0</v>
      </c>
      <c r="AW44" s="375">
        <f>IF('ПЛАН НАВЧАЛЬНОГО ПРОЦЕСУ ДЕННА'!AW44&gt;0,IF(ROUND('ПЛАН НАВЧАЛЬНОГО ПРОЦЕСУ ДЕННА'!AW44*$BX$4,0)&gt;0,ROUND('ПЛАН НАВЧАЛЬНОГО ПРОЦЕСУ ДЕННА'!AW44*$BX$4,0)*2,2),0)</f>
        <v>0</v>
      </c>
      <c r="AX44" s="70">
        <f>'ПЛАН НАВЧАЛЬНОГО ПРОЦЕСУ ДЕННА'!AX44</f>
        <v>0</v>
      </c>
      <c r="AY44" s="375">
        <f>IF('ПЛАН НАВЧАЛЬНОГО ПРОЦЕСУ ДЕННА'!AY44&gt;0,IF(ROUND('ПЛАН НАВЧАЛЬНОГО ПРОЦЕСУ ДЕННА'!AY44*$BX$4,0)&gt;0,ROUND('ПЛАН НАВЧАЛЬНОГО ПРОЦЕСУ ДЕННА'!AY44*$BX$4,0)*2,2),0)</f>
        <v>0</v>
      </c>
      <c r="AZ44" s="375">
        <f>IF('ПЛАН НАВЧАЛЬНОГО ПРОЦЕСУ ДЕННА'!AZ44&gt;0,IF(ROUND('ПЛАН НАВЧАЛЬНОГО ПРОЦЕСУ ДЕННА'!AZ44*$BX$4,0)&gt;0,ROUND('ПЛАН НАВЧАЛЬНОГО ПРОЦЕСУ ДЕННА'!AZ44*$BX$4,0)*2,2),0)</f>
        <v>0</v>
      </c>
      <c r="BA44" s="375">
        <f>IF('ПЛАН НАВЧАЛЬНОГО ПРОЦЕСУ ДЕННА'!BA44&gt;0,IF(ROUND('ПЛАН НАВЧАЛЬНОГО ПРОЦЕСУ ДЕННА'!BA44*$BX$4,0)&gt;0,ROUND('ПЛАН НАВЧАЛЬНОГО ПРОЦЕСУ ДЕННА'!BA44*$BX$4,0)*2,2),0)</f>
        <v>0</v>
      </c>
      <c r="BB44" s="70">
        <f>'ПЛАН НАВЧАЛЬНОГО ПРОЦЕСУ ДЕННА'!BB44</f>
        <v>0</v>
      </c>
      <c r="BC44" s="375">
        <f>IF('ПЛАН НАВЧАЛЬНОГО ПРОЦЕСУ ДЕННА'!BC44&gt;0,IF(ROUND('ПЛАН НАВЧАЛЬНОГО ПРОЦЕСУ ДЕННА'!BC44*$BX$4,0)&gt;0,ROUND('ПЛАН НАВЧАЛЬНОГО ПРОЦЕСУ ДЕННА'!BC44*$BX$4,0)*2,2),0)</f>
        <v>2</v>
      </c>
      <c r="BD44" s="375">
        <f>IF('ПЛАН НАВЧАЛЬНОГО ПРОЦЕСУ ДЕННА'!BD44&gt;0,IF(ROUND('ПЛАН НАВЧАЛЬНОГО ПРОЦЕСУ ДЕННА'!BD44*$BX$4,0)&gt;0,ROUND('ПЛАН НАВЧАЛЬНОГО ПРОЦЕСУ ДЕННА'!BD44*$BX$4,0)*2,2),0)</f>
        <v>0</v>
      </c>
      <c r="BE44" s="375">
        <f>IF('ПЛАН НАВЧАЛЬНОГО ПРОЦЕСУ ДЕННА'!BE44&gt;0,IF(ROUND('ПЛАН НАВЧАЛЬНОГО ПРОЦЕСУ ДЕННА'!BE44*$BX$4,0)&gt;0,ROUND('ПЛАН НАВЧАЛЬНОГО ПРОЦЕСУ ДЕННА'!BE44*$BX$4,0)*2,2),0)</f>
        <v>2</v>
      </c>
      <c r="BF44" s="70">
        <f>'ПЛАН НАВЧАЛЬНОГО ПРОЦЕСУ ДЕННА'!BF44</f>
        <v>4</v>
      </c>
      <c r="BG44" s="375">
        <f>IF('ПЛАН НАВЧАЛЬНОГО ПРОЦЕСУ ДЕННА'!BG44&gt;0,IF(ROUND('ПЛАН НАВЧАЛЬНОГО ПРОЦЕСУ ДЕННА'!BG44*$BX$4,0)&gt;0,ROUND('ПЛАН НАВЧАЛЬНОГО ПРОЦЕСУ ДЕННА'!BG44*$BX$4,0)*2,2),0)</f>
        <v>0</v>
      </c>
      <c r="BH44" s="375">
        <f>IF('ПЛАН НАВЧАЛЬНОГО ПРОЦЕСУ ДЕННА'!BH44&gt;0,IF(ROUND('ПЛАН НАВЧАЛЬНОГО ПРОЦЕСУ ДЕННА'!BH44*$BX$4,0)&gt;0,ROUND('ПЛАН НАВЧАЛЬНОГО ПРОЦЕСУ ДЕННА'!BH44*$BX$4,0)*2,2),0)</f>
        <v>0</v>
      </c>
      <c r="BI44" s="375">
        <f>IF('ПЛАН НАВЧАЛЬНОГО ПРОЦЕСУ ДЕННА'!BI44&gt;0,IF(ROUND('ПЛАН НАВЧАЛЬНОГО ПРОЦЕСУ ДЕННА'!BI44*$BX$4,0)&gt;0,ROUND('ПЛАН НАВЧАЛЬНОГО ПРОЦЕСУ ДЕННА'!BI44*$BX$4,0)*2,2),0)</f>
        <v>0</v>
      </c>
      <c r="BJ44" s="70">
        <f>'ПЛАН НАВЧАЛЬНОГО ПРОЦЕСУ ДЕННА'!BJ44</f>
        <v>0</v>
      </c>
      <c r="BK44" s="63">
        <f t="shared" si="1"/>
        <v>0.96666666666666667</v>
      </c>
      <c r="BL44" s="127" t="str">
        <f t="shared" si="2"/>
        <v/>
      </c>
      <c r="BM44" s="14">
        <f t="shared" si="29"/>
        <v>0</v>
      </c>
      <c r="BN44" s="14">
        <f t="shared" si="29"/>
        <v>0</v>
      </c>
      <c r="BO44" s="14">
        <f t="shared" si="29"/>
        <v>0</v>
      </c>
      <c r="BP44" s="14">
        <f t="shared" si="29"/>
        <v>0</v>
      </c>
      <c r="BQ44" s="14">
        <f t="shared" si="29"/>
        <v>0</v>
      </c>
      <c r="BR44" s="14">
        <f t="shared" si="29"/>
        <v>0</v>
      </c>
      <c r="BS44" s="14">
        <f t="shared" si="29"/>
        <v>4</v>
      </c>
      <c r="BT44" s="14">
        <f t="shared" si="29"/>
        <v>0</v>
      </c>
      <c r="BU44" s="92">
        <f t="shared" si="42"/>
        <v>4</v>
      </c>
      <c r="BX44" s="14">
        <f t="shared" si="30"/>
        <v>0</v>
      </c>
      <c r="BY44" s="14">
        <f t="shared" si="31"/>
        <v>0</v>
      </c>
      <c r="BZ44" s="14">
        <f t="shared" si="32"/>
        <v>0</v>
      </c>
      <c r="CA44" s="14">
        <f t="shared" si="33"/>
        <v>0</v>
      </c>
      <c r="CB44" s="14">
        <f t="shared" si="34"/>
        <v>0</v>
      </c>
      <c r="CC44" s="14">
        <f t="shared" si="35"/>
        <v>0</v>
      </c>
      <c r="CD44" s="14">
        <f t="shared" si="36"/>
        <v>4</v>
      </c>
      <c r="CE44" s="14">
        <f t="shared" si="37"/>
        <v>0</v>
      </c>
      <c r="CF44" s="213">
        <f t="shared" si="43"/>
        <v>4</v>
      </c>
      <c r="CG44" s="313">
        <f t="shared" si="17"/>
        <v>4</v>
      </c>
      <c r="CI44" s="314">
        <f t="shared" si="18"/>
        <v>0</v>
      </c>
      <c r="CJ44" s="314">
        <f t="shared" si="19"/>
        <v>0</v>
      </c>
      <c r="CK44" s="314">
        <f t="shared" si="20"/>
        <v>0</v>
      </c>
      <c r="CL44" s="314">
        <f t="shared" si="21"/>
        <v>0</v>
      </c>
      <c r="CM44" s="314">
        <f t="shared" si="22"/>
        <v>0</v>
      </c>
      <c r="CN44" s="314">
        <f t="shared" si="23"/>
        <v>0</v>
      </c>
      <c r="CO44" s="314">
        <f t="shared" si="24"/>
        <v>1</v>
      </c>
      <c r="CP44" s="314">
        <f t="shared" si="25"/>
        <v>0</v>
      </c>
      <c r="CQ44" s="315">
        <f t="shared" si="44"/>
        <v>1</v>
      </c>
      <c r="CR44" s="314">
        <f t="shared" si="4"/>
        <v>0</v>
      </c>
      <c r="CS44" s="314">
        <f t="shared" si="5"/>
        <v>0</v>
      </c>
      <c r="CT44" s="316">
        <f t="shared" si="6"/>
        <v>0</v>
      </c>
      <c r="CU44" s="314">
        <f t="shared" si="7"/>
        <v>0</v>
      </c>
      <c r="CV44" s="314">
        <f t="shared" si="8"/>
        <v>0</v>
      </c>
      <c r="CW44" s="314">
        <f t="shared" si="9"/>
        <v>0</v>
      </c>
      <c r="CX44" s="314">
        <f t="shared" si="10"/>
        <v>0</v>
      </c>
      <c r="CY44" s="314">
        <f t="shared" si="11"/>
        <v>0</v>
      </c>
      <c r="CZ44" s="317">
        <f t="shared" si="45"/>
        <v>0</v>
      </c>
      <c r="DD44" s="318">
        <f>SUM($AE44:$AG44)+SUM($AI44:$AK44)+SUM($AM44:AO44)+SUM($AQ44:AS44)+SUM($AU44:AW44)+SUM($AY44:BA44)+SUM($BC44:BE44)+SUM($BG44:BI44)</f>
        <v>4</v>
      </c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X44" s="318">
        <f t="shared" si="28"/>
        <v>0</v>
      </c>
      <c r="DY44" s="318">
        <f t="shared" si="28"/>
        <v>0</v>
      </c>
      <c r="DZ44" s="318">
        <f t="shared" si="28"/>
        <v>0</v>
      </c>
      <c r="EA44" s="318">
        <f t="shared" si="28"/>
        <v>0</v>
      </c>
      <c r="EB44" s="318">
        <f t="shared" si="28"/>
        <v>0</v>
      </c>
      <c r="EC44" s="318">
        <f t="shared" si="28"/>
        <v>0</v>
      </c>
      <c r="ED44" s="318">
        <f t="shared" si="28"/>
        <v>0</v>
      </c>
      <c r="EE44" s="318">
        <f t="shared" si="28"/>
        <v>0</v>
      </c>
    </row>
    <row r="45" spans="1:135" s="19" customFormat="1" x14ac:dyDescent="0.25">
      <c r="A45" s="22" t="str">
        <f>'ПЛАН НАВЧАЛЬНОГО ПРОЦЕСУ ДЕННА'!A45</f>
        <v>1.1.31</v>
      </c>
      <c r="B45" s="415" t="str">
        <f>'ПЛАН НАВЧАЛЬНОГО ПРОЦЕСУ ДЕННА'!B45</f>
        <v>Управління ресурсами і витратами</v>
      </c>
      <c r="C45" s="416" t="str">
        <f>'ПЛАН НАВЧАЛЬНОГО ПРОЦЕСУ ДЕННА'!C45</f>
        <v>ПУММ</v>
      </c>
      <c r="D45" s="308">
        <f>'ПЛАН НАВЧАЛЬНОГО ПРОЦЕСУ ДЕННА'!D45</f>
        <v>7</v>
      </c>
      <c r="E45" s="309">
        <f>'ПЛАН НАВЧАЛЬНОГО ПРОЦЕСУ ДЕННА'!E45</f>
        <v>0</v>
      </c>
      <c r="F45" s="309">
        <f>'ПЛАН НАВЧАЛЬНОГО ПРОЦЕСУ ДЕННА'!F45</f>
        <v>0</v>
      </c>
      <c r="G45" s="310">
        <f>'ПЛАН НАВЧАЛЬНОГО ПРОЦЕСУ ДЕННА'!G45</f>
        <v>0</v>
      </c>
      <c r="H45" s="308">
        <f>'ПЛАН НАВЧАЛЬНОГО ПРОЦЕСУ ДЕННА'!H45</f>
        <v>0</v>
      </c>
      <c r="I45" s="309">
        <f>'ПЛАН НАВЧАЛЬНОГО ПРОЦЕСУ ДЕННА'!I45</f>
        <v>0</v>
      </c>
      <c r="J45" s="309">
        <f>'ПЛАН НАВЧАЛЬНОГО ПРОЦЕСУ ДЕННА'!J45</f>
        <v>0</v>
      </c>
      <c r="K45" s="309">
        <f>'ПЛАН НАВЧАЛЬНОГО ПРОЦЕСУ ДЕННА'!K45</f>
        <v>0</v>
      </c>
      <c r="L45" s="309">
        <f>'ПЛАН НАВЧАЛЬНОГО ПРОЦЕСУ ДЕННА'!L45</f>
        <v>0</v>
      </c>
      <c r="M45" s="309">
        <f>'ПЛАН НАВЧАЛЬНОГО ПРОЦЕСУ ДЕННА'!M45</f>
        <v>0</v>
      </c>
      <c r="N45" s="309">
        <f>'ПЛАН НАВЧАЛЬНОГО ПРОЦЕСУ ДЕННА'!N45</f>
        <v>0</v>
      </c>
      <c r="O45" s="309">
        <f>'ПЛАН НАВЧАЛЬНОГО ПРОЦЕСУ ДЕННА'!O45</f>
        <v>0</v>
      </c>
      <c r="P45" s="274">
        <f>'ПЛАН НАВЧАЛЬНОГО ПРОЦЕСУ ДЕННА'!P45</f>
        <v>0</v>
      </c>
      <c r="Q45" s="274">
        <f>'ПЛАН НАВЧАЛЬНОГО ПРОЦЕСУ ДЕННА'!Q45</f>
        <v>0</v>
      </c>
      <c r="R45" s="419">
        <f>'ПЛАН НАВЧАЛЬНОГО ПРОЦЕСУ ДЕННА'!R45</f>
        <v>0</v>
      </c>
      <c r="S45" s="488">
        <f>'ПЛАН НАВЧАЛЬНОГО ПРОЦЕСУ ДЕННА'!S45</f>
        <v>0</v>
      </c>
      <c r="T45" s="488">
        <f>'ПЛАН НАВЧАЛЬНОГО ПРОЦЕСУ ДЕННА'!T45</f>
        <v>0</v>
      </c>
      <c r="U45" s="488">
        <f>'ПЛАН НАВЧАЛЬНОГО ПРОЦЕСУ ДЕННА'!U45</f>
        <v>0</v>
      </c>
      <c r="V45" s="488">
        <f>'ПЛАН НАВЧАЛЬНОГО ПРОЦЕСУ ДЕННА'!V45</f>
        <v>0</v>
      </c>
      <c r="W45" s="488">
        <f>'ПЛАН НАВЧАЛЬНОГО ПРОЦЕСУ ДЕННА'!W45</f>
        <v>0</v>
      </c>
      <c r="X45" s="488">
        <f>'ПЛАН НАВЧАЛЬНОГО ПРОЦЕСУ ДЕННА'!X45</f>
        <v>0</v>
      </c>
      <c r="Y45" s="311">
        <f>'ПЛАН НАВЧАЛЬНОГО ПРОЦЕСУ ДЕННА'!Y45</f>
        <v>120</v>
      </c>
      <c r="Z45" s="147">
        <f t="shared" si="0"/>
        <v>4</v>
      </c>
      <c r="AA45" s="9">
        <f t="shared" si="41"/>
        <v>2</v>
      </c>
      <c r="AB45" s="9">
        <f t="shared" si="41"/>
        <v>0</v>
      </c>
      <c r="AC45" s="9">
        <f t="shared" si="41"/>
        <v>2</v>
      </c>
      <c r="AD45" s="9">
        <f t="shared" si="14"/>
        <v>116</v>
      </c>
      <c r="AE45" s="375">
        <f>IF('ПЛАН НАВЧАЛЬНОГО ПРОЦЕСУ ДЕННА'!AE45&gt;0,IF(ROUND('ПЛАН НАВЧАЛЬНОГО ПРОЦЕСУ ДЕННА'!AE45*$BX$4,0)&gt;0,ROUND('ПЛАН НАВЧАЛЬНОГО ПРОЦЕСУ ДЕННА'!AE45*$BX$4,0)*2,2),0)</f>
        <v>0</v>
      </c>
      <c r="AF45" s="375">
        <f>IF('ПЛАН НАВЧАЛЬНОГО ПРОЦЕСУ ДЕННА'!AF45&gt;0,IF(ROUND('ПЛАН НАВЧАЛЬНОГО ПРОЦЕСУ ДЕННА'!AF45*$BX$4,0)&gt;0,ROUND('ПЛАН НАВЧАЛЬНОГО ПРОЦЕСУ ДЕННА'!AF45*$BX$4,0)*2,2),0)</f>
        <v>0</v>
      </c>
      <c r="AG45" s="375">
        <f>IF('ПЛАН НАВЧАЛЬНОГО ПРОЦЕСУ ДЕННА'!AG45&gt;0,IF(ROUND('ПЛАН НАВЧАЛЬНОГО ПРОЦЕСУ ДЕННА'!AG45*$BX$4,0)&gt;0,ROUND('ПЛАН НАВЧАЛЬНОГО ПРОЦЕСУ ДЕННА'!AG45*$BX$4,0)*2,2),0)</f>
        <v>0</v>
      </c>
      <c r="AH45" s="70">
        <f>'ПЛАН НАВЧАЛЬНОГО ПРОЦЕСУ ДЕННА'!AH45</f>
        <v>0</v>
      </c>
      <c r="AI45" s="375">
        <f>IF('ПЛАН НАВЧАЛЬНОГО ПРОЦЕСУ ДЕННА'!AI45&gt;0,IF(ROUND('ПЛАН НАВЧАЛЬНОГО ПРОЦЕСУ ДЕННА'!AI45*$BX$4,0)&gt;0,ROUND('ПЛАН НАВЧАЛЬНОГО ПРОЦЕСУ ДЕННА'!AI45*$BX$4,0)*2,2),0)</f>
        <v>0</v>
      </c>
      <c r="AJ45" s="375">
        <f>IF('ПЛАН НАВЧАЛЬНОГО ПРОЦЕСУ ДЕННА'!AJ45&gt;0,IF(ROUND('ПЛАН НАВЧАЛЬНОГО ПРОЦЕСУ ДЕННА'!AJ45*$BX$4,0)&gt;0,ROUND('ПЛАН НАВЧАЛЬНОГО ПРОЦЕСУ ДЕННА'!AJ45*$BX$4,0)*2,2),0)</f>
        <v>0</v>
      </c>
      <c r="AK45" s="375">
        <f>IF('ПЛАН НАВЧАЛЬНОГО ПРОЦЕСУ ДЕННА'!AK45&gt;0,IF(ROUND('ПЛАН НАВЧАЛЬНОГО ПРОЦЕСУ ДЕННА'!AK45*$BX$4,0)&gt;0,ROUND('ПЛАН НАВЧАЛЬНОГО ПРОЦЕСУ ДЕННА'!AK45*$BX$4,0)*2,2),0)</f>
        <v>0</v>
      </c>
      <c r="AL45" s="70">
        <f>'ПЛАН НАВЧАЛЬНОГО ПРОЦЕСУ ДЕННА'!AL45</f>
        <v>0</v>
      </c>
      <c r="AM45" s="375">
        <f>IF('ПЛАН НАВЧАЛЬНОГО ПРОЦЕСУ ДЕННА'!AM45&gt;0,IF(ROUND('ПЛАН НАВЧАЛЬНОГО ПРОЦЕСУ ДЕННА'!AM45*$BX$4,0)&gt;0,ROUND('ПЛАН НАВЧАЛЬНОГО ПРОЦЕСУ ДЕННА'!AM45*$BX$4,0)*2,2),0)</f>
        <v>0</v>
      </c>
      <c r="AN45" s="375">
        <f>IF('ПЛАН НАВЧАЛЬНОГО ПРОЦЕСУ ДЕННА'!AN45&gt;0,IF(ROUND('ПЛАН НАВЧАЛЬНОГО ПРОЦЕСУ ДЕННА'!AN45*$BX$4,0)&gt;0,ROUND('ПЛАН НАВЧАЛЬНОГО ПРОЦЕСУ ДЕННА'!AN45*$BX$4,0)*2,2),0)</f>
        <v>0</v>
      </c>
      <c r="AO45" s="375">
        <f>IF('ПЛАН НАВЧАЛЬНОГО ПРОЦЕСУ ДЕННА'!AO45&gt;0,IF(ROUND('ПЛАН НАВЧАЛЬНОГО ПРОЦЕСУ ДЕННА'!AO45*$BX$4,0)&gt;0,ROUND('ПЛАН НАВЧАЛЬНОГО ПРОЦЕСУ ДЕННА'!AO45*$BX$4,0)*2,2),0)</f>
        <v>0</v>
      </c>
      <c r="AP45" s="70">
        <f>'ПЛАН НАВЧАЛЬНОГО ПРОЦЕСУ ДЕННА'!AP45</f>
        <v>0</v>
      </c>
      <c r="AQ45" s="375">
        <f>IF('ПЛАН НАВЧАЛЬНОГО ПРОЦЕСУ ДЕННА'!AQ45&gt;0,IF(ROUND('ПЛАН НАВЧАЛЬНОГО ПРОЦЕСУ ДЕННА'!AQ45*$BX$4,0)&gt;0,ROUND('ПЛАН НАВЧАЛЬНОГО ПРОЦЕСУ ДЕННА'!AQ45*$BX$4,0)*2,2),0)</f>
        <v>0</v>
      </c>
      <c r="AR45" s="375">
        <f>IF('ПЛАН НАВЧАЛЬНОГО ПРОЦЕСУ ДЕННА'!AR45&gt;0,IF(ROUND('ПЛАН НАВЧАЛЬНОГО ПРОЦЕСУ ДЕННА'!AR45*$BX$4,0)&gt;0,ROUND('ПЛАН НАВЧАЛЬНОГО ПРОЦЕСУ ДЕННА'!AR45*$BX$4,0)*2,2),0)</f>
        <v>0</v>
      </c>
      <c r="AS45" s="375">
        <f>IF('ПЛАН НАВЧАЛЬНОГО ПРОЦЕСУ ДЕННА'!AS45&gt;0,IF(ROUND('ПЛАН НАВЧАЛЬНОГО ПРОЦЕСУ ДЕННА'!AS45*$BX$4,0)&gt;0,ROUND('ПЛАН НАВЧАЛЬНОГО ПРОЦЕСУ ДЕННА'!AS45*$BX$4,0)*2,2),0)</f>
        <v>0</v>
      </c>
      <c r="AT45" s="70">
        <f>'ПЛАН НАВЧАЛЬНОГО ПРОЦЕСУ ДЕННА'!AT45</f>
        <v>0</v>
      </c>
      <c r="AU45" s="375">
        <f>IF('ПЛАН НАВЧАЛЬНОГО ПРОЦЕСУ ДЕННА'!AU45&gt;0,IF(ROUND('ПЛАН НАВЧАЛЬНОГО ПРОЦЕСУ ДЕННА'!AU45*$BX$4,0)&gt;0,ROUND('ПЛАН НАВЧАЛЬНОГО ПРОЦЕСУ ДЕННА'!AU45*$BX$4,0)*2,2),0)</f>
        <v>0</v>
      </c>
      <c r="AV45" s="375">
        <f>IF('ПЛАН НАВЧАЛЬНОГО ПРОЦЕСУ ДЕННА'!AV45&gt;0,IF(ROUND('ПЛАН НАВЧАЛЬНОГО ПРОЦЕСУ ДЕННА'!AV45*$BX$4,0)&gt;0,ROUND('ПЛАН НАВЧАЛЬНОГО ПРОЦЕСУ ДЕННА'!AV45*$BX$4,0)*2,2),0)</f>
        <v>0</v>
      </c>
      <c r="AW45" s="375">
        <f>IF('ПЛАН НАВЧАЛЬНОГО ПРОЦЕСУ ДЕННА'!AW45&gt;0,IF(ROUND('ПЛАН НАВЧАЛЬНОГО ПРОЦЕСУ ДЕННА'!AW45*$BX$4,0)&gt;0,ROUND('ПЛАН НАВЧАЛЬНОГО ПРОЦЕСУ ДЕННА'!AW45*$BX$4,0)*2,2),0)</f>
        <v>0</v>
      </c>
      <c r="AX45" s="70">
        <f>'ПЛАН НАВЧАЛЬНОГО ПРОЦЕСУ ДЕННА'!AX45</f>
        <v>0</v>
      </c>
      <c r="AY45" s="375">
        <f>IF('ПЛАН НАВЧАЛЬНОГО ПРОЦЕСУ ДЕННА'!AY45&gt;0,IF(ROUND('ПЛАН НАВЧАЛЬНОГО ПРОЦЕСУ ДЕННА'!AY45*$BX$4,0)&gt;0,ROUND('ПЛАН НАВЧАЛЬНОГО ПРОЦЕСУ ДЕННА'!AY45*$BX$4,0)*2,2),0)</f>
        <v>0</v>
      </c>
      <c r="AZ45" s="375">
        <f>IF('ПЛАН НАВЧАЛЬНОГО ПРОЦЕСУ ДЕННА'!AZ45&gt;0,IF(ROUND('ПЛАН НАВЧАЛЬНОГО ПРОЦЕСУ ДЕННА'!AZ45*$BX$4,0)&gt;0,ROUND('ПЛАН НАВЧАЛЬНОГО ПРОЦЕСУ ДЕННА'!AZ45*$BX$4,0)*2,2),0)</f>
        <v>0</v>
      </c>
      <c r="BA45" s="375">
        <f>IF('ПЛАН НАВЧАЛЬНОГО ПРОЦЕСУ ДЕННА'!BA45&gt;0,IF(ROUND('ПЛАН НАВЧАЛЬНОГО ПРОЦЕСУ ДЕННА'!BA45*$BX$4,0)&gt;0,ROUND('ПЛАН НАВЧАЛЬНОГО ПРОЦЕСУ ДЕННА'!BA45*$BX$4,0)*2,2),0)</f>
        <v>0</v>
      </c>
      <c r="BB45" s="70">
        <f>'ПЛАН НАВЧАЛЬНОГО ПРОЦЕСУ ДЕННА'!BB45</f>
        <v>0</v>
      </c>
      <c r="BC45" s="375">
        <f>IF('ПЛАН НАВЧАЛЬНОГО ПРОЦЕСУ ДЕННА'!BC45&gt;0,IF(ROUND('ПЛАН НАВЧАЛЬНОГО ПРОЦЕСУ ДЕННА'!BC45*$BX$4,0)&gt;0,ROUND('ПЛАН НАВЧАЛЬНОГО ПРОЦЕСУ ДЕННА'!BC45*$BX$4,0)*2,2),0)</f>
        <v>2</v>
      </c>
      <c r="BD45" s="375">
        <f>IF('ПЛАН НАВЧАЛЬНОГО ПРОЦЕСУ ДЕННА'!BD45&gt;0,IF(ROUND('ПЛАН НАВЧАЛЬНОГО ПРОЦЕСУ ДЕННА'!BD45*$BX$4,0)&gt;0,ROUND('ПЛАН НАВЧАЛЬНОГО ПРОЦЕСУ ДЕННА'!BD45*$BX$4,0)*2,2),0)</f>
        <v>0</v>
      </c>
      <c r="BE45" s="375">
        <f>IF('ПЛАН НАВЧАЛЬНОГО ПРОЦЕСУ ДЕННА'!BE45&gt;0,IF(ROUND('ПЛАН НАВЧАЛЬНОГО ПРОЦЕСУ ДЕННА'!BE45*$BX$4,0)&gt;0,ROUND('ПЛАН НАВЧАЛЬНОГО ПРОЦЕСУ ДЕННА'!BE45*$BX$4,0)*2,2),0)</f>
        <v>2</v>
      </c>
      <c r="BF45" s="70">
        <f>'ПЛАН НАВЧАЛЬНОГО ПРОЦЕСУ ДЕННА'!BF45</f>
        <v>4</v>
      </c>
      <c r="BG45" s="375">
        <f>IF('ПЛАН НАВЧАЛЬНОГО ПРОЦЕСУ ДЕННА'!BG45&gt;0,IF(ROUND('ПЛАН НАВЧАЛЬНОГО ПРОЦЕСУ ДЕННА'!BG45*$BX$4,0)&gt;0,ROUND('ПЛАН НАВЧАЛЬНОГО ПРОЦЕСУ ДЕННА'!BG45*$BX$4,0)*2,2),0)</f>
        <v>0</v>
      </c>
      <c r="BH45" s="375">
        <f>IF('ПЛАН НАВЧАЛЬНОГО ПРОЦЕСУ ДЕННА'!BH45&gt;0,IF(ROUND('ПЛАН НАВЧАЛЬНОГО ПРОЦЕСУ ДЕННА'!BH45*$BX$4,0)&gt;0,ROUND('ПЛАН НАВЧАЛЬНОГО ПРОЦЕСУ ДЕННА'!BH45*$BX$4,0)*2,2),0)</f>
        <v>0</v>
      </c>
      <c r="BI45" s="375">
        <f>IF('ПЛАН НАВЧАЛЬНОГО ПРОЦЕСУ ДЕННА'!BI45&gt;0,IF(ROUND('ПЛАН НАВЧАЛЬНОГО ПРОЦЕСУ ДЕННА'!BI45*$BX$4,0)&gt;0,ROUND('ПЛАН НАВЧАЛЬНОГО ПРОЦЕСУ ДЕННА'!BI45*$BX$4,0)*2,2),0)</f>
        <v>0</v>
      </c>
      <c r="BJ45" s="70">
        <f>'ПЛАН НАВЧАЛЬНОГО ПРОЦЕСУ ДЕННА'!BJ45</f>
        <v>0</v>
      </c>
      <c r="BK45" s="63">
        <f t="shared" si="1"/>
        <v>0.96666666666666667</v>
      </c>
      <c r="BL45" s="127" t="str">
        <f t="shared" si="2"/>
        <v/>
      </c>
      <c r="BM45" s="14">
        <f t="shared" si="29"/>
        <v>0</v>
      </c>
      <c r="BN45" s="14">
        <f t="shared" si="29"/>
        <v>0</v>
      </c>
      <c r="BO45" s="14">
        <f t="shared" si="29"/>
        <v>0</v>
      </c>
      <c r="BP45" s="14">
        <f t="shared" si="29"/>
        <v>0</v>
      </c>
      <c r="BQ45" s="14">
        <f t="shared" si="29"/>
        <v>0</v>
      </c>
      <c r="BR45" s="14">
        <f t="shared" si="29"/>
        <v>0</v>
      </c>
      <c r="BS45" s="14">
        <f t="shared" si="29"/>
        <v>4</v>
      </c>
      <c r="BT45" s="14">
        <f t="shared" si="29"/>
        <v>0</v>
      </c>
      <c r="BU45" s="92">
        <f t="shared" si="42"/>
        <v>4</v>
      </c>
      <c r="BX45" s="14">
        <f t="shared" si="30"/>
        <v>0</v>
      </c>
      <c r="BY45" s="14">
        <f t="shared" si="31"/>
        <v>0</v>
      </c>
      <c r="BZ45" s="14">
        <f t="shared" si="32"/>
        <v>0</v>
      </c>
      <c r="CA45" s="14">
        <f t="shared" si="33"/>
        <v>0</v>
      </c>
      <c r="CB45" s="14">
        <f t="shared" si="34"/>
        <v>0</v>
      </c>
      <c r="CC45" s="14">
        <f t="shared" si="35"/>
        <v>0</v>
      </c>
      <c r="CD45" s="14">
        <f t="shared" si="36"/>
        <v>4</v>
      </c>
      <c r="CE45" s="14">
        <f t="shared" si="37"/>
        <v>0</v>
      </c>
      <c r="CF45" s="213">
        <f t="shared" si="43"/>
        <v>4</v>
      </c>
      <c r="CG45" s="313">
        <f t="shared" si="17"/>
        <v>4</v>
      </c>
      <c r="CI45" s="314">
        <f t="shared" si="18"/>
        <v>0</v>
      </c>
      <c r="CJ45" s="314">
        <f t="shared" si="19"/>
        <v>0</v>
      </c>
      <c r="CK45" s="314">
        <f t="shared" si="20"/>
        <v>0</v>
      </c>
      <c r="CL45" s="314">
        <f t="shared" si="21"/>
        <v>0</v>
      </c>
      <c r="CM45" s="314">
        <f t="shared" si="22"/>
        <v>0</v>
      </c>
      <c r="CN45" s="314">
        <f t="shared" si="23"/>
        <v>0</v>
      </c>
      <c r="CO45" s="314">
        <f t="shared" si="24"/>
        <v>1</v>
      </c>
      <c r="CP45" s="314">
        <f t="shared" si="25"/>
        <v>0</v>
      </c>
      <c r="CQ45" s="315">
        <f t="shared" si="44"/>
        <v>1</v>
      </c>
      <c r="CR45" s="314">
        <f t="shared" si="4"/>
        <v>0</v>
      </c>
      <c r="CS45" s="314">
        <f t="shared" si="5"/>
        <v>0</v>
      </c>
      <c r="CT45" s="316">
        <f t="shared" si="6"/>
        <v>0</v>
      </c>
      <c r="CU45" s="314">
        <f t="shared" si="7"/>
        <v>0</v>
      </c>
      <c r="CV45" s="314">
        <f t="shared" si="8"/>
        <v>0</v>
      </c>
      <c r="CW45" s="314">
        <f t="shared" si="9"/>
        <v>0</v>
      </c>
      <c r="CX45" s="314">
        <f t="shared" si="10"/>
        <v>0</v>
      </c>
      <c r="CY45" s="314">
        <f t="shared" si="11"/>
        <v>0</v>
      </c>
      <c r="CZ45" s="317">
        <f t="shared" si="45"/>
        <v>0</v>
      </c>
      <c r="DD45" s="318">
        <f>SUM($AE45:$AG45)+SUM($AI45:$AK45)+SUM($AM45:AO45)+SUM($AQ45:AS45)+SUM($AU45:AW45)+SUM($AY45:BA45)+SUM($BC45:BE45)+SUM($BG45:BI45)</f>
        <v>4</v>
      </c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X45" s="318">
        <f t="shared" si="28"/>
        <v>0</v>
      </c>
      <c r="DY45" s="318">
        <f t="shared" si="28"/>
        <v>0</v>
      </c>
      <c r="DZ45" s="318">
        <f t="shared" si="28"/>
        <v>0</v>
      </c>
      <c r="EA45" s="318">
        <f t="shared" si="28"/>
        <v>0</v>
      </c>
      <c r="EB45" s="318">
        <f t="shared" si="28"/>
        <v>0</v>
      </c>
      <c r="EC45" s="318">
        <f t="shared" si="28"/>
        <v>0</v>
      </c>
      <c r="ED45" s="318">
        <f t="shared" si="28"/>
        <v>0</v>
      </c>
      <c r="EE45" s="318">
        <f t="shared" si="28"/>
        <v>0</v>
      </c>
    </row>
    <row r="46" spans="1:135" s="19" customFormat="1" x14ac:dyDescent="0.25">
      <c r="A46" s="22" t="str">
        <f>'ПЛАН НАВЧАЛЬНОГО ПРОЦЕСУ ДЕННА'!A46</f>
        <v>1.1.32</v>
      </c>
      <c r="B46" s="415" t="str">
        <f>'ПЛАН НАВЧАЛЬНОГО ПРОЦЕСУ ДЕННА'!B46</f>
        <v>Управління інноваціями</v>
      </c>
      <c r="C46" s="416" t="str">
        <f>'ПЛАН НАВЧАЛЬНОГО ПРОЦЕСУ ДЕННА'!C46</f>
        <v>ПУММ</v>
      </c>
      <c r="D46" s="308">
        <f>'ПЛАН НАВЧАЛЬНОГО ПРОЦЕСУ ДЕННА'!D46</f>
        <v>7</v>
      </c>
      <c r="E46" s="309">
        <f>'ПЛАН НАВЧАЛЬНОГО ПРОЦЕСУ ДЕННА'!E46</f>
        <v>0</v>
      </c>
      <c r="F46" s="309">
        <f>'ПЛАН НАВЧАЛЬНОГО ПРОЦЕСУ ДЕННА'!F46</f>
        <v>0</v>
      </c>
      <c r="G46" s="310">
        <f>'ПЛАН НАВЧАЛЬНОГО ПРОЦЕСУ ДЕННА'!G46</f>
        <v>0</v>
      </c>
      <c r="H46" s="308">
        <f>'ПЛАН НАВЧАЛЬНОГО ПРОЦЕСУ ДЕННА'!H46</f>
        <v>0</v>
      </c>
      <c r="I46" s="309">
        <f>'ПЛАН НАВЧАЛЬНОГО ПРОЦЕСУ ДЕННА'!I46</f>
        <v>0</v>
      </c>
      <c r="J46" s="309">
        <f>'ПЛАН НАВЧАЛЬНОГО ПРОЦЕСУ ДЕННА'!J46</f>
        <v>0</v>
      </c>
      <c r="K46" s="309">
        <f>'ПЛАН НАВЧАЛЬНОГО ПРОЦЕСУ ДЕННА'!K46</f>
        <v>0</v>
      </c>
      <c r="L46" s="309">
        <f>'ПЛАН НАВЧАЛЬНОГО ПРОЦЕСУ ДЕННА'!L46</f>
        <v>0</v>
      </c>
      <c r="M46" s="309">
        <f>'ПЛАН НАВЧАЛЬНОГО ПРОЦЕСУ ДЕННА'!M46</f>
        <v>0</v>
      </c>
      <c r="N46" s="309">
        <f>'ПЛАН НАВЧАЛЬНОГО ПРОЦЕСУ ДЕННА'!N46</f>
        <v>0</v>
      </c>
      <c r="O46" s="309">
        <f>'ПЛАН НАВЧАЛЬНОГО ПРОЦЕСУ ДЕННА'!O46</f>
        <v>0</v>
      </c>
      <c r="P46" s="274">
        <f>'ПЛАН НАВЧАЛЬНОГО ПРОЦЕСУ ДЕННА'!P46</f>
        <v>0</v>
      </c>
      <c r="Q46" s="274">
        <f>'ПЛАН НАВЧАЛЬНОГО ПРОЦЕСУ ДЕННА'!Q46</f>
        <v>0</v>
      </c>
      <c r="R46" s="419">
        <f>'ПЛАН НАВЧАЛЬНОГО ПРОЦЕСУ ДЕННА'!R46</f>
        <v>0</v>
      </c>
      <c r="S46" s="488">
        <f>'ПЛАН НАВЧАЛЬНОГО ПРОЦЕСУ ДЕННА'!S46</f>
        <v>0</v>
      </c>
      <c r="T46" s="488">
        <f>'ПЛАН НАВЧАЛЬНОГО ПРОЦЕСУ ДЕННА'!T46</f>
        <v>0</v>
      </c>
      <c r="U46" s="488">
        <f>'ПЛАН НАВЧАЛЬНОГО ПРОЦЕСУ ДЕННА'!U46</f>
        <v>0</v>
      </c>
      <c r="V46" s="488">
        <f>'ПЛАН НАВЧАЛЬНОГО ПРОЦЕСУ ДЕННА'!V46</f>
        <v>0</v>
      </c>
      <c r="W46" s="488">
        <f>'ПЛАН НАВЧАЛЬНОГО ПРОЦЕСУ ДЕННА'!W46</f>
        <v>0</v>
      </c>
      <c r="X46" s="488">
        <f>'ПЛАН НАВЧАЛЬНОГО ПРОЦЕСУ ДЕННА'!X46</f>
        <v>0</v>
      </c>
      <c r="Y46" s="311">
        <f>'ПЛАН НАВЧАЛЬНОГО ПРОЦЕСУ ДЕННА'!Y46</f>
        <v>90</v>
      </c>
      <c r="Z46" s="147">
        <f t="shared" si="0"/>
        <v>3</v>
      </c>
      <c r="AA46" s="9">
        <f t="shared" si="41"/>
        <v>2</v>
      </c>
      <c r="AB46" s="9">
        <f t="shared" si="41"/>
        <v>0</v>
      </c>
      <c r="AC46" s="9">
        <f t="shared" si="41"/>
        <v>2</v>
      </c>
      <c r="AD46" s="9">
        <f t="shared" si="14"/>
        <v>86</v>
      </c>
      <c r="AE46" s="375">
        <f>IF('ПЛАН НАВЧАЛЬНОГО ПРОЦЕСУ ДЕННА'!AE46&gt;0,IF(ROUND('ПЛАН НАВЧАЛЬНОГО ПРОЦЕСУ ДЕННА'!AE46*$BX$4,0)&gt;0,ROUND('ПЛАН НАВЧАЛЬНОГО ПРОЦЕСУ ДЕННА'!AE46*$BX$4,0)*2,2),0)</f>
        <v>0</v>
      </c>
      <c r="AF46" s="375">
        <f>IF('ПЛАН НАВЧАЛЬНОГО ПРОЦЕСУ ДЕННА'!AF46&gt;0,IF(ROUND('ПЛАН НАВЧАЛЬНОГО ПРОЦЕСУ ДЕННА'!AF46*$BX$4,0)&gt;0,ROUND('ПЛАН НАВЧАЛЬНОГО ПРОЦЕСУ ДЕННА'!AF46*$BX$4,0)*2,2),0)</f>
        <v>0</v>
      </c>
      <c r="AG46" s="375">
        <f>IF('ПЛАН НАВЧАЛЬНОГО ПРОЦЕСУ ДЕННА'!AG46&gt;0,IF(ROUND('ПЛАН НАВЧАЛЬНОГО ПРОЦЕСУ ДЕННА'!AG46*$BX$4,0)&gt;0,ROUND('ПЛАН НАВЧАЛЬНОГО ПРОЦЕСУ ДЕННА'!AG46*$BX$4,0)*2,2),0)</f>
        <v>0</v>
      </c>
      <c r="AH46" s="70">
        <f>'ПЛАН НАВЧАЛЬНОГО ПРОЦЕСУ ДЕННА'!AH46</f>
        <v>0</v>
      </c>
      <c r="AI46" s="375">
        <f>IF('ПЛАН НАВЧАЛЬНОГО ПРОЦЕСУ ДЕННА'!AI46&gt;0,IF(ROUND('ПЛАН НАВЧАЛЬНОГО ПРОЦЕСУ ДЕННА'!AI46*$BX$4,0)&gt;0,ROUND('ПЛАН НАВЧАЛЬНОГО ПРОЦЕСУ ДЕННА'!AI46*$BX$4,0)*2,2),0)</f>
        <v>0</v>
      </c>
      <c r="AJ46" s="375">
        <f>IF('ПЛАН НАВЧАЛЬНОГО ПРОЦЕСУ ДЕННА'!AJ46&gt;0,IF(ROUND('ПЛАН НАВЧАЛЬНОГО ПРОЦЕСУ ДЕННА'!AJ46*$BX$4,0)&gt;0,ROUND('ПЛАН НАВЧАЛЬНОГО ПРОЦЕСУ ДЕННА'!AJ46*$BX$4,0)*2,2),0)</f>
        <v>0</v>
      </c>
      <c r="AK46" s="375">
        <f>IF('ПЛАН НАВЧАЛЬНОГО ПРОЦЕСУ ДЕННА'!AK46&gt;0,IF(ROUND('ПЛАН НАВЧАЛЬНОГО ПРОЦЕСУ ДЕННА'!AK46*$BX$4,0)&gt;0,ROUND('ПЛАН НАВЧАЛЬНОГО ПРОЦЕСУ ДЕННА'!AK46*$BX$4,0)*2,2),0)</f>
        <v>0</v>
      </c>
      <c r="AL46" s="70">
        <f>'ПЛАН НАВЧАЛЬНОГО ПРОЦЕСУ ДЕННА'!AL46</f>
        <v>0</v>
      </c>
      <c r="AM46" s="375">
        <f>IF('ПЛАН НАВЧАЛЬНОГО ПРОЦЕСУ ДЕННА'!AM46&gt;0,IF(ROUND('ПЛАН НАВЧАЛЬНОГО ПРОЦЕСУ ДЕННА'!AM46*$BX$4,0)&gt;0,ROUND('ПЛАН НАВЧАЛЬНОГО ПРОЦЕСУ ДЕННА'!AM46*$BX$4,0)*2,2),0)</f>
        <v>0</v>
      </c>
      <c r="AN46" s="375">
        <f>IF('ПЛАН НАВЧАЛЬНОГО ПРОЦЕСУ ДЕННА'!AN46&gt;0,IF(ROUND('ПЛАН НАВЧАЛЬНОГО ПРОЦЕСУ ДЕННА'!AN46*$BX$4,0)&gt;0,ROUND('ПЛАН НАВЧАЛЬНОГО ПРОЦЕСУ ДЕННА'!AN46*$BX$4,0)*2,2),0)</f>
        <v>0</v>
      </c>
      <c r="AO46" s="375">
        <f>IF('ПЛАН НАВЧАЛЬНОГО ПРОЦЕСУ ДЕННА'!AO46&gt;0,IF(ROUND('ПЛАН НАВЧАЛЬНОГО ПРОЦЕСУ ДЕННА'!AO46*$BX$4,0)&gt;0,ROUND('ПЛАН НАВЧАЛЬНОГО ПРОЦЕСУ ДЕННА'!AO46*$BX$4,0)*2,2),0)</f>
        <v>0</v>
      </c>
      <c r="AP46" s="70">
        <f>'ПЛАН НАВЧАЛЬНОГО ПРОЦЕСУ ДЕННА'!AP46</f>
        <v>0</v>
      </c>
      <c r="AQ46" s="375">
        <f>IF('ПЛАН НАВЧАЛЬНОГО ПРОЦЕСУ ДЕННА'!AQ46&gt;0,IF(ROUND('ПЛАН НАВЧАЛЬНОГО ПРОЦЕСУ ДЕННА'!AQ46*$BX$4,0)&gt;0,ROUND('ПЛАН НАВЧАЛЬНОГО ПРОЦЕСУ ДЕННА'!AQ46*$BX$4,0)*2,2),0)</f>
        <v>0</v>
      </c>
      <c r="AR46" s="375">
        <f>IF('ПЛАН НАВЧАЛЬНОГО ПРОЦЕСУ ДЕННА'!AR46&gt;0,IF(ROUND('ПЛАН НАВЧАЛЬНОГО ПРОЦЕСУ ДЕННА'!AR46*$BX$4,0)&gt;0,ROUND('ПЛАН НАВЧАЛЬНОГО ПРОЦЕСУ ДЕННА'!AR46*$BX$4,0)*2,2),0)</f>
        <v>0</v>
      </c>
      <c r="AS46" s="375">
        <f>IF('ПЛАН НАВЧАЛЬНОГО ПРОЦЕСУ ДЕННА'!AS46&gt;0,IF(ROUND('ПЛАН НАВЧАЛЬНОГО ПРОЦЕСУ ДЕННА'!AS46*$BX$4,0)&gt;0,ROUND('ПЛАН НАВЧАЛЬНОГО ПРОЦЕСУ ДЕННА'!AS46*$BX$4,0)*2,2),0)</f>
        <v>0</v>
      </c>
      <c r="AT46" s="70">
        <f>'ПЛАН НАВЧАЛЬНОГО ПРОЦЕСУ ДЕННА'!AT46</f>
        <v>0</v>
      </c>
      <c r="AU46" s="375">
        <f>IF('ПЛАН НАВЧАЛЬНОГО ПРОЦЕСУ ДЕННА'!AU46&gt;0,IF(ROUND('ПЛАН НАВЧАЛЬНОГО ПРОЦЕСУ ДЕННА'!AU46*$BX$4,0)&gt;0,ROUND('ПЛАН НАВЧАЛЬНОГО ПРОЦЕСУ ДЕННА'!AU46*$BX$4,0)*2,2),0)</f>
        <v>0</v>
      </c>
      <c r="AV46" s="375">
        <f>IF('ПЛАН НАВЧАЛЬНОГО ПРОЦЕСУ ДЕННА'!AV46&gt;0,IF(ROUND('ПЛАН НАВЧАЛЬНОГО ПРОЦЕСУ ДЕННА'!AV46*$BX$4,0)&gt;0,ROUND('ПЛАН НАВЧАЛЬНОГО ПРОЦЕСУ ДЕННА'!AV46*$BX$4,0)*2,2),0)</f>
        <v>0</v>
      </c>
      <c r="AW46" s="375">
        <f>IF('ПЛАН НАВЧАЛЬНОГО ПРОЦЕСУ ДЕННА'!AW46&gt;0,IF(ROUND('ПЛАН НАВЧАЛЬНОГО ПРОЦЕСУ ДЕННА'!AW46*$BX$4,0)&gt;0,ROUND('ПЛАН НАВЧАЛЬНОГО ПРОЦЕСУ ДЕННА'!AW46*$BX$4,0)*2,2),0)</f>
        <v>0</v>
      </c>
      <c r="AX46" s="70">
        <f>'ПЛАН НАВЧАЛЬНОГО ПРОЦЕСУ ДЕННА'!AX46</f>
        <v>0</v>
      </c>
      <c r="AY46" s="375">
        <f>IF('ПЛАН НАВЧАЛЬНОГО ПРОЦЕСУ ДЕННА'!AY46&gt;0,IF(ROUND('ПЛАН НАВЧАЛЬНОГО ПРОЦЕСУ ДЕННА'!AY46*$BX$4,0)&gt;0,ROUND('ПЛАН НАВЧАЛЬНОГО ПРОЦЕСУ ДЕННА'!AY46*$BX$4,0)*2,2),0)</f>
        <v>0</v>
      </c>
      <c r="AZ46" s="375">
        <f>IF('ПЛАН НАВЧАЛЬНОГО ПРОЦЕСУ ДЕННА'!AZ46&gt;0,IF(ROUND('ПЛАН НАВЧАЛЬНОГО ПРОЦЕСУ ДЕННА'!AZ46*$BX$4,0)&gt;0,ROUND('ПЛАН НАВЧАЛЬНОГО ПРОЦЕСУ ДЕННА'!AZ46*$BX$4,0)*2,2),0)</f>
        <v>0</v>
      </c>
      <c r="BA46" s="375">
        <f>IF('ПЛАН НАВЧАЛЬНОГО ПРОЦЕСУ ДЕННА'!BA46&gt;0,IF(ROUND('ПЛАН НАВЧАЛЬНОГО ПРОЦЕСУ ДЕННА'!BA46*$BX$4,0)&gt;0,ROUND('ПЛАН НАВЧАЛЬНОГО ПРОЦЕСУ ДЕННА'!BA46*$BX$4,0)*2,2),0)</f>
        <v>0</v>
      </c>
      <c r="BB46" s="70">
        <f>'ПЛАН НАВЧАЛЬНОГО ПРОЦЕСУ ДЕННА'!BB46</f>
        <v>0</v>
      </c>
      <c r="BC46" s="375">
        <f>IF('ПЛАН НАВЧАЛЬНОГО ПРОЦЕСУ ДЕННА'!BC46&gt;0,IF(ROUND('ПЛАН НАВЧАЛЬНОГО ПРОЦЕСУ ДЕННА'!BC46*$BX$4,0)&gt;0,ROUND('ПЛАН НАВЧАЛЬНОГО ПРОЦЕСУ ДЕННА'!BC46*$BX$4,0)*2,2),0)</f>
        <v>2</v>
      </c>
      <c r="BD46" s="375">
        <f>IF('ПЛАН НАВЧАЛЬНОГО ПРОЦЕСУ ДЕННА'!BD46&gt;0,IF(ROUND('ПЛАН НАВЧАЛЬНОГО ПРОЦЕСУ ДЕННА'!BD46*$BX$4,0)&gt;0,ROUND('ПЛАН НАВЧАЛЬНОГО ПРОЦЕСУ ДЕННА'!BD46*$BX$4,0)*2,2),0)</f>
        <v>0</v>
      </c>
      <c r="BE46" s="375">
        <f>IF('ПЛАН НАВЧАЛЬНОГО ПРОЦЕСУ ДЕННА'!BE46&gt;0,IF(ROUND('ПЛАН НАВЧАЛЬНОГО ПРОЦЕСУ ДЕННА'!BE46*$BX$4,0)&gt;0,ROUND('ПЛАН НАВЧАЛЬНОГО ПРОЦЕСУ ДЕННА'!BE46*$BX$4,0)*2,2),0)</f>
        <v>2</v>
      </c>
      <c r="BF46" s="70">
        <f>'ПЛАН НАВЧАЛЬНОГО ПРОЦЕСУ ДЕННА'!BF46</f>
        <v>3</v>
      </c>
      <c r="BG46" s="375">
        <f>IF('ПЛАН НАВЧАЛЬНОГО ПРОЦЕСУ ДЕННА'!BG46&gt;0,IF(ROUND('ПЛАН НАВЧАЛЬНОГО ПРОЦЕСУ ДЕННА'!BG46*$BX$4,0)&gt;0,ROUND('ПЛАН НАВЧАЛЬНОГО ПРОЦЕСУ ДЕННА'!BG46*$BX$4,0)*2,2),0)</f>
        <v>0</v>
      </c>
      <c r="BH46" s="375">
        <f>IF('ПЛАН НАВЧАЛЬНОГО ПРОЦЕСУ ДЕННА'!BH46&gt;0,IF(ROUND('ПЛАН НАВЧАЛЬНОГО ПРОЦЕСУ ДЕННА'!BH46*$BX$4,0)&gt;0,ROUND('ПЛАН НАВЧАЛЬНОГО ПРОЦЕСУ ДЕННА'!BH46*$BX$4,0)*2,2),0)</f>
        <v>0</v>
      </c>
      <c r="BI46" s="375">
        <f>IF('ПЛАН НАВЧАЛЬНОГО ПРОЦЕСУ ДЕННА'!BI46&gt;0,IF(ROUND('ПЛАН НАВЧАЛЬНОГО ПРОЦЕСУ ДЕННА'!BI46*$BX$4,0)&gt;0,ROUND('ПЛАН НАВЧАЛЬНОГО ПРОЦЕСУ ДЕННА'!BI46*$BX$4,0)*2,2),0)</f>
        <v>0</v>
      </c>
      <c r="BJ46" s="70">
        <f>'ПЛАН НАВЧАЛЬНОГО ПРОЦЕСУ ДЕННА'!BJ46</f>
        <v>0</v>
      </c>
      <c r="BK46" s="63">
        <f t="shared" si="1"/>
        <v>0.9555555555555556</v>
      </c>
      <c r="BL46" s="127" t="str">
        <f t="shared" si="2"/>
        <v/>
      </c>
      <c r="BM46" s="14">
        <f t="shared" si="29"/>
        <v>0</v>
      </c>
      <c r="BN46" s="14">
        <f t="shared" si="29"/>
        <v>0</v>
      </c>
      <c r="BO46" s="14">
        <f t="shared" si="29"/>
        <v>0</v>
      </c>
      <c r="BP46" s="14">
        <f t="shared" si="29"/>
        <v>0</v>
      </c>
      <c r="BQ46" s="14">
        <f t="shared" si="29"/>
        <v>0</v>
      </c>
      <c r="BR46" s="14">
        <f t="shared" si="29"/>
        <v>0</v>
      </c>
      <c r="BS46" s="14">
        <f t="shared" si="29"/>
        <v>3</v>
      </c>
      <c r="BT46" s="14">
        <f t="shared" si="29"/>
        <v>0</v>
      </c>
      <c r="BU46" s="92">
        <f t="shared" si="42"/>
        <v>3</v>
      </c>
      <c r="BX46" s="14">
        <f t="shared" si="30"/>
        <v>0</v>
      </c>
      <c r="BY46" s="14">
        <f t="shared" si="31"/>
        <v>0</v>
      </c>
      <c r="BZ46" s="14">
        <f t="shared" si="32"/>
        <v>0</v>
      </c>
      <c r="CA46" s="14">
        <f t="shared" si="33"/>
        <v>0</v>
      </c>
      <c r="CB46" s="14">
        <f t="shared" si="34"/>
        <v>0</v>
      </c>
      <c r="CC46" s="14">
        <f t="shared" si="35"/>
        <v>0</v>
      </c>
      <c r="CD46" s="14">
        <f t="shared" si="36"/>
        <v>3</v>
      </c>
      <c r="CE46" s="14">
        <f t="shared" si="37"/>
        <v>0</v>
      </c>
      <c r="CF46" s="213">
        <f t="shared" si="43"/>
        <v>3</v>
      </c>
      <c r="CG46" s="313">
        <f t="shared" si="17"/>
        <v>3</v>
      </c>
      <c r="CI46" s="314">
        <f t="shared" si="18"/>
        <v>0</v>
      </c>
      <c r="CJ46" s="314">
        <f t="shared" si="19"/>
        <v>0</v>
      </c>
      <c r="CK46" s="314">
        <f t="shared" si="20"/>
        <v>0</v>
      </c>
      <c r="CL46" s="314">
        <f t="shared" si="21"/>
        <v>0</v>
      </c>
      <c r="CM46" s="314">
        <f t="shared" si="22"/>
        <v>0</v>
      </c>
      <c r="CN46" s="314">
        <f t="shared" si="23"/>
        <v>0</v>
      </c>
      <c r="CO46" s="314">
        <f t="shared" si="24"/>
        <v>1</v>
      </c>
      <c r="CP46" s="314">
        <f t="shared" si="25"/>
        <v>0</v>
      </c>
      <c r="CQ46" s="315">
        <f t="shared" si="44"/>
        <v>1</v>
      </c>
      <c r="CR46" s="314">
        <f t="shared" si="4"/>
        <v>0</v>
      </c>
      <c r="CS46" s="314">
        <f t="shared" si="5"/>
        <v>0</v>
      </c>
      <c r="CT46" s="316">
        <f t="shared" si="6"/>
        <v>0</v>
      </c>
      <c r="CU46" s="314">
        <f t="shared" si="7"/>
        <v>0</v>
      </c>
      <c r="CV46" s="314">
        <f t="shared" si="8"/>
        <v>0</v>
      </c>
      <c r="CW46" s="314">
        <f t="shared" si="9"/>
        <v>0</v>
      </c>
      <c r="CX46" s="314">
        <f t="shared" si="10"/>
        <v>0</v>
      </c>
      <c r="CY46" s="314">
        <f t="shared" si="11"/>
        <v>0</v>
      </c>
      <c r="CZ46" s="317">
        <f t="shared" si="45"/>
        <v>0</v>
      </c>
      <c r="DD46" s="318">
        <f>SUM($AE46:$AG46)+SUM($AI46:$AK46)+SUM($AM46:AO46)+SUM($AQ46:AS46)+SUM($AU46:AW46)+SUM($AY46:BA46)+SUM($BC46:BE46)+SUM($BG46:BI46)</f>
        <v>4</v>
      </c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X46" s="318">
        <f t="shared" si="28"/>
        <v>0</v>
      </c>
      <c r="DY46" s="318">
        <f t="shared" si="28"/>
        <v>0</v>
      </c>
      <c r="DZ46" s="318">
        <f t="shared" si="28"/>
        <v>0</v>
      </c>
      <c r="EA46" s="318">
        <f t="shared" si="28"/>
        <v>0</v>
      </c>
      <c r="EB46" s="318">
        <f t="shared" si="28"/>
        <v>0</v>
      </c>
      <c r="EC46" s="318">
        <f t="shared" si="28"/>
        <v>0</v>
      </c>
      <c r="ED46" s="318">
        <f t="shared" si="28"/>
        <v>0</v>
      </c>
      <c r="EE46" s="318">
        <f t="shared" si="28"/>
        <v>0</v>
      </c>
    </row>
    <row r="47" spans="1:135" s="19" customFormat="1" x14ac:dyDescent="0.25">
      <c r="A47" s="22" t="str">
        <f>'ПЛАН НАВЧАЛЬНОГО ПРОЦЕСУ ДЕННА'!A47</f>
        <v>1.1.33</v>
      </c>
      <c r="B47" s="415" t="str">
        <f>'ПЛАН НАВЧАЛЬНОГО ПРОЦЕСУ ДЕННА'!B47</f>
        <v>Науково-дослідна робота студента</v>
      </c>
      <c r="C47" s="416" t="str">
        <f>'ПЛАН НАВЧАЛЬНОГО ПРОЦЕСУ ДЕННА'!C47</f>
        <v>ПУММ</v>
      </c>
      <c r="D47" s="308">
        <f>'ПЛАН НАВЧАЛЬНОГО ПРОЦЕСУ ДЕННА'!D47</f>
        <v>0</v>
      </c>
      <c r="E47" s="309">
        <f>'ПЛАН НАВЧАЛЬНОГО ПРОЦЕСУ ДЕННА'!E47</f>
        <v>0</v>
      </c>
      <c r="F47" s="309">
        <f>'ПЛАН НАВЧАЛЬНОГО ПРОЦЕСУ ДЕННА'!F47</f>
        <v>0</v>
      </c>
      <c r="G47" s="310">
        <f>'ПЛАН НАВЧАЛЬНОГО ПРОЦЕСУ ДЕННА'!G47</f>
        <v>0</v>
      </c>
      <c r="H47" s="308">
        <f>'ПЛАН НАВЧАЛЬНОГО ПРОЦЕСУ ДЕННА'!H47</f>
        <v>7</v>
      </c>
      <c r="I47" s="309">
        <f>'ПЛАН НАВЧАЛЬНОГО ПРОЦЕСУ ДЕННА'!I47</f>
        <v>0</v>
      </c>
      <c r="J47" s="309">
        <f>'ПЛАН НАВЧАЛЬНОГО ПРОЦЕСУ ДЕННА'!J47</f>
        <v>0</v>
      </c>
      <c r="K47" s="309">
        <f>'ПЛАН НАВЧАЛЬНОГО ПРОЦЕСУ ДЕННА'!K47</f>
        <v>0</v>
      </c>
      <c r="L47" s="309">
        <f>'ПЛАН НАВЧАЛЬНОГО ПРОЦЕСУ ДЕННА'!L47</f>
        <v>0</v>
      </c>
      <c r="M47" s="309">
        <f>'ПЛАН НАВЧАЛЬНОГО ПРОЦЕСУ ДЕННА'!M47</f>
        <v>0</v>
      </c>
      <c r="N47" s="309">
        <f>'ПЛАН НАВЧАЛЬНОГО ПРОЦЕСУ ДЕННА'!N47</f>
        <v>0</v>
      </c>
      <c r="O47" s="309">
        <f>'ПЛАН НАВЧАЛЬНОГО ПРОЦЕСУ ДЕННА'!O47</f>
        <v>0</v>
      </c>
      <c r="P47" s="274">
        <f>'ПЛАН НАВЧАЛЬНОГО ПРОЦЕСУ ДЕННА'!P47</f>
        <v>0</v>
      </c>
      <c r="Q47" s="274">
        <f>'ПЛАН НАВЧАЛЬНОГО ПРОЦЕСУ ДЕННА'!Q47</f>
        <v>0</v>
      </c>
      <c r="R47" s="419">
        <f>'ПЛАН НАВЧАЛЬНОГО ПРОЦЕСУ ДЕННА'!R47</f>
        <v>0</v>
      </c>
      <c r="S47" s="488">
        <f>'ПЛАН НАВЧАЛЬНОГО ПРОЦЕСУ ДЕННА'!S47</f>
        <v>0</v>
      </c>
      <c r="T47" s="488">
        <f>'ПЛАН НАВЧАЛЬНОГО ПРОЦЕСУ ДЕННА'!T47</f>
        <v>0</v>
      </c>
      <c r="U47" s="488">
        <f>'ПЛАН НАВЧАЛЬНОГО ПРОЦЕСУ ДЕННА'!U47</f>
        <v>0</v>
      </c>
      <c r="V47" s="488">
        <f>'ПЛАН НАВЧАЛЬНОГО ПРОЦЕСУ ДЕННА'!V47</f>
        <v>0</v>
      </c>
      <c r="W47" s="488">
        <f>'ПЛАН НАВЧАЛЬНОГО ПРОЦЕСУ ДЕННА'!W47</f>
        <v>0</v>
      </c>
      <c r="X47" s="488">
        <f>'ПЛАН НАВЧАЛЬНОГО ПРОЦЕСУ ДЕННА'!X47</f>
        <v>0</v>
      </c>
      <c r="Y47" s="311">
        <f>'ПЛАН НАВЧАЛЬНОГО ПРОЦЕСУ ДЕННА'!Y47</f>
        <v>90</v>
      </c>
      <c r="Z47" s="147">
        <f t="shared" si="0"/>
        <v>3</v>
      </c>
      <c r="AA47" s="9">
        <f t="shared" si="41"/>
        <v>2</v>
      </c>
      <c r="AB47" s="9">
        <f t="shared" si="41"/>
        <v>0</v>
      </c>
      <c r="AC47" s="9">
        <f t="shared" si="41"/>
        <v>2</v>
      </c>
      <c r="AD47" s="9">
        <f t="shared" si="14"/>
        <v>86</v>
      </c>
      <c r="AE47" s="375">
        <f>IF('ПЛАН НАВЧАЛЬНОГО ПРОЦЕСУ ДЕННА'!AE47&gt;0,IF(ROUND('ПЛАН НАВЧАЛЬНОГО ПРОЦЕСУ ДЕННА'!AE47*$BX$4,0)&gt;0,ROUND('ПЛАН НАВЧАЛЬНОГО ПРОЦЕСУ ДЕННА'!AE47*$BX$4,0)*2,2),0)</f>
        <v>0</v>
      </c>
      <c r="AF47" s="375">
        <f>IF('ПЛАН НАВЧАЛЬНОГО ПРОЦЕСУ ДЕННА'!AF47&gt;0,IF(ROUND('ПЛАН НАВЧАЛЬНОГО ПРОЦЕСУ ДЕННА'!AF47*$BX$4,0)&gt;0,ROUND('ПЛАН НАВЧАЛЬНОГО ПРОЦЕСУ ДЕННА'!AF47*$BX$4,0)*2,2),0)</f>
        <v>0</v>
      </c>
      <c r="AG47" s="375">
        <f>IF('ПЛАН НАВЧАЛЬНОГО ПРОЦЕСУ ДЕННА'!AG47&gt;0,IF(ROUND('ПЛАН НАВЧАЛЬНОГО ПРОЦЕСУ ДЕННА'!AG47*$BX$4,0)&gt;0,ROUND('ПЛАН НАВЧАЛЬНОГО ПРОЦЕСУ ДЕННА'!AG47*$BX$4,0)*2,2),0)</f>
        <v>0</v>
      </c>
      <c r="AH47" s="70">
        <f>'ПЛАН НАВЧАЛЬНОГО ПРОЦЕСУ ДЕННА'!AH47</f>
        <v>0</v>
      </c>
      <c r="AI47" s="375">
        <f>IF('ПЛАН НАВЧАЛЬНОГО ПРОЦЕСУ ДЕННА'!AI47&gt;0,IF(ROUND('ПЛАН НАВЧАЛЬНОГО ПРОЦЕСУ ДЕННА'!AI47*$BX$4,0)&gt;0,ROUND('ПЛАН НАВЧАЛЬНОГО ПРОЦЕСУ ДЕННА'!AI47*$BX$4,0)*2,2),0)</f>
        <v>0</v>
      </c>
      <c r="AJ47" s="375">
        <f>IF('ПЛАН НАВЧАЛЬНОГО ПРОЦЕСУ ДЕННА'!AJ47&gt;0,IF(ROUND('ПЛАН НАВЧАЛЬНОГО ПРОЦЕСУ ДЕННА'!AJ47*$BX$4,0)&gt;0,ROUND('ПЛАН НАВЧАЛЬНОГО ПРОЦЕСУ ДЕННА'!AJ47*$BX$4,0)*2,2),0)</f>
        <v>0</v>
      </c>
      <c r="AK47" s="375">
        <f>IF('ПЛАН НАВЧАЛЬНОГО ПРОЦЕСУ ДЕННА'!AK47&gt;0,IF(ROUND('ПЛАН НАВЧАЛЬНОГО ПРОЦЕСУ ДЕННА'!AK47*$BX$4,0)&gt;0,ROUND('ПЛАН НАВЧАЛЬНОГО ПРОЦЕСУ ДЕННА'!AK47*$BX$4,0)*2,2),0)</f>
        <v>0</v>
      </c>
      <c r="AL47" s="70">
        <f>'ПЛАН НАВЧАЛЬНОГО ПРОЦЕСУ ДЕННА'!AL47</f>
        <v>0</v>
      </c>
      <c r="AM47" s="375">
        <f>IF('ПЛАН НАВЧАЛЬНОГО ПРОЦЕСУ ДЕННА'!AM47&gt;0,IF(ROUND('ПЛАН НАВЧАЛЬНОГО ПРОЦЕСУ ДЕННА'!AM47*$BX$4,0)&gt;0,ROUND('ПЛАН НАВЧАЛЬНОГО ПРОЦЕСУ ДЕННА'!AM47*$BX$4,0)*2,2),0)</f>
        <v>0</v>
      </c>
      <c r="AN47" s="375">
        <f>IF('ПЛАН НАВЧАЛЬНОГО ПРОЦЕСУ ДЕННА'!AN47&gt;0,IF(ROUND('ПЛАН НАВЧАЛЬНОГО ПРОЦЕСУ ДЕННА'!AN47*$BX$4,0)&gt;0,ROUND('ПЛАН НАВЧАЛЬНОГО ПРОЦЕСУ ДЕННА'!AN47*$BX$4,0)*2,2),0)</f>
        <v>0</v>
      </c>
      <c r="AO47" s="375">
        <f>IF('ПЛАН НАВЧАЛЬНОГО ПРОЦЕСУ ДЕННА'!AO47&gt;0,IF(ROUND('ПЛАН НАВЧАЛЬНОГО ПРОЦЕСУ ДЕННА'!AO47*$BX$4,0)&gt;0,ROUND('ПЛАН НАВЧАЛЬНОГО ПРОЦЕСУ ДЕННА'!AO47*$BX$4,0)*2,2),0)</f>
        <v>0</v>
      </c>
      <c r="AP47" s="70">
        <f>'ПЛАН НАВЧАЛЬНОГО ПРОЦЕСУ ДЕННА'!AP47</f>
        <v>0</v>
      </c>
      <c r="AQ47" s="375">
        <f>IF('ПЛАН НАВЧАЛЬНОГО ПРОЦЕСУ ДЕННА'!AQ47&gt;0,IF(ROUND('ПЛАН НАВЧАЛЬНОГО ПРОЦЕСУ ДЕННА'!AQ47*$BX$4,0)&gt;0,ROUND('ПЛАН НАВЧАЛЬНОГО ПРОЦЕСУ ДЕННА'!AQ47*$BX$4,0)*2,2),0)</f>
        <v>0</v>
      </c>
      <c r="AR47" s="375">
        <f>IF('ПЛАН НАВЧАЛЬНОГО ПРОЦЕСУ ДЕННА'!AR47&gt;0,IF(ROUND('ПЛАН НАВЧАЛЬНОГО ПРОЦЕСУ ДЕННА'!AR47*$BX$4,0)&gt;0,ROUND('ПЛАН НАВЧАЛЬНОГО ПРОЦЕСУ ДЕННА'!AR47*$BX$4,0)*2,2),0)</f>
        <v>0</v>
      </c>
      <c r="AS47" s="375">
        <f>IF('ПЛАН НАВЧАЛЬНОГО ПРОЦЕСУ ДЕННА'!AS47&gt;0,IF(ROUND('ПЛАН НАВЧАЛЬНОГО ПРОЦЕСУ ДЕННА'!AS47*$BX$4,0)&gt;0,ROUND('ПЛАН НАВЧАЛЬНОГО ПРОЦЕСУ ДЕННА'!AS47*$BX$4,0)*2,2),0)</f>
        <v>0</v>
      </c>
      <c r="AT47" s="70">
        <f>'ПЛАН НАВЧАЛЬНОГО ПРОЦЕСУ ДЕННА'!AT47</f>
        <v>0</v>
      </c>
      <c r="AU47" s="375">
        <f>IF('ПЛАН НАВЧАЛЬНОГО ПРОЦЕСУ ДЕННА'!AU47&gt;0,IF(ROUND('ПЛАН НАВЧАЛЬНОГО ПРОЦЕСУ ДЕННА'!AU47*$BX$4,0)&gt;0,ROUND('ПЛАН НАВЧАЛЬНОГО ПРОЦЕСУ ДЕННА'!AU47*$BX$4,0)*2,2),0)</f>
        <v>0</v>
      </c>
      <c r="AV47" s="375">
        <f>IF('ПЛАН НАВЧАЛЬНОГО ПРОЦЕСУ ДЕННА'!AV47&gt;0,IF(ROUND('ПЛАН НАВЧАЛЬНОГО ПРОЦЕСУ ДЕННА'!AV47*$BX$4,0)&gt;0,ROUND('ПЛАН НАВЧАЛЬНОГО ПРОЦЕСУ ДЕННА'!AV47*$BX$4,0)*2,2),0)</f>
        <v>0</v>
      </c>
      <c r="AW47" s="375">
        <f>IF('ПЛАН НАВЧАЛЬНОГО ПРОЦЕСУ ДЕННА'!AW47&gt;0,IF(ROUND('ПЛАН НАВЧАЛЬНОГО ПРОЦЕСУ ДЕННА'!AW47*$BX$4,0)&gt;0,ROUND('ПЛАН НАВЧАЛЬНОГО ПРОЦЕСУ ДЕННА'!AW47*$BX$4,0)*2,2),0)</f>
        <v>0</v>
      </c>
      <c r="AX47" s="70">
        <f>'ПЛАН НАВЧАЛЬНОГО ПРОЦЕСУ ДЕННА'!AX47</f>
        <v>0</v>
      </c>
      <c r="AY47" s="375">
        <f>IF('ПЛАН НАВЧАЛЬНОГО ПРОЦЕСУ ДЕННА'!AY47&gt;0,IF(ROUND('ПЛАН НАВЧАЛЬНОГО ПРОЦЕСУ ДЕННА'!AY47*$BX$4,0)&gt;0,ROUND('ПЛАН НАВЧАЛЬНОГО ПРОЦЕСУ ДЕННА'!AY47*$BX$4,0)*2,2),0)</f>
        <v>0</v>
      </c>
      <c r="AZ47" s="375">
        <f>IF('ПЛАН НАВЧАЛЬНОГО ПРОЦЕСУ ДЕННА'!AZ47&gt;0,IF(ROUND('ПЛАН НАВЧАЛЬНОГО ПРОЦЕСУ ДЕННА'!AZ47*$BX$4,0)&gt;0,ROUND('ПЛАН НАВЧАЛЬНОГО ПРОЦЕСУ ДЕННА'!AZ47*$BX$4,0)*2,2),0)</f>
        <v>0</v>
      </c>
      <c r="BA47" s="375">
        <f>IF('ПЛАН НАВЧАЛЬНОГО ПРОЦЕСУ ДЕННА'!BA47&gt;0,IF(ROUND('ПЛАН НАВЧАЛЬНОГО ПРОЦЕСУ ДЕННА'!BA47*$BX$4,0)&gt;0,ROUND('ПЛАН НАВЧАЛЬНОГО ПРОЦЕСУ ДЕННА'!BA47*$BX$4,0)*2,2),0)</f>
        <v>0</v>
      </c>
      <c r="BB47" s="70">
        <f>'ПЛАН НАВЧАЛЬНОГО ПРОЦЕСУ ДЕННА'!BB47</f>
        <v>0</v>
      </c>
      <c r="BC47" s="375">
        <f>IF('ПЛАН НАВЧАЛЬНОГО ПРОЦЕСУ ДЕННА'!BC47&gt;0,IF(ROUND('ПЛАН НАВЧАЛЬНОГО ПРОЦЕСУ ДЕННА'!BC47*$BX$4,0)&gt;0,ROUND('ПЛАН НАВЧАЛЬНОГО ПРОЦЕСУ ДЕННА'!BC47*$BX$4,0)*2,2),0)</f>
        <v>2</v>
      </c>
      <c r="BD47" s="375">
        <f>IF('ПЛАН НАВЧАЛЬНОГО ПРОЦЕСУ ДЕННА'!BD47&gt;0,IF(ROUND('ПЛАН НАВЧАЛЬНОГО ПРОЦЕСУ ДЕННА'!BD47*$BX$4,0)&gt;0,ROUND('ПЛАН НАВЧАЛЬНОГО ПРОЦЕСУ ДЕННА'!BD47*$BX$4,0)*2,2),0)</f>
        <v>0</v>
      </c>
      <c r="BE47" s="375">
        <f>IF('ПЛАН НАВЧАЛЬНОГО ПРОЦЕСУ ДЕННА'!BE47&gt;0,IF(ROUND('ПЛАН НАВЧАЛЬНОГО ПРОЦЕСУ ДЕННА'!BE47*$BX$4,0)&gt;0,ROUND('ПЛАН НАВЧАЛЬНОГО ПРОЦЕСУ ДЕННА'!BE47*$BX$4,0)*2,2),0)</f>
        <v>2</v>
      </c>
      <c r="BF47" s="70">
        <f>'ПЛАН НАВЧАЛЬНОГО ПРОЦЕСУ ДЕННА'!BF47</f>
        <v>3</v>
      </c>
      <c r="BG47" s="375">
        <f>IF('ПЛАН НАВЧАЛЬНОГО ПРОЦЕСУ ДЕННА'!BG47&gt;0,IF(ROUND('ПЛАН НАВЧАЛЬНОГО ПРОЦЕСУ ДЕННА'!BG47*$BX$4,0)&gt;0,ROUND('ПЛАН НАВЧАЛЬНОГО ПРОЦЕСУ ДЕННА'!BG47*$BX$4,0)*2,2),0)</f>
        <v>0</v>
      </c>
      <c r="BH47" s="375">
        <f>IF('ПЛАН НАВЧАЛЬНОГО ПРОЦЕСУ ДЕННА'!BH47&gt;0,IF(ROUND('ПЛАН НАВЧАЛЬНОГО ПРОЦЕСУ ДЕННА'!BH47*$BX$4,0)&gt;0,ROUND('ПЛАН НАВЧАЛЬНОГО ПРОЦЕСУ ДЕННА'!BH47*$BX$4,0)*2,2),0)</f>
        <v>0</v>
      </c>
      <c r="BI47" s="375">
        <f>IF('ПЛАН НАВЧАЛЬНОГО ПРОЦЕСУ ДЕННА'!BI47&gt;0,IF(ROUND('ПЛАН НАВЧАЛЬНОГО ПРОЦЕСУ ДЕННА'!BI47*$BX$4,0)&gt;0,ROUND('ПЛАН НАВЧАЛЬНОГО ПРОЦЕСУ ДЕННА'!BI47*$BX$4,0)*2,2),0)</f>
        <v>0</v>
      </c>
      <c r="BJ47" s="70">
        <f>'ПЛАН НАВЧАЛЬНОГО ПРОЦЕСУ ДЕННА'!BJ47</f>
        <v>0</v>
      </c>
      <c r="BK47" s="63">
        <f t="shared" si="1"/>
        <v>0.9555555555555556</v>
      </c>
      <c r="BL47" s="127" t="str">
        <f t="shared" si="2"/>
        <v/>
      </c>
      <c r="BM47" s="14">
        <f t="shared" si="29"/>
        <v>0</v>
      </c>
      <c r="BN47" s="14">
        <f t="shared" si="29"/>
        <v>0</v>
      </c>
      <c r="BO47" s="14">
        <f t="shared" si="29"/>
        <v>0</v>
      </c>
      <c r="BP47" s="14">
        <f t="shared" si="29"/>
        <v>0</v>
      </c>
      <c r="BQ47" s="14">
        <f t="shared" si="29"/>
        <v>0</v>
      </c>
      <c r="BR47" s="14">
        <f t="shared" si="29"/>
        <v>0</v>
      </c>
      <c r="BS47" s="14">
        <f t="shared" si="29"/>
        <v>3</v>
      </c>
      <c r="BT47" s="14">
        <f t="shared" si="29"/>
        <v>0</v>
      </c>
      <c r="BU47" s="92">
        <f t="shared" si="42"/>
        <v>3</v>
      </c>
      <c r="BX47" s="14">
        <f t="shared" si="30"/>
        <v>0</v>
      </c>
      <c r="BY47" s="14">
        <f t="shared" si="31"/>
        <v>0</v>
      </c>
      <c r="BZ47" s="14">
        <f t="shared" si="32"/>
        <v>0</v>
      </c>
      <c r="CA47" s="14">
        <f t="shared" si="33"/>
        <v>0</v>
      </c>
      <c r="CB47" s="14">
        <f t="shared" si="34"/>
        <v>0</v>
      </c>
      <c r="CC47" s="14">
        <f t="shared" si="35"/>
        <v>0</v>
      </c>
      <c r="CD47" s="14">
        <f t="shared" si="36"/>
        <v>3</v>
      </c>
      <c r="CE47" s="14">
        <f t="shared" si="37"/>
        <v>0</v>
      </c>
      <c r="CF47" s="213">
        <f t="shared" si="43"/>
        <v>3</v>
      </c>
      <c r="CG47" s="313">
        <f t="shared" si="17"/>
        <v>3</v>
      </c>
      <c r="CI47" s="314">
        <f t="shared" si="18"/>
        <v>0</v>
      </c>
      <c r="CJ47" s="314">
        <f t="shared" si="19"/>
        <v>0</v>
      </c>
      <c r="CK47" s="314">
        <f t="shared" si="20"/>
        <v>0</v>
      </c>
      <c r="CL47" s="314">
        <f t="shared" si="21"/>
        <v>0</v>
      </c>
      <c r="CM47" s="314">
        <f t="shared" si="22"/>
        <v>0</v>
      </c>
      <c r="CN47" s="314">
        <f t="shared" si="23"/>
        <v>0</v>
      </c>
      <c r="CO47" s="314">
        <f t="shared" si="24"/>
        <v>0</v>
      </c>
      <c r="CP47" s="314">
        <f t="shared" si="25"/>
        <v>0</v>
      </c>
      <c r="CQ47" s="315">
        <f t="shared" si="44"/>
        <v>0</v>
      </c>
      <c r="CR47" s="314">
        <f t="shared" si="4"/>
        <v>0</v>
      </c>
      <c r="CS47" s="314">
        <f t="shared" si="5"/>
        <v>0</v>
      </c>
      <c r="CT47" s="316">
        <f t="shared" si="6"/>
        <v>0</v>
      </c>
      <c r="CU47" s="314">
        <f t="shared" si="7"/>
        <v>0</v>
      </c>
      <c r="CV47" s="314">
        <f t="shared" si="8"/>
        <v>0</v>
      </c>
      <c r="CW47" s="314">
        <f t="shared" si="9"/>
        <v>0</v>
      </c>
      <c r="CX47" s="314">
        <f t="shared" si="10"/>
        <v>1</v>
      </c>
      <c r="CY47" s="314">
        <f t="shared" si="11"/>
        <v>0</v>
      </c>
      <c r="CZ47" s="317">
        <f t="shared" si="45"/>
        <v>1</v>
      </c>
      <c r="DD47" s="318">
        <f>SUM($AE47:$AG47)+SUM($AI47:$AK47)+SUM($AM47:AO47)+SUM($AQ47:AS47)+SUM($AU47:AW47)+SUM($AY47:BA47)+SUM($BC47:BE47)+SUM($BG47:BI47)</f>
        <v>4</v>
      </c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X47" s="318">
        <f t="shared" si="28"/>
        <v>0</v>
      </c>
      <c r="DY47" s="318">
        <f t="shared" si="28"/>
        <v>0</v>
      </c>
      <c r="DZ47" s="318">
        <f t="shared" si="28"/>
        <v>0</v>
      </c>
      <c r="EA47" s="318">
        <f t="shared" si="28"/>
        <v>0</v>
      </c>
      <c r="EB47" s="318">
        <f t="shared" si="28"/>
        <v>0</v>
      </c>
      <c r="EC47" s="318">
        <f t="shared" si="28"/>
        <v>0</v>
      </c>
      <c r="ED47" s="318">
        <f t="shared" si="28"/>
        <v>0</v>
      </c>
      <c r="EE47" s="318">
        <f t="shared" ref="EE47:EE68" si="46">IF(OR($R47=EE$11,$S47=EE$11,$T47=EE$11,$U47=EE$11,$V47=EE$11,$W47=EE$11,$X47=EE$11),1,0)</f>
        <v>0</v>
      </c>
    </row>
    <row r="48" spans="1:135" s="19" customFormat="1" x14ac:dyDescent="0.25">
      <c r="A48" s="22" t="str">
        <f>'ПЛАН НАВЧАЛЬНОГО ПРОЦЕСУ ДЕННА'!A48</f>
        <v>1.1.34</v>
      </c>
      <c r="B48" s="415" t="str">
        <f>'ПЛАН НАВЧАЛЬНОГО ПРОЦЕСУ ДЕННА'!B48</f>
        <v>Операційний  менеджмент</v>
      </c>
      <c r="C48" s="416" t="str">
        <f>'ПЛАН НАВЧАЛЬНОГО ПРОЦЕСУ ДЕННА'!C48</f>
        <v>ПУММ</v>
      </c>
      <c r="D48" s="308">
        <f>'ПЛАН НАВЧАЛЬНОГО ПРОЦЕСУ ДЕННА'!D48</f>
        <v>7</v>
      </c>
      <c r="E48" s="309">
        <f>'ПЛАН НАВЧАЛЬНОГО ПРОЦЕСУ ДЕННА'!E48</f>
        <v>0</v>
      </c>
      <c r="F48" s="309">
        <f>'ПЛАН НАВЧАЛЬНОГО ПРОЦЕСУ ДЕННА'!F48</f>
        <v>0</v>
      </c>
      <c r="G48" s="310">
        <f>'ПЛАН НАВЧАЛЬНОГО ПРОЦЕСУ ДЕННА'!G48</f>
        <v>0</v>
      </c>
      <c r="H48" s="308">
        <f>'ПЛАН НАВЧАЛЬНОГО ПРОЦЕСУ ДЕННА'!H48</f>
        <v>0</v>
      </c>
      <c r="I48" s="309">
        <f>'ПЛАН НАВЧАЛЬНОГО ПРОЦЕСУ ДЕННА'!I48</f>
        <v>0</v>
      </c>
      <c r="J48" s="309">
        <f>'ПЛАН НАВЧАЛЬНОГО ПРОЦЕСУ ДЕННА'!J48</f>
        <v>0</v>
      </c>
      <c r="K48" s="309">
        <f>'ПЛАН НАВЧАЛЬНОГО ПРОЦЕСУ ДЕННА'!K48</f>
        <v>0</v>
      </c>
      <c r="L48" s="309">
        <f>'ПЛАН НАВЧАЛЬНОГО ПРОЦЕСУ ДЕННА'!L48</f>
        <v>0</v>
      </c>
      <c r="M48" s="309">
        <f>'ПЛАН НАВЧАЛЬНОГО ПРОЦЕСУ ДЕННА'!M48</f>
        <v>0</v>
      </c>
      <c r="N48" s="309">
        <f>'ПЛАН НАВЧАЛЬНОГО ПРОЦЕСУ ДЕННА'!N48</f>
        <v>0</v>
      </c>
      <c r="O48" s="309">
        <f>'ПЛАН НАВЧАЛЬНОГО ПРОЦЕСУ ДЕННА'!O48</f>
        <v>0</v>
      </c>
      <c r="P48" s="274">
        <f>'ПЛАН НАВЧАЛЬНОГО ПРОЦЕСУ ДЕННА'!P48</f>
        <v>0</v>
      </c>
      <c r="Q48" s="274">
        <f>'ПЛАН НАВЧАЛЬНОГО ПРОЦЕСУ ДЕННА'!Q48</f>
        <v>0</v>
      </c>
      <c r="R48" s="419">
        <f>'ПЛАН НАВЧАЛЬНОГО ПРОЦЕСУ ДЕННА'!R48</f>
        <v>0</v>
      </c>
      <c r="S48" s="488">
        <f>'ПЛАН НАВЧАЛЬНОГО ПРОЦЕСУ ДЕННА'!S48</f>
        <v>0</v>
      </c>
      <c r="T48" s="488">
        <f>'ПЛАН НАВЧАЛЬНОГО ПРОЦЕСУ ДЕННА'!T48</f>
        <v>0</v>
      </c>
      <c r="U48" s="488">
        <f>'ПЛАН НАВЧАЛЬНОГО ПРОЦЕСУ ДЕННА'!U48</f>
        <v>0</v>
      </c>
      <c r="V48" s="488">
        <f>'ПЛАН НАВЧАЛЬНОГО ПРОЦЕСУ ДЕННА'!V48</f>
        <v>0</v>
      </c>
      <c r="W48" s="488">
        <f>'ПЛАН НАВЧАЛЬНОГО ПРОЦЕСУ ДЕННА'!W48</f>
        <v>0</v>
      </c>
      <c r="X48" s="488">
        <f>'ПЛАН НАВЧАЛЬНОГО ПРОЦЕСУ ДЕННА'!X48</f>
        <v>0</v>
      </c>
      <c r="Y48" s="311">
        <f>'ПЛАН НАВЧАЛЬНОГО ПРОЦЕСУ ДЕННА'!Y48</f>
        <v>90</v>
      </c>
      <c r="Z48" s="147">
        <f t="shared" si="0"/>
        <v>3</v>
      </c>
      <c r="AA48" s="9">
        <f t="shared" si="41"/>
        <v>2</v>
      </c>
      <c r="AB48" s="9">
        <f t="shared" si="41"/>
        <v>0</v>
      </c>
      <c r="AC48" s="9">
        <f t="shared" si="41"/>
        <v>2</v>
      </c>
      <c r="AD48" s="9">
        <f t="shared" si="14"/>
        <v>86</v>
      </c>
      <c r="AE48" s="375">
        <f>IF('ПЛАН НАВЧАЛЬНОГО ПРОЦЕСУ ДЕННА'!AE48&gt;0,IF(ROUND('ПЛАН НАВЧАЛЬНОГО ПРОЦЕСУ ДЕННА'!AE48*$BX$4,0)&gt;0,ROUND('ПЛАН НАВЧАЛЬНОГО ПРОЦЕСУ ДЕННА'!AE48*$BX$4,0)*2,2),0)</f>
        <v>0</v>
      </c>
      <c r="AF48" s="375">
        <f>IF('ПЛАН НАВЧАЛЬНОГО ПРОЦЕСУ ДЕННА'!AF48&gt;0,IF(ROUND('ПЛАН НАВЧАЛЬНОГО ПРОЦЕСУ ДЕННА'!AF48*$BX$4,0)&gt;0,ROUND('ПЛАН НАВЧАЛЬНОГО ПРОЦЕСУ ДЕННА'!AF48*$BX$4,0)*2,2),0)</f>
        <v>0</v>
      </c>
      <c r="AG48" s="375">
        <f>IF('ПЛАН НАВЧАЛЬНОГО ПРОЦЕСУ ДЕННА'!AG48&gt;0,IF(ROUND('ПЛАН НАВЧАЛЬНОГО ПРОЦЕСУ ДЕННА'!AG48*$BX$4,0)&gt;0,ROUND('ПЛАН НАВЧАЛЬНОГО ПРОЦЕСУ ДЕННА'!AG48*$BX$4,0)*2,2),0)</f>
        <v>0</v>
      </c>
      <c r="AH48" s="70">
        <f>'ПЛАН НАВЧАЛЬНОГО ПРОЦЕСУ ДЕННА'!AH48</f>
        <v>0</v>
      </c>
      <c r="AI48" s="375">
        <f>IF('ПЛАН НАВЧАЛЬНОГО ПРОЦЕСУ ДЕННА'!AI48&gt;0,IF(ROUND('ПЛАН НАВЧАЛЬНОГО ПРОЦЕСУ ДЕННА'!AI48*$BX$4,0)&gt;0,ROUND('ПЛАН НАВЧАЛЬНОГО ПРОЦЕСУ ДЕННА'!AI48*$BX$4,0)*2,2),0)</f>
        <v>0</v>
      </c>
      <c r="AJ48" s="375">
        <f>IF('ПЛАН НАВЧАЛЬНОГО ПРОЦЕСУ ДЕННА'!AJ48&gt;0,IF(ROUND('ПЛАН НАВЧАЛЬНОГО ПРОЦЕСУ ДЕННА'!AJ48*$BX$4,0)&gt;0,ROUND('ПЛАН НАВЧАЛЬНОГО ПРОЦЕСУ ДЕННА'!AJ48*$BX$4,0)*2,2),0)</f>
        <v>0</v>
      </c>
      <c r="AK48" s="375">
        <f>IF('ПЛАН НАВЧАЛЬНОГО ПРОЦЕСУ ДЕННА'!AK48&gt;0,IF(ROUND('ПЛАН НАВЧАЛЬНОГО ПРОЦЕСУ ДЕННА'!AK48*$BX$4,0)&gt;0,ROUND('ПЛАН НАВЧАЛЬНОГО ПРОЦЕСУ ДЕННА'!AK48*$BX$4,0)*2,2),0)</f>
        <v>0</v>
      </c>
      <c r="AL48" s="70">
        <f>'ПЛАН НАВЧАЛЬНОГО ПРОЦЕСУ ДЕННА'!AL48</f>
        <v>0</v>
      </c>
      <c r="AM48" s="375">
        <f>IF('ПЛАН НАВЧАЛЬНОГО ПРОЦЕСУ ДЕННА'!AM48&gt;0,IF(ROUND('ПЛАН НАВЧАЛЬНОГО ПРОЦЕСУ ДЕННА'!AM48*$BX$4,0)&gt;0,ROUND('ПЛАН НАВЧАЛЬНОГО ПРОЦЕСУ ДЕННА'!AM48*$BX$4,0)*2,2),0)</f>
        <v>0</v>
      </c>
      <c r="AN48" s="375">
        <f>IF('ПЛАН НАВЧАЛЬНОГО ПРОЦЕСУ ДЕННА'!AN48&gt;0,IF(ROUND('ПЛАН НАВЧАЛЬНОГО ПРОЦЕСУ ДЕННА'!AN48*$BX$4,0)&gt;0,ROUND('ПЛАН НАВЧАЛЬНОГО ПРОЦЕСУ ДЕННА'!AN48*$BX$4,0)*2,2),0)</f>
        <v>0</v>
      </c>
      <c r="AO48" s="375">
        <f>IF('ПЛАН НАВЧАЛЬНОГО ПРОЦЕСУ ДЕННА'!AO48&gt;0,IF(ROUND('ПЛАН НАВЧАЛЬНОГО ПРОЦЕСУ ДЕННА'!AO48*$BX$4,0)&gt;0,ROUND('ПЛАН НАВЧАЛЬНОГО ПРОЦЕСУ ДЕННА'!AO48*$BX$4,0)*2,2),0)</f>
        <v>0</v>
      </c>
      <c r="AP48" s="70">
        <f>'ПЛАН НАВЧАЛЬНОГО ПРОЦЕСУ ДЕННА'!AP48</f>
        <v>0</v>
      </c>
      <c r="AQ48" s="375">
        <f>IF('ПЛАН НАВЧАЛЬНОГО ПРОЦЕСУ ДЕННА'!AQ48&gt;0,IF(ROUND('ПЛАН НАВЧАЛЬНОГО ПРОЦЕСУ ДЕННА'!AQ48*$BX$4,0)&gt;0,ROUND('ПЛАН НАВЧАЛЬНОГО ПРОЦЕСУ ДЕННА'!AQ48*$BX$4,0)*2,2),0)</f>
        <v>0</v>
      </c>
      <c r="AR48" s="375">
        <f>IF('ПЛАН НАВЧАЛЬНОГО ПРОЦЕСУ ДЕННА'!AR48&gt;0,IF(ROUND('ПЛАН НАВЧАЛЬНОГО ПРОЦЕСУ ДЕННА'!AR48*$BX$4,0)&gt;0,ROUND('ПЛАН НАВЧАЛЬНОГО ПРОЦЕСУ ДЕННА'!AR48*$BX$4,0)*2,2),0)</f>
        <v>0</v>
      </c>
      <c r="AS48" s="375">
        <f>IF('ПЛАН НАВЧАЛЬНОГО ПРОЦЕСУ ДЕННА'!AS48&gt;0,IF(ROUND('ПЛАН НАВЧАЛЬНОГО ПРОЦЕСУ ДЕННА'!AS48*$BX$4,0)&gt;0,ROUND('ПЛАН НАВЧАЛЬНОГО ПРОЦЕСУ ДЕННА'!AS48*$BX$4,0)*2,2),0)</f>
        <v>0</v>
      </c>
      <c r="AT48" s="70">
        <f>'ПЛАН НАВЧАЛЬНОГО ПРОЦЕСУ ДЕННА'!AT48</f>
        <v>0</v>
      </c>
      <c r="AU48" s="375">
        <f>IF('ПЛАН НАВЧАЛЬНОГО ПРОЦЕСУ ДЕННА'!AU48&gt;0,IF(ROUND('ПЛАН НАВЧАЛЬНОГО ПРОЦЕСУ ДЕННА'!AU48*$BX$4,0)&gt;0,ROUND('ПЛАН НАВЧАЛЬНОГО ПРОЦЕСУ ДЕННА'!AU48*$BX$4,0)*2,2),0)</f>
        <v>0</v>
      </c>
      <c r="AV48" s="375">
        <f>IF('ПЛАН НАВЧАЛЬНОГО ПРОЦЕСУ ДЕННА'!AV48&gt;0,IF(ROUND('ПЛАН НАВЧАЛЬНОГО ПРОЦЕСУ ДЕННА'!AV48*$BX$4,0)&gt;0,ROUND('ПЛАН НАВЧАЛЬНОГО ПРОЦЕСУ ДЕННА'!AV48*$BX$4,0)*2,2),0)</f>
        <v>0</v>
      </c>
      <c r="AW48" s="375">
        <f>IF('ПЛАН НАВЧАЛЬНОГО ПРОЦЕСУ ДЕННА'!AW48&gt;0,IF(ROUND('ПЛАН НАВЧАЛЬНОГО ПРОЦЕСУ ДЕННА'!AW48*$BX$4,0)&gt;0,ROUND('ПЛАН НАВЧАЛЬНОГО ПРОЦЕСУ ДЕННА'!AW48*$BX$4,0)*2,2),0)</f>
        <v>0</v>
      </c>
      <c r="AX48" s="70">
        <f>'ПЛАН НАВЧАЛЬНОГО ПРОЦЕСУ ДЕННА'!AX48</f>
        <v>0</v>
      </c>
      <c r="AY48" s="375">
        <f>IF('ПЛАН НАВЧАЛЬНОГО ПРОЦЕСУ ДЕННА'!AY48&gt;0,IF(ROUND('ПЛАН НАВЧАЛЬНОГО ПРОЦЕСУ ДЕННА'!AY48*$BX$4,0)&gt;0,ROUND('ПЛАН НАВЧАЛЬНОГО ПРОЦЕСУ ДЕННА'!AY48*$BX$4,0)*2,2),0)</f>
        <v>0</v>
      </c>
      <c r="AZ48" s="375">
        <f>IF('ПЛАН НАВЧАЛЬНОГО ПРОЦЕСУ ДЕННА'!AZ48&gt;0,IF(ROUND('ПЛАН НАВЧАЛЬНОГО ПРОЦЕСУ ДЕННА'!AZ48*$BX$4,0)&gt;0,ROUND('ПЛАН НАВЧАЛЬНОГО ПРОЦЕСУ ДЕННА'!AZ48*$BX$4,0)*2,2),0)</f>
        <v>0</v>
      </c>
      <c r="BA48" s="375">
        <f>IF('ПЛАН НАВЧАЛЬНОГО ПРОЦЕСУ ДЕННА'!BA48&gt;0,IF(ROUND('ПЛАН НАВЧАЛЬНОГО ПРОЦЕСУ ДЕННА'!BA48*$BX$4,0)&gt;0,ROUND('ПЛАН НАВЧАЛЬНОГО ПРОЦЕСУ ДЕННА'!BA48*$BX$4,0)*2,2),0)</f>
        <v>0</v>
      </c>
      <c r="BB48" s="70">
        <f>'ПЛАН НАВЧАЛЬНОГО ПРОЦЕСУ ДЕННА'!BB48</f>
        <v>0</v>
      </c>
      <c r="BC48" s="375">
        <f>IF('ПЛАН НАВЧАЛЬНОГО ПРОЦЕСУ ДЕННА'!BC48&gt;0,IF(ROUND('ПЛАН НАВЧАЛЬНОГО ПРОЦЕСУ ДЕННА'!BC48*$BX$4,0)&gt;0,ROUND('ПЛАН НАВЧАЛЬНОГО ПРОЦЕСУ ДЕННА'!BC48*$BX$4,0)*2,2),0)</f>
        <v>2</v>
      </c>
      <c r="BD48" s="375">
        <f>IF('ПЛАН НАВЧАЛЬНОГО ПРОЦЕСУ ДЕННА'!BD48&gt;0,IF(ROUND('ПЛАН НАВЧАЛЬНОГО ПРОЦЕСУ ДЕННА'!BD48*$BX$4,0)&gt;0,ROUND('ПЛАН НАВЧАЛЬНОГО ПРОЦЕСУ ДЕННА'!BD48*$BX$4,0)*2,2),0)</f>
        <v>0</v>
      </c>
      <c r="BE48" s="375">
        <f>IF('ПЛАН НАВЧАЛЬНОГО ПРОЦЕСУ ДЕННА'!BE48&gt;0,IF(ROUND('ПЛАН НАВЧАЛЬНОГО ПРОЦЕСУ ДЕННА'!BE48*$BX$4,0)&gt;0,ROUND('ПЛАН НАВЧАЛЬНОГО ПРОЦЕСУ ДЕННА'!BE48*$BX$4,0)*2,2),0)</f>
        <v>2</v>
      </c>
      <c r="BF48" s="70">
        <f>'ПЛАН НАВЧАЛЬНОГО ПРОЦЕСУ ДЕННА'!BF48</f>
        <v>3</v>
      </c>
      <c r="BG48" s="375">
        <f>IF('ПЛАН НАВЧАЛЬНОГО ПРОЦЕСУ ДЕННА'!BG48&gt;0,IF(ROUND('ПЛАН НАВЧАЛЬНОГО ПРОЦЕСУ ДЕННА'!BG48*$BX$4,0)&gt;0,ROUND('ПЛАН НАВЧАЛЬНОГО ПРОЦЕСУ ДЕННА'!BG48*$BX$4,0)*2,2),0)</f>
        <v>0</v>
      </c>
      <c r="BH48" s="375">
        <f>IF('ПЛАН НАВЧАЛЬНОГО ПРОЦЕСУ ДЕННА'!BH48&gt;0,IF(ROUND('ПЛАН НАВЧАЛЬНОГО ПРОЦЕСУ ДЕННА'!BH48*$BX$4,0)&gt;0,ROUND('ПЛАН НАВЧАЛЬНОГО ПРОЦЕСУ ДЕННА'!BH48*$BX$4,0)*2,2),0)</f>
        <v>0</v>
      </c>
      <c r="BI48" s="375">
        <f>IF('ПЛАН НАВЧАЛЬНОГО ПРОЦЕСУ ДЕННА'!BI48&gt;0,IF(ROUND('ПЛАН НАВЧАЛЬНОГО ПРОЦЕСУ ДЕННА'!BI48*$BX$4,0)&gt;0,ROUND('ПЛАН НАВЧАЛЬНОГО ПРОЦЕСУ ДЕННА'!BI48*$BX$4,0)*2,2),0)</f>
        <v>0</v>
      </c>
      <c r="BJ48" s="70">
        <f>'ПЛАН НАВЧАЛЬНОГО ПРОЦЕСУ ДЕННА'!BJ48</f>
        <v>0</v>
      </c>
      <c r="BK48" s="63">
        <f t="shared" si="1"/>
        <v>0.9555555555555556</v>
      </c>
      <c r="BL48" s="127" t="str">
        <f t="shared" si="2"/>
        <v/>
      </c>
      <c r="BM48" s="14">
        <f t="shared" si="29"/>
        <v>0</v>
      </c>
      <c r="BN48" s="14">
        <f t="shared" si="29"/>
        <v>0</v>
      </c>
      <c r="BO48" s="14">
        <f t="shared" si="29"/>
        <v>0</v>
      </c>
      <c r="BP48" s="14">
        <f t="shared" si="29"/>
        <v>0</v>
      </c>
      <c r="BQ48" s="14">
        <f t="shared" si="29"/>
        <v>0</v>
      </c>
      <c r="BR48" s="14">
        <f t="shared" si="29"/>
        <v>0</v>
      </c>
      <c r="BS48" s="14">
        <f t="shared" si="29"/>
        <v>3</v>
      </c>
      <c r="BT48" s="14">
        <f t="shared" si="29"/>
        <v>0</v>
      </c>
      <c r="BU48" s="92">
        <f t="shared" si="42"/>
        <v>3</v>
      </c>
      <c r="BX48" s="14">
        <f t="shared" si="30"/>
        <v>0</v>
      </c>
      <c r="BY48" s="14">
        <f t="shared" si="31"/>
        <v>0</v>
      </c>
      <c r="BZ48" s="14">
        <f t="shared" si="32"/>
        <v>0</v>
      </c>
      <c r="CA48" s="14">
        <f t="shared" si="33"/>
        <v>0</v>
      </c>
      <c r="CB48" s="14">
        <f t="shared" si="34"/>
        <v>0</v>
      </c>
      <c r="CC48" s="14">
        <f t="shared" si="35"/>
        <v>0</v>
      </c>
      <c r="CD48" s="14">
        <f t="shared" si="36"/>
        <v>3</v>
      </c>
      <c r="CE48" s="14">
        <f t="shared" si="37"/>
        <v>0</v>
      </c>
      <c r="CF48" s="213">
        <f t="shared" si="43"/>
        <v>3</v>
      </c>
      <c r="CG48" s="313">
        <f t="shared" si="17"/>
        <v>3</v>
      </c>
      <c r="CI48" s="314">
        <f t="shared" si="18"/>
        <v>0</v>
      </c>
      <c r="CJ48" s="314">
        <f t="shared" si="19"/>
        <v>0</v>
      </c>
      <c r="CK48" s="314">
        <f t="shared" si="20"/>
        <v>0</v>
      </c>
      <c r="CL48" s="314">
        <f t="shared" si="21"/>
        <v>0</v>
      </c>
      <c r="CM48" s="314">
        <f t="shared" si="22"/>
        <v>0</v>
      </c>
      <c r="CN48" s="314">
        <f t="shared" si="23"/>
        <v>0</v>
      </c>
      <c r="CO48" s="314">
        <f t="shared" si="24"/>
        <v>1</v>
      </c>
      <c r="CP48" s="314">
        <f t="shared" si="25"/>
        <v>0</v>
      </c>
      <c r="CQ48" s="315">
        <f t="shared" si="44"/>
        <v>1</v>
      </c>
      <c r="CR48" s="314">
        <f t="shared" si="4"/>
        <v>0</v>
      </c>
      <c r="CS48" s="314">
        <f t="shared" si="5"/>
        <v>0</v>
      </c>
      <c r="CT48" s="316">
        <f t="shared" si="6"/>
        <v>0</v>
      </c>
      <c r="CU48" s="314">
        <f t="shared" si="7"/>
        <v>0</v>
      </c>
      <c r="CV48" s="314">
        <f t="shared" si="8"/>
        <v>0</v>
      </c>
      <c r="CW48" s="314">
        <f t="shared" si="9"/>
        <v>0</v>
      </c>
      <c r="CX48" s="314">
        <f t="shared" si="10"/>
        <v>0</v>
      </c>
      <c r="CY48" s="314">
        <f t="shared" si="11"/>
        <v>0</v>
      </c>
      <c r="CZ48" s="317">
        <f t="shared" si="45"/>
        <v>0</v>
      </c>
      <c r="DD48" s="318">
        <f>SUM($AE48:$AG48)+SUM($AI48:$AK48)+SUM($AM48:AO48)+SUM($AQ48:AS48)+SUM($AU48:AW48)+SUM($AY48:BA48)+SUM($BC48:BE48)+SUM($BG48:BI48)</f>
        <v>4</v>
      </c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X48" s="318">
        <f t="shared" ref="DX48:ED68" si="47">IF(OR($R48=DX$11,$S48=DX$11,$T48=DX$11,$U48=DX$11,$V48=DX$11,$W48=DX$11,$X48=DX$11),1,0)</f>
        <v>0</v>
      </c>
      <c r="DY48" s="318">
        <f t="shared" si="47"/>
        <v>0</v>
      </c>
      <c r="DZ48" s="318">
        <f t="shared" si="47"/>
        <v>0</v>
      </c>
      <c r="EA48" s="318">
        <f t="shared" si="47"/>
        <v>0</v>
      </c>
      <c r="EB48" s="318">
        <f t="shared" si="47"/>
        <v>0</v>
      </c>
      <c r="EC48" s="318">
        <f t="shared" si="47"/>
        <v>0</v>
      </c>
      <c r="ED48" s="318">
        <f t="shared" si="47"/>
        <v>0</v>
      </c>
      <c r="EE48" s="318">
        <f t="shared" si="46"/>
        <v>0</v>
      </c>
    </row>
    <row r="49" spans="1:135" s="19" customFormat="1" hidden="1" x14ac:dyDescent="0.25">
      <c r="A49" s="22" t="str">
        <f>'ПЛАН НАВЧАЛЬНОГО ПРОЦЕСУ ДЕННА'!A49</f>
        <v>1.1.35</v>
      </c>
      <c r="B49" s="415" t="str">
        <f>'ПЛАН НАВЧАЛЬНОГО ПРОЦЕСУ ДЕННА'!B49</f>
        <v>Стратегічне управління</v>
      </c>
      <c r="C49" s="416" t="str">
        <f>'ПЛАН НАВЧАЛЬНОГО ПРОЦЕСУ ДЕННА'!C49</f>
        <v>ПУММ</v>
      </c>
      <c r="D49" s="308">
        <f>'ПЛАН НАВЧАЛЬНОГО ПРОЦЕСУ ДЕННА'!D49</f>
        <v>8</v>
      </c>
      <c r="E49" s="309">
        <f>'ПЛАН НАВЧАЛЬНОГО ПРОЦЕСУ ДЕННА'!E49</f>
        <v>0</v>
      </c>
      <c r="F49" s="309">
        <f>'ПЛАН НАВЧАЛЬНОГО ПРОЦЕСУ ДЕННА'!F49</f>
        <v>0</v>
      </c>
      <c r="G49" s="310">
        <f>'ПЛАН НАВЧАЛЬНОГО ПРОЦЕСУ ДЕННА'!G49</f>
        <v>0</v>
      </c>
      <c r="H49" s="308">
        <f>'ПЛАН НАВЧАЛЬНОГО ПРОЦЕСУ ДЕННА'!H49</f>
        <v>0</v>
      </c>
      <c r="I49" s="309">
        <f>'ПЛАН НАВЧАЛЬНОГО ПРОЦЕСУ ДЕННА'!I49</f>
        <v>0</v>
      </c>
      <c r="J49" s="309">
        <f>'ПЛАН НАВЧАЛЬНОГО ПРОЦЕСУ ДЕННА'!J49</f>
        <v>0</v>
      </c>
      <c r="K49" s="309">
        <f>'ПЛАН НАВЧАЛЬНОГО ПРОЦЕСУ ДЕННА'!K49</f>
        <v>0</v>
      </c>
      <c r="L49" s="309">
        <f>'ПЛАН НАВЧАЛЬНОГО ПРОЦЕСУ ДЕННА'!L49</f>
        <v>0</v>
      </c>
      <c r="M49" s="309">
        <f>'ПЛАН НАВЧАЛЬНОГО ПРОЦЕСУ ДЕННА'!M49</f>
        <v>0</v>
      </c>
      <c r="N49" s="309">
        <f>'ПЛАН НАВЧАЛЬНОГО ПРОЦЕСУ ДЕННА'!N49</f>
        <v>0</v>
      </c>
      <c r="O49" s="309">
        <f>'ПЛАН НАВЧАЛЬНОГО ПРОЦЕСУ ДЕННА'!O49</f>
        <v>0</v>
      </c>
      <c r="P49" s="274">
        <f>'ПЛАН НАВЧАЛЬНОГО ПРОЦЕСУ ДЕННА'!P49</f>
        <v>0</v>
      </c>
      <c r="Q49" s="274">
        <f>'ПЛАН НАВЧАЛЬНОГО ПРОЦЕСУ ДЕННА'!Q49</f>
        <v>0</v>
      </c>
      <c r="R49" s="419">
        <f>'ПЛАН НАВЧАЛЬНОГО ПРОЦЕСУ ДЕННА'!R49</f>
        <v>0</v>
      </c>
      <c r="S49" s="488">
        <f>'ПЛАН НАВЧАЛЬНОГО ПРОЦЕСУ ДЕННА'!S49</f>
        <v>0</v>
      </c>
      <c r="T49" s="488">
        <f>'ПЛАН НАВЧАЛЬНОГО ПРОЦЕСУ ДЕННА'!T49</f>
        <v>0</v>
      </c>
      <c r="U49" s="488">
        <f>'ПЛАН НАВЧАЛЬНОГО ПРОЦЕСУ ДЕННА'!U49</f>
        <v>0</v>
      </c>
      <c r="V49" s="488">
        <f>'ПЛАН НАВЧАЛЬНОГО ПРОЦЕСУ ДЕННА'!V49</f>
        <v>0</v>
      </c>
      <c r="W49" s="488">
        <f>'ПЛАН НАВЧАЛЬНОГО ПРОЦЕСУ ДЕННА'!W49</f>
        <v>0</v>
      </c>
      <c r="X49" s="488">
        <f>'ПЛАН НАВЧАЛЬНОГО ПРОЦЕСУ ДЕННА'!X49</f>
        <v>0</v>
      </c>
      <c r="Y49" s="311">
        <f>'ПЛАН НАВЧАЛЬНОГО ПРОЦЕСУ ДЕННА'!Y49</f>
        <v>105</v>
      </c>
      <c r="Z49" s="147">
        <f t="shared" si="0"/>
        <v>3.5</v>
      </c>
      <c r="AA49" s="9">
        <f t="shared" si="41"/>
        <v>2</v>
      </c>
      <c r="AB49" s="9">
        <f t="shared" si="41"/>
        <v>0</v>
      </c>
      <c r="AC49" s="9">
        <f t="shared" si="41"/>
        <v>2</v>
      </c>
      <c r="AD49" s="9">
        <f t="shared" si="14"/>
        <v>101</v>
      </c>
      <c r="AE49" s="375">
        <f>IF('ПЛАН НАВЧАЛЬНОГО ПРОЦЕСУ ДЕННА'!AE49&gt;0,IF(ROUND('ПЛАН НАВЧАЛЬНОГО ПРОЦЕСУ ДЕННА'!AE49*$BX$4,0)&gt;0,ROUND('ПЛАН НАВЧАЛЬНОГО ПРОЦЕСУ ДЕННА'!AE49*$BX$4,0)*2,2),0)</f>
        <v>0</v>
      </c>
      <c r="AF49" s="375">
        <f>IF('ПЛАН НАВЧАЛЬНОГО ПРОЦЕСУ ДЕННА'!AF49&gt;0,IF(ROUND('ПЛАН НАВЧАЛЬНОГО ПРОЦЕСУ ДЕННА'!AF49*$BX$4,0)&gt;0,ROUND('ПЛАН НАВЧАЛЬНОГО ПРОЦЕСУ ДЕННА'!AF49*$BX$4,0)*2,2),0)</f>
        <v>0</v>
      </c>
      <c r="AG49" s="375">
        <f>IF('ПЛАН НАВЧАЛЬНОГО ПРОЦЕСУ ДЕННА'!AG49&gt;0,IF(ROUND('ПЛАН НАВЧАЛЬНОГО ПРОЦЕСУ ДЕННА'!AG49*$BX$4,0)&gt;0,ROUND('ПЛАН НАВЧАЛЬНОГО ПРОЦЕСУ ДЕННА'!AG49*$BX$4,0)*2,2),0)</f>
        <v>0</v>
      </c>
      <c r="AH49" s="70">
        <f>'ПЛАН НАВЧАЛЬНОГО ПРОЦЕСУ ДЕННА'!AH49</f>
        <v>0</v>
      </c>
      <c r="AI49" s="375">
        <f>IF('ПЛАН НАВЧАЛЬНОГО ПРОЦЕСУ ДЕННА'!AI49&gt;0,IF(ROUND('ПЛАН НАВЧАЛЬНОГО ПРОЦЕСУ ДЕННА'!AI49*$BX$4,0)&gt;0,ROUND('ПЛАН НАВЧАЛЬНОГО ПРОЦЕСУ ДЕННА'!AI49*$BX$4,0)*2,2),0)</f>
        <v>0</v>
      </c>
      <c r="AJ49" s="375">
        <f>IF('ПЛАН НАВЧАЛЬНОГО ПРОЦЕСУ ДЕННА'!AJ49&gt;0,IF(ROUND('ПЛАН НАВЧАЛЬНОГО ПРОЦЕСУ ДЕННА'!AJ49*$BX$4,0)&gt;0,ROUND('ПЛАН НАВЧАЛЬНОГО ПРОЦЕСУ ДЕННА'!AJ49*$BX$4,0)*2,2),0)</f>
        <v>0</v>
      </c>
      <c r="AK49" s="375">
        <f>IF('ПЛАН НАВЧАЛЬНОГО ПРОЦЕСУ ДЕННА'!AK49&gt;0,IF(ROUND('ПЛАН НАВЧАЛЬНОГО ПРОЦЕСУ ДЕННА'!AK49*$BX$4,0)&gt;0,ROUND('ПЛАН НАВЧАЛЬНОГО ПРОЦЕСУ ДЕННА'!AK49*$BX$4,0)*2,2),0)</f>
        <v>0</v>
      </c>
      <c r="AL49" s="70">
        <f>'ПЛАН НАВЧАЛЬНОГО ПРОЦЕСУ ДЕННА'!AL49</f>
        <v>0</v>
      </c>
      <c r="AM49" s="375">
        <f>IF('ПЛАН НАВЧАЛЬНОГО ПРОЦЕСУ ДЕННА'!AM49&gt;0,IF(ROUND('ПЛАН НАВЧАЛЬНОГО ПРОЦЕСУ ДЕННА'!AM49*$BX$4,0)&gt;0,ROUND('ПЛАН НАВЧАЛЬНОГО ПРОЦЕСУ ДЕННА'!AM49*$BX$4,0)*2,2),0)</f>
        <v>0</v>
      </c>
      <c r="AN49" s="375">
        <f>IF('ПЛАН НАВЧАЛЬНОГО ПРОЦЕСУ ДЕННА'!AN49&gt;0,IF(ROUND('ПЛАН НАВЧАЛЬНОГО ПРОЦЕСУ ДЕННА'!AN49*$BX$4,0)&gt;0,ROUND('ПЛАН НАВЧАЛЬНОГО ПРОЦЕСУ ДЕННА'!AN49*$BX$4,0)*2,2),0)</f>
        <v>0</v>
      </c>
      <c r="AO49" s="375">
        <f>IF('ПЛАН НАВЧАЛЬНОГО ПРОЦЕСУ ДЕННА'!AO49&gt;0,IF(ROUND('ПЛАН НАВЧАЛЬНОГО ПРОЦЕСУ ДЕННА'!AO49*$BX$4,0)&gt;0,ROUND('ПЛАН НАВЧАЛЬНОГО ПРОЦЕСУ ДЕННА'!AO49*$BX$4,0)*2,2),0)</f>
        <v>0</v>
      </c>
      <c r="AP49" s="70">
        <f>'ПЛАН НАВЧАЛЬНОГО ПРОЦЕСУ ДЕННА'!AP49</f>
        <v>0</v>
      </c>
      <c r="AQ49" s="375">
        <f>IF('ПЛАН НАВЧАЛЬНОГО ПРОЦЕСУ ДЕННА'!AQ49&gt;0,IF(ROUND('ПЛАН НАВЧАЛЬНОГО ПРОЦЕСУ ДЕННА'!AQ49*$BX$4,0)&gt;0,ROUND('ПЛАН НАВЧАЛЬНОГО ПРОЦЕСУ ДЕННА'!AQ49*$BX$4,0)*2,2),0)</f>
        <v>0</v>
      </c>
      <c r="AR49" s="375">
        <f>IF('ПЛАН НАВЧАЛЬНОГО ПРОЦЕСУ ДЕННА'!AR49&gt;0,IF(ROUND('ПЛАН НАВЧАЛЬНОГО ПРОЦЕСУ ДЕННА'!AR49*$BX$4,0)&gt;0,ROUND('ПЛАН НАВЧАЛЬНОГО ПРОЦЕСУ ДЕННА'!AR49*$BX$4,0)*2,2),0)</f>
        <v>0</v>
      </c>
      <c r="AS49" s="375">
        <f>IF('ПЛАН НАВЧАЛЬНОГО ПРОЦЕСУ ДЕННА'!AS49&gt;0,IF(ROUND('ПЛАН НАВЧАЛЬНОГО ПРОЦЕСУ ДЕННА'!AS49*$BX$4,0)&gt;0,ROUND('ПЛАН НАВЧАЛЬНОГО ПРОЦЕСУ ДЕННА'!AS49*$BX$4,0)*2,2),0)</f>
        <v>0</v>
      </c>
      <c r="AT49" s="70">
        <f>'ПЛАН НАВЧАЛЬНОГО ПРОЦЕСУ ДЕННА'!AT49</f>
        <v>0</v>
      </c>
      <c r="AU49" s="375">
        <f>IF('ПЛАН НАВЧАЛЬНОГО ПРОЦЕСУ ДЕННА'!AU49&gt;0,IF(ROUND('ПЛАН НАВЧАЛЬНОГО ПРОЦЕСУ ДЕННА'!AU49*$BX$4,0)&gt;0,ROUND('ПЛАН НАВЧАЛЬНОГО ПРОЦЕСУ ДЕННА'!AU49*$BX$4,0)*2,2),0)</f>
        <v>0</v>
      </c>
      <c r="AV49" s="375">
        <f>IF('ПЛАН НАВЧАЛЬНОГО ПРОЦЕСУ ДЕННА'!AV49&gt;0,IF(ROUND('ПЛАН НАВЧАЛЬНОГО ПРОЦЕСУ ДЕННА'!AV49*$BX$4,0)&gt;0,ROUND('ПЛАН НАВЧАЛЬНОГО ПРОЦЕСУ ДЕННА'!AV49*$BX$4,0)*2,2),0)</f>
        <v>0</v>
      </c>
      <c r="AW49" s="375">
        <f>IF('ПЛАН НАВЧАЛЬНОГО ПРОЦЕСУ ДЕННА'!AW49&gt;0,IF(ROUND('ПЛАН НАВЧАЛЬНОГО ПРОЦЕСУ ДЕННА'!AW49*$BX$4,0)&gt;0,ROUND('ПЛАН НАВЧАЛЬНОГО ПРОЦЕСУ ДЕННА'!AW49*$BX$4,0)*2,2),0)</f>
        <v>0</v>
      </c>
      <c r="AX49" s="70">
        <f>'ПЛАН НАВЧАЛЬНОГО ПРОЦЕСУ ДЕННА'!AX49</f>
        <v>0</v>
      </c>
      <c r="AY49" s="375">
        <f>IF('ПЛАН НАВЧАЛЬНОГО ПРОЦЕСУ ДЕННА'!AY49&gt;0,IF(ROUND('ПЛАН НАВЧАЛЬНОГО ПРОЦЕСУ ДЕННА'!AY49*$BX$4,0)&gt;0,ROUND('ПЛАН НАВЧАЛЬНОГО ПРОЦЕСУ ДЕННА'!AY49*$BX$4,0)*2,2),0)</f>
        <v>0</v>
      </c>
      <c r="AZ49" s="375">
        <f>IF('ПЛАН НАВЧАЛЬНОГО ПРОЦЕСУ ДЕННА'!AZ49&gt;0,IF(ROUND('ПЛАН НАВЧАЛЬНОГО ПРОЦЕСУ ДЕННА'!AZ49*$BX$4,0)&gt;0,ROUND('ПЛАН НАВЧАЛЬНОГО ПРОЦЕСУ ДЕННА'!AZ49*$BX$4,0)*2,2),0)</f>
        <v>0</v>
      </c>
      <c r="BA49" s="375">
        <f>IF('ПЛАН НАВЧАЛЬНОГО ПРОЦЕСУ ДЕННА'!BA49&gt;0,IF(ROUND('ПЛАН НАВЧАЛЬНОГО ПРОЦЕСУ ДЕННА'!BA49*$BX$4,0)&gt;0,ROUND('ПЛАН НАВЧАЛЬНОГО ПРОЦЕСУ ДЕННА'!BA49*$BX$4,0)*2,2),0)</f>
        <v>0</v>
      </c>
      <c r="BB49" s="70">
        <f>'ПЛАН НАВЧАЛЬНОГО ПРОЦЕСУ ДЕННА'!BB49</f>
        <v>0</v>
      </c>
      <c r="BC49" s="375">
        <f>IF('ПЛАН НАВЧАЛЬНОГО ПРОЦЕСУ ДЕННА'!BC49&gt;0,IF(ROUND('ПЛАН НАВЧАЛЬНОГО ПРОЦЕСУ ДЕННА'!BC49*$BX$4,0)&gt;0,ROUND('ПЛАН НАВЧАЛЬНОГО ПРОЦЕСУ ДЕННА'!BC49*$BX$4,0)*2,2),0)</f>
        <v>0</v>
      </c>
      <c r="BD49" s="375">
        <f>IF('ПЛАН НАВЧАЛЬНОГО ПРОЦЕСУ ДЕННА'!BD49&gt;0,IF(ROUND('ПЛАН НАВЧАЛЬНОГО ПРОЦЕСУ ДЕННА'!BD49*$BX$4,0)&gt;0,ROUND('ПЛАН НАВЧАЛЬНОГО ПРОЦЕСУ ДЕННА'!BD49*$BX$4,0)*2,2),0)</f>
        <v>0</v>
      </c>
      <c r="BE49" s="375">
        <f>IF('ПЛАН НАВЧАЛЬНОГО ПРОЦЕСУ ДЕННА'!BE49&gt;0,IF(ROUND('ПЛАН НАВЧАЛЬНОГО ПРОЦЕСУ ДЕННА'!BE49*$BX$4,0)&gt;0,ROUND('ПЛАН НАВЧАЛЬНОГО ПРОЦЕСУ ДЕННА'!BE49*$BX$4,0)*2,2),0)</f>
        <v>0</v>
      </c>
      <c r="BF49" s="70">
        <f>'ПЛАН НАВЧАЛЬНОГО ПРОЦЕСУ ДЕННА'!BF49</f>
        <v>0</v>
      </c>
      <c r="BG49" s="375">
        <f>IF('ПЛАН НАВЧАЛЬНОГО ПРОЦЕСУ ДЕННА'!BG49&gt;0,IF(ROUND('ПЛАН НАВЧАЛЬНОГО ПРОЦЕСУ ДЕННА'!BG49*$BX$4,0)&gt;0,ROUND('ПЛАН НАВЧАЛЬНОГО ПРОЦЕСУ ДЕННА'!BG49*$BX$4,0)*2,2),0)</f>
        <v>2</v>
      </c>
      <c r="BH49" s="375">
        <f>IF('ПЛАН НАВЧАЛЬНОГО ПРОЦЕСУ ДЕННА'!BH49&gt;0,IF(ROUND('ПЛАН НАВЧАЛЬНОГО ПРОЦЕСУ ДЕННА'!BH49*$BX$4,0)&gt;0,ROUND('ПЛАН НАВЧАЛЬНОГО ПРОЦЕСУ ДЕННА'!BH49*$BX$4,0)*2,2),0)</f>
        <v>0</v>
      </c>
      <c r="BI49" s="375">
        <f>IF('ПЛАН НАВЧАЛЬНОГО ПРОЦЕСУ ДЕННА'!BI49&gt;0,IF(ROUND('ПЛАН НАВЧАЛЬНОГО ПРОЦЕСУ ДЕННА'!BI49*$BX$4,0)&gt;0,ROUND('ПЛАН НАВЧАЛЬНОГО ПРОЦЕСУ ДЕННА'!BI49*$BX$4,0)*2,2),0)</f>
        <v>2</v>
      </c>
      <c r="BJ49" s="70">
        <f>'ПЛАН НАВЧАЛЬНОГО ПРОЦЕСУ ДЕННА'!BJ49</f>
        <v>3.5</v>
      </c>
      <c r="BK49" s="63">
        <f t="shared" si="1"/>
        <v>0.96190476190476193</v>
      </c>
      <c r="BL49" s="127" t="str">
        <f t="shared" si="2"/>
        <v/>
      </c>
      <c r="BM49" s="14">
        <f t="shared" si="29"/>
        <v>0</v>
      </c>
      <c r="BN49" s="14">
        <f t="shared" si="29"/>
        <v>0</v>
      </c>
      <c r="BO49" s="14">
        <f t="shared" si="29"/>
        <v>0</v>
      </c>
      <c r="BP49" s="14">
        <f t="shared" si="29"/>
        <v>0</v>
      </c>
      <c r="BQ49" s="14">
        <f t="shared" si="29"/>
        <v>0</v>
      </c>
      <c r="BR49" s="14">
        <f t="shared" si="29"/>
        <v>0</v>
      </c>
      <c r="BS49" s="14">
        <f t="shared" si="29"/>
        <v>0</v>
      </c>
      <c r="BT49" s="14">
        <f t="shared" si="29"/>
        <v>3.5</v>
      </c>
      <c r="BU49" s="92">
        <f t="shared" si="42"/>
        <v>3.5</v>
      </c>
      <c r="BX49" s="14">
        <f t="shared" si="30"/>
        <v>0</v>
      </c>
      <c r="BY49" s="14">
        <f t="shared" si="31"/>
        <v>0</v>
      </c>
      <c r="BZ49" s="14">
        <f t="shared" si="32"/>
        <v>0</v>
      </c>
      <c r="CA49" s="14">
        <f t="shared" si="33"/>
        <v>0</v>
      </c>
      <c r="CB49" s="14">
        <f t="shared" si="34"/>
        <v>0</v>
      </c>
      <c r="CC49" s="14">
        <f t="shared" si="35"/>
        <v>0</v>
      </c>
      <c r="CD49" s="14">
        <f t="shared" si="36"/>
        <v>0</v>
      </c>
      <c r="CE49" s="14">
        <f t="shared" si="37"/>
        <v>3.5</v>
      </c>
      <c r="CF49" s="213">
        <f t="shared" si="43"/>
        <v>3.5</v>
      </c>
      <c r="CG49" s="313">
        <f t="shared" si="17"/>
        <v>3.5</v>
      </c>
      <c r="CI49" s="314">
        <f t="shared" si="18"/>
        <v>0</v>
      </c>
      <c r="CJ49" s="314">
        <f t="shared" si="19"/>
        <v>0</v>
      </c>
      <c r="CK49" s="314">
        <f t="shared" si="20"/>
        <v>0</v>
      </c>
      <c r="CL49" s="314">
        <f t="shared" si="21"/>
        <v>0</v>
      </c>
      <c r="CM49" s="314">
        <f t="shared" si="22"/>
        <v>0</v>
      </c>
      <c r="CN49" s="314">
        <f t="shared" si="23"/>
        <v>0</v>
      </c>
      <c r="CO49" s="314">
        <f t="shared" si="24"/>
        <v>0</v>
      </c>
      <c r="CP49" s="314">
        <f t="shared" si="25"/>
        <v>1</v>
      </c>
      <c r="CQ49" s="315">
        <f t="shared" si="44"/>
        <v>1</v>
      </c>
      <c r="CR49" s="314">
        <f t="shared" si="4"/>
        <v>0</v>
      </c>
      <c r="CS49" s="314">
        <f t="shared" si="5"/>
        <v>0</v>
      </c>
      <c r="CT49" s="316">
        <f t="shared" si="6"/>
        <v>0</v>
      </c>
      <c r="CU49" s="314">
        <f t="shared" si="7"/>
        <v>0</v>
      </c>
      <c r="CV49" s="314">
        <f t="shared" si="8"/>
        <v>0</v>
      </c>
      <c r="CW49" s="314">
        <f t="shared" si="9"/>
        <v>0</v>
      </c>
      <c r="CX49" s="314">
        <f t="shared" si="10"/>
        <v>0</v>
      </c>
      <c r="CY49" s="314">
        <f t="shared" si="11"/>
        <v>0</v>
      </c>
      <c r="CZ49" s="317">
        <f t="shared" si="45"/>
        <v>0</v>
      </c>
      <c r="DD49" s="318">
        <f>SUM($AE49:$AG49)+SUM($AI49:$AK49)+SUM($AM49:AO49)+SUM($AQ49:AS49)+SUM($AU49:AW49)+SUM($AY49:BA49)+SUM($BC49:BE49)+SUM($BG49:BI49)</f>
        <v>4</v>
      </c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X49" s="318">
        <f t="shared" si="47"/>
        <v>0</v>
      </c>
      <c r="DY49" s="318">
        <f t="shared" si="47"/>
        <v>0</v>
      </c>
      <c r="DZ49" s="318">
        <f t="shared" si="47"/>
        <v>0</v>
      </c>
      <c r="EA49" s="318">
        <f t="shared" si="47"/>
        <v>0</v>
      </c>
      <c r="EB49" s="318">
        <f t="shared" si="47"/>
        <v>0</v>
      </c>
      <c r="EC49" s="318">
        <f t="shared" si="47"/>
        <v>0</v>
      </c>
      <c r="ED49" s="318">
        <f t="shared" si="47"/>
        <v>0</v>
      </c>
      <c r="EE49" s="318">
        <f t="shared" si="46"/>
        <v>0</v>
      </c>
    </row>
    <row r="50" spans="1:135" s="19" customFormat="1" hidden="1" x14ac:dyDescent="0.25">
      <c r="A50" s="22" t="str">
        <f>'ПЛАН НАВЧАЛЬНОГО ПРОЦЕСУ ДЕННА'!A50</f>
        <v>1.1.35</v>
      </c>
      <c r="B50" s="415">
        <f>'ПЛАН НАВЧАЛЬНОГО ПРОЦЕСУ ДЕННА'!B50</f>
        <v>0</v>
      </c>
      <c r="C50" s="416">
        <f>'ПЛАН НАВЧАЛЬНОГО ПРОЦЕСУ ДЕННА'!C50</f>
        <v>0</v>
      </c>
      <c r="D50" s="308">
        <f>'ПЛАН НАВЧАЛЬНОГО ПРОЦЕСУ ДЕННА'!D50</f>
        <v>0</v>
      </c>
      <c r="E50" s="309">
        <f>'ПЛАН НАВЧАЛЬНОГО ПРОЦЕСУ ДЕННА'!E50</f>
        <v>0</v>
      </c>
      <c r="F50" s="309">
        <f>'ПЛАН НАВЧАЛЬНОГО ПРОЦЕСУ ДЕННА'!F50</f>
        <v>0</v>
      </c>
      <c r="G50" s="310">
        <f>'ПЛАН НАВЧАЛЬНОГО ПРОЦЕСУ ДЕННА'!G50</f>
        <v>0</v>
      </c>
      <c r="H50" s="308">
        <f>'ПЛАН НАВЧАЛЬНОГО ПРОЦЕСУ ДЕННА'!H50</f>
        <v>0</v>
      </c>
      <c r="I50" s="309">
        <f>'ПЛАН НАВЧАЛЬНОГО ПРОЦЕСУ ДЕННА'!I50</f>
        <v>0</v>
      </c>
      <c r="J50" s="309">
        <f>'ПЛАН НАВЧАЛЬНОГО ПРОЦЕСУ ДЕННА'!J50</f>
        <v>0</v>
      </c>
      <c r="K50" s="309">
        <f>'ПЛАН НАВЧАЛЬНОГО ПРОЦЕСУ ДЕННА'!K50</f>
        <v>0</v>
      </c>
      <c r="L50" s="309">
        <f>'ПЛАН НАВЧАЛЬНОГО ПРОЦЕСУ ДЕННА'!L50</f>
        <v>0</v>
      </c>
      <c r="M50" s="309">
        <f>'ПЛАН НАВЧАЛЬНОГО ПРОЦЕСУ ДЕННА'!M50</f>
        <v>0</v>
      </c>
      <c r="N50" s="309">
        <f>'ПЛАН НАВЧАЛЬНОГО ПРОЦЕСУ ДЕННА'!N50</f>
        <v>0</v>
      </c>
      <c r="O50" s="309">
        <f>'ПЛАН НАВЧАЛЬНОГО ПРОЦЕСУ ДЕННА'!O50</f>
        <v>0</v>
      </c>
      <c r="P50" s="274">
        <f>'ПЛАН НАВЧАЛЬНОГО ПРОЦЕСУ ДЕННА'!P50</f>
        <v>0</v>
      </c>
      <c r="Q50" s="274">
        <f>'ПЛАН НАВЧАЛЬНОГО ПРОЦЕСУ ДЕННА'!Q50</f>
        <v>0</v>
      </c>
      <c r="R50" s="419">
        <f>'ПЛАН НАВЧАЛЬНОГО ПРОЦЕСУ ДЕННА'!R50</f>
        <v>0</v>
      </c>
      <c r="S50" s="488">
        <f>'ПЛАН НАВЧАЛЬНОГО ПРОЦЕСУ ДЕННА'!S50</f>
        <v>0</v>
      </c>
      <c r="T50" s="488">
        <f>'ПЛАН НАВЧАЛЬНОГО ПРОЦЕСУ ДЕННА'!T50</f>
        <v>0</v>
      </c>
      <c r="U50" s="488">
        <f>'ПЛАН НАВЧАЛЬНОГО ПРОЦЕСУ ДЕННА'!U50</f>
        <v>0</v>
      </c>
      <c r="V50" s="488">
        <f>'ПЛАН НАВЧАЛЬНОГО ПРОЦЕСУ ДЕННА'!V50</f>
        <v>0</v>
      </c>
      <c r="W50" s="488">
        <f>'ПЛАН НАВЧАЛЬНОГО ПРОЦЕСУ ДЕННА'!W50</f>
        <v>0</v>
      </c>
      <c r="X50" s="488">
        <f>'ПЛАН НАВЧАЛЬНОГО ПРОЦЕСУ ДЕННА'!X50</f>
        <v>0</v>
      </c>
      <c r="Y50" s="311">
        <f>'ПЛАН НАВЧАЛЬНОГО ПРОЦЕСУ ДЕННА'!Y50</f>
        <v>0</v>
      </c>
      <c r="Z50" s="147">
        <f t="shared" si="0"/>
        <v>0</v>
      </c>
      <c r="AA50" s="9">
        <f t="shared" si="41"/>
        <v>0</v>
      </c>
      <c r="AB50" s="9">
        <f t="shared" si="41"/>
        <v>0</v>
      </c>
      <c r="AC50" s="9">
        <f t="shared" si="41"/>
        <v>0</v>
      </c>
      <c r="AD50" s="9">
        <f t="shared" si="14"/>
        <v>0</v>
      </c>
      <c r="AE50" s="375">
        <f>IF('ПЛАН НАВЧАЛЬНОГО ПРОЦЕСУ ДЕННА'!AE50&gt;0,IF(ROUND('ПЛАН НАВЧАЛЬНОГО ПРОЦЕСУ ДЕННА'!AE50*$BX$4,0)&gt;0,ROUND('ПЛАН НАВЧАЛЬНОГО ПРОЦЕСУ ДЕННА'!AE50*$BX$4,0)*2,2),0)</f>
        <v>0</v>
      </c>
      <c r="AF50" s="375">
        <f>IF('ПЛАН НАВЧАЛЬНОГО ПРОЦЕСУ ДЕННА'!AF50&gt;0,IF(ROUND('ПЛАН НАВЧАЛЬНОГО ПРОЦЕСУ ДЕННА'!AF50*$BX$4,0)&gt;0,ROUND('ПЛАН НАВЧАЛЬНОГО ПРОЦЕСУ ДЕННА'!AF50*$BX$4,0)*2,2),0)</f>
        <v>0</v>
      </c>
      <c r="AG50" s="375">
        <f>IF('ПЛАН НАВЧАЛЬНОГО ПРОЦЕСУ ДЕННА'!AG50&gt;0,IF(ROUND('ПЛАН НАВЧАЛЬНОГО ПРОЦЕСУ ДЕННА'!AG50*$BX$4,0)&gt;0,ROUND('ПЛАН НАВЧАЛЬНОГО ПРОЦЕСУ ДЕННА'!AG50*$BX$4,0)*2,2),0)</f>
        <v>0</v>
      </c>
      <c r="AH50" s="70">
        <f>'ПЛАН НАВЧАЛЬНОГО ПРОЦЕСУ ДЕННА'!AH50</f>
        <v>0</v>
      </c>
      <c r="AI50" s="375">
        <f>IF('ПЛАН НАВЧАЛЬНОГО ПРОЦЕСУ ДЕННА'!AI50&gt;0,IF(ROUND('ПЛАН НАВЧАЛЬНОГО ПРОЦЕСУ ДЕННА'!AI50*$BX$4,0)&gt;0,ROUND('ПЛАН НАВЧАЛЬНОГО ПРОЦЕСУ ДЕННА'!AI50*$BX$4,0)*2,2),0)</f>
        <v>0</v>
      </c>
      <c r="AJ50" s="375">
        <f>IF('ПЛАН НАВЧАЛЬНОГО ПРОЦЕСУ ДЕННА'!AJ50&gt;0,IF(ROUND('ПЛАН НАВЧАЛЬНОГО ПРОЦЕСУ ДЕННА'!AJ50*$BX$4,0)&gt;0,ROUND('ПЛАН НАВЧАЛЬНОГО ПРОЦЕСУ ДЕННА'!AJ50*$BX$4,0)*2,2),0)</f>
        <v>0</v>
      </c>
      <c r="AK50" s="375">
        <f>IF('ПЛАН НАВЧАЛЬНОГО ПРОЦЕСУ ДЕННА'!AK50&gt;0,IF(ROUND('ПЛАН НАВЧАЛЬНОГО ПРОЦЕСУ ДЕННА'!AK50*$BX$4,0)&gt;0,ROUND('ПЛАН НАВЧАЛЬНОГО ПРОЦЕСУ ДЕННА'!AK50*$BX$4,0)*2,2),0)</f>
        <v>0</v>
      </c>
      <c r="AL50" s="70">
        <f>'ПЛАН НАВЧАЛЬНОГО ПРОЦЕСУ ДЕННА'!AL50</f>
        <v>0</v>
      </c>
      <c r="AM50" s="375">
        <f>IF('ПЛАН НАВЧАЛЬНОГО ПРОЦЕСУ ДЕННА'!AM50&gt;0,IF(ROUND('ПЛАН НАВЧАЛЬНОГО ПРОЦЕСУ ДЕННА'!AM50*$BX$4,0)&gt;0,ROUND('ПЛАН НАВЧАЛЬНОГО ПРОЦЕСУ ДЕННА'!AM50*$BX$4,0)*2,2),0)</f>
        <v>0</v>
      </c>
      <c r="AN50" s="375">
        <f>IF('ПЛАН НАВЧАЛЬНОГО ПРОЦЕСУ ДЕННА'!AN50&gt;0,IF(ROUND('ПЛАН НАВЧАЛЬНОГО ПРОЦЕСУ ДЕННА'!AN50*$BX$4,0)&gt;0,ROUND('ПЛАН НАВЧАЛЬНОГО ПРОЦЕСУ ДЕННА'!AN50*$BX$4,0)*2,2),0)</f>
        <v>0</v>
      </c>
      <c r="AO50" s="375">
        <f>IF('ПЛАН НАВЧАЛЬНОГО ПРОЦЕСУ ДЕННА'!AO50&gt;0,IF(ROUND('ПЛАН НАВЧАЛЬНОГО ПРОЦЕСУ ДЕННА'!AO50*$BX$4,0)&gt;0,ROUND('ПЛАН НАВЧАЛЬНОГО ПРОЦЕСУ ДЕННА'!AO50*$BX$4,0)*2,2),0)</f>
        <v>0</v>
      </c>
      <c r="AP50" s="70">
        <f>'ПЛАН НАВЧАЛЬНОГО ПРОЦЕСУ ДЕННА'!AP50</f>
        <v>0</v>
      </c>
      <c r="AQ50" s="375">
        <f>IF('ПЛАН НАВЧАЛЬНОГО ПРОЦЕСУ ДЕННА'!AQ50&gt;0,IF(ROUND('ПЛАН НАВЧАЛЬНОГО ПРОЦЕСУ ДЕННА'!AQ50*$BX$4,0)&gt;0,ROUND('ПЛАН НАВЧАЛЬНОГО ПРОЦЕСУ ДЕННА'!AQ50*$BX$4,0)*2,2),0)</f>
        <v>0</v>
      </c>
      <c r="AR50" s="375">
        <f>IF('ПЛАН НАВЧАЛЬНОГО ПРОЦЕСУ ДЕННА'!AR50&gt;0,IF(ROUND('ПЛАН НАВЧАЛЬНОГО ПРОЦЕСУ ДЕННА'!AR50*$BX$4,0)&gt;0,ROUND('ПЛАН НАВЧАЛЬНОГО ПРОЦЕСУ ДЕННА'!AR50*$BX$4,0)*2,2),0)</f>
        <v>0</v>
      </c>
      <c r="AS50" s="375">
        <f>IF('ПЛАН НАВЧАЛЬНОГО ПРОЦЕСУ ДЕННА'!AS50&gt;0,IF(ROUND('ПЛАН НАВЧАЛЬНОГО ПРОЦЕСУ ДЕННА'!AS50*$BX$4,0)&gt;0,ROUND('ПЛАН НАВЧАЛЬНОГО ПРОЦЕСУ ДЕННА'!AS50*$BX$4,0)*2,2),0)</f>
        <v>0</v>
      </c>
      <c r="AT50" s="70">
        <f>'ПЛАН НАВЧАЛЬНОГО ПРОЦЕСУ ДЕННА'!AT50</f>
        <v>0</v>
      </c>
      <c r="AU50" s="375">
        <f>IF('ПЛАН НАВЧАЛЬНОГО ПРОЦЕСУ ДЕННА'!AU50&gt;0,IF(ROUND('ПЛАН НАВЧАЛЬНОГО ПРОЦЕСУ ДЕННА'!AU50*$BX$4,0)&gt;0,ROUND('ПЛАН НАВЧАЛЬНОГО ПРОЦЕСУ ДЕННА'!AU50*$BX$4,0)*2,2),0)</f>
        <v>0</v>
      </c>
      <c r="AV50" s="375">
        <f>IF('ПЛАН НАВЧАЛЬНОГО ПРОЦЕСУ ДЕННА'!AV50&gt;0,IF(ROUND('ПЛАН НАВЧАЛЬНОГО ПРОЦЕСУ ДЕННА'!AV50*$BX$4,0)&gt;0,ROUND('ПЛАН НАВЧАЛЬНОГО ПРОЦЕСУ ДЕННА'!AV50*$BX$4,0)*2,2),0)</f>
        <v>0</v>
      </c>
      <c r="AW50" s="375">
        <f>IF('ПЛАН НАВЧАЛЬНОГО ПРОЦЕСУ ДЕННА'!AW50&gt;0,IF(ROUND('ПЛАН НАВЧАЛЬНОГО ПРОЦЕСУ ДЕННА'!AW50*$BX$4,0)&gt;0,ROUND('ПЛАН НАВЧАЛЬНОГО ПРОЦЕСУ ДЕННА'!AW50*$BX$4,0)*2,2),0)</f>
        <v>0</v>
      </c>
      <c r="AX50" s="70">
        <f>'ПЛАН НАВЧАЛЬНОГО ПРОЦЕСУ ДЕННА'!AX50</f>
        <v>0</v>
      </c>
      <c r="AY50" s="375">
        <f>IF('ПЛАН НАВЧАЛЬНОГО ПРОЦЕСУ ДЕННА'!AY50&gt;0,IF(ROUND('ПЛАН НАВЧАЛЬНОГО ПРОЦЕСУ ДЕННА'!AY50*$BX$4,0)&gt;0,ROUND('ПЛАН НАВЧАЛЬНОГО ПРОЦЕСУ ДЕННА'!AY50*$BX$4,0)*2,2),0)</f>
        <v>0</v>
      </c>
      <c r="AZ50" s="375">
        <f>IF('ПЛАН НАВЧАЛЬНОГО ПРОЦЕСУ ДЕННА'!AZ50&gt;0,IF(ROUND('ПЛАН НАВЧАЛЬНОГО ПРОЦЕСУ ДЕННА'!AZ50*$BX$4,0)&gt;0,ROUND('ПЛАН НАВЧАЛЬНОГО ПРОЦЕСУ ДЕННА'!AZ50*$BX$4,0)*2,2),0)</f>
        <v>0</v>
      </c>
      <c r="BA50" s="375">
        <f>IF('ПЛАН НАВЧАЛЬНОГО ПРОЦЕСУ ДЕННА'!BA50&gt;0,IF(ROUND('ПЛАН НАВЧАЛЬНОГО ПРОЦЕСУ ДЕННА'!BA50*$BX$4,0)&gt;0,ROUND('ПЛАН НАВЧАЛЬНОГО ПРОЦЕСУ ДЕННА'!BA50*$BX$4,0)*2,2),0)</f>
        <v>0</v>
      </c>
      <c r="BB50" s="70">
        <f>'ПЛАН НАВЧАЛЬНОГО ПРОЦЕСУ ДЕННА'!BB50</f>
        <v>0</v>
      </c>
      <c r="BC50" s="375">
        <f>IF('ПЛАН НАВЧАЛЬНОГО ПРОЦЕСУ ДЕННА'!BC50&gt;0,IF(ROUND('ПЛАН НАВЧАЛЬНОГО ПРОЦЕСУ ДЕННА'!BC50*$BX$4,0)&gt;0,ROUND('ПЛАН НАВЧАЛЬНОГО ПРОЦЕСУ ДЕННА'!BC50*$BX$4,0)*2,2),0)</f>
        <v>0</v>
      </c>
      <c r="BD50" s="375">
        <f>IF('ПЛАН НАВЧАЛЬНОГО ПРОЦЕСУ ДЕННА'!BD50&gt;0,IF(ROUND('ПЛАН НАВЧАЛЬНОГО ПРОЦЕСУ ДЕННА'!BD50*$BX$4,0)&gt;0,ROUND('ПЛАН НАВЧАЛЬНОГО ПРОЦЕСУ ДЕННА'!BD50*$BX$4,0)*2,2),0)</f>
        <v>0</v>
      </c>
      <c r="BE50" s="375">
        <f>IF('ПЛАН НАВЧАЛЬНОГО ПРОЦЕСУ ДЕННА'!BE50&gt;0,IF(ROUND('ПЛАН НАВЧАЛЬНОГО ПРОЦЕСУ ДЕННА'!BE50*$BX$4,0)&gt;0,ROUND('ПЛАН НАВЧАЛЬНОГО ПРОЦЕСУ ДЕННА'!BE50*$BX$4,0)*2,2),0)</f>
        <v>0</v>
      </c>
      <c r="BF50" s="70">
        <f>'ПЛАН НАВЧАЛЬНОГО ПРОЦЕСУ ДЕННА'!BF50</f>
        <v>0</v>
      </c>
      <c r="BG50" s="375">
        <f>IF('ПЛАН НАВЧАЛЬНОГО ПРОЦЕСУ ДЕННА'!BG50&gt;0,IF(ROUND('ПЛАН НАВЧАЛЬНОГО ПРОЦЕСУ ДЕННА'!BG50*$BX$4,0)&gt;0,ROUND('ПЛАН НАВЧАЛЬНОГО ПРОЦЕСУ ДЕННА'!BG50*$BX$4,0)*2,2),0)</f>
        <v>0</v>
      </c>
      <c r="BH50" s="375">
        <f>IF('ПЛАН НАВЧАЛЬНОГО ПРОЦЕСУ ДЕННА'!BH50&gt;0,IF(ROUND('ПЛАН НАВЧАЛЬНОГО ПРОЦЕСУ ДЕННА'!BH50*$BX$4,0)&gt;0,ROUND('ПЛАН НАВЧАЛЬНОГО ПРОЦЕСУ ДЕННА'!BH50*$BX$4,0)*2,2),0)</f>
        <v>0</v>
      </c>
      <c r="BI50" s="375">
        <f>IF('ПЛАН НАВЧАЛЬНОГО ПРОЦЕСУ ДЕННА'!BI50&gt;0,IF(ROUND('ПЛАН НАВЧАЛЬНОГО ПРОЦЕСУ ДЕННА'!BI50*$BX$4,0)&gt;0,ROUND('ПЛАН НАВЧАЛЬНОГО ПРОЦЕСУ ДЕННА'!BI50*$BX$4,0)*2,2),0)</f>
        <v>0</v>
      </c>
      <c r="BJ50" s="70">
        <f>'ПЛАН НАВЧАЛЬНОГО ПРОЦЕСУ ДЕННА'!BJ50</f>
        <v>0</v>
      </c>
      <c r="BK50" s="63">
        <f t="shared" si="1"/>
        <v>0</v>
      </c>
      <c r="BL50" s="127" t="str">
        <f t="shared" si="2"/>
        <v/>
      </c>
      <c r="BM50" s="14">
        <f t="shared" si="29"/>
        <v>0</v>
      </c>
      <c r="BN50" s="14">
        <f t="shared" si="29"/>
        <v>0</v>
      </c>
      <c r="BO50" s="14">
        <f t="shared" si="29"/>
        <v>0</v>
      </c>
      <c r="BP50" s="14">
        <f t="shared" si="29"/>
        <v>0</v>
      </c>
      <c r="BQ50" s="14">
        <f t="shared" si="29"/>
        <v>0</v>
      </c>
      <c r="BR50" s="14">
        <f t="shared" si="29"/>
        <v>0</v>
      </c>
      <c r="BS50" s="14">
        <f t="shared" si="29"/>
        <v>0</v>
      </c>
      <c r="BT50" s="14">
        <f t="shared" si="29"/>
        <v>0</v>
      </c>
      <c r="BU50" s="92">
        <f t="shared" si="42"/>
        <v>0</v>
      </c>
      <c r="BX50" s="14">
        <f t="shared" si="30"/>
        <v>0</v>
      </c>
      <c r="BY50" s="14">
        <f t="shared" si="31"/>
        <v>0</v>
      </c>
      <c r="BZ50" s="14">
        <f t="shared" si="32"/>
        <v>0</v>
      </c>
      <c r="CA50" s="14">
        <f t="shared" si="33"/>
        <v>0</v>
      </c>
      <c r="CB50" s="14">
        <f t="shared" si="34"/>
        <v>0</v>
      </c>
      <c r="CC50" s="14">
        <f t="shared" si="35"/>
        <v>0</v>
      </c>
      <c r="CD50" s="14">
        <f t="shared" si="36"/>
        <v>0</v>
      </c>
      <c r="CE50" s="14">
        <f t="shared" si="37"/>
        <v>0</v>
      </c>
      <c r="CF50" s="213">
        <f t="shared" si="43"/>
        <v>0</v>
      </c>
      <c r="CG50" s="313">
        <f t="shared" si="17"/>
        <v>0</v>
      </c>
      <c r="CI50" s="314">
        <f t="shared" si="18"/>
        <v>0</v>
      </c>
      <c r="CJ50" s="314">
        <f t="shared" si="19"/>
        <v>0</v>
      </c>
      <c r="CK50" s="314">
        <f t="shared" si="20"/>
        <v>0</v>
      </c>
      <c r="CL50" s="314">
        <f t="shared" si="21"/>
        <v>0</v>
      </c>
      <c r="CM50" s="314">
        <f t="shared" si="22"/>
        <v>0</v>
      </c>
      <c r="CN50" s="314">
        <f t="shared" si="23"/>
        <v>0</v>
      </c>
      <c r="CO50" s="314">
        <f t="shared" si="24"/>
        <v>0</v>
      </c>
      <c r="CP50" s="314">
        <f t="shared" si="25"/>
        <v>0</v>
      </c>
      <c r="CQ50" s="315">
        <f t="shared" si="44"/>
        <v>0</v>
      </c>
      <c r="CR50" s="314">
        <f t="shared" si="4"/>
        <v>0</v>
      </c>
      <c r="CS50" s="314">
        <f t="shared" si="5"/>
        <v>0</v>
      </c>
      <c r="CT50" s="316">
        <f t="shared" si="6"/>
        <v>0</v>
      </c>
      <c r="CU50" s="314">
        <f t="shared" si="7"/>
        <v>0</v>
      </c>
      <c r="CV50" s="314">
        <f t="shared" si="8"/>
        <v>0</v>
      </c>
      <c r="CW50" s="314">
        <f t="shared" si="9"/>
        <v>0</v>
      </c>
      <c r="CX50" s="314">
        <f t="shared" si="10"/>
        <v>0</v>
      </c>
      <c r="CY50" s="314">
        <f t="shared" si="11"/>
        <v>0</v>
      </c>
      <c r="CZ50" s="317">
        <f t="shared" si="45"/>
        <v>0</v>
      </c>
      <c r="DD50" s="318">
        <f>SUM($AE50:$AG50)+SUM($AI50:$AK50)+SUM($AM50:AO50)+SUM($AQ50:AS50)+SUM($AU50:AW50)+SUM($AY50:BA50)+SUM($BC50:BE50)+SUM($BG50:BI50)</f>
        <v>0</v>
      </c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X50" s="318">
        <f t="shared" si="47"/>
        <v>0</v>
      </c>
      <c r="DY50" s="318">
        <f t="shared" si="47"/>
        <v>0</v>
      </c>
      <c r="DZ50" s="318">
        <f t="shared" si="47"/>
        <v>0</v>
      </c>
      <c r="EA50" s="318">
        <f t="shared" si="47"/>
        <v>0</v>
      </c>
      <c r="EB50" s="318">
        <f t="shared" si="47"/>
        <v>0</v>
      </c>
      <c r="EC50" s="318">
        <f t="shared" si="47"/>
        <v>0</v>
      </c>
      <c r="ED50" s="318">
        <f t="shared" si="47"/>
        <v>0</v>
      </c>
      <c r="EE50" s="318">
        <f t="shared" si="46"/>
        <v>0</v>
      </c>
    </row>
    <row r="51" spans="1:135" s="19" customFormat="1" hidden="1" x14ac:dyDescent="0.25">
      <c r="A51" s="22" t="str">
        <f>'ПЛАН НАВЧАЛЬНОГО ПРОЦЕСУ ДЕННА'!A51</f>
        <v>1.1.35</v>
      </c>
      <c r="B51" s="415">
        <f>'ПЛАН НАВЧАЛЬНОГО ПРОЦЕСУ ДЕННА'!B51</f>
        <v>0</v>
      </c>
      <c r="C51" s="416">
        <f>'ПЛАН НАВЧАЛЬНОГО ПРОЦЕСУ ДЕННА'!C51</f>
        <v>0</v>
      </c>
      <c r="D51" s="308">
        <f>'ПЛАН НАВЧАЛЬНОГО ПРОЦЕСУ ДЕННА'!D51</f>
        <v>0</v>
      </c>
      <c r="E51" s="309">
        <f>'ПЛАН НАВЧАЛЬНОГО ПРОЦЕСУ ДЕННА'!E51</f>
        <v>0</v>
      </c>
      <c r="F51" s="309">
        <f>'ПЛАН НАВЧАЛЬНОГО ПРОЦЕСУ ДЕННА'!F51</f>
        <v>0</v>
      </c>
      <c r="G51" s="310">
        <f>'ПЛАН НАВЧАЛЬНОГО ПРОЦЕСУ ДЕННА'!G51</f>
        <v>0</v>
      </c>
      <c r="H51" s="308">
        <f>'ПЛАН НАВЧАЛЬНОГО ПРОЦЕСУ ДЕННА'!H51</f>
        <v>0</v>
      </c>
      <c r="I51" s="309">
        <f>'ПЛАН НАВЧАЛЬНОГО ПРОЦЕСУ ДЕННА'!I51</f>
        <v>0</v>
      </c>
      <c r="J51" s="309">
        <f>'ПЛАН НАВЧАЛЬНОГО ПРОЦЕСУ ДЕННА'!J51</f>
        <v>0</v>
      </c>
      <c r="K51" s="309">
        <f>'ПЛАН НАВЧАЛЬНОГО ПРОЦЕСУ ДЕННА'!K51</f>
        <v>0</v>
      </c>
      <c r="L51" s="309">
        <f>'ПЛАН НАВЧАЛЬНОГО ПРОЦЕСУ ДЕННА'!L51</f>
        <v>0</v>
      </c>
      <c r="M51" s="309">
        <f>'ПЛАН НАВЧАЛЬНОГО ПРОЦЕСУ ДЕННА'!M51</f>
        <v>0</v>
      </c>
      <c r="N51" s="309">
        <f>'ПЛАН НАВЧАЛЬНОГО ПРОЦЕСУ ДЕННА'!N51</f>
        <v>0</v>
      </c>
      <c r="O51" s="309">
        <f>'ПЛАН НАВЧАЛЬНОГО ПРОЦЕСУ ДЕННА'!O51</f>
        <v>0</v>
      </c>
      <c r="P51" s="274">
        <f>'ПЛАН НАВЧАЛЬНОГО ПРОЦЕСУ ДЕННА'!P51</f>
        <v>0</v>
      </c>
      <c r="Q51" s="274">
        <f>'ПЛАН НАВЧАЛЬНОГО ПРОЦЕСУ ДЕННА'!Q51</f>
        <v>0</v>
      </c>
      <c r="R51" s="419">
        <f>'ПЛАН НАВЧАЛЬНОГО ПРОЦЕСУ ДЕННА'!R51</f>
        <v>0</v>
      </c>
      <c r="S51" s="488">
        <f>'ПЛАН НАВЧАЛЬНОГО ПРОЦЕСУ ДЕННА'!S51</f>
        <v>0</v>
      </c>
      <c r="T51" s="488">
        <f>'ПЛАН НАВЧАЛЬНОГО ПРОЦЕСУ ДЕННА'!T51</f>
        <v>0</v>
      </c>
      <c r="U51" s="488">
        <f>'ПЛАН НАВЧАЛЬНОГО ПРОЦЕСУ ДЕННА'!U51</f>
        <v>0</v>
      </c>
      <c r="V51" s="488">
        <f>'ПЛАН НАВЧАЛЬНОГО ПРОЦЕСУ ДЕННА'!V51</f>
        <v>0</v>
      </c>
      <c r="W51" s="488">
        <f>'ПЛАН НАВЧАЛЬНОГО ПРОЦЕСУ ДЕННА'!W51</f>
        <v>0</v>
      </c>
      <c r="X51" s="488">
        <f>'ПЛАН НАВЧАЛЬНОГО ПРОЦЕСУ ДЕННА'!X51</f>
        <v>0</v>
      </c>
      <c r="Y51" s="311">
        <f>'ПЛАН НАВЧАЛЬНОГО ПРОЦЕСУ ДЕННА'!Y51</f>
        <v>0</v>
      </c>
      <c r="Z51" s="147">
        <f t="shared" si="0"/>
        <v>0</v>
      </c>
      <c r="AA51" s="9">
        <f t="shared" si="41"/>
        <v>0</v>
      </c>
      <c r="AB51" s="9">
        <f t="shared" si="41"/>
        <v>0</v>
      </c>
      <c r="AC51" s="9">
        <f t="shared" si="41"/>
        <v>0</v>
      </c>
      <c r="AD51" s="9">
        <f t="shared" si="14"/>
        <v>0</v>
      </c>
      <c r="AE51" s="375">
        <f>IF('ПЛАН НАВЧАЛЬНОГО ПРОЦЕСУ ДЕННА'!AE51&gt;0,IF(ROUND('ПЛАН НАВЧАЛЬНОГО ПРОЦЕСУ ДЕННА'!AE51*$BX$4,0)&gt;0,ROUND('ПЛАН НАВЧАЛЬНОГО ПРОЦЕСУ ДЕННА'!AE51*$BX$4,0)*2,2),0)</f>
        <v>0</v>
      </c>
      <c r="AF51" s="375">
        <f>IF('ПЛАН НАВЧАЛЬНОГО ПРОЦЕСУ ДЕННА'!AF51&gt;0,IF(ROUND('ПЛАН НАВЧАЛЬНОГО ПРОЦЕСУ ДЕННА'!AF51*$BX$4,0)&gt;0,ROUND('ПЛАН НАВЧАЛЬНОГО ПРОЦЕСУ ДЕННА'!AF51*$BX$4,0)*2,2),0)</f>
        <v>0</v>
      </c>
      <c r="AG51" s="375">
        <f>IF('ПЛАН НАВЧАЛЬНОГО ПРОЦЕСУ ДЕННА'!AG51&gt;0,IF(ROUND('ПЛАН НАВЧАЛЬНОГО ПРОЦЕСУ ДЕННА'!AG51*$BX$4,0)&gt;0,ROUND('ПЛАН НАВЧАЛЬНОГО ПРОЦЕСУ ДЕННА'!AG51*$BX$4,0)*2,2),0)</f>
        <v>0</v>
      </c>
      <c r="AH51" s="70">
        <f>'ПЛАН НАВЧАЛЬНОГО ПРОЦЕСУ ДЕННА'!AH51</f>
        <v>0</v>
      </c>
      <c r="AI51" s="375">
        <f>IF('ПЛАН НАВЧАЛЬНОГО ПРОЦЕСУ ДЕННА'!AI51&gt;0,IF(ROUND('ПЛАН НАВЧАЛЬНОГО ПРОЦЕСУ ДЕННА'!AI51*$BX$4,0)&gt;0,ROUND('ПЛАН НАВЧАЛЬНОГО ПРОЦЕСУ ДЕННА'!AI51*$BX$4,0)*2,2),0)</f>
        <v>0</v>
      </c>
      <c r="AJ51" s="375">
        <f>IF('ПЛАН НАВЧАЛЬНОГО ПРОЦЕСУ ДЕННА'!AJ51&gt;0,IF(ROUND('ПЛАН НАВЧАЛЬНОГО ПРОЦЕСУ ДЕННА'!AJ51*$BX$4,0)&gt;0,ROUND('ПЛАН НАВЧАЛЬНОГО ПРОЦЕСУ ДЕННА'!AJ51*$BX$4,0)*2,2),0)</f>
        <v>0</v>
      </c>
      <c r="AK51" s="375">
        <f>IF('ПЛАН НАВЧАЛЬНОГО ПРОЦЕСУ ДЕННА'!AK51&gt;0,IF(ROUND('ПЛАН НАВЧАЛЬНОГО ПРОЦЕСУ ДЕННА'!AK51*$BX$4,0)&gt;0,ROUND('ПЛАН НАВЧАЛЬНОГО ПРОЦЕСУ ДЕННА'!AK51*$BX$4,0)*2,2),0)</f>
        <v>0</v>
      </c>
      <c r="AL51" s="70">
        <f>'ПЛАН НАВЧАЛЬНОГО ПРОЦЕСУ ДЕННА'!AL51</f>
        <v>0</v>
      </c>
      <c r="AM51" s="375">
        <f>IF('ПЛАН НАВЧАЛЬНОГО ПРОЦЕСУ ДЕННА'!AM51&gt;0,IF(ROUND('ПЛАН НАВЧАЛЬНОГО ПРОЦЕСУ ДЕННА'!AM51*$BX$4,0)&gt;0,ROUND('ПЛАН НАВЧАЛЬНОГО ПРОЦЕСУ ДЕННА'!AM51*$BX$4,0)*2,2),0)</f>
        <v>0</v>
      </c>
      <c r="AN51" s="375">
        <f>IF('ПЛАН НАВЧАЛЬНОГО ПРОЦЕСУ ДЕННА'!AN51&gt;0,IF(ROUND('ПЛАН НАВЧАЛЬНОГО ПРОЦЕСУ ДЕННА'!AN51*$BX$4,0)&gt;0,ROUND('ПЛАН НАВЧАЛЬНОГО ПРОЦЕСУ ДЕННА'!AN51*$BX$4,0)*2,2),0)</f>
        <v>0</v>
      </c>
      <c r="AO51" s="375">
        <f>IF('ПЛАН НАВЧАЛЬНОГО ПРОЦЕСУ ДЕННА'!AO51&gt;0,IF(ROUND('ПЛАН НАВЧАЛЬНОГО ПРОЦЕСУ ДЕННА'!AO51*$BX$4,0)&gt;0,ROUND('ПЛАН НАВЧАЛЬНОГО ПРОЦЕСУ ДЕННА'!AO51*$BX$4,0)*2,2),0)</f>
        <v>0</v>
      </c>
      <c r="AP51" s="70">
        <f>'ПЛАН НАВЧАЛЬНОГО ПРОЦЕСУ ДЕННА'!AP51</f>
        <v>0</v>
      </c>
      <c r="AQ51" s="375">
        <f>IF('ПЛАН НАВЧАЛЬНОГО ПРОЦЕСУ ДЕННА'!AQ51&gt;0,IF(ROUND('ПЛАН НАВЧАЛЬНОГО ПРОЦЕСУ ДЕННА'!AQ51*$BX$4,0)&gt;0,ROUND('ПЛАН НАВЧАЛЬНОГО ПРОЦЕСУ ДЕННА'!AQ51*$BX$4,0)*2,2),0)</f>
        <v>0</v>
      </c>
      <c r="AR51" s="375">
        <f>IF('ПЛАН НАВЧАЛЬНОГО ПРОЦЕСУ ДЕННА'!AR51&gt;0,IF(ROUND('ПЛАН НАВЧАЛЬНОГО ПРОЦЕСУ ДЕННА'!AR51*$BX$4,0)&gt;0,ROUND('ПЛАН НАВЧАЛЬНОГО ПРОЦЕСУ ДЕННА'!AR51*$BX$4,0)*2,2),0)</f>
        <v>0</v>
      </c>
      <c r="AS51" s="375">
        <f>IF('ПЛАН НАВЧАЛЬНОГО ПРОЦЕСУ ДЕННА'!AS51&gt;0,IF(ROUND('ПЛАН НАВЧАЛЬНОГО ПРОЦЕСУ ДЕННА'!AS51*$BX$4,0)&gt;0,ROUND('ПЛАН НАВЧАЛЬНОГО ПРОЦЕСУ ДЕННА'!AS51*$BX$4,0)*2,2),0)</f>
        <v>0</v>
      </c>
      <c r="AT51" s="70">
        <f>'ПЛАН НАВЧАЛЬНОГО ПРОЦЕСУ ДЕННА'!AT51</f>
        <v>0</v>
      </c>
      <c r="AU51" s="375">
        <f>IF('ПЛАН НАВЧАЛЬНОГО ПРОЦЕСУ ДЕННА'!AU51&gt;0,IF(ROUND('ПЛАН НАВЧАЛЬНОГО ПРОЦЕСУ ДЕННА'!AU51*$BX$4,0)&gt;0,ROUND('ПЛАН НАВЧАЛЬНОГО ПРОЦЕСУ ДЕННА'!AU51*$BX$4,0)*2,2),0)</f>
        <v>0</v>
      </c>
      <c r="AV51" s="375">
        <f>IF('ПЛАН НАВЧАЛЬНОГО ПРОЦЕСУ ДЕННА'!AV51&gt;0,IF(ROUND('ПЛАН НАВЧАЛЬНОГО ПРОЦЕСУ ДЕННА'!AV51*$BX$4,0)&gt;0,ROUND('ПЛАН НАВЧАЛЬНОГО ПРОЦЕСУ ДЕННА'!AV51*$BX$4,0)*2,2),0)</f>
        <v>0</v>
      </c>
      <c r="AW51" s="375">
        <f>IF('ПЛАН НАВЧАЛЬНОГО ПРОЦЕСУ ДЕННА'!AW51&gt;0,IF(ROUND('ПЛАН НАВЧАЛЬНОГО ПРОЦЕСУ ДЕННА'!AW51*$BX$4,0)&gt;0,ROUND('ПЛАН НАВЧАЛЬНОГО ПРОЦЕСУ ДЕННА'!AW51*$BX$4,0)*2,2),0)</f>
        <v>0</v>
      </c>
      <c r="AX51" s="70">
        <f>'ПЛАН НАВЧАЛЬНОГО ПРОЦЕСУ ДЕННА'!AX51</f>
        <v>0</v>
      </c>
      <c r="AY51" s="375">
        <f>IF('ПЛАН НАВЧАЛЬНОГО ПРОЦЕСУ ДЕННА'!AY51&gt;0,IF(ROUND('ПЛАН НАВЧАЛЬНОГО ПРОЦЕСУ ДЕННА'!AY51*$BX$4,0)&gt;0,ROUND('ПЛАН НАВЧАЛЬНОГО ПРОЦЕСУ ДЕННА'!AY51*$BX$4,0)*2,2),0)</f>
        <v>0</v>
      </c>
      <c r="AZ51" s="375">
        <f>IF('ПЛАН НАВЧАЛЬНОГО ПРОЦЕСУ ДЕННА'!AZ51&gt;0,IF(ROUND('ПЛАН НАВЧАЛЬНОГО ПРОЦЕСУ ДЕННА'!AZ51*$BX$4,0)&gt;0,ROUND('ПЛАН НАВЧАЛЬНОГО ПРОЦЕСУ ДЕННА'!AZ51*$BX$4,0)*2,2),0)</f>
        <v>0</v>
      </c>
      <c r="BA51" s="375">
        <f>IF('ПЛАН НАВЧАЛЬНОГО ПРОЦЕСУ ДЕННА'!BA51&gt;0,IF(ROUND('ПЛАН НАВЧАЛЬНОГО ПРОЦЕСУ ДЕННА'!BA51*$BX$4,0)&gt;0,ROUND('ПЛАН НАВЧАЛЬНОГО ПРОЦЕСУ ДЕННА'!BA51*$BX$4,0)*2,2),0)</f>
        <v>0</v>
      </c>
      <c r="BB51" s="70">
        <f>'ПЛАН НАВЧАЛЬНОГО ПРОЦЕСУ ДЕННА'!BB51</f>
        <v>0</v>
      </c>
      <c r="BC51" s="375">
        <f>IF('ПЛАН НАВЧАЛЬНОГО ПРОЦЕСУ ДЕННА'!BC51&gt;0,IF(ROUND('ПЛАН НАВЧАЛЬНОГО ПРОЦЕСУ ДЕННА'!BC51*$BX$4,0)&gt;0,ROUND('ПЛАН НАВЧАЛЬНОГО ПРОЦЕСУ ДЕННА'!BC51*$BX$4,0)*2,2),0)</f>
        <v>0</v>
      </c>
      <c r="BD51" s="375">
        <f>IF('ПЛАН НАВЧАЛЬНОГО ПРОЦЕСУ ДЕННА'!BD51&gt;0,IF(ROUND('ПЛАН НАВЧАЛЬНОГО ПРОЦЕСУ ДЕННА'!BD51*$BX$4,0)&gt;0,ROUND('ПЛАН НАВЧАЛЬНОГО ПРОЦЕСУ ДЕННА'!BD51*$BX$4,0)*2,2),0)</f>
        <v>0</v>
      </c>
      <c r="BE51" s="375">
        <f>IF('ПЛАН НАВЧАЛЬНОГО ПРОЦЕСУ ДЕННА'!BE51&gt;0,IF(ROUND('ПЛАН НАВЧАЛЬНОГО ПРОЦЕСУ ДЕННА'!BE51*$BX$4,0)&gt;0,ROUND('ПЛАН НАВЧАЛЬНОГО ПРОЦЕСУ ДЕННА'!BE51*$BX$4,0)*2,2),0)</f>
        <v>0</v>
      </c>
      <c r="BF51" s="70">
        <f>'ПЛАН НАВЧАЛЬНОГО ПРОЦЕСУ ДЕННА'!BF51</f>
        <v>0</v>
      </c>
      <c r="BG51" s="375">
        <f>IF('ПЛАН НАВЧАЛЬНОГО ПРОЦЕСУ ДЕННА'!BG51&gt;0,IF(ROUND('ПЛАН НАВЧАЛЬНОГО ПРОЦЕСУ ДЕННА'!BG51*$BX$4,0)&gt;0,ROUND('ПЛАН НАВЧАЛЬНОГО ПРОЦЕСУ ДЕННА'!BG51*$BX$4,0)*2,2),0)</f>
        <v>0</v>
      </c>
      <c r="BH51" s="375">
        <f>IF('ПЛАН НАВЧАЛЬНОГО ПРОЦЕСУ ДЕННА'!BH51&gt;0,IF(ROUND('ПЛАН НАВЧАЛЬНОГО ПРОЦЕСУ ДЕННА'!BH51*$BX$4,0)&gt;0,ROUND('ПЛАН НАВЧАЛЬНОГО ПРОЦЕСУ ДЕННА'!BH51*$BX$4,0)*2,2),0)</f>
        <v>0</v>
      </c>
      <c r="BI51" s="375">
        <f>IF('ПЛАН НАВЧАЛЬНОГО ПРОЦЕСУ ДЕННА'!BI51&gt;0,IF(ROUND('ПЛАН НАВЧАЛЬНОГО ПРОЦЕСУ ДЕННА'!BI51*$BX$4,0)&gt;0,ROUND('ПЛАН НАВЧАЛЬНОГО ПРОЦЕСУ ДЕННА'!BI51*$BX$4,0)*2,2),0)</f>
        <v>0</v>
      </c>
      <c r="BJ51" s="70">
        <f>'ПЛАН НАВЧАЛЬНОГО ПРОЦЕСУ ДЕННА'!BJ51</f>
        <v>0</v>
      </c>
      <c r="BK51" s="63">
        <f t="shared" si="1"/>
        <v>0</v>
      </c>
      <c r="BL51" s="127" t="str">
        <f t="shared" si="2"/>
        <v/>
      </c>
      <c r="BM51" s="14">
        <f t="shared" si="29"/>
        <v>0</v>
      </c>
      <c r="BN51" s="14">
        <f t="shared" si="29"/>
        <v>0</v>
      </c>
      <c r="BO51" s="14">
        <f t="shared" si="29"/>
        <v>0</v>
      </c>
      <c r="BP51" s="14">
        <f t="shared" si="29"/>
        <v>0</v>
      </c>
      <c r="BQ51" s="14">
        <f t="shared" si="29"/>
        <v>0</v>
      </c>
      <c r="BR51" s="14">
        <f t="shared" si="29"/>
        <v>0</v>
      </c>
      <c r="BS51" s="14">
        <f t="shared" si="29"/>
        <v>0</v>
      </c>
      <c r="BT51" s="14">
        <f t="shared" si="29"/>
        <v>0</v>
      </c>
      <c r="BU51" s="92">
        <f t="shared" si="42"/>
        <v>0</v>
      </c>
      <c r="BX51" s="14">
        <f t="shared" si="30"/>
        <v>0</v>
      </c>
      <c r="BY51" s="14">
        <f t="shared" si="31"/>
        <v>0</v>
      </c>
      <c r="BZ51" s="14">
        <f t="shared" si="32"/>
        <v>0</v>
      </c>
      <c r="CA51" s="14">
        <f t="shared" si="33"/>
        <v>0</v>
      </c>
      <c r="CB51" s="14">
        <f t="shared" si="34"/>
        <v>0</v>
      </c>
      <c r="CC51" s="14">
        <f t="shared" si="35"/>
        <v>0</v>
      </c>
      <c r="CD51" s="14">
        <f t="shared" si="36"/>
        <v>0</v>
      </c>
      <c r="CE51" s="14">
        <f t="shared" si="37"/>
        <v>0</v>
      </c>
      <c r="CF51" s="213">
        <f t="shared" si="43"/>
        <v>0</v>
      </c>
      <c r="CG51" s="313">
        <f t="shared" si="17"/>
        <v>0</v>
      </c>
      <c r="CI51" s="314">
        <f t="shared" si="18"/>
        <v>0</v>
      </c>
      <c r="CJ51" s="314">
        <f t="shared" si="19"/>
        <v>0</v>
      </c>
      <c r="CK51" s="314">
        <f t="shared" si="20"/>
        <v>0</v>
      </c>
      <c r="CL51" s="314">
        <f t="shared" si="21"/>
        <v>0</v>
      </c>
      <c r="CM51" s="314">
        <f t="shared" si="22"/>
        <v>0</v>
      </c>
      <c r="CN51" s="314">
        <f t="shared" si="23"/>
        <v>0</v>
      </c>
      <c r="CO51" s="314">
        <f t="shared" si="24"/>
        <v>0</v>
      </c>
      <c r="CP51" s="314">
        <f t="shared" si="25"/>
        <v>0</v>
      </c>
      <c r="CQ51" s="315">
        <f t="shared" si="44"/>
        <v>0</v>
      </c>
      <c r="CR51" s="314">
        <f t="shared" si="4"/>
        <v>0</v>
      </c>
      <c r="CS51" s="314">
        <f t="shared" si="5"/>
        <v>0</v>
      </c>
      <c r="CT51" s="316">
        <f t="shared" si="6"/>
        <v>0</v>
      </c>
      <c r="CU51" s="314">
        <f t="shared" si="7"/>
        <v>0</v>
      </c>
      <c r="CV51" s="314">
        <f t="shared" si="8"/>
        <v>0</v>
      </c>
      <c r="CW51" s="314">
        <f t="shared" si="9"/>
        <v>0</v>
      </c>
      <c r="CX51" s="314">
        <f t="shared" si="10"/>
        <v>0</v>
      </c>
      <c r="CY51" s="314">
        <f t="shared" si="11"/>
        <v>0</v>
      </c>
      <c r="CZ51" s="317">
        <f t="shared" si="45"/>
        <v>0</v>
      </c>
      <c r="DD51" s="318">
        <f>SUM($AE51:$AG51)+SUM($AI51:$AK51)+SUM($AM51:AO51)+SUM($AQ51:AS51)+SUM($AU51:AW51)+SUM($AY51:BA51)+SUM($BC51:BE51)+SUM($BG51:BI51)</f>
        <v>0</v>
      </c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X51" s="318">
        <f t="shared" si="47"/>
        <v>0</v>
      </c>
      <c r="DY51" s="318">
        <f t="shared" si="47"/>
        <v>0</v>
      </c>
      <c r="DZ51" s="318">
        <f t="shared" si="47"/>
        <v>0</v>
      </c>
      <c r="EA51" s="318">
        <f t="shared" si="47"/>
        <v>0</v>
      </c>
      <c r="EB51" s="318">
        <f t="shared" si="47"/>
        <v>0</v>
      </c>
      <c r="EC51" s="318">
        <f t="shared" si="47"/>
        <v>0</v>
      </c>
      <c r="ED51" s="318">
        <f t="shared" si="47"/>
        <v>0</v>
      </c>
      <c r="EE51" s="318">
        <f t="shared" si="46"/>
        <v>0</v>
      </c>
    </row>
    <row r="52" spans="1:135" s="19" customFormat="1" hidden="1" x14ac:dyDescent="0.25">
      <c r="A52" s="22" t="str">
        <f>'ПЛАН НАВЧАЛЬНОГО ПРОЦЕСУ ДЕННА'!A52</f>
        <v>1.1.35</v>
      </c>
      <c r="B52" s="415">
        <f>'ПЛАН НАВЧАЛЬНОГО ПРОЦЕСУ ДЕННА'!B52</f>
        <v>0</v>
      </c>
      <c r="C52" s="416">
        <f>'ПЛАН НАВЧАЛЬНОГО ПРОЦЕСУ ДЕННА'!C52</f>
        <v>0</v>
      </c>
      <c r="D52" s="308">
        <f>'ПЛАН НАВЧАЛЬНОГО ПРОЦЕСУ ДЕННА'!D52</f>
        <v>0</v>
      </c>
      <c r="E52" s="309">
        <f>'ПЛАН НАВЧАЛЬНОГО ПРОЦЕСУ ДЕННА'!E52</f>
        <v>0</v>
      </c>
      <c r="F52" s="309">
        <f>'ПЛАН НАВЧАЛЬНОГО ПРОЦЕСУ ДЕННА'!F52</f>
        <v>0</v>
      </c>
      <c r="G52" s="310">
        <f>'ПЛАН НАВЧАЛЬНОГО ПРОЦЕСУ ДЕННА'!G52</f>
        <v>0</v>
      </c>
      <c r="H52" s="308">
        <f>'ПЛАН НАВЧАЛЬНОГО ПРОЦЕСУ ДЕННА'!H52</f>
        <v>0</v>
      </c>
      <c r="I52" s="309">
        <f>'ПЛАН НАВЧАЛЬНОГО ПРОЦЕСУ ДЕННА'!I52</f>
        <v>0</v>
      </c>
      <c r="J52" s="309">
        <f>'ПЛАН НАВЧАЛЬНОГО ПРОЦЕСУ ДЕННА'!J52</f>
        <v>0</v>
      </c>
      <c r="K52" s="309">
        <f>'ПЛАН НАВЧАЛЬНОГО ПРОЦЕСУ ДЕННА'!K52</f>
        <v>0</v>
      </c>
      <c r="L52" s="309">
        <f>'ПЛАН НАВЧАЛЬНОГО ПРОЦЕСУ ДЕННА'!L52</f>
        <v>0</v>
      </c>
      <c r="M52" s="309">
        <f>'ПЛАН НАВЧАЛЬНОГО ПРОЦЕСУ ДЕННА'!M52</f>
        <v>0</v>
      </c>
      <c r="N52" s="309">
        <f>'ПЛАН НАВЧАЛЬНОГО ПРОЦЕСУ ДЕННА'!N52</f>
        <v>0</v>
      </c>
      <c r="O52" s="309">
        <f>'ПЛАН НАВЧАЛЬНОГО ПРОЦЕСУ ДЕННА'!O52</f>
        <v>0</v>
      </c>
      <c r="P52" s="274">
        <f>'ПЛАН НАВЧАЛЬНОГО ПРОЦЕСУ ДЕННА'!P52</f>
        <v>0</v>
      </c>
      <c r="Q52" s="274">
        <f>'ПЛАН НАВЧАЛЬНОГО ПРОЦЕСУ ДЕННА'!Q52</f>
        <v>0</v>
      </c>
      <c r="R52" s="419">
        <f>'ПЛАН НАВЧАЛЬНОГО ПРОЦЕСУ ДЕННА'!R52</f>
        <v>0</v>
      </c>
      <c r="S52" s="488">
        <f>'ПЛАН НАВЧАЛЬНОГО ПРОЦЕСУ ДЕННА'!S52</f>
        <v>0</v>
      </c>
      <c r="T52" s="488">
        <f>'ПЛАН НАВЧАЛЬНОГО ПРОЦЕСУ ДЕННА'!T52</f>
        <v>0</v>
      </c>
      <c r="U52" s="488">
        <f>'ПЛАН НАВЧАЛЬНОГО ПРОЦЕСУ ДЕННА'!U52</f>
        <v>0</v>
      </c>
      <c r="V52" s="488">
        <f>'ПЛАН НАВЧАЛЬНОГО ПРОЦЕСУ ДЕННА'!V52</f>
        <v>0</v>
      </c>
      <c r="W52" s="488">
        <f>'ПЛАН НАВЧАЛЬНОГО ПРОЦЕСУ ДЕННА'!W52</f>
        <v>0</v>
      </c>
      <c r="X52" s="488">
        <f>'ПЛАН НАВЧАЛЬНОГО ПРОЦЕСУ ДЕННА'!X52</f>
        <v>0</v>
      </c>
      <c r="Y52" s="311">
        <f>'ПЛАН НАВЧАЛЬНОГО ПРОЦЕСУ ДЕННА'!Y52</f>
        <v>0</v>
      </c>
      <c r="Z52" s="147">
        <f t="shared" si="0"/>
        <v>0</v>
      </c>
      <c r="AA52" s="9">
        <f t="shared" si="41"/>
        <v>0</v>
      </c>
      <c r="AB52" s="9">
        <f t="shared" si="41"/>
        <v>0</v>
      </c>
      <c r="AC52" s="9">
        <f t="shared" si="41"/>
        <v>0</v>
      </c>
      <c r="AD52" s="9">
        <f t="shared" si="14"/>
        <v>0</v>
      </c>
      <c r="AE52" s="375">
        <f>IF('ПЛАН НАВЧАЛЬНОГО ПРОЦЕСУ ДЕННА'!AE52&gt;0,IF(ROUND('ПЛАН НАВЧАЛЬНОГО ПРОЦЕСУ ДЕННА'!AE52*$BX$4,0)&gt;0,ROUND('ПЛАН НАВЧАЛЬНОГО ПРОЦЕСУ ДЕННА'!AE52*$BX$4,0)*2,2),0)</f>
        <v>0</v>
      </c>
      <c r="AF52" s="375">
        <f>IF('ПЛАН НАВЧАЛЬНОГО ПРОЦЕСУ ДЕННА'!AF52&gt;0,IF(ROUND('ПЛАН НАВЧАЛЬНОГО ПРОЦЕСУ ДЕННА'!AF52*$BX$4,0)&gt;0,ROUND('ПЛАН НАВЧАЛЬНОГО ПРОЦЕСУ ДЕННА'!AF52*$BX$4,0)*2,2),0)</f>
        <v>0</v>
      </c>
      <c r="AG52" s="375">
        <f>IF('ПЛАН НАВЧАЛЬНОГО ПРОЦЕСУ ДЕННА'!AG52&gt;0,IF(ROUND('ПЛАН НАВЧАЛЬНОГО ПРОЦЕСУ ДЕННА'!AG52*$BX$4,0)&gt;0,ROUND('ПЛАН НАВЧАЛЬНОГО ПРОЦЕСУ ДЕННА'!AG52*$BX$4,0)*2,2),0)</f>
        <v>0</v>
      </c>
      <c r="AH52" s="70">
        <f>'ПЛАН НАВЧАЛЬНОГО ПРОЦЕСУ ДЕННА'!AH52</f>
        <v>0</v>
      </c>
      <c r="AI52" s="375">
        <f>IF('ПЛАН НАВЧАЛЬНОГО ПРОЦЕСУ ДЕННА'!AI52&gt;0,IF(ROUND('ПЛАН НАВЧАЛЬНОГО ПРОЦЕСУ ДЕННА'!AI52*$BX$4,0)&gt;0,ROUND('ПЛАН НАВЧАЛЬНОГО ПРОЦЕСУ ДЕННА'!AI52*$BX$4,0)*2,2),0)</f>
        <v>0</v>
      </c>
      <c r="AJ52" s="375">
        <f>IF('ПЛАН НАВЧАЛЬНОГО ПРОЦЕСУ ДЕННА'!AJ52&gt;0,IF(ROUND('ПЛАН НАВЧАЛЬНОГО ПРОЦЕСУ ДЕННА'!AJ52*$BX$4,0)&gt;0,ROUND('ПЛАН НАВЧАЛЬНОГО ПРОЦЕСУ ДЕННА'!AJ52*$BX$4,0)*2,2),0)</f>
        <v>0</v>
      </c>
      <c r="AK52" s="375">
        <f>IF('ПЛАН НАВЧАЛЬНОГО ПРОЦЕСУ ДЕННА'!AK52&gt;0,IF(ROUND('ПЛАН НАВЧАЛЬНОГО ПРОЦЕСУ ДЕННА'!AK52*$BX$4,0)&gt;0,ROUND('ПЛАН НАВЧАЛЬНОГО ПРОЦЕСУ ДЕННА'!AK52*$BX$4,0)*2,2),0)</f>
        <v>0</v>
      </c>
      <c r="AL52" s="70">
        <f>'ПЛАН НАВЧАЛЬНОГО ПРОЦЕСУ ДЕННА'!AL52</f>
        <v>0</v>
      </c>
      <c r="AM52" s="375">
        <f>IF('ПЛАН НАВЧАЛЬНОГО ПРОЦЕСУ ДЕННА'!AM52&gt;0,IF(ROUND('ПЛАН НАВЧАЛЬНОГО ПРОЦЕСУ ДЕННА'!AM52*$BX$4,0)&gt;0,ROUND('ПЛАН НАВЧАЛЬНОГО ПРОЦЕСУ ДЕННА'!AM52*$BX$4,0)*2,2),0)</f>
        <v>0</v>
      </c>
      <c r="AN52" s="375">
        <f>IF('ПЛАН НАВЧАЛЬНОГО ПРОЦЕСУ ДЕННА'!AN52&gt;0,IF(ROUND('ПЛАН НАВЧАЛЬНОГО ПРОЦЕСУ ДЕННА'!AN52*$BX$4,0)&gt;0,ROUND('ПЛАН НАВЧАЛЬНОГО ПРОЦЕСУ ДЕННА'!AN52*$BX$4,0)*2,2),0)</f>
        <v>0</v>
      </c>
      <c r="AO52" s="375">
        <f>IF('ПЛАН НАВЧАЛЬНОГО ПРОЦЕСУ ДЕННА'!AO52&gt;0,IF(ROUND('ПЛАН НАВЧАЛЬНОГО ПРОЦЕСУ ДЕННА'!AO52*$BX$4,0)&gt;0,ROUND('ПЛАН НАВЧАЛЬНОГО ПРОЦЕСУ ДЕННА'!AO52*$BX$4,0)*2,2),0)</f>
        <v>0</v>
      </c>
      <c r="AP52" s="70">
        <f>'ПЛАН НАВЧАЛЬНОГО ПРОЦЕСУ ДЕННА'!AP52</f>
        <v>0</v>
      </c>
      <c r="AQ52" s="375">
        <f>IF('ПЛАН НАВЧАЛЬНОГО ПРОЦЕСУ ДЕННА'!AQ52&gt;0,IF(ROUND('ПЛАН НАВЧАЛЬНОГО ПРОЦЕСУ ДЕННА'!AQ52*$BX$4,0)&gt;0,ROUND('ПЛАН НАВЧАЛЬНОГО ПРОЦЕСУ ДЕННА'!AQ52*$BX$4,0)*2,2),0)</f>
        <v>0</v>
      </c>
      <c r="AR52" s="375">
        <f>IF('ПЛАН НАВЧАЛЬНОГО ПРОЦЕСУ ДЕННА'!AR52&gt;0,IF(ROUND('ПЛАН НАВЧАЛЬНОГО ПРОЦЕСУ ДЕННА'!AR52*$BX$4,0)&gt;0,ROUND('ПЛАН НАВЧАЛЬНОГО ПРОЦЕСУ ДЕННА'!AR52*$BX$4,0)*2,2),0)</f>
        <v>0</v>
      </c>
      <c r="AS52" s="375">
        <f>IF('ПЛАН НАВЧАЛЬНОГО ПРОЦЕСУ ДЕННА'!AS52&gt;0,IF(ROUND('ПЛАН НАВЧАЛЬНОГО ПРОЦЕСУ ДЕННА'!AS52*$BX$4,0)&gt;0,ROUND('ПЛАН НАВЧАЛЬНОГО ПРОЦЕСУ ДЕННА'!AS52*$BX$4,0)*2,2),0)</f>
        <v>0</v>
      </c>
      <c r="AT52" s="70">
        <f>'ПЛАН НАВЧАЛЬНОГО ПРОЦЕСУ ДЕННА'!AT52</f>
        <v>0</v>
      </c>
      <c r="AU52" s="375">
        <f>IF('ПЛАН НАВЧАЛЬНОГО ПРОЦЕСУ ДЕННА'!AU52&gt;0,IF(ROUND('ПЛАН НАВЧАЛЬНОГО ПРОЦЕСУ ДЕННА'!AU52*$BX$4,0)&gt;0,ROUND('ПЛАН НАВЧАЛЬНОГО ПРОЦЕСУ ДЕННА'!AU52*$BX$4,0)*2,2),0)</f>
        <v>0</v>
      </c>
      <c r="AV52" s="375">
        <f>IF('ПЛАН НАВЧАЛЬНОГО ПРОЦЕСУ ДЕННА'!AV52&gt;0,IF(ROUND('ПЛАН НАВЧАЛЬНОГО ПРОЦЕСУ ДЕННА'!AV52*$BX$4,0)&gt;0,ROUND('ПЛАН НАВЧАЛЬНОГО ПРОЦЕСУ ДЕННА'!AV52*$BX$4,0)*2,2),0)</f>
        <v>0</v>
      </c>
      <c r="AW52" s="375">
        <f>IF('ПЛАН НАВЧАЛЬНОГО ПРОЦЕСУ ДЕННА'!AW52&gt;0,IF(ROUND('ПЛАН НАВЧАЛЬНОГО ПРОЦЕСУ ДЕННА'!AW52*$BX$4,0)&gt;0,ROUND('ПЛАН НАВЧАЛЬНОГО ПРОЦЕСУ ДЕННА'!AW52*$BX$4,0)*2,2),0)</f>
        <v>0</v>
      </c>
      <c r="AX52" s="70">
        <f>'ПЛАН НАВЧАЛЬНОГО ПРОЦЕСУ ДЕННА'!AX52</f>
        <v>0</v>
      </c>
      <c r="AY52" s="375">
        <f>IF('ПЛАН НАВЧАЛЬНОГО ПРОЦЕСУ ДЕННА'!AY52&gt;0,IF(ROUND('ПЛАН НАВЧАЛЬНОГО ПРОЦЕСУ ДЕННА'!AY52*$BX$4,0)&gt;0,ROUND('ПЛАН НАВЧАЛЬНОГО ПРОЦЕСУ ДЕННА'!AY52*$BX$4,0)*2,2),0)</f>
        <v>0</v>
      </c>
      <c r="AZ52" s="375">
        <f>IF('ПЛАН НАВЧАЛЬНОГО ПРОЦЕСУ ДЕННА'!AZ52&gt;0,IF(ROUND('ПЛАН НАВЧАЛЬНОГО ПРОЦЕСУ ДЕННА'!AZ52*$BX$4,0)&gt;0,ROUND('ПЛАН НАВЧАЛЬНОГО ПРОЦЕСУ ДЕННА'!AZ52*$BX$4,0)*2,2),0)</f>
        <v>0</v>
      </c>
      <c r="BA52" s="375">
        <f>IF('ПЛАН НАВЧАЛЬНОГО ПРОЦЕСУ ДЕННА'!BA52&gt;0,IF(ROUND('ПЛАН НАВЧАЛЬНОГО ПРОЦЕСУ ДЕННА'!BA52*$BX$4,0)&gt;0,ROUND('ПЛАН НАВЧАЛЬНОГО ПРОЦЕСУ ДЕННА'!BA52*$BX$4,0)*2,2),0)</f>
        <v>0</v>
      </c>
      <c r="BB52" s="70">
        <f>'ПЛАН НАВЧАЛЬНОГО ПРОЦЕСУ ДЕННА'!BB52</f>
        <v>0</v>
      </c>
      <c r="BC52" s="375">
        <f>IF('ПЛАН НАВЧАЛЬНОГО ПРОЦЕСУ ДЕННА'!BC52&gt;0,IF(ROUND('ПЛАН НАВЧАЛЬНОГО ПРОЦЕСУ ДЕННА'!BC52*$BX$4,0)&gt;0,ROUND('ПЛАН НАВЧАЛЬНОГО ПРОЦЕСУ ДЕННА'!BC52*$BX$4,0)*2,2),0)</f>
        <v>0</v>
      </c>
      <c r="BD52" s="375">
        <f>IF('ПЛАН НАВЧАЛЬНОГО ПРОЦЕСУ ДЕННА'!BD52&gt;0,IF(ROUND('ПЛАН НАВЧАЛЬНОГО ПРОЦЕСУ ДЕННА'!BD52*$BX$4,0)&gt;0,ROUND('ПЛАН НАВЧАЛЬНОГО ПРОЦЕСУ ДЕННА'!BD52*$BX$4,0)*2,2),0)</f>
        <v>0</v>
      </c>
      <c r="BE52" s="375">
        <f>IF('ПЛАН НАВЧАЛЬНОГО ПРОЦЕСУ ДЕННА'!BE52&gt;0,IF(ROUND('ПЛАН НАВЧАЛЬНОГО ПРОЦЕСУ ДЕННА'!BE52*$BX$4,0)&gt;0,ROUND('ПЛАН НАВЧАЛЬНОГО ПРОЦЕСУ ДЕННА'!BE52*$BX$4,0)*2,2),0)</f>
        <v>0</v>
      </c>
      <c r="BF52" s="70">
        <f>'ПЛАН НАВЧАЛЬНОГО ПРОЦЕСУ ДЕННА'!BF52</f>
        <v>0</v>
      </c>
      <c r="BG52" s="375">
        <f>IF('ПЛАН НАВЧАЛЬНОГО ПРОЦЕСУ ДЕННА'!BG52&gt;0,IF(ROUND('ПЛАН НАВЧАЛЬНОГО ПРОЦЕСУ ДЕННА'!BG52*$BX$4,0)&gt;0,ROUND('ПЛАН НАВЧАЛЬНОГО ПРОЦЕСУ ДЕННА'!BG52*$BX$4,0)*2,2),0)</f>
        <v>0</v>
      </c>
      <c r="BH52" s="375">
        <f>IF('ПЛАН НАВЧАЛЬНОГО ПРОЦЕСУ ДЕННА'!BH52&gt;0,IF(ROUND('ПЛАН НАВЧАЛЬНОГО ПРОЦЕСУ ДЕННА'!BH52*$BX$4,0)&gt;0,ROUND('ПЛАН НАВЧАЛЬНОГО ПРОЦЕСУ ДЕННА'!BH52*$BX$4,0)*2,2),0)</f>
        <v>0</v>
      </c>
      <c r="BI52" s="375">
        <f>IF('ПЛАН НАВЧАЛЬНОГО ПРОЦЕСУ ДЕННА'!BI52&gt;0,IF(ROUND('ПЛАН НАВЧАЛЬНОГО ПРОЦЕСУ ДЕННА'!BI52*$BX$4,0)&gt;0,ROUND('ПЛАН НАВЧАЛЬНОГО ПРОЦЕСУ ДЕННА'!BI52*$BX$4,0)*2,2),0)</f>
        <v>0</v>
      </c>
      <c r="BJ52" s="70">
        <f>'ПЛАН НАВЧАЛЬНОГО ПРОЦЕСУ ДЕННА'!BJ52</f>
        <v>0</v>
      </c>
      <c r="BK52" s="63">
        <f t="shared" si="1"/>
        <v>0</v>
      </c>
      <c r="BL52" s="127" t="str">
        <f t="shared" si="2"/>
        <v/>
      </c>
      <c r="BM52" s="14">
        <f t="shared" si="29"/>
        <v>0</v>
      </c>
      <c r="BN52" s="14">
        <f t="shared" si="29"/>
        <v>0</v>
      </c>
      <c r="BO52" s="14">
        <f t="shared" si="29"/>
        <v>0</v>
      </c>
      <c r="BP52" s="14">
        <f t="shared" si="29"/>
        <v>0</v>
      </c>
      <c r="BQ52" s="14">
        <f t="shared" si="29"/>
        <v>0</v>
      </c>
      <c r="BR52" s="14">
        <f t="shared" si="29"/>
        <v>0</v>
      </c>
      <c r="BS52" s="14">
        <f t="shared" si="29"/>
        <v>0</v>
      </c>
      <c r="BT52" s="14">
        <f t="shared" si="29"/>
        <v>0</v>
      </c>
      <c r="BU52" s="92">
        <f t="shared" si="42"/>
        <v>0</v>
      </c>
      <c r="BX52" s="14">
        <f t="shared" si="30"/>
        <v>0</v>
      </c>
      <c r="BY52" s="14">
        <f t="shared" si="31"/>
        <v>0</v>
      </c>
      <c r="BZ52" s="14">
        <f t="shared" si="32"/>
        <v>0</v>
      </c>
      <c r="CA52" s="14">
        <f t="shared" si="33"/>
        <v>0</v>
      </c>
      <c r="CB52" s="14">
        <f t="shared" si="34"/>
        <v>0</v>
      </c>
      <c r="CC52" s="14">
        <f t="shared" si="35"/>
        <v>0</v>
      </c>
      <c r="CD52" s="14">
        <f t="shared" si="36"/>
        <v>0</v>
      </c>
      <c r="CE52" s="14">
        <f t="shared" si="37"/>
        <v>0</v>
      </c>
      <c r="CF52" s="213">
        <f t="shared" si="43"/>
        <v>0</v>
      </c>
      <c r="CG52" s="313">
        <f t="shared" si="17"/>
        <v>0</v>
      </c>
      <c r="CI52" s="314">
        <f t="shared" si="18"/>
        <v>0</v>
      </c>
      <c r="CJ52" s="314">
        <f t="shared" si="19"/>
        <v>0</v>
      </c>
      <c r="CK52" s="314">
        <f t="shared" si="20"/>
        <v>0</v>
      </c>
      <c r="CL52" s="314">
        <f t="shared" si="21"/>
        <v>0</v>
      </c>
      <c r="CM52" s="314">
        <f t="shared" si="22"/>
        <v>0</v>
      </c>
      <c r="CN52" s="314">
        <f t="shared" si="23"/>
        <v>0</v>
      </c>
      <c r="CO52" s="314">
        <f t="shared" si="24"/>
        <v>0</v>
      </c>
      <c r="CP52" s="314">
        <f t="shared" si="25"/>
        <v>0</v>
      </c>
      <c r="CQ52" s="315">
        <f t="shared" si="44"/>
        <v>0</v>
      </c>
      <c r="CR52" s="314">
        <f t="shared" si="4"/>
        <v>0</v>
      </c>
      <c r="CS52" s="314">
        <f t="shared" si="5"/>
        <v>0</v>
      </c>
      <c r="CT52" s="316">
        <f t="shared" si="6"/>
        <v>0</v>
      </c>
      <c r="CU52" s="314">
        <f t="shared" si="7"/>
        <v>0</v>
      </c>
      <c r="CV52" s="314">
        <f t="shared" si="8"/>
        <v>0</v>
      </c>
      <c r="CW52" s="314">
        <f t="shared" si="9"/>
        <v>0</v>
      </c>
      <c r="CX52" s="314">
        <f t="shared" si="10"/>
        <v>0</v>
      </c>
      <c r="CY52" s="314">
        <f t="shared" si="11"/>
        <v>0</v>
      </c>
      <c r="CZ52" s="317">
        <f t="shared" si="45"/>
        <v>0</v>
      </c>
      <c r="DD52" s="318">
        <f>SUM($AE52:$AG52)+SUM($AI52:$AK52)+SUM($AM52:AO52)+SUM($AQ52:AS52)+SUM($AU52:AW52)+SUM($AY52:BA52)+SUM($BC52:BE52)+SUM($BG52:BI52)</f>
        <v>0</v>
      </c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X52" s="318">
        <f t="shared" si="47"/>
        <v>0</v>
      </c>
      <c r="DY52" s="318">
        <f t="shared" si="47"/>
        <v>0</v>
      </c>
      <c r="DZ52" s="318">
        <f t="shared" si="47"/>
        <v>0</v>
      </c>
      <c r="EA52" s="318">
        <f t="shared" si="47"/>
        <v>0</v>
      </c>
      <c r="EB52" s="318">
        <f t="shared" si="47"/>
        <v>0</v>
      </c>
      <c r="EC52" s="318">
        <f t="shared" si="47"/>
        <v>0</v>
      </c>
      <c r="ED52" s="318">
        <f t="shared" si="47"/>
        <v>0</v>
      </c>
      <c r="EE52" s="318">
        <f t="shared" si="46"/>
        <v>0</v>
      </c>
    </row>
    <row r="53" spans="1:135" s="19" customFormat="1" hidden="1" x14ac:dyDescent="0.25">
      <c r="A53" s="22" t="str">
        <f>'ПЛАН НАВЧАЛЬНОГО ПРОЦЕСУ ДЕННА'!A53</f>
        <v>1.1.35</v>
      </c>
      <c r="B53" s="415">
        <f>'ПЛАН НАВЧАЛЬНОГО ПРОЦЕСУ ДЕННА'!B53</f>
        <v>0</v>
      </c>
      <c r="C53" s="416">
        <f>'ПЛАН НАВЧАЛЬНОГО ПРОЦЕСУ ДЕННА'!C53</f>
        <v>0</v>
      </c>
      <c r="D53" s="308">
        <f>'ПЛАН НАВЧАЛЬНОГО ПРОЦЕСУ ДЕННА'!D53</f>
        <v>0</v>
      </c>
      <c r="E53" s="309">
        <f>'ПЛАН НАВЧАЛЬНОГО ПРОЦЕСУ ДЕННА'!E53</f>
        <v>0</v>
      </c>
      <c r="F53" s="309">
        <f>'ПЛАН НАВЧАЛЬНОГО ПРОЦЕСУ ДЕННА'!F53</f>
        <v>0</v>
      </c>
      <c r="G53" s="310">
        <f>'ПЛАН НАВЧАЛЬНОГО ПРОЦЕСУ ДЕННА'!G53</f>
        <v>0</v>
      </c>
      <c r="H53" s="308">
        <f>'ПЛАН НАВЧАЛЬНОГО ПРОЦЕСУ ДЕННА'!H53</f>
        <v>0</v>
      </c>
      <c r="I53" s="309">
        <f>'ПЛАН НАВЧАЛЬНОГО ПРОЦЕСУ ДЕННА'!I53</f>
        <v>0</v>
      </c>
      <c r="J53" s="309">
        <f>'ПЛАН НАВЧАЛЬНОГО ПРОЦЕСУ ДЕННА'!J53</f>
        <v>0</v>
      </c>
      <c r="K53" s="309">
        <f>'ПЛАН НАВЧАЛЬНОГО ПРОЦЕСУ ДЕННА'!K53</f>
        <v>0</v>
      </c>
      <c r="L53" s="309">
        <f>'ПЛАН НАВЧАЛЬНОГО ПРОЦЕСУ ДЕННА'!L53</f>
        <v>0</v>
      </c>
      <c r="M53" s="309">
        <f>'ПЛАН НАВЧАЛЬНОГО ПРОЦЕСУ ДЕННА'!M53</f>
        <v>0</v>
      </c>
      <c r="N53" s="309">
        <f>'ПЛАН НАВЧАЛЬНОГО ПРОЦЕСУ ДЕННА'!N53</f>
        <v>0</v>
      </c>
      <c r="O53" s="309">
        <f>'ПЛАН НАВЧАЛЬНОГО ПРОЦЕСУ ДЕННА'!O53</f>
        <v>0</v>
      </c>
      <c r="P53" s="274">
        <f>'ПЛАН НАВЧАЛЬНОГО ПРОЦЕСУ ДЕННА'!P53</f>
        <v>0</v>
      </c>
      <c r="Q53" s="274">
        <f>'ПЛАН НАВЧАЛЬНОГО ПРОЦЕСУ ДЕННА'!Q53</f>
        <v>0</v>
      </c>
      <c r="R53" s="419">
        <f>'ПЛАН НАВЧАЛЬНОГО ПРОЦЕСУ ДЕННА'!R53</f>
        <v>0</v>
      </c>
      <c r="S53" s="488">
        <f>'ПЛАН НАВЧАЛЬНОГО ПРОЦЕСУ ДЕННА'!S53</f>
        <v>0</v>
      </c>
      <c r="T53" s="488">
        <f>'ПЛАН НАВЧАЛЬНОГО ПРОЦЕСУ ДЕННА'!T53</f>
        <v>0</v>
      </c>
      <c r="U53" s="488">
        <f>'ПЛАН НАВЧАЛЬНОГО ПРОЦЕСУ ДЕННА'!U53</f>
        <v>0</v>
      </c>
      <c r="V53" s="488">
        <f>'ПЛАН НАВЧАЛЬНОГО ПРОЦЕСУ ДЕННА'!V53</f>
        <v>0</v>
      </c>
      <c r="W53" s="488">
        <f>'ПЛАН НАВЧАЛЬНОГО ПРОЦЕСУ ДЕННА'!W53</f>
        <v>0</v>
      </c>
      <c r="X53" s="488">
        <f>'ПЛАН НАВЧАЛЬНОГО ПРОЦЕСУ ДЕННА'!X53</f>
        <v>0</v>
      </c>
      <c r="Y53" s="311">
        <f>'ПЛАН НАВЧАЛЬНОГО ПРОЦЕСУ ДЕННА'!Y53</f>
        <v>0</v>
      </c>
      <c r="Z53" s="147">
        <f t="shared" si="0"/>
        <v>0</v>
      </c>
      <c r="AA53" s="9">
        <f t="shared" si="41"/>
        <v>0</v>
      </c>
      <c r="AB53" s="9">
        <f t="shared" si="41"/>
        <v>0</v>
      </c>
      <c r="AC53" s="9">
        <f t="shared" si="41"/>
        <v>0</v>
      </c>
      <c r="AD53" s="9">
        <f t="shared" si="14"/>
        <v>0</v>
      </c>
      <c r="AE53" s="375">
        <f>IF('ПЛАН НАВЧАЛЬНОГО ПРОЦЕСУ ДЕННА'!AE53&gt;0,IF(ROUND('ПЛАН НАВЧАЛЬНОГО ПРОЦЕСУ ДЕННА'!AE53*$BX$4,0)&gt;0,ROUND('ПЛАН НАВЧАЛЬНОГО ПРОЦЕСУ ДЕННА'!AE53*$BX$4,0)*2,2),0)</f>
        <v>0</v>
      </c>
      <c r="AF53" s="375">
        <f>IF('ПЛАН НАВЧАЛЬНОГО ПРОЦЕСУ ДЕННА'!AF53&gt;0,IF(ROUND('ПЛАН НАВЧАЛЬНОГО ПРОЦЕСУ ДЕННА'!AF53*$BX$4,0)&gt;0,ROUND('ПЛАН НАВЧАЛЬНОГО ПРОЦЕСУ ДЕННА'!AF53*$BX$4,0)*2,2),0)</f>
        <v>0</v>
      </c>
      <c r="AG53" s="375">
        <f>IF('ПЛАН НАВЧАЛЬНОГО ПРОЦЕСУ ДЕННА'!AG53&gt;0,IF(ROUND('ПЛАН НАВЧАЛЬНОГО ПРОЦЕСУ ДЕННА'!AG53*$BX$4,0)&gt;0,ROUND('ПЛАН НАВЧАЛЬНОГО ПРОЦЕСУ ДЕННА'!AG53*$BX$4,0)*2,2),0)</f>
        <v>0</v>
      </c>
      <c r="AH53" s="70">
        <f>'ПЛАН НАВЧАЛЬНОГО ПРОЦЕСУ ДЕННА'!AH53</f>
        <v>0</v>
      </c>
      <c r="AI53" s="375">
        <f>IF('ПЛАН НАВЧАЛЬНОГО ПРОЦЕСУ ДЕННА'!AI53&gt;0,IF(ROUND('ПЛАН НАВЧАЛЬНОГО ПРОЦЕСУ ДЕННА'!AI53*$BX$4,0)&gt;0,ROUND('ПЛАН НАВЧАЛЬНОГО ПРОЦЕСУ ДЕННА'!AI53*$BX$4,0)*2,2),0)</f>
        <v>0</v>
      </c>
      <c r="AJ53" s="375">
        <f>IF('ПЛАН НАВЧАЛЬНОГО ПРОЦЕСУ ДЕННА'!AJ53&gt;0,IF(ROUND('ПЛАН НАВЧАЛЬНОГО ПРОЦЕСУ ДЕННА'!AJ53*$BX$4,0)&gt;0,ROUND('ПЛАН НАВЧАЛЬНОГО ПРОЦЕСУ ДЕННА'!AJ53*$BX$4,0)*2,2),0)</f>
        <v>0</v>
      </c>
      <c r="AK53" s="375">
        <f>IF('ПЛАН НАВЧАЛЬНОГО ПРОЦЕСУ ДЕННА'!AK53&gt;0,IF(ROUND('ПЛАН НАВЧАЛЬНОГО ПРОЦЕСУ ДЕННА'!AK53*$BX$4,0)&gt;0,ROUND('ПЛАН НАВЧАЛЬНОГО ПРОЦЕСУ ДЕННА'!AK53*$BX$4,0)*2,2),0)</f>
        <v>0</v>
      </c>
      <c r="AL53" s="70">
        <f>'ПЛАН НАВЧАЛЬНОГО ПРОЦЕСУ ДЕННА'!AL53</f>
        <v>0</v>
      </c>
      <c r="AM53" s="375">
        <f>IF('ПЛАН НАВЧАЛЬНОГО ПРОЦЕСУ ДЕННА'!AM53&gt;0,IF(ROUND('ПЛАН НАВЧАЛЬНОГО ПРОЦЕСУ ДЕННА'!AM53*$BX$4,0)&gt;0,ROUND('ПЛАН НАВЧАЛЬНОГО ПРОЦЕСУ ДЕННА'!AM53*$BX$4,0)*2,2),0)</f>
        <v>0</v>
      </c>
      <c r="AN53" s="375">
        <f>IF('ПЛАН НАВЧАЛЬНОГО ПРОЦЕСУ ДЕННА'!AN53&gt;0,IF(ROUND('ПЛАН НАВЧАЛЬНОГО ПРОЦЕСУ ДЕННА'!AN53*$BX$4,0)&gt;0,ROUND('ПЛАН НАВЧАЛЬНОГО ПРОЦЕСУ ДЕННА'!AN53*$BX$4,0)*2,2),0)</f>
        <v>0</v>
      </c>
      <c r="AO53" s="375">
        <f>IF('ПЛАН НАВЧАЛЬНОГО ПРОЦЕСУ ДЕННА'!AO53&gt;0,IF(ROUND('ПЛАН НАВЧАЛЬНОГО ПРОЦЕСУ ДЕННА'!AO53*$BX$4,0)&gt;0,ROUND('ПЛАН НАВЧАЛЬНОГО ПРОЦЕСУ ДЕННА'!AO53*$BX$4,0)*2,2),0)</f>
        <v>0</v>
      </c>
      <c r="AP53" s="70">
        <f>'ПЛАН НАВЧАЛЬНОГО ПРОЦЕСУ ДЕННА'!AP53</f>
        <v>0</v>
      </c>
      <c r="AQ53" s="375">
        <f>IF('ПЛАН НАВЧАЛЬНОГО ПРОЦЕСУ ДЕННА'!AQ53&gt;0,IF(ROUND('ПЛАН НАВЧАЛЬНОГО ПРОЦЕСУ ДЕННА'!AQ53*$BX$4,0)&gt;0,ROUND('ПЛАН НАВЧАЛЬНОГО ПРОЦЕСУ ДЕННА'!AQ53*$BX$4,0)*2,2),0)</f>
        <v>0</v>
      </c>
      <c r="AR53" s="375">
        <f>IF('ПЛАН НАВЧАЛЬНОГО ПРОЦЕСУ ДЕННА'!AR53&gt;0,IF(ROUND('ПЛАН НАВЧАЛЬНОГО ПРОЦЕСУ ДЕННА'!AR53*$BX$4,0)&gt;0,ROUND('ПЛАН НАВЧАЛЬНОГО ПРОЦЕСУ ДЕННА'!AR53*$BX$4,0)*2,2),0)</f>
        <v>0</v>
      </c>
      <c r="AS53" s="375">
        <f>IF('ПЛАН НАВЧАЛЬНОГО ПРОЦЕСУ ДЕННА'!AS53&gt;0,IF(ROUND('ПЛАН НАВЧАЛЬНОГО ПРОЦЕСУ ДЕННА'!AS53*$BX$4,0)&gt;0,ROUND('ПЛАН НАВЧАЛЬНОГО ПРОЦЕСУ ДЕННА'!AS53*$BX$4,0)*2,2),0)</f>
        <v>0</v>
      </c>
      <c r="AT53" s="70">
        <f>'ПЛАН НАВЧАЛЬНОГО ПРОЦЕСУ ДЕННА'!AT53</f>
        <v>0</v>
      </c>
      <c r="AU53" s="375">
        <f>IF('ПЛАН НАВЧАЛЬНОГО ПРОЦЕСУ ДЕННА'!AU53&gt;0,IF(ROUND('ПЛАН НАВЧАЛЬНОГО ПРОЦЕСУ ДЕННА'!AU53*$BX$4,0)&gt;0,ROUND('ПЛАН НАВЧАЛЬНОГО ПРОЦЕСУ ДЕННА'!AU53*$BX$4,0)*2,2),0)</f>
        <v>0</v>
      </c>
      <c r="AV53" s="375">
        <f>IF('ПЛАН НАВЧАЛЬНОГО ПРОЦЕСУ ДЕННА'!AV53&gt;0,IF(ROUND('ПЛАН НАВЧАЛЬНОГО ПРОЦЕСУ ДЕННА'!AV53*$BX$4,0)&gt;0,ROUND('ПЛАН НАВЧАЛЬНОГО ПРОЦЕСУ ДЕННА'!AV53*$BX$4,0)*2,2),0)</f>
        <v>0</v>
      </c>
      <c r="AW53" s="375">
        <f>IF('ПЛАН НАВЧАЛЬНОГО ПРОЦЕСУ ДЕННА'!AW53&gt;0,IF(ROUND('ПЛАН НАВЧАЛЬНОГО ПРОЦЕСУ ДЕННА'!AW53*$BX$4,0)&gt;0,ROUND('ПЛАН НАВЧАЛЬНОГО ПРОЦЕСУ ДЕННА'!AW53*$BX$4,0)*2,2),0)</f>
        <v>0</v>
      </c>
      <c r="AX53" s="70">
        <f>'ПЛАН НАВЧАЛЬНОГО ПРОЦЕСУ ДЕННА'!AX53</f>
        <v>0</v>
      </c>
      <c r="AY53" s="375">
        <f>IF('ПЛАН НАВЧАЛЬНОГО ПРОЦЕСУ ДЕННА'!AY53&gt;0,IF(ROUND('ПЛАН НАВЧАЛЬНОГО ПРОЦЕСУ ДЕННА'!AY53*$BX$4,0)&gt;0,ROUND('ПЛАН НАВЧАЛЬНОГО ПРОЦЕСУ ДЕННА'!AY53*$BX$4,0)*2,2),0)</f>
        <v>0</v>
      </c>
      <c r="AZ53" s="375">
        <f>IF('ПЛАН НАВЧАЛЬНОГО ПРОЦЕСУ ДЕННА'!AZ53&gt;0,IF(ROUND('ПЛАН НАВЧАЛЬНОГО ПРОЦЕСУ ДЕННА'!AZ53*$BX$4,0)&gt;0,ROUND('ПЛАН НАВЧАЛЬНОГО ПРОЦЕСУ ДЕННА'!AZ53*$BX$4,0)*2,2),0)</f>
        <v>0</v>
      </c>
      <c r="BA53" s="375">
        <f>IF('ПЛАН НАВЧАЛЬНОГО ПРОЦЕСУ ДЕННА'!BA53&gt;0,IF(ROUND('ПЛАН НАВЧАЛЬНОГО ПРОЦЕСУ ДЕННА'!BA53*$BX$4,0)&gt;0,ROUND('ПЛАН НАВЧАЛЬНОГО ПРОЦЕСУ ДЕННА'!BA53*$BX$4,0)*2,2),0)</f>
        <v>0</v>
      </c>
      <c r="BB53" s="70">
        <f>'ПЛАН НАВЧАЛЬНОГО ПРОЦЕСУ ДЕННА'!BB53</f>
        <v>0</v>
      </c>
      <c r="BC53" s="375">
        <f>IF('ПЛАН НАВЧАЛЬНОГО ПРОЦЕСУ ДЕННА'!BC53&gt;0,IF(ROUND('ПЛАН НАВЧАЛЬНОГО ПРОЦЕСУ ДЕННА'!BC53*$BX$4,0)&gt;0,ROUND('ПЛАН НАВЧАЛЬНОГО ПРОЦЕСУ ДЕННА'!BC53*$BX$4,0)*2,2),0)</f>
        <v>0</v>
      </c>
      <c r="BD53" s="375">
        <f>IF('ПЛАН НАВЧАЛЬНОГО ПРОЦЕСУ ДЕННА'!BD53&gt;0,IF(ROUND('ПЛАН НАВЧАЛЬНОГО ПРОЦЕСУ ДЕННА'!BD53*$BX$4,0)&gt;0,ROUND('ПЛАН НАВЧАЛЬНОГО ПРОЦЕСУ ДЕННА'!BD53*$BX$4,0)*2,2),0)</f>
        <v>0</v>
      </c>
      <c r="BE53" s="375">
        <f>IF('ПЛАН НАВЧАЛЬНОГО ПРОЦЕСУ ДЕННА'!BE53&gt;0,IF(ROUND('ПЛАН НАВЧАЛЬНОГО ПРОЦЕСУ ДЕННА'!BE53*$BX$4,0)&gt;0,ROUND('ПЛАН НАВЧАЛЬНОГО ПРОЦЕСУ ДЕННА'!BE53*$BX$4,0)*2,2),0)</f>
        <v>0</v>
      </c>
      <c r="BF53" s="70">
        <f>'ПЛАН НАВЧАЛЬНОГО ПРОЦЕСУ ДЕННА'!BF53</f>
        <v>0</v>
      </c>
      <c r="BG53" s="375">
        <f>IF('ПЛАН НАВЧАЛЬНОГО ПРОЦЕСУ ДЕННА'!BG53&gt;0,IF(ROUND('ПЛАН НАВЧАЛЬНОГО ПРОЦЕСУ ДЕННА'!BG53*$BX$4,0)&gt;0,ROUND('ПЛАН НАВЧАЛЬНОГО ПРОЦЕСУ ДЕННА'!BG53*$BX$4,0)*2,2),0)</f>
        <v>0</v>
      </c>
      <c r="BH53" s="375">
        <f>IF('ПЛАН НАВЧАЛЬНОГО ПРОЦЕСУ ДЕННА'!BH53&gt;0,IF(ROUND('ПЛАН НАВЧАЛЬНОГО ПРОЦЕСУ ДЕННА'!BH53*$BX$4,0)&gt;0,ROUND('ПЛАН НАВЧАЛЬНОГО ПРОЦЕСУ ДЕННА'!BH53*$BX$4,0)*2,2),0)</f>
        <v>0</v>
      </c>
      <c r="BI53" s="375">
        <f>IF('ПЛАН НАВЧАЛЬНОГО ПРОЦЕСУ ДЕННА'!BI53&gt;0,IF(ROUND('ПЛАН НАВЧАЛЬНОГО ПРОЦЕСУ ДЕННА'!BI53*$BX$4,0)&gt;0,ROUND('ПЛАН НАВЧАЛЬНОГО ПРОЦЕСУ ДЕННА'!BI53*$BX$4,0)*2,2),0)</f>
        <v>0</v>
      </c>
      <c r="BJ53" s="70">
        <f>'ПЛАН НАВЧАЛЬНОГО ПРОЦЕСУ ДЕННА'!BJ53</f>
        <v>0</v>
      </c>
      <c r="BK53" s="63">
        <f t="shared" si="1"/>
        <v>0</v>
      </c>
      <c r="BL53" s="127" t="str">
        <f t="shared" si="2"/>
        <v/>
      </c>
      <c r="BM53" s="14">
        <f t="shared" si="29"/>
        <v>0</v>
      </c>
      <c r="BN53" s="14">
        <f t="shared" si="29"/>
        <v>0</v>
      </c>
      <c r="BO53" s="14">
        <f t="shared" si="29"/>
        <v>0</v>
      </c>
      <c r="BP53" s="14">
        <f t="shared" si="29"/>
        <v>0</v>
      </c>
      <c r="BQ53" s="14">
        <f t="shared" si="29"/>
        <v>0</v>
      </c>
      <c r="BR53" s="14">
        <f t="shared" si="29"/>
        <v>0</v>
      </c>
      <c r="BS53" s="14">
        <f t="shared" si="29"/>
        <v>0</v>
      </c>
      <c r="BT53" s="14">
        <f t="shared" si="29"/>
        <v>0</v>
      </c>
      <c r="BU53" s="92">
        <f t="shared" si="42"/>
        <v>0</v>
      </c>
      <c r="BX53" s="14">
        <f t="shared" si="30"/>
        <v>0</v>
      </c>
      <c r="BY53" s="14">
        <f t="shared" si="31"/>
        <v>0</v>
      </c>
      <c r="BZ53" s="14">
        <f t="shared" si="32"/>
        <v>0</v>
      </c>
      <c r="CA53" s="14">
        <f t="shared" si="33"/>
        <v>0</v>
      </c>
      <c r="CB53" s="14">
        <f t="shared" si="34"/>
        <v>0</v>
      </c>
      <c r="CC53" s="14">
        <f t="shared" si="35"/>
        <v>0</v>
      </c>
      <c r="CD53" s="14">
        <f t="shared" si="36"/>
        <v>0</v>
      </c>
      <c r="CE53" s="14">
        <f t="shared" si="37"/>
        <v>0</v>
      </c>
      <c r="CF53" s="213">
        <f t="shared" si="43"/>
        <v>0</v>
      </c>
      <c r="CG53" s="313">
        <f t="shared" si="17"/>
        <v>0</v>
      </c>
      <c r="CI53" s="314">
        <f t="shared" si="18"/>
        <v>0</v>
      </c>
      <c r="CJ53" s="314">
        <f t="shared" si="19"/>
        <v>0</v>
      </c>
      <c r="CK53" s="314">
        <f t="shared" si="20"/>
        <v>0</v>
      </c>
      <c r="CL53" s="314">
        <f t="shared" si="21"/>
        <v>0</v>
      </c>
      <c r="CM53" s="314">
        <f t="shared" si="22"/>
        <v>0</v>
      </c>
      <c r="CN53" s="314">
        <f t="shared" si="23"/>
        <v>0</v>
      </c>
      <c r="CO53" s="314">
        <f t="shared" si="24"/>
        <v>0</v>
      </c>
      <c r="CP53" s="314">
        <f t="shared" si="25"/>
        <v>0</v>
      </c>
      <c r="CQ53" s="315">
        <f t="shared" si="44"/>
        <v>0</v>
      </c>
      <c r="CR53" s="314">
        <f t="shared" si="4"/>
        <v>0</v>
      </c>
      <c r="CS53" s="314">
        <f t="shared" si="5"/>
        <v>0</v>
      </c>
      <c r="CT53" s="316">
        <f t="shared" si="6"/>
        <v>0</v>
      </c>
      <c r="CU53" s="314">
        <f t="shared" si="7"/>
        <v>0</v>
      </c>
      <c r="CV53" s="314">
        <f t="shared" si="8"/>
        <v>0</v>
      </c>
      <c r="CW53" s="314">
        <f t="shared" si="9"/>
        <v>0</v>
      </c>
      <c r="CX53" s="314">
        <f t="shared" si="10"/>
        <v>0</v>
      </c>
      <c r="CY53" s="314">
        <f t="shared" si="11"/>
        <v>0</v>
      </c>
      <c r="CZ53" s="317">
        <f t="shared" si="45"/>
        <v>0</v>
      </c>
      <c r="DD53" s="318">
        <f>SUM($AE53:$AG53)+SUM($AI53:$AK53)+SUM($AM53:AO53)+SUM($AQ53:AS53)+SUM($AU53:AW53)+SUM($AY53:BA53)+SUM($BC53:BE53)+SUM($BG53:BI53)</f>
        <v>0</v>
      </c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X53" s="318">
        <f t="shared" si="47"/>
        <v>0</v>
      </c>
      <c r="DY53" s="318">
        <f t="shared" si="47"/>
        <v>0</v>
      </c>
      <c r="DZ53" s="318">
        <f t="shared" si="47"/>
        <v>0</v>
      </c>
      <c r="EA53" s="318">
        <f t="shared" si="47"/>
        <v>0</v>
      </c>
      <c r="EB53" s="318">
        <f t="shared" si="47"/>
        <v>0</v>
      </c>
      <c r="EC53" s="318">
        <f t="shared" si="47"/>
        <v>0</v>
      </c>
      <c r="ED53" s="318">
        <f t="shared" si="47"/>
        <v>0</v>
      </c>
      <c r="EE53" s="318">
        <f t="shared" si="46"/>
        <v>0</v>
      </c>
    </row>
    <row r="54" spans="1:135" s="19" customFormat="1" hidden="1" x14ac:dyDescent="0.25">
      <c r="A54" s="22" t="str">
        <f>'ПЛАН НАВЧАЛЬНОГО ПРОЦЕСУ ДЕННА'!A54</f>
        <v>1.1.35</v>
      </c>
      <c r="B54" s="415">
        <f>'ПЛАН НАВЧАЛЬНОГО ПРОЦЕСУ ДЕННА'!B54</f>
        <v>0</v>
      </c>
      <c r="C54" s="416">
        <f>'ПЛАН НАВЧАЛЬНОГО ПРОЦЕСУ ДЕННА'!C54</f>
        <v>0</v>
      </c>
      <c r="D54" s="308">
        <f>'ПЛАН НАВЧАЛЬНОГО ПРОЦЕСУ ДЕННА'!D54</f>
        <v>0</v>
      </c>
      <c r="E54" s="309">
        <f>'ПЛАН НАВЧАЛЬНОГО ПРОЦЕСУ ДЕННА'!E54</f>
        <v>0</v>
      </c>
      <c r="F54" s="309">
        <f>'ПЛАН НАВЧАЛЬНОГО ПРОЦЕСУ ДЕННА'!F54</f>
        <v>0</v>
      </c>
      <c r="G54" s="310">
        <f>'ПЛАН НАВЧАЛЬНОГО ПРОЦЕСУ ДЕННА'!G54</f>
        <v>0</v>
      </c>
      <c r="H54" s="308">
        <f>'ПЛАН НАВЧАЛЬНОГО ПРОЦЕСУ ДЕННА'!H54</f>
        <v>0</v>
      </c>
      <c r="I54" s="309">
        <f>'ПЛАН НАВЧАЛЬНОГО ПРОЦЕСУ ДЕННА'!I54</f>
        <v>0</v>
      </c>
      <c r="J54" s="309">
        <f>'ПЛАН НАВЧАЛЬНОГО ПРОЦЕСУ ДЕННА'!J54</f>
        <v>0</v>
      </c>
      <c r="K54" s="309">
        <f>'ПЛАН НАВЧАЛЬНОГО ПРОЦЕСУ ДЕННА'!K54</f>
        <v>0</v>
      </c>
      <c r="L54" s="309">
        <f>'ПЛАН НАВЧАЛЬНОГО ПРОЦЕСУ ДЕННА'!L54</f>
        <v>0</v>
      </c>
      <c r="M54" s="309">
        <f>'ПЛАН НАВЧАЛЬНОГО ПРОЦЕСУ ДЕННА'!M54</f>
        <v>0</v>
      </c>
      <c r="N54" s="309">
        <f>'ПЛАН НАВЧАЛЬНОГО ПРОЦЕСУ ДЕННА'!N54</f>
        <v>0</v>
      </c>
      <c r="O54" s="309">
        <f>'ПЛАН НАВЧАЛЬНОГО ПРОЦЕСУ ДЕННА'!O54</f>
        <v>0</v>
      </c>
      <c r="P54" s="274">
        <f>'ПЛАН НАВЧАЛЬНОГО ПРОЦЕСУ ДЕННА'!P54</f>
        <v>0</v>
      </c>
      <c r="Q54" s="274">
        <f>'ПЛАН НАВЧАЛЬНОГО ПРОЦЕСУ ДЕННА'!Q54</f>
        <v>0</v>
      </c>
      <c r="R54" s="419">
        <f>'ПЛАН НАВЧАЛЬНОГО ПРОЦЕСУ ДЕННА'!R54</f>
        <v>0</v>
      </c>
      <c r="S54" s="488">
        <f>'ПЛАН НАВЧАЛЬНОГО ПРОЦЕСУ ДЕННА'!S54</f>
        <v>0</v>
      </c>
      <c r="T54" s="488">
        <f>'ПЛАН НАВЧАЛЬНОГО ПРОЦЕСУ ДЕННА'!T54</f>
        <v>0</v>
      </c>
      <c r="U54" s="488">
        <f>'ПЛАН НАВЧАЛЬНОГО ПРОЦЕСУ ДЕННА'!U54</f>
        <v>0</v>
      </c>
      <c r="V54" s="488">
        <f>'ПЛАН НАВЧАЛЬНОГО ПРОЦЕСУ ДЕННА'!V54</f>
        <v>0</v>
      </c>
      <c r="W54" s="488">
        <f>'ПЛАН НАВЧАЛЬНОГО ПРОЦЕСУ ДЕННА'!W54</f>
        <v>0</v>
      </c>
      <c r="X54" s="488">
        <f>'ПЛАН НАВЧАЛЬНОГО ПРОЦЕСУ ДЕННА'!X54</f>
        <v>0</v>
      </c>
      <c r="Y54" s="311">
        <f>'ПЛАН НАВЧАЛЬНОГО ПРОЦЕСУ ДЕННА'!Y54</f>
        <v>0</v>
      </c>
      <c r="Z54" s="147">
        <f t="shared" si="0"/>
        <v>0</v>
      </c>
      <c r="AA54" s="9">
        <f t="shared" si="41"/>
        <v>0</v>
      </c>
      <c r="AB54" s="9">
        <f t="shared" si="41"/>
        <v>0</v>
      </c>
      <c r="AC54" s="9">
        <f t="shared" si="41"/>
        <v>0</v>
      </c>
      <c r="AD54" s="9">
        <f t="shared" si="14"/>
        <v>0</v>
      </c>
      <c r="AE54" s="375">
        <f>IF('ПЛАН НАВЧАЛЬНОГО ПРОЦЕСУ ДЕННА'!AE54&gt;0,IF(ROUND('ПЛАН НАВЧАЛЬНОГО ПРОЦЕСУ ДЕННА'!AE54*$BX$4,0)&gt;0,ROUND('ПЛАН НАВЧАЛЬНОГО ПРОЦЕСУ ДЕННА'!AE54*$BX$4,0)*2,2),0)</f>
        <v>0</v>
      </c>
      <c r="AF54" s="375">
        <f>IF('ПЛАН НАВЧАЛЬНОГО ПРОЦЕСУ ДЕННА'!AF54&gt;0,IF(ROUND('ПЛАН НАВЧАЛЬНОГО ПРОЦЕСУ ДЕННА'!AF54*$BX$4,0)&gt;0,ROUND('ПЛАН НАВЧАЛЬНОГО ПРОЦЕСУ ДЕННА'!AF54*$BX$4,0)*2,2),0)</f>
        <v>0</v>
      </c>
      <c r="AG54" s="375">
        <f>IF('ПЛАН НАВЧАЛЬНОГО ПРОЦЕСУ ДЕННА'!AG54&gt;0,IF(ROUND('ПЛАН НАВЧАЛЬНОГО ПРОЦЕСУ ДЕННА'!AG54*$BX$4,0)&gt;0,ROUND('ПЛАН НАВЧАЛЬНОГО ПРОЦЕСУ ДЕННА'!AG54*$BX$4,0)*2,2),0)</f>
        <v>0</v>
      </c>
      <c r="AH54" s="70">
        <f>'ПЛАН НАВЧАЛЬНОГО ПРОЦЕСУ ДЕННА'!AH54</f>
        <v>0</v>
      </c>
      <c r="AI54" s="375">
        <f>IF('ПЛАН НАВЧАЛЬНОГО ПРОЦЕСУ ДЕННА'!AI54&gt;0,IF(ROUND('ПЛАН НАВЧАЛЬНОГО ПРОЦЕСУ ДЕННА'!AI54*$BX$4,0)&gt;0,ROUND('ПЛАН НАВЧАЛЬНОГО ПРОЦЕСУ ДЕННА'!AI54*$BX$4,0)*2,2),0)</f>
        <v>0</v>
      </c>
      <c r="AJ54" s="375">
        <f>IF('ПЛАН НАВЧАЛЬНОГО ПРОЦЕСУ ДЕННА'!AJ54&gt;0,IF(ROUND('ПЛАН НАВЧАЛЬНОГО ПРОЦЕСУ ДЕННА'!AJ54*$BX$4,0)&gt;0,ROUND('ПЛАН НАВЧАЛЬНОГО ПРОЦЕСУ ДЕННА'!AJ54*$BX$4,0)*2,2),0)</f>
        <v>0</v>
      </c>
      <c r="AK54" s="375">
        <f>IF('ПЛАН НАВЧАЛЬНОГО ПРОЦЕСУ ДЕННА'!AK54&gt;0,IF(ROUND('ПЛАН НАВЧАЛЬНОГО ПРОЦЕСУ ДЕННА'!AK54*$BX$4,0)&gt;0,ROUND('ПЛАН НАВЧАЛЬНОГО ПРОЦЕСУ ДЕННА'!AK54*$BX$4,0)*2,2),0)</f>
        <v>0</v>
      </c>
      <c r="AL54" s="70">
        <f>'ПЛАН НАВЧАЛЬНОГО ПРОЦЕСУ ДЕННА'!AL54</f>
        <v>0</v>
      </c>
      <c r="AM54" s="375">
        <f>IF('ПЛАН НАВЧАЛЬНОГО ПРОЦЕСУ ДЕННА'!AM54&gt;0,IF(ROUND('ПЛАН НАВЧАЛЬНОГО ПРОЦЕСУ ДЕННА'!AM54*$BX$4,0)&gt;0,ROUND('ПЛАН НАВЧАЛЬНОГО ПРОЦЕСУ ДЕННА'!AM54*$BX$4,0)*2,2),0)</f>
        <v>0</v>
      </c>
      <c r="AN54" s="375">
        <f>IF('ПЛАН НАВЧАЛЬНОГО ПРОЦЕСУ ДЕННА'!AN54&gt;0,IF(ROUND('ПЛАН НАВЧАЛЬНОГО ПРОЦЕСУ ДЕННА'!AN54*$BX$4,0)&gt;0,ROUND('ПЛАН НАВЧАЛЬНОГО ПРОЦЕСУ ДЕННА'!AN54*$BX$4,0)*2,2),0)</f>
        <v>0</v>
      </c>
      <c r="AO54" s="375">
        <f>IF('ПЛАН НАВЧАЛЬНОГО ПРОЦЕСУ ДЕННА'!AO54&gt;0,IF(ROUND('ПЛАН НАВЧАЛЬНОГО ПРОЦЕСУ ДЕННА'!AO54*$BX$4,0)&gt;0,ROUND('ПЛАН НАВЧАЛЬНОГО ПРОЦЕСУ ДЕННА'!AO54*$BX$4,0)*2,2),0)</f>
        <v>0</v>
      </c>
      <c r="AP54" s="70">
        <f>'ПЛАН НАВЧАЛЬНОГО ПРОЦЕСУ ДЕННА'!AP54</f>
        <v>0</v>
      </c>
      <c r="AQ54" s="375">
        <f>IF('ПЛАН НАВЧАЛЬНОГО ПРОЦЕСУ ДЕННА'!AQ54&gt;0,IF(ROUND('ПЛАН НАВЧАЛЬНОГО ПРОЦЕСУ ДЕННА'!AQ54*$BX$4,0)&gt;0,ROUND('ПЛАН НАВЧАЛЬНОГО ПРОЦЕСУ ДЕННА'!AQ54*$BX$4,0)*2,2),0)</f>
        <v>0</v>
      </c>
      <c r="AR54" s="375">
        <f>IF('ПЛАН НАВЧАЛЬНОГО ПРОЦЕСУ ДЕННА'!AR54&gt;0,IF(ROUND('ПЛАН НАВЧАЛЬНОГО ПРОЦЕСУ ДЕННА'!AR54*$BX$4,0)&gt;0,ROUND('ПЛАН НАВЧАЛЬНОГО ПРОЦЕСУ ДЕННА'!AR54*$BX$4,0)*2,2),0)</f>
        <v>0</v>
      </c>
      <c r="AS54" s="375">
        <f>IF('ПЛАН НАВЧАЛЬНОГО ПРОЦЕСУ ДЕННА'!AS54&gt;0,IF(ROUND('ПЛАН НАВЧАЛЬНОГО ПРОЦЕСУ ДЕННА'!AS54*$BX$4,0)&gt;0,ROUND('ПЛАН НАВЧАЛЬНОГО ПРОЦЕСУ ДЕННА'!AS54*$BX$4,0)*2,2),0)</f>
        <v>0</v>
      </c>
      <c r="AT54" s="70">
        <f>'ПЛАН НАВЧАЛЬНОГО ПРОЦЕСУ ДЕННА'!AT54</f>
        <v>0</v>
      </c>
      <c r="AU54" s="375">
        <f>IF('ПЛАН НАВЧАЛЬНОГО ПРОЦЕСУ ДЕННА'!AU54&gt;0,IF(ROUND('ПЛАН НАВЧАЛЬНОГО ПРОЦЕСУ ДЕННА'!AU54*$BX$4,0)&gt;0,ROUND('ПЛАН НАВЧАЛЬНОГО ПРОЦЕСУ ДЕННА'!AU54*$BX$4,0)*2,2),0)</f>
        <v>0</v>
      </c>
      <c r="AV54" s="375">
        <f>IF('ПЛАН НАВЧАЛЬНОГО ПРОЦЕСУ ДЕННА'!AV54&gt;0,IF(ROUND('ПЛАН НАВЧАЛЬНОГО ПРОЦЕСУ ДЕННА'!AV54*$BX$4,0)&gt;0,ROUND('ПЛАН НАВЧАЛЬНОГО ПРОЦЕСУ ДЕННА'!AV54*$BX$4,0)*2,2),0)</f>
        <v>0</v>
      </c>
      <c r="AW54" s="375">
        <f>IF('ПЛАН НАВЧАЛЬНОГО ПРОЦЕСУ ДЕННА'!AW54&gt;0,IF(ROUND('ПЛАН НАВЧАЛЬНОГО ПРОЦЕСУ ДЕННА'!AW54*$BX$4,0)&gt;0,ROUND('ПЛАН НАВЧАЛЬНОГО ПРОЦЕСУ ДЕННА'!AW54*$BX$4,0)*2,2),0)</f>
        <v>0</v>
      </c>
      <c r="AX54" s="70">
        <f>'ПЛАН НАВЧАЛЬНОГО ПРОЦЕСУ ДЕННА'!AX54</f>
        <v>0</v>
      </c>
      <c r="AY54" s="375">
        <f>IF('ПЛАН НАВЧАЛЬНОГО ПРОЦЕСУ ДЕННА'!AY54&gt;0,IF(ROUND('ПЛАН НАВЧАЛЬНОГО ПРОЦЕСУ ДЕННА'!AY54*$BX$4,0)&gt;0,ROUND('ПЛАН НАВЧАЛЬНОГО ПРОЦЕСУ ДЕННА'!AY54*$BX$4,0)*2,2),0)</f>
        <v>0</v>
      </c>
      <c r="AZ54" s="375">
        <f>IF('ПЛАН НАВЧАЛЬНОГО ПРОЦЕСУ ДЕННА'!AZ54&gt;0,IF(ROUND('ПЛАН НАВЧАЛЬНОГО ПРОЦЕСУ ДЕННА'!AZ54*$BX$4,0)&gt;0,ROUND('ПЛАН НАВЧАЛЬНОГО ПРОЦЕСУ ДЕННА'!AZ54*$BX$4,0)*2,2),0)</f>
        <v>0</v>
      </c>
      <c r="BA54" s="375">
        <f>IF('ПЛАН НАВЧАЛЬНОГО ПРОЦЕСУ ДЕННА'!BA54&gt;0,IF(ROUND('ПЛАН НАВЧАЛЬНОГО ПРОЦЕСУ ДЕННА'!BA54*$BX$4,0)&gt;0,ROUND('ПЛАН НАВЧАЛЬНОГО ПРОЦЕСУ ДЕННА'!BA54*$BX$4,0)*2,2),0)</f>
        <v>0</v>
      </c>
      <c r="BB54" s="70">
        <f>'ПЛАН НАВЧАЛЬНОГО ПРОЦЕСУ ДЕННА'!BB54</f>
        <v>0</v>
      </c>
      <c r="BC54" s="375">
        <f>IF('ПЛАН НАВЧАЛЬНОГО ПРОЦЕСУ ДЕННА'!BC54&gt;0,IF(ROUND('ПЛАН НАВЧАЛЬНОГО ПРОЦЕСУ ДЕННА'!BC54*$BX$4,0)&gt;0,ROUND('ПЛАН НАВЧАЛЬНОГО ПРОЦЕСУ ДЕННА'!BC54*$BX$4,0)*2,2),0)</f>
        <v>0</v>
      </c>
      <c r="BD54" s="375">
        <f>IF('ПЛАН НАВЧАЛЬНОГО ПРОЦЕСУ ДЕННА'!BD54&gt;0,IF(ROUND('ПЛАН НАВЧАЛЬНОГО ПРОЦЕСУ ДЕННА'!BD54*$BX$4,0)&gt;0,ROUND('ПЛАН НАВЧАЛЬНОГО ПРОЦЕСУ ДЕННА'!BD54*$BX$4,0)*2,2),0)</f>
        <v>0</v>
      </c>
      <c r="BE54" s="375">
        <f>IF('ПЛАН НАВЧАЛЬНОГО ПРОЦЕСУ ДЕННА'!BE54&gt;0,IF(ROUND('ПЛАН НАВЧАЛЬНОГО ПРОЦЕСУ ДЕННА'!BE54*$BX$4,0)&gt;0,ROUND('ПЛАН НАВЧАЛЬНОГО ПРОЦЕСУ ДЕННА'!BE54*$BX$4,0)*2,2),0)</f>
        <v>0</v>
      </c>
      <c r="BF54" s="70">
        <f>'ПЛАН НАВЧАЛЬНОГО ПРОЦЕСУ ДЕННА'!BF54</f>
        <v>0</v>
      </c>
      <c r="BG54" s="375">
        <f>IF('ПЛАН НАВЧАЛЬНОГО ПРОЦЕСУ ДЕННА'!BG54&gt;0,IF(ROUND('ПЛАН НАВЧАЛЬНОГО ПРОЦЕСУ ДЕННА'!BG54*$BX$4,0)&gt;0,ROUND('ПЛАН НАВЧАЛЬНОГО ПРОЦЕСУ ДЕННА'!BG54*$BX$4,0)*2,2),0)</f>
        <v>0</v>
      </c>
      <c r="BH54" s="375">
        <f>IF('ПЛАН НАВЧАЛЬНОГО ПРОЦЕСУ ДЕННА'!BH54&gt;0,IF(ROUND('ПЛАН НАВЧАЛЬНОГО ПРОЦЕСУ ДЕННА'!BH54*$BX$4,0)&gt;0,ROUND('ПЛАН НАВЧАЛЬНОГО ПРОЦЕСУ ДЕННА'!BH54*$BX$4,0)*2,2),0)</f>
        <v>0</v>
      </c>
      <c r="BI54" s="375">
        <f>IF('ПЛАН НАВЧАЛЬНОГО ПРОЦЕСУ ДЕННА'!BI54&gt;0,IF(ROUND('ПЛАН НАВЧАЛЬНОГО ПРОЦЕСУ ДЕННА'!BI54*$BX$4,0)&gt;0,ROUND('ПЛАН НАВЧАЛЬНОГО ПРОЦЕСУ ДЕННА'!BI54*$BX$4,0)*2,2),0)</f>
        <v>0</v>
      </c>
      <c r="BJ54" s="70">
        <f>'ПЛАН НАВЧАЛЬНОГО ПРОЦЕСУ ДЕННА'!BJ54</f>
        <v>0</v>
      </c>
      <c r="BK54" s="63">
        <f t="shared" si="1"/>
        <v>0</v>
      </c>
      <c r="BL54" s="127" t="str">
        <f t="shared" si="2"/>
        <v/>
      </c>
      <c r="BM54" s="14">
        <f t="shared" si="29"/>
        <v>0</v>
      </c>
      <c r="BN54" s="14">
        <f t="shared" si="29"/>
        <v>0</v>
      </c>
      <c r="BO54" s="14">
        <f t="shared" si="29"/>
        <v>0</v>
      </c>
      <c r="BP54" s="14">
        <f t="shared" si="29"/>
        <v>0</v>
      </c>
      <c r="BQ54" s="14">
        <f t="shared" si="29"/>
        <v>0</v>
      </c>
      <c r="BR54" s="14">
        <f t="shared" si="29"/>
        <v>0</v>
      </c>
      <c r="BS54" s="14">
        <f t="shared" si="29"/>
        <v>0</v>
      </c>
      <c r="BT54" s="14">
        <f t="shared" si="29"/>
        <v>0</v>
      </c>
      <c r="BU54" s="92">
        <f t="shared" si="42"/>
        <v>0</v>
      </c>
      <c r="BX54" s="14">
        <f t="shared" si="30"/>
        <v>0</v>
      </c>
      <c r="BY54" s="14">
        <f t="shared" si="31"/>
        <v>0</v>
      </c>
      <c r="BZ54" s="14">
        <f t="shared" si="32"/>
        <v>0</v>
      </c>
      <c r="CA54" s="14">
        <f t="shared" si="33"/>
        <v>0</v>
      </c>
      <c r="CB54" s="14">
        <f t="shared" si="34"/>
        <v>0</v>
      </c>
      <c r="CC54" s="14">
        <f t="shared" si="35"/>
        <v>0</v>
      </c>
      <c r="CD54" s="14">
        <f t="shared" si="36"/>
        <v>0</v>
      </c>
      <c r="CE54" s="14">
        <f t="shared" si="37"/>
        <v>0</v>
      </c>
      <c r="CF54" s="213">
        <f t="shared" si="43"/>
        <v>0</v>
      </c>
      <c r="CG54" s="313">
        <f t="shared" si="17"/>
        <v>0</v>
      </c>
      <c r="CI54" s="314">
        <f t="shared" si="18"/>
        <v>0</v>
      </c>
      <c r="CJ54" s="314">
        <f t="shared" si="19"/>
        <v>0</v>
      </c>
      <c r="CK54" s="314">
        <f t="shared" si="20"/>
        <v>0</v>
      </c>
      <c r="CL54" s="314">
        <f t="shared" si="21"/>
        <v>0</v>
      </c>
      <c r="CM54" s="314">
        <f t="shared" si="22"/>
        <v>0</v>
      </c>
      <c r="CN54" s="314">
        <f t="shared" si="23"/>
        <v>0</v>
      </c>
      <c r="CO54" s="314">
        <f t="shared" si="24"/>
        <v>0</v>
      </c>
      <c r="CP54" s="314">
        <f t="shared" si="25"/>
        <v>0</v>
      </c>
      <c r="CQ54" s="315">
        <f t="shared" si="44"/>
        <v>0</v>
      </c>
      <c r="CR54" s="314">
        <f t="shared" si="4"/>
        <v>0</v>
      </c>
      <c r="CS54" s="314">
        <f t="shared" si="5"/>
        <v>0</v>
      </c>
      <c r="CT54" s="316">
        <f t="shared" si="6"/>
        <v>0</v>
      </c>
      <c r="CU54" s="314">
        <f t="shared" si="7"/>
        <v>0</v>
      </c>
      <c r="CV54" s="314">
        <f t="shared" si="8"/>
        <v>0</v>
      </c>
      <c r="CW54" s="314">
        <f t="shared" si="9"/>
        <v>0</v>
      </c>
      <c r="CX54" s="314">
        <f t="shared" si="10"/>
        <v>0</v>
      </c>
      <c r="CY54" s="314">
        <f t="shared" si="11"/>
        <v>0</v>
      </c>
      <c r="CZ54" s="317">
        <f t="shared" si="45"/>
        <v>0</v>
      </c>
      <c r="DD54" s="318">
        <f>SUM($AE54:$AG54)+SUM($AI54:$AK54)+SUM($AM54:AO54)+SUM($AQ54:AS54)+SUM($AU54:AW54)+SUM($AY54:BA54)+SUM($BC54:BE54)+SUM($BG54:BI54)</f>
        <v>0</v>
      </c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X54" s="318">
        <f t="shared" si="47"/>
        <v>0</v>
      </c>
      <c r="DY54" s="318">
        <f t="shared" si="47"/>
        <v>0</v>
      </c>
      <c r="DZ54" s="318">
        <f t="shared" si="47"/>
        <v>0</v>
      </c>
      <c r="EA54" s="318">
        <f t="shared" si="47"/>
        <v>0</v>
      </c>
      <c r="EB54" s="318">
        <f t="shared" si="47"/>
        <v>0</v>
      </c>
      <c r="EC54" s="318">
        <f t="shared" si="47"/>
        <v>0</v>
      </c>
      <c r="ED54" s="318">
        <f t="shared" si="47"/>
        <v>0</v>
      </c>
      <c r="EE54" s="318">
        <f t="shared" si="46"/>
        <v>0</v>
      </c>
    </row>
    <row r="55" spans="1:135" s="19" customFormat="1" hidden="1" x14ac:dyDescent="0.25">
      <c r="A55" s="22" t="str">
        <f>'ПЛАН НАВЧАЛЬНОГО ПРОЦЕСУ ДЕННА'!A55</f>
        <v>1.1.35</v>
      </c>
      <c r="B55" s="415">
        <f>'ПЛАН НАВЧАЛЬНОГО ПРОЦЕСУ ДЕННА'!B55</f>
        <v>0</v>
      </c>
      <c r="C55" s="416">
        <f>'ПЛАН НАВЧАЛЬНОГО ПРОЦЕСУ ДЕННА'!C55</f>
        <v>0</v>
      </c>
      <c r="D55" s="308">
        <f>'ПЛАН НАВЧАЛЬНОГО ПРОЦЕСУ ДЕННА'!D55</f>
        <v>0</v>
      </c>
      <c r="E55" s="309">
        <f>'ПЛАН НАВЧАЛЬНОГО ПРОЦЕСУ ДЕННА'!E55</f>
        <v>0</v>
      </c>
      <c r="F55" s="309">
        <f>'ПЛАН НАВЧАЛЬНОГО ПРОЦЕСУ ДЕННА'!F55</f>
        <v>0</v>
      </c>
      <c r="G55" s="310">
        <f>'ПЛАН НАВЧАЛЬНОГО ПРОЦЕСУ ДЕННА'!G55</f>
        <v>0</v>
      </c>
      <c r="H55" s="308">
        <f>'ПЛАН НАВЧАЛЬНОГО ПРОЦЕСУ ДЕННА'!H55</f>
        <v>0</v>
      </c>
      <c r="I55" s="309">
        <f>'ПЛАН НАВЧАЛЬНОГО ПРОЦЕСУ ДЕННА'!I55</f>
        <v>0</v>
      </c>
      <c r="J55" s="309">
        <f>'ПЛАН НАВЧАЛЬНОГО ПРОЦЕСУ ДЕННА'!J55</f>
        <v>0</v>
      </c>
      <c r="K55" s="309">
        <f>'ПЛАН НАВЧАЛЬНОГО ПРОЦЕСУ ДЕННА'!K55</f>
        <v>0</v>
      </c>
      <c r="L55" s="309">
        <f>'ПЛАН НАВЧАЛЬНОГО ПРОЦЕСУ ДЕННА'!L55</f>
        <v>0</v>
      </c>
      <c r="M55" s="309">
        <f>'ПЛАН НАВЧАЛЬНОГО ПРОЦЕСУ ДЕННА'!M55</f>
        <v>0</v>
      </c>
      <c r="N55" s="309">
        <f>'ПЛАН НАВЧАЛЬНОГО ПРОЦЕСУ ДЕННА'!N55</f>
        <v>0</v>
      </c>
      <c r="O55" s="309">
        <f>'ПЛАН НАВЧАЛЬНОГО ПРОЦЕСУ ДЕННА'!O55</f>
        <v>0</v>
      </c>
      <c r="P55" s="274">
        <f>'ПЛАН НАВЧАЛЬНОГО ПРОЦЕСУ ДЕННА'!P55</f>
        <v>0</v>
      </c>
      <c r="Q55" s="274">
        <f>'ПЛАН НАВЧАЛЬНОГО ПРОЦЕСУ ДЕННА'!Q55</f>
        <v>0</v>
      </c>
      <c r="R55" s="419">
        <f>'ПЛАН НАВЧАЛЬНОГО ПРОЦЕСУ ДЕННА'!R55</f>
        <v>0</v>
      </c>
      <c r="S55" s="488">
        <f>'ПЛАН НАВЧАЛЬНОГО ПРОЦЕСУ ДЕННА'!S55</f>
        <v>0</v>
      </c>
      <c r="T55" s="488">
        <f>'ПЛАН НАВЧАЛЬНОГО ПРОЦЕСУ ДЕННА'!T55</f>
        <v>0</v>
      </c>
      <c r="U55" s="488">
        <f>'ПЛАН НАВЧАЛЬНОГО ПРОЦЕСУ ДЕННА'!U55</f>
        <v>0</v>
      </c>
      <c r="V55" s="488">
        <f>'ПЛАН НАВЧАЛЬНОГО ПРОЦЕСУ ДЕННА'!V55</f>
        <v>0</v>
      </c>
      <c r="W55" s="488">
        <f>'ПЛАН НАВЧАЛЬНОГО ПРОЦЕСУ ДЕННА'!W55</f>
        <v>0</v>
      </c>
      <c r="X55" s="488">
        <f>'ПЛАН НАВЧАЛЬНОГО ПРОЦЕСУ ДЕННА'!X55</f>
        <v>0</v>
      </c>
      <c r="Y55" s="311">
        <f>'ПЛАН НАВЧАЛЬНОГО ПРОЦЕСУ ДЕННА'!Y55</f>
        <v>0</v>
      </c>
      <c r="Z55" s="147">
        <f t="shared" si="0"/>
        <v>0</v>
      </c>
      <c r="AA55" s="9">
        <f t="shared" ref="AA55:AC64" si="48">AE55*$BM$5+AI55*$BN$5+AM55*$BO$5+AQ55*$BP$5+AU55*$BQ$5+AY55*$BR$5+BC55*$BS$5+BG55*$BT$5</f>
        <v>0</v>
      </c>
      <c r="AB55" s="9">
        <f t="shared" si="48"/>
        <v>0</v>
      </c>
      <c r="AC55" s="9">
        <f t="shared" si="48"/>
        <v>0</v>
      </c>
      <c r="AD55" s="9">
        <f t="shared" si="14"/>
        <v>0</v>
      </c>
      <c r="AE55" s="375">
        <f>IF('ПЛАН НАВЧАЛЬНОГО ПРОЦЕСУ ДЕННА'!AE55&gt;0,IF(ROUND('ПЛАН НАВЧАЛЬНОГО ПРОЦЕСУ ДЕННА'!AE55*$BX$4,0)&gt;0,ROUND('ПЛАН НАВЧАЛЬНОГО ПРОЦЕСУ ДЕННА'!AE55*$BX$4,0)*2,2),0)</f>
        <v>0</v>
      </c>
      <c r="AF55" s="375">
        <f>IF('ПЛАН НАВЧАЛЬНОГО ПРОЦЕСУ ДЕННА'!AF55&gt;0,IF(ROUND('ПЛАН НАВЧАЛЬНОГО ПРОЦЕСУ ДЕННА'!AF55*$BX$4,0)&gt;0,ROUND('ПЛАН НАВЧАЛЬНОГО ПРОЦЕСУ ДЕННА'!AF55*$BX$4,0)*2,2),0)</f>
        <v>0</v>
      </c>
      <c r="AG55" s="375">
        <f>IF('ПЛАН НАВЧАЛЬНОГО ПРОЦЕСУ ДЕННА'!AG55&gt;0,IF(ROUND('ПЛАН НАВЧАЛЬНОГО ПРОЦЕСУ ДЕННА'!AG55*$BX$4,0)&gt;0,ROUND('ПЛАН НАВЧАЛЬНОГО ПРОЦЕСУ ДЕННА'!AG55*$BX$4,0)*2,2),0)</f>
        <v>0</v>
      </c>
      <c r="AH55" s="70">
        <f>'ПЛАН НАВЧАЛЬНОГО ПРОЦЕСУ ДЕННА'!AH55</f>
        <v>0</v>
      </c>
      <c r="AI55" s="375">
        <f>IF('ПЛАН НАВЧАЛЬНОГО ПРОЦЕСУ ДЕННА'!AI55&gt;0,IF(ROUND('ПЛАН НАВЧАЛЬНОГО ПРОЦЕСУ ДЕННА'!AI55*$BX$4,0)&gt;0,ROUND('ПЛАН НАВЧАЛЬНОГО ПРОЦЕСУ ДЕННА'!AI55*$BX$4,0)*2,2),0)</f>
        <v>0</v>
      </c>
      <c r="AJ55" s="375">
        <f>IF('ПЛАН НАВЧАЛЬНОГО ПРОЦЕСУ ДЕННА'!AJ55&gt;0,IF(ROUND('ПЛАН НАВЧАЛЬНОГО ПРОЦЕСУ ДЕННА'!AJ55*$BX$4,0)&gt;0,ROUND('ПЛАН НАВЧАЛЬНОГО ПРОЦЕСУ ДЕННА'!AJ55*$BX$4,0)*2,2),0)</f>
        <v>0</v>
      </c>
      <c r="AK55" s="375">
        <f>IF('ПЛАН НАВЧАЛЬНОГО ПРОЦЕСУ ДЕННА'!AK55&gt;0,IF(ROUND('ПЛАН НАВЧАЛЬНОГО ПРОЦЕСУ ДЕННА'!AK55*$BX$4,0)&gt;0,ROUND('ПЛАН НАВЧАЛЬНОГО ПРОЦЕСУ ДЕННА'!AK55*$BX$4,0)*2,2),0)</f>
        <v>0</v>
      </c>
      <c r="AL55" s="70">
        <f>'ПЛАН НАВЧАЛЬНОГО ПРОЦЕСУ ДЕННА'!AL55</f>
        <v>0</v>
      </c>
      <c r="AM55" s="375">
        <f>IF('ПЛАН НАВЧАЛЬНОГО ПРОЦЕСУ ДЕННА'!AM55&gt;0,IF(ROUND('ПЛАН НАВЧАЛЬНОГО ПРОЦЕСУ ДЕННА'!AM55*$BX$4,0)&gt;0,ROUND('ПЛАН НАВЧАЛЬНОГО ПРОЦЕСУ ДЕННА'!AM55*$BX$4,0)*2,2),0)</f>
        <v>0</v>
      </c>
      <c r="AN55" s="375">
        <f>IF('ПЛАН НАВЧАЛЬНОГО ПРОЦЕСУ ДЕННА'!AN55&gt;0,IF(ROUND('ПЛАН НАВЧАЛЬНОГО ПРОЦЕСУ ДЕННА'!AN55*$BX$4,0)&gt;0,ROUND('ПЛАН НАВЧАЛЬНОГО ПРОЦЕСУ ДЕННА'!AN55*$BX$4,0)*2,2),0)</f>
        <v>0</v>
      </c>
      <c r="AO55" s="375">
        <f>IF('ПЛАН НАВЧАЛЬНОГО ПРОЦЕСУ ДЕННА'!AO55&gt;0,IF(ROUND('ПЛАН НАВЧАЛЬНОГО ПРОЦЕСУ ДЕННА'!AO55*$BX$4,0)&gt;0,ROUND('ПЛАН НАВЧАЛЬНОГО ПРОЦЕСУ ДЕННА'!AO55*$BX$4,0)*2,2),0)</f>
        <v>0</v>
      </c>
      <c r="AP55" s="70">
        <f>'ПЛАН НАВЧАЛЬНОГО ПРОЦЕСУ ДЕННА'!AP55</f>
        <v>0</v>
      </c>
      <c r="AQ55" s="375">
        <f>IF('ПЛАН НАВЧАЛЬНОГО ПРОЦЕСУ ДЕННА'!AQ55&gt;0,IF(ROUND('ПЛАН НАВЧАЛЬНОГО ПРОЦЕСУ ДЕННА'!AQ55*$BX$4,0)&gt;0,ROUND('ПЛАН НАВЧАЛЬНОГО ПРОЦЕСУ ДЕННА'!AQ55*$BX$4,0)*2,2),0)</f>
        <v>0</v>
      </c>
      <c r="AR55" s="375">
        <f>IF('ПЛАН НАВЧАЛЬНОГО ПРОЦЕСУ ДЕННА'!AR55&gt;0,IF(ROUND('ПЛАН НАВЧАЛЬНОГО ПРОЦЕСУ ДЕННА'!AR55*$BX$4,0)&gt;0,ROUND('ПЛАН НАВЧАЛЬНОГО ПРОЦЕСУ ДЕННА'!AR55*$BX$4,0)*2,2),0)</f>
        <v>0</v>
      </c>
      <c r="AS55" s="375">
        <f>IF('ПЛАН НАВЧАЛЬНОГО ПРОЦЕСУ ДЕННА'!AS55&gt;0,IF(ROUND('ПЛАН НАВЧАЛЬНОГО ПРОЦЕСУ ДЕННА'!AS55*$BX$4,0)&gt;0,ROUND('ПЛАН НАВЧАЛЬНОГО ПРОЦЕСУ ДЕННА'!AS55*$BX$4,0)*2,2),0)</f>
        <v>0</v>
      </c>
      <c r="AT55" s="70">
        <f>'ПЛАН НАВЧАЛЬНОГО ПРОЦЕСУ ДЕННА'!AT55</f>
        <v>0</v>
      </c>
      <c r="AU55" s="375">
        <f>IF('ПЛАН НАВЧАЛЬНОГО ПРОЦЕСУ ДЕННА'!AU55&gt;0,IF(ROUND('ПЛАН НАВЧАЛЬНОГО ПРОЦЕСУ ДЕННА'!AU55*$BX$4,0)&gt;0,ROUND('ПЛАН НАВЧАЛЬНОГО ПРОЦЕСУ ДЕННА'!AU55*$BX$4,0)*2,2),0)</f>
        <v>0</v>
      </c>
      <c r="AV55" s="375">
        <f>IF('ПЛАН НАВЧАЛЬНОГО ПРОЦЕСУ ДЕННА'!AV55&gt;0,IF(ROUND('ПЛАН НАВЧАЛЬНОГО ПРОЦЕСУ ДЕННА'!AV55*$BX$4,0)&gt;0,ROUND('ПЛАН НАВЧАЛЬНОГО ПРОЦЕСУ ДЕННА'!AV55*$BX$4,0)*2,2),0)</f>
        <v>0</v>
      </c>
      <c r="AW55" s="375">
        <f>IF('ПЛАН НАВЧАЛЬНОГО ПРОЦЕСУ ДЕННА'!AW55&gt;0,IF(ROUND('ПЛАН НАВЧАЛЬНОГО ПРОЦЕСУ ДЕННА'!AW55*$BX$4,0)&gt;0,ROUND('ПЛАН НАВЧАЛЬНОГО ПРОЦЕСУ ДЕННА'!AW55*$BX$4,0)*2,2),0)</f>
        <v>0</v>
      </c>
      <c r="AX55" s="70">
        <f>'ПЛАН НАВЧАЛЬНОГО ПРОЦЕСУ ДЕННА'!AX55</f>
        <v>0</v>
      </c>
      <c r="AY55" s="375">
        <f>IF('ПЛАН НАВЧАЛЬНОГО ПРОЦЕСУ ДЕННА'!AY55&gt;0,IF(ROUND('ПЛАН НАВЧАЛЬНОГО ПРОЦЕСУ ДЕННА'!AY55*$BX$4,0)&gt;0,ROUND('ПЛАН НАВЧАЛЬНОГО ПРОЦЕСУ ДЕННА'!AY55*$BX$4,0)*2,2),0)</f>
        <v>0</v>
      </c>
      <c r="AZ55" s="375">
        <f>IF('ПЛАН НАВЧАЛЬНОГО ПРОЦЕСУ ДЕННА'!AZ55&gt;0,IF(ROUND('ПЛАН НАВЧАЛЬНОГО ПРОЦЕСУ ДЕННА'!AZ55*$BX$4,0)&gt;0,ROUND('ПЛАН НАВЧАЛЬНОГО ПРОЦЕСУ ДЕННА'!AZ55*$BX$4,0)*2,2),0)</f>
        <v>0</v>
      </c>
      <c r="BA55" s="375">
        <f>IF('ПЛАН НАВЧАЛЬНОГО ПРОЦЕСУ ДЕННА'!BA55&gt;0,IF(ROUND('ПЛАН НАВЧАЛЬНОГО ПРОЦЕСУ ДЕННА'!BA55*$BX$4,0)&gt;0,ROUND('ПЛАН НАВЧАЛЬНОГО ПРОЦЕСУ ДЕННА'!BA55*$BX$4,0)*2,2),0)</f>
        <v>0</v>
      </c>
      <c r="BB55" s="70">
        <f>'ПЛАН НАВЧАЛЬНОГО ПРОЦЕСУ ДЕННА'!BB55</f>
        <v>0</v>
      </c>
      <c r="BC55" s="375">
        <f>IF('ПЛАН НАВЧАЛЬНОГО ПРОЦЕСУ ДЕННА'!BC55&gt;0,IF(ROUND('ПЛАН НАВЧАЛЬНОГО ПРОЦЕСУ ДЕННА'!BC55*$BX$4,0)&gt;0,ROUND('ПЛАН НАВЧАЛЬНОГО ПРОЦЕСУ ДЕННА'!BC55*$BX$4,0)*2,2),0)</f>
        <v>0</v>
      </c>
      <c r="BD55" s="375">
        <f>IF('ПЛАН НАВЧАЛЬНОГО ПРОЦЕСУ ДЕННА'!BD55&gt;0,IF(ROUND('ПЛАН НАВЧАЛЬНОГО ПРОЦЕСУ ДЕННА'!BD55*$BX$4,0)&gt;0,ROUND('ПЛАН НАВЧАЛЬНОГО ПРОЦЕСУ ДЕННА'!BD55*$BX$4,0)*2,2),0)</f>
        <v>0</v>
      </c>
      <c r="BE55" s="375">
        <f>IF('ПЛАН НАВЧАЛЬНОГО ПРОЦЕСУ ДЕННА'!BE55&gt;0,IF(ROUND('ПЛАН НАВЧАЛЬНОГО ПРОЦЕСУ ДЕННА'!BE55*$BX$4,0)&gt;0,ROUND('ПЛАН НАВЧАЛЬНОГО ПРОЦЕСУ ДЕННА'!BE55*$BX$4,0)*2,2),0)</f>
        <v>0</v>
      </c>
      <c r="BF55" s="70">
        <f>'ПЛАН НАВЧАЛЬНОГО ПРОЦЕСУ ДЕННА'!BF55</f>
        <v>0</v>
      </c>
      <c r="BG55" s="375">
        <f>IF('ПЛАН НАВЧАЛЬНОГО ПРОЦЕСУ ДЕННА'!BG55&gt;0,IF(ROUND('ПЛАН НАВЧАЛЬНОГО ПРОЦЕСУ ДЕННА'!BG55*$BX$4,0)&gt;0,ROUND('ПЛАН НАВЧАЛЬНОГО ПРОЦЕСУ ДЕННА'!BG55*$BX$4,0)*2,2),0)</f>
        <v>0</v>
      </c>
      <c r="BH55" s="375">
        <f>IF('ПЛАН НАВЧАЛЬНОГО ПРОЦЕСУ ДЕННА'!BH55&gt;0,IF(ROUND('ПЛАН НАВЧАЛЬНОГО ПРОЦЕСУ ДЕННА'!BH55*$BX$4,0)&gt;0,ROUND('ПЛАН НАВЧАЛЬНОГО ПРОЦЕСУ ДЕННА'!BH55*$BX$4,0)*2,2),0)</f>
        <v>0</v>
      </c>
      <c r="BI55" s="375">
        <f>IF('ПЛАН НАВЧАЛЬНОГО ПРОЦЕСУ ДЕННА'!BI55&gt;0,IF(ROUND('ПЛАН НАВЧАЛЬНОГО ПРОЦЕСУ ДЕННА'!BI55*$BX$4,0)&gt;0,ROUND('ПЛАН НАВЧАЛЬНОГО ПРОЦЕСУ ДЕННА'!BI55*$BX$4,0)*2,2),0)</f>
        <v>0</v>
      </c>
      <c r="BJ55" s="70">
        <f>'ПЛАН НАВЧАЛЬНОГО ПРОЦЕСУ ДЕННА'!BJ55</f>
        <v>0</v>
      </c>
      <c r="BK55" s="63">
        <f t="shared" si="1"/>
        <v>0</v>
      </c>
      <c r="BL55" s="127" t="str">
        <f t="shared" si="2"/>
        <v/>
      </c>
      <c r="BM55" s="14">
        <f t="shared" si="29"/>
        <v>0</v>
      </c>
      <c r="BN55" s="14">
        <f t="shared" si="29"/>
        <v>0</v>
      </c>
      <c r="BO55" s="14">
        <f t="shared" si="29"/>
        <v>0</v>
      </c>
      <c r="BP55" s="14">
        <f t="shared" si="29"/>
        <v>0</v>
      </c>
      <c r="BQ55" s="14">
        <f t="shared" si="29"/>
        <v>0</v>
      </c>
      <c r="BR55" s="14">
        <f t="shared" si="29"/>
        <v>0</v>
      </c>
      <c r="BS55" s="14">
        <f t="shared" si="29"/>
        <v>0</v>
      </c>
      <c r="BT55" s="14">
        <f t="shared" si="29"/>
        <v>0</v>
      </c>
      <c r="BU55" s="92">
        <f t="shared" si="42"/>
        <v>0</v>
      </c>
      <c r="BX55" s="14">
        <f t="shared" si="30"/>
        <v>0</v>
      </c>
      <c r="BY55" s="14">
        <f t="shared" si="31"/>
        <v>0</v>
      </c>
      <c r="BZ55" s="14">
        <f t="shared" si="32"/>
        <v>0</v>
      </c>
      <c r="CA55" s="14">
        <f t="shared" si="33"/>
        <v>0</v>
      </c>
      <c r="CB55" s="14">
        <f t="shared" si="34"/>
        <v>0</v>
      </c>
      <c r="CC55" s="14">
        <f t="shared" si="35"/>
        <v>0</v>
      </c>
      <c r="CD55" s="14">
        <f t="shared" si="36"/>
        <v>0</v>
      </c>
      <c r="CE55" s="14">
        <f t="shared" si="37"/>
        <v>0</v>
      </c>
      <c r="CF55" s="213">
        <f t="shared" si="43"/>
        <v>0</v>
      </c>
      <c r="CG55" s="313">
        <f t="shared" si="17"/>
        <v>0</v>
      </c>
      <c r="CI55" s="314">
        <f t="shared" si="18"/>
        <v>0</v>
      </c>
      <c r="CJ55" s="314">
        <f t="shared" si="19"/>
        <v>0</v>
      </c>
      <c r="CK55" s="314">
        <f t="shared" si="20"/>
        <v>0</v>
      </c>
      <c r="CL55" s="314">
        <f t="shared" si="21"/>
        <v>0</v>
      </c>
      <c r="CM55" s="314">
        <f t="shared" si="22"/>
        <v>0</v>
      </c>
      <c r="CN55" s="314">
        <f t="shared" si="23"/>
        <v>0</v>
      </c>
      <c r="CO55" s="314">
        <f t="shared" si="24"/>
        <v>0</v>
      </c>
      <c r="CP55" s="314">
        <f t="shared" si="25"/>
        <v>0</v>
      </c>
      <c r="CQ55" s="315">
        <f t="shared" si="44"/>
        <v>0</v>
      </c>
      <c r="CR55" s="314">
        <f t="shared" si="4"/>
        <v>0</v>
      </c>
      <c r="CS55" s="314">
        <f t="shared" si="5"/>
        <v>0</v>
      </c>
      <c r="CT55" s="316">
        <f t="shared" si="6"/>
        <v>0</v>
      </c>
      <c r="CU55" s="314">
        <f t="shared" si="7"/>
        <v>0</v>
      </c>
      <c r="CV55" s="314">
        <f t="shared" si="8"/>
        <v>0</v>
      </c>
      <c r="CW55" s="314">
        <f t="shared" si="9"/>
        <v>0</v>
      </c>
      <c r="CX55" s="314">
        <f t="shared" si="10"/>
        <v>0</v>
      </c>
      <c r="CY55" s="314">
        <f t="shared" si="11"/>
        <v>0</v>
      </c>
      <c r="CZ55" s="317">
        <f t="shared" si="45"/>
        <v>0</v>
      </c>
      <c r="DD55" s="318">
        <f>SUM($AE55:$AG55)+SUM($AI55:$AK55)+SUM($AM55:AO55)+SUM($AQ55:AS55)+SUM($AU55:AW55)+SUM($AY55:BA55)+SUM($BC55:BE55)+SUM($BG55:BI55)</f>
        <v>0</v>
      </c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X55" s="318">
        <f t="shared" si="47"/>
        <v>0</v>
      </c>
      <c r="DY55" s="318">
        <f t="shared" si="47"/>
        <v>0</v>
      </c>
      <c r="DZ55" s="318">
        <f t="shared" si="47"/>
        <v>0</v>
      </c>
      <c r="EA55" s="318">
        <f t="shared" si="47"/>
        <v>0</v>
      </c>
      <c r="EB55" s="318">
        <f t="shared" si="47"/>
        <v>0</v>
      </c>
      <c r="EC55" s="318">
        <f t="shared" si="47"/>
        <v>0</v>
      </c>
      <c r="ED55" s="318">
        <f t="shared" si="47"/>
        <v>0</v>
      </c>
      <c r="EE55" s="318">
        <f t="shared" si="46"/>
        <v>0</v>
      </c>
    </row>
    <row r="56" spans="1:135" s="19" customFormat="1" hidden="1" x14ac:dyDescent="0.25">
      <c r="A56" s="22" t="str">
        <f>'ПЛАН НАВЧАЛЬНОГО ПРОЦЕСУ ДЕННА'!A56</f>
        <v>1.1.35</v>
      </c>
      <c r="B56" s="415">
        <f>'ПЛАН НАВЧАЛЬНОГО ПРОЦЕСУ ДЕННА'!B56</f>
        <v>0</v>
      </c>
      <c r="C56" s="416">
        <f>'ПЛАН НАВЧАЛЬНОГО ПРОЦЕСУ ДЕННА'!C56</f>
        <v>0</v>
      </c>
      <c r="D56" s="308">
        <f>'ПЛАН НАВЧАЛЬНОГО ПРОЦЕСУ ДЕННА'!D56</f>
        <v>0</v>
      </c>
      <c r="E56" s="309">
        <f>'ПЛАН НАВЧАЛЬНОГО ПРОЦЕСУ ДЕННА'!E56</f>
        <v>0</v>
      </c>
      <c r="F56" s="309">
        <f>'ПЛАН НАВЧАЛЬНОГО ПРОЦЕСУ ДЕННА'!F56</f>
        <v>0</v>
      </c>
      <c r="G56" s="310">
        <f>'ПЛАН НАВЧАЛЬНОГО ПРОЦЕСУ ДЕННА'!G56</f>
        <v>0</v>
      </c>
      <c r="H56" s="308">
        <f>'ПЛАН НАВЧАЛЬНОГО ПРОЦЕСУ ДЕННА'!H56</f>
        <v>0</v>
      </c>
      <c r="I56" s="309">
        <f>'ПЛАН НАВЧАЛЬНОГО ПРОЦЕСУ ДЕННА'!I56</f>
        <v>0</v>
      </c>
      <c r="J56" s="309">
        <f>'ПЛАН НАВЧАЛЬНОГО ПРОЦЕСУ ДЕННА'!J56</f>
        <v>0</v>
      </c>
      <c r="K56" s="309">
        <f>'ПЛАН НАВЧАЛЬНОГО ПРОЦЕСУ ДЕННА'!K56</f>
        <v>0</v>
      </c>
      <c r="L56" s="309">
        <f>'ПЛАН НАВЧАЛЬНОГО ПРОЦЕСУ ДЕННА'!L56</f>
        <v>0</v>
      </c>
      <c r="M56" s="309">
        <f>'ПЛАН НАВЧАЛЬНОГО ПРОЦЕСУ ДЕННА'!M56</f>
        <v>0</v>
      </c>
      <c r="N56" s="309">
        <f>'ПЛАН НАВЧАЛЬНОГО ПРОЦЕСУ ДЕННА'!N56</f>
        <v>0</v>
      </c>
      <c r="O56" s="309">
        <f>'ПЛАН НАВЧАЛЬНОГО ПРОЦЕСУ ДЕННА'!O56</f>
        <v>0</v>
      </c>
      <c r="P56" s="274">
        <f>'ПЛАН НАВЧАЛЬНОГО ПРОЦЕСУ ДЕННА'!P56</f>
        <v>0</v>
      </c>
      <c r="Q56" s="274">
        <f>'ПЛАН НАВЧАЛЬНОГО ПРОЦЕСУ ДЕННА'!Q56</f>
        <v>0</v>
      </c>
      <c r="R56" s="419">
        <f>'ПЛАН НАВЧАЛЬНОГО ПРОЦЕСУ ДЕННА'!R56</f>
        <v>0</v>
      </c>
      <c r="S56" s="488">
        <f>'ПЛАН НАВЧАЛЬНОГО ПРОЦЕСУ ДЕННА'!S56</f>
        <v>0</v>
      </c>
      <c r="T56" s="488">
        <f>'ПЛАН НАВЧАЛЬНОГО ПРОЦЕСУ ДЕННА'!T56</f>
        <v>0</v>
      </c>
      <c r="U56" s="488">
        <f>'ПЛАН НАВЧАЛЬНОГО ПРОЦЕСУ ДЕННА'!U56</f>
        <v>0</v>
      </c>
      <c r="V56" s="488">
        <f>'ПЛАН НАВЧАЛЬНОГО ПРОЦЕСУ ДЕННА'!V56</f>
        <v>0</v>
      </c>
      <c r="W56" s="488">
        <f>'ПЛАН НАВЧАЛЬНОГО ПРОЦЕСУ ДЕННА'!W56</f>
        <v>0</v>
      </c>
      <c r="X56" s="488">
        <f>'ПЛАН НАВЧАЛЬНОГО ПРОЦЕСУ ДЕННА'!X56</f>
        <v>0</v>
      </c>
      <c r="Y56" s="311">
        <f>'ПЛАН НАВЧАЛЬНОГО ПРОЦЕСУ ДЕННА'!Y56</f>
        <v>0</v>
      </c>
      <c r="Z56" s="147">
        <f t="shared" si="0"/>
        <v>0</v>
      </c>
      <c r="AA56" s="9">
        <f t="shared" si="48"/>
        <v>0</v>
      </c>
      <c r="AB56" s="9">
        <f t="shared" si="48"/>
        <v>0</v>
      </c>
      <c r="AC56" s="9">
        <f t="shared" si="48"/>
        <v>0</v>
      </c>
      <c r="AD56" s="9">
        <f t="shared" si="14"/>
        <v>0</v>
      </c>
      <c r="AE56" s="375">
        <f>IF('ПЛАН НАВЧАЛЬНОГО ПРОЦЕСУ ДЕННА'!AE56&gt;0,IF(ROUND('ПЛАН НАВЧАЛЬНОГО ПРОЦЕСУ ДЕННА'!AE56*$BX$4,0)&gt;0,ROUND('ПЛАН НАВЧАЛЬНОГО ПРОЦЕСУ ДЕННА'!AE56*$BX$4,0)*2,2),0)</f>
        <v>0</v>
      </c>
      <c r="AF56" s="375">
        <f>IF('ПЛАН НАВЧАЛЬНОГО ПРОЦЕСУ ДЕННА'!AF56&gt;0,IF(ROUND('ПЛАН НАВЧАЛЬНОГО ПРОЦЕСУ ДЕННА'!AF56*$BX$4,0)&gt;0,ROUND('ПЛАН НАВЧАЛЬНОГО ПРОЦЕСУ ДЕННА'!AF56*$BX$4,0)*2,2),0)</f>
        <v>0</v>
      </c>
      <c r="AG56" s="375">
        <f>IF('ПЛАН НАВЧАЛЬНОГО ПРОЦЕСУ ДЕННА'!AG56&gt;0,IF(ROUND('ПЛАН НАВЧАЛЬНОГО ПРОЦЕСУ ДЕННА'!AG56*$BX$4,0)&gt;0,ROUND('ПЛАН НАВЧАЛЬНОГО ПРОЦЕСУ ДЕННА'!AG56*$BX$4,0)*2,2),0)</f>
        <v>0</v>
      </c>
      <c r="AH56" s="70">
        <f>'ПЛАН НАВЧАЛЬНОГО ПРОЦЕСУ ДЕННА'!AH56</f>
        <v>0</v>
      </c>
      <c r="AI56" s="375">
        <f>IF('ПЛАН НАВЧАЛЬНОГО ПРОЦЕСУ ДЕННА'!AI56&gt;0,IF(ROUND('ПЛАН НАВЧАЛЬНОГО ПРОЦЕСУ ДЕННА'!AI56*$BX$4,0)&gt;0,ROUND('ПЛАН НАВЧАЛЬНОГО ПРОЦЕСУ ДЕННА'!AI56*$BX$4,0)*2,2),0)</f>
        <v>0</v>
      </c>
      <c r="AJ56" s="375">
        <f>IF('ПЛАН НАВЧАЛЬНОГО ПРОЦЕСУ ДЕННА'!AJ56&gt;0,IF(ROUND('ПЛАН НАВЧАЛЬНОГО ПРОЦЕСУ ДЕННА'!AJ56*$BX$4,0)&gt;0,ROUND('ПЛАН НАВЧАЛЬНОГО ПРОЦЕСУ ДЕННА'!AJ56*$BX$4,0)*2,2),0)</f>
        <v>0</v>
      </c>
      <c r="AK56" s="375">
        <f>IF('ПЛАН НАВЧАЛЬНОГО ПРОЦЕСУ ДЕННА'!AK56&gt;0,IF(ROUND('ПЛАН НАВЧАЛЬНОГО ПРОЦЕСУ ДЕННА'!AK56*$BX$4,0)&gt;0,ROUND('ПЛАН НАВЧАЛЬНОГО ПРОЦЕСУ ДЕННА'!AK56*$BX$4,0)*2,2),0)</f>
        <v>0</v>
      </c>
      <c r="AL56" s="70">
        <f>'ПЛАН НАВЧАЛЬНОГО ПРОЦЕСУ ДЕННА'!AL56</f>
        <v>0</v>
      </c>
      <c r="AM56" s="375">
        <f>IF('ПЛАН НАВЧАЛЬНОГО ПРОЦЕСУ ДЕННА'!AM56&gt;0,IF(ROUND('ПЛАН НАВЧАЛЬНОГО ПРОЦЕСУ ДЕННА'!AM56*$BX$4,0)&gt;0,ROUND('ПЛАН НАВЧАЛЬНОГО ПРОЦЕСУ ДЕННА'!AM56*$BX$4,0)*2,2),0)</f>
        <v>0</v>
      </c>
      <c r="AN56" s="375">
        <f>IF('ПЛАН НАВЧАЛЬНОГО ПРОЦЕСУ ДЕННА'!AN56&gt;0,IF(ROUND('ПЛАН НАВЧАЛЬНОГО ПРОЦЕСУ ДЕННА'!AN56*$BX$4,0)&gt;0,ROUND('ПЛАН НАВЧАЛЬНОГО ПРОЦЕСУ ДЕННА'!AN56*$BX$4,0)*2,2),0)</f>
        <v>0</v>
      </c>
      <c r="AO56" s="375">
        <f>IF('ПЛАН НАВЧАЛЬНОГО ПРОЦЕСУ ДЕННА'!AO56&gt;0,IF(ROUND('ПЛАН НАВЧАЛЬНОГО ПРОЦЕСУ ДЕННА'!AO56*$BX$4,0)&gt;0,ROUND('ПЛАН НАВЧАЛЬНОГО ПРОЦЕСУ ДЕННА'!AO56*$BX$4,0)*2,2),0)</f>
        <v>0</v>
      </c>
      <c r="AP56" s="70">
        <f>'ПЛАН НАВЧАЛЬНОГО ПРОЦЕСУ ДЕННА'!AP56</f>
        <v>0</v>
      </c>
      <c r="AQ56" s="375">
        <f>IF('ПЛАН НАВЧАЛЬНОГО ПРОЦЕСУ ДЕННА'!AQ56&gt;0,IF(ROUND('ПЛАН НАВЧАЛЬНОГО ПРОЦЕСУ ДЕННА'!AQ56*$BX$4,0)&gt;0,ROUND('ПЛАН НАВЧАЛЬНОГО ПРОЦЕСУ ДЕННА'!AQ56*$BX$4,0)*2,2),0)</f>
        <v>0</v>
      </c>
      <c r="AR56" s="375">
        <f>IF('ПЛАН НАВЧАЛЬНОГО ПРОЦЕСУ ДЕННА'!AR56&gt;0,IF(ROUND('ПЛАН НАВЧАЛЬНОГО ПРОЦЕСУ ДЕННА'!AR56*$BX$4,0)&gt;0,ROUND('ПЛАН НАВЧАЛЬНОГО ПРОЦЕСУ ДЕННА'!AR56*$BX$4,0)*2,2),0)</f>
        <v>0</v>
      </c>
      <c r="AS56" s="375">
        <f>IF('ПЛАН НАВЧАЛЬНОГО ПРОЦЕСУ ДЕННА'!AS56&gt;0,IF(ROUND('ПЛАН НАВЧАЛЬНОГО ПРОЦЕСУ ДЕННА'!AS56*$BX$4,0)&gt;0,ROUND('ПЛАН НАВЧАЛЬНОГО ПРОЦЕСУ ДЕННА'!AS56*$BX$4,0)*2,2),0)</f>
        <v>0</v>
      </c>
      <c r="AT56" s="70">
        <f>'ПЛАН НАВЧАЛЬНОГО ПРОЦЕСУ ДЕННА'!AT56</f>
        <v>0</v>
      </c>
      <c r="AU56" s="375">
        <f>IF('ПЛАН НАВЧАЛЬНОГО ПРОЦЕСУ ДЕННА'!AU56&gt;0,IF(ROUND('ПЛАН НАВЧАЛЬНОГО ПРОЦЕСУ ДЕННА'!AU56*$BX$4,0)&gt;0,ROUND('ПЛАН НАВЧАЛЬНОГО ПРОЦЕСУ ДЕННА'!AU56*$BX$4,0)*2,2),0)</f>
        <v>0</v>
      </c>
      <c r="AV56" s="375">
        <f>IF('ПЛАН НАВЧАЛЬНОГО ПРОЦЕСУ ДЕННА'!AV56&gt;0,IF(ROUND('ПЛАН НАВЧАЛЬНОГО ПРОЦЕСУ ДЕННА'!AV56*$BX$4,0)&gt;0,ROUND('ПЛАН НАВЧАЛЬНОГО ПРОЦЕСУ ДЕННА'!AV56*$BX$4,0)*2,2),0)</f>
        <v>0</v>
      </c>
      <c r="AW56" s="375">
        <f>IF('ПЛАН НАВЧАЛЬНОГО ПРОЦЕСУ ДЕННА'!AW56&gt;0,IF(ROUND('ПЛАН НАВЧАЛЬНОГО ПРОЦЕСУ ДЕННА'!AW56*$BX$4,0)&gt;0,ROUND('ПЛАН НАВЧАЛЬНОГО ПРОЦЕСУ ДЕННА'!AW56*$BX$4,0)*2,2),0)</f>
        <v>0</v>
      </c>
      <c r="AX56" s="70">
        <f>'ПЛАН НАВЧАЛЬНОГО ПРОЦЕСУ ДЕННА'!AX56</f>
        <v>0</v>
      </c>
      <c r="AY56" s="375">
        <f>IF('ПЛАН НАВЧАЛЬНОГО ПРОЦЕСУ ДЕННА'!AY56&gt;0,IF(ROUND('ПЛАН НАВЧАЛЬНОГО ПРОЦЕСУ ДЕННА'!AY56*$BX$4,0)&gt;0,ROUND('ПЛАН НАВЧАЛЬНОГО ПРОЦЕСУ ДЕННА'!AY56*$BX$4,0)*2,2),0)</f>
        <v>0</v>
      </c>
      <c r="AZ56" s="375">
        <f>IF('ПЛАН НАВЧАЛЬНОГО ПРОЦЕСУ ДЕННА'!AZ56&gt;0,IF(ROUND('ПЛАН НАВЧАЛЬНОГО ПРОЦЕСУ ДЕННА'!AZ56*$BX$4,0)&gt;0,ROUND('ПЛАН НАВЧАЛЬНОГО ПРОЦЕСУ ДЕННА'!AZ56*$BX$4,0)*2,2),0)</f>
        <v>0</v>
      </c>
      <c r="BA56" s="375">
        <f>IF('ПЛАН НАВЧАЛЬНОГО ПРОЦЕСУ ДЕННА'!BA56&gt;0,IF(ROUND('ПЛАН НАВЧАЛЬНОГО ПРОЦЕСУ ДЕННА'!BA56*$BX$4,0)&gt;0,ROUND('ПЛАН НАВЧАЛЬНОГО ПРОЦЕСУ ДЕННА'!BA56*$BX$4,0)*2,2),0)</f>
        <v>0</v>
      </c>
      <c r="BB56" s="70">
        <f>'ПЛАН НАВЧАЛЬНОГО ПРОЦЕСУ ДЕННА'!BB56</f>
        <v>0</v>
      </c>
      <c r="BC56" s="375">
        <f>IF('ПЛАН НАВЧАЛЬНОГО ПРОЦЕСУ ДЕННА'!BC56&gt;0,IF(ROUND('ПЛАН НАВЧАЛЬНОГО ПРОЦЕСУ ДЕННА'!BC56*$BX$4,0)&gt;0,ROUND('ПЛАН НАВЧАЛЬНОГО ПРОЦЕСУ ДЕННА'!BC56*$BX$4,0)*2,2),0)</f>
        <v>0</v>
      </c>
      <c r="BD56" s="375">
        <f>IF('ПЛАН НАВЧАЛЬНОГО ПРОЦЕСУ ДЕННА'!BD56&gt;0,IF(ROUND('ПЛАН НАВЧАЛЬНОГО ПРОЦЕСУ ДЕННА'!BD56*$BX$4,0)&gt;0,ROUND('ПЛАН НАВЧАЛЬНОГО ПРОЦЕСУ ДЕННА'!BD56*$BX$4,0)*2,2),0)</f>
        <v>0</v>
      </c>
      <c r="BE56" s="375">
        <f>IF('ПЛАН НАВЧАЛЬНОГО ПРОЦЕСУ ДЕННА'!BE56&gt;0,IF(ROUND('ПЛАН НАВЧАЛЬНОГО ПРОЦЕСУ ДЕННА'!BE56*$BX$4,0)&gt;0,ROUND('ПЛАН НАВЧАЛЬНОГО ПРОЦЕСУ ДЕННА'!BE56*$BX$4,0)*2,2),0)</f>
        <v>0</v>
      </c>
      <c r="BF56" s="70">
        <f>'ПЛАН НАВЧАЛЬНОГО ПРОЦЕСУ ДЕННА'!BF56</f>
        <v>0</v>
      </c>
      <c r="BG56" s="375">
        <f>IF('ПЛАН НАВЧАЛЬНОГО ПРОЦЕСУ ДЕННА'!BG56&gt;0,IF(ROUND('ПЛАН НАВЧАЛЬНОГО ПРОЦЕСУ ДЕННА'!BG56*$BX$4,0)&gt;0,ROUND('ПЛАН НАВЧАЛЬНОГО ПРОЦЕСУ ДЕННА'!BG56*$BX$4,0)*2,2),0)</f>
        <v>0</v>
      </c>
      <c r="BH56" s="375">
        <f>IF('ПЛАН НАВЧАЛЬНОГО ПРОЦЕСУ ДЕННА'!BH56&gt;0,IF(ROUND('ПЛАН НАВЧАЛЬНОГО ПРОЦЕСУ ДЕННА'!BH56*$BX$4,0)&gt;0,ROUND('ПЛАН НАВЧАЛЬНОГО ПРОЦЕСУ ДЕННА'!BH56*$BX$4,0)*2,2),0)</f>
        <v>0</v>
      </c>
      <c r="BI56" s="375">
        <f>IF('ПЛАН НАВЧАЛЬНОГО ПРОЦЕСУ ДЕННА'!BI56&gt;0,IF(ROUND('ПЛАН НАВЧАЛЬНОГО ПРОЦЕСУ ДЕННА'!BI56*$BX$4,0)&gt;0,ROUND('ПЛАН НАВЧАЛЬНОГО ПРОЦЕСУ ДЕННА'!BI56*$BX$4,0)*2,2),0)</f>
        <v>0</v>
      </c>
      <c r="BJ56" s="70">
        <f>'ПЛАН НАВЧАЛЬНОГО ПРОЦЕСУ ДЕННА'!BJ56</f>
        <v>0</v>
      </c>
      <c r="BK56" s="63">
        <f t="shared" si="1"/>
        <v>0</v>
      </c>
      <c r="BL56" s="127" t="str">
        <f t="shared" si="2"/>
        <v/>
      </c>
      <c r="BM56" s="14">
        <f t="shared" si="29"/>
        <v>0</v>
      </c>
      <c r="BN56" s="14">
        <f t="shared" si="29"/>
        <v>0</v>
      </c>
      <c r="BO56" s="14">
        <f t="shared" si="29"/>
        <v>0</v>
      </c>
      <c r="BP56" s="14">
        <f t="shared" si="29"/>
        <v>0</v>
      </c>
      <c r="BQ56" s="14">
        <f t="shared" si="29"/>
        <v>0</v>
      </c>
      <c r="BR56" s="14">
        <f t="shared" si="29"/>
        <v>0</v>
      </c>
      <c r="BS56" s="14">
        <f t="shared" si="29"/>
        <v>0</v>
      </c>
      <c r="BT56" s="14">
        <f t="shared" si="29"/>
        <v>0</v>
      </c>
      <c r="BU56" s="92">
        <f t="shared" si="42"/>
        <v>0</v>
      </c>
      <c r="BX56" s="14">
        <f t="shared" si="30"/>
        <v>0</v>
      </c>
      <c r="BY56" s="14">
        <f t="shared" si="31"/>
        <v>0</v>
      </c>
      <c r="BZ56" s="14">
        <f t="shared" si="32"/>
        <v>0</v>
      </c>
      <c r="CA56" s="14">
        <f t="shared" si="33"/>
        <v>0</v>
      </c>
      <c r="CB56" s="14">
        <f t="shared" si="34"/>
        <v>0</v>
      </c>
      <c r="CC56" s="14">
        <f t="shared" si="35"/>
        <v>0</v>
      </c>
      <c r="CD56" s="14">
        <f t="shared" si="36"/>
        <v>0</v>
      </c>
      <c r="CE56" s="14">
        <f t="shared" si="37"/>
        <v>0</v>
      </c>
      <c r="CF56" s="213">
        <f t="shared" si="43"/>
        <v>0</v>
      </c>
      <c r="CG56" s="313">
        <f t="shared" si="17"/>
        <v>0</v>
      </c>
      <c r="CI56" s="314">
        <f t="shared" si="18"/>
        <v>0</v>
      </c>
      <c r="CJ56" s="314">
        <f t="shared" si="19"/>
        <v>0</v>
      </c>
      <c r="CK56" s="314">
        <f t="shared" si="20"/>
        <v>0</v>
      </c>
      <c r="CL56" s="314">
        <f t="shared" si="21"/>
        <v>0</v>
      </c>
      <c r="CM56" s="314">
        <f t="shared" si="22"/>
        <v>0</v>
      </c>
      <c r="CN56" s="314">
        <f t="shared" si="23"/>
        <v>0</v>
      </c>
      <c r="CO56" s="314">
        <f t="shared" si="24"/>
        <v>0</v>
      </c>
      <c r="CP56" s="314">
        <f t="shared" si="25"/>
        <v>0</v>
      </c>
      <c r="CQ56" s="315">
        <f t="shared" si="44"/>
        <v>0</v>
      </c>
      <c r="CR56" s="314">
        <f t="shared" si="4"/>
        <v>0</v>
      </c>
      <c r="CS56" s="314">
        <f t="shared" si="5"/>
        <v>0</v>
      </c>
      <c r="CT56" s="316">
        <f t="shared" si="6"/>
        <v>0</v>
      </c>
      <c r="CU56" s="314">
        <f t="shared" si="7"/>
        <v>0</v>
      </c>
      <c r="CV56" s="314">
        <f t="shared" si="8"/>
        <v>0</v>
      </c>
      <c r="CW56" s="314">
        <f t="shared" si="9"/>
        <v>0</v>
      </c>
      <c r="CX56" s="314">
        <f t="shared" si="10"/>
        <v>0</v>
      </c>
      <c r="CY56" s="314">
        <f t="shared" si="11"/>
        <v>0</v>
      </c>
      <c r="CZ56" s="317">
        <f t="shared" si="45"/>
        <v>0</v>
      </c>
      <c r="DD56" s="318">
        <f>SUM($AE56:$AG56)+SUM($AI56:$AK56)+SUM($AM56:AO56)+SUM($AQ56:AS56)+SUM($AU56:AW56)+SUM($AY56:BA56)+SUM($BC56:BE56)+SUM($BG56:BI56)</f>
        <v>0</v>
      </c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X56" s="318">
        <f t="shared" si="47"/>
        <v>0</v>
      </c>
      <c r="DY56" s="318">
        <f t="shared" si="47"/>
        <v>0</v>
      </c>
      <c r="DZ56" s="318">
        <f t="shared" si="47"/>
        <v>0</v>
      </c>
      <c r="EA56" s="318">
        <f t="shared" si="47"/>
        <v>0</v>
      </c>
      <c r="EB56" s="318">
        <f t="shared" si="47"/>
        <v>0</v>
      </c>
      <c r="EC56" s="318">
        <f t="shared" si="47"/>
        <v>0</v>
      </c>
      <c r="ED56" s="318">
        <f t="shared" si="47"/>
        <v>0</v>
      </c>
      <c r="EE56" s="318">
        <f t="shared" si="46"/>
        <v>0</v>
      </c>
    </row>
    <row r="57" spans="1:135" s="19" customFormat="1" hidden="1" x14ac:dyDescent="0.25">
      <c r="A57" s="22" t="str">
        <f>'ПЛАН НАВЧАЛЬНОГО ПРОЦЕСУ ДЕННА'!A57</f>
        <v>1.1.35</v>
      </c>
      <c r="B57" s="415">
        <f>'ПЛАН НАВЧАЛЬНОГО ПРОЦЕСУ ДЕННА'!B57</f>
        <v>0</v>
      </c>
      <c r="C57" s="416">
        <f>'ПЛАН НАВЧАЛЬНОГО ПРОЦЕСУ ДЕННА'!C57</f>
        <v>0</v>
      </c>
      <c r="D57" s="308">
        <f>'ПЛАН НАВЧАЛЬНОГО ПРОЦЕСУ ДЕННА'!D57</f>
        <v>0</v>
      </c>
      <c r="E57" s="309">
        <f>'ПЛАН НАВЧАЛЬНОГО ПРОЦЕСУ ДЕННА'!E57</f>
        <v>0</v>
      </c>
      <c r="F57" s="309">
        <f>'ПЛАН НАВЧАЛЬНОГО ПРОЦЕСУ ДЕННА'!F57</f>
        <v>0</v>
      </c>
      <c r="G57" s="310">
        <f>'ПЛАН НАВЧАЛЬНОГО ПРОЦЕСУ ДЕННА'!G57</f>
        <v>0</v>
      </c>
      <c r="H57" s="308">
        <f>'ПЛАН НАВЧАЛЬНОГО ПРОЦЕСУ ДЕННА'!H57</f>
        <v>0</v>
      </c>
      <c r="I57" s="309">
        <f>'ПЛАН НАВЧАЛЬНОГО ПРОЦЕСУ ДЕННА'!I57</f>
        <v>0</v>
      </c>
      <c r="J57" s="309">
        <f>'ПЛАН НАВЧАЛЬНОГО ПРОЦЕСУ ДЕННА'!J57</f>
        <v>0</v>
      </c>
      <c r="K57" s="309">
        <f>'ПЛАН НАВЧАЛЬНОГО ПРОЦЕСУ ДЕННА'!K57</f>
        <v>0</v>
      </c>
      <c r="L57" s="309">
        <f>'ПЛАН НАВЧАЛЬНОГО ПРОЦЕСУ ДЕННА'!L57</f>
        <v>0</v>
      </c>
      <c r="M57" s="309">
        <f>'ПЛАН НАВЧАЛЬНОГО ПРОЦЕСУ ДЕННА'!M57</f>
        <v>0</v>
      </c>
      <c r="N57" s="309">
        <f>'ПЛАН НАВЧАЛЬНОГО ПРОЦЕСУ ДЕННА'!N57</f>
        <v>0</v>
      </c>
      <c r="O57" s="309">
        <f>'ПЛАН НАВЧАЛЬНОГО ПРОЦЕСУ ДЕННА'!O57</f>
        <v>0</v>
      </c>
      <c r="P57" s="274">
        <f>'ПЛАН НАВЧАЛЬНОГО ПРОЦЕСУ ДЕННА'!P57</f>
        <v>0</v>
      </c>
      <c r="Q57" s="274">
        <f>'ПЛАН НАВЧАЛЬНОГО ПРОЦЕСУ ДЕННА'!Q57</f>
        <v>0</v>
      </c>
      <c r="R57" s="419">
        <f>'ПЛАН НАВЧАЛЬНОГО ПРОЦЕСУ ДЕННА'!R57</f>
        <v>0</v>
      </c>
      <c r="S57" s="488">
        <f>'ПЛАН НАВЧАЛЬНОГО ПРОЦЕСУ ДЕННА'!S57</f>
        <v>0</v>
      </c>
      <c r="T57" s="488">
        <f>'ПЛАН НАВЧАЛЬНОГО ПРОЦЕСУ ДЕННА'!T57</f>
        <v>0</v>
      </c>
      <c r="U57" s="488">
        <f>'ПЛАН НАВЧАЛЬНОГО ПРОЦЕСУ ДЕННА'!U57</f>
        <v>0</v>
      </c>
      <c r="V57" s="488">
        <f>'ПЛАН НАВЧАЛЬНОГО ПРОЦЕСУ ДЕННА'!V57</f>
        <v>0</v>
      </c>
      <c r="W57" s="488">
        <f>'ПЛАН НАВЧАЛЬНОГО ПРОЦЕСУ ДЕННА'!W57</f>
        <v>0</v>
      </c>
      <c r="X57" s="488">
        <f>'ПЛАН НАВЧАЛЬНОГО ПРОЦЕСУ ДЕННА'!X57</f>
        <v>0</v>
      </c>
      <c r="Y57" s="311">
        <f>'ПЛАН НАВЧАЛЬНОГО ПРОЦЕСУ ДЕННА'!Y57</f>
        <v>0</v>
      </c>
      <c r="Z57" s="147">
        <f t="shared" si="0"/>
        <v>0</v>
      </c>
      <c r="AA57" s="9">
        <f t="shared" si="48"/>
        <v>0</v>
      </c>
      <c r="AB57" s="9">
        <f t="shared" si="48"/>
        <v>0</v>
      </c>
      <c r="AC57" s="9">
        <f t="shared" si="48"/>
        <v>0</v>
      </c>
      <c r="AD57" s="9">
        <f t="shared" si="14"/>
        <v>0</v>
      </c>
      <c r="AE57" s="375">
        <f>IF('ПЛАН НАВЧАЛЬНОГО ПРОЦЕСУ ДЕННА'!AE57&gt;0,IF(ROUND('ПЛАН НАВЧАЛЬНОГО ПРОЦЕСУ ДЕННА'!AE57*$BX$4,0)&gt;0,ROUND('ПЛАН НАВЧАЛЬНОГО ПРОЦЕСУ ДЕННА'!AE57*$BX$4,0)*2,2),0)</f>
        <v>0</v>
      </c>
      <c r="AF57" s="375">
        <f>IF('ПЛАН НАВЧАЛЬНОГО ПРОЦЕСУ ДЕННА'!AF57&gt;0,IF(ROUND('ПЛАН НАВЧАЛЬНОГО ПРОЦЕСУ ДЕННА'!AF57*$BX$4,0)&gt;0,ROUND('ПЛАН НАВЧАЛЬНОГО ПРОЦЕСУ ДЕННА'!AF57*$BX$4,0)*2,2),0)</f>
        <v>0</v>
      </c>
      <c r="AG57" s="375">
        <f>IF('ПЛАН НАВЧАЛЬНОГО ПРОЦЕСУ ДЕННА'!AG57&gt;0,IF(ROUND('ПЛАН НАВЧАЛЬНОГО ПРОЦЕСУ ДЕННА'!AG57*$BX$4,0)&gt;0,ROUND('ПЛАН НАВЧАЛЬНОГО ПРОЦЕСУ ДЕННА'!AG57*$BX$4,0)*2,2),0)</f>
        <v>0</v>
      </c>
      <c r="AH57" s="70">
        <f>'ПЛАН НАВЧАЛЬНОГО ПРОЦЕСУ ДЕННА'!AH57</f>
        <v>0</v>
      </c>
      <c r="AI57" s="375">
        <f>IF('ПЛАН НАВЧАЛЬНОГО ПРОЦЕСУ ДЕННА'!AI57&gt;0,IF(ROUND('ПЛАН НАВЧАЛЬНОГО ПРОЦЕСУ ДЕННА'!AI57*$BX$4,0)&gt;0,ROUND('ПЛАН НАВЧАЛЬНОГО ПРОЦЕСУ ДЕННА'!AI57*$BX$4,0)*2,2),0)</f>
        <v>0</v>
      </c>
      <c r="AJ57" s="375">
        <f>IF('ПЛАН НАВЧАЛЬНОГО ПРОЦЕСУ ДЕННА'!AJ57&gt;0,IF(ROUND('ПЛАН НАВЧАЛЬНОГО ПРОЦЕСУ ДЕННА'!AJ57*$BX$4,0)&gt;0,ROUND('ПЛАН НАВЧАЛЬНОГО ПРОЦЕСУ ДЕННА'!AJ57*$BX$4,0)*2,2),0)</f>
        <v>0</v>
      </c>
      <c r="AK57" s="375">
        <f>IF('ПЛАН НАВЧАЛЬНОГО ПРОЦЕСУ ДЕННА'!AK57&gt;0,IF(ROUND('ПЛАН НАВЧАЛЬНОГО ПРОЦЕСУ ДЕННА'!AK57*$BX$4,0)&gt;0,ROUND('ПЛАН НАВЧАЛЬНОГО ПРОЦЕСУ ДЕННА'!AK57*$BX$4,0)*2,2),0)</f>
        <v>0</v>
      </c>
      <c r="AL57" s="70">
        <f>'ПЛАН НАВЧАЛЬНОГО ПРОЦЕСУ ДЕННА'!AL57</f>
        <v>0</v>
      </c>
      <c r="AM57" s="375">
        <f>IF('ПЛАН НАВЧАЛЬНОГО ПРОЦЕСУ ДЕННА'!AM57&gt;0,IF(ROUND('ПЛАН НАВЧАЛЬНОГО ПРОЦЕСУ ДЕННА'!AM57*$BX$4,0)&gt;0,ROUND('ПЛАН НАВЧАЛЬНОГО ПРОЦЕСУ ДЕННА'!AM57*$BX$4,0)*2,2),0)</f>
        <v>0</v>
      </c>
      <c r="AN57" s="375">
        <f>IF('ПЛАН НАВЧАЛЬНОГО ПРОЦЕСУ ДЕННА'!AN57&gt;0,IF(ROUND('ПЛАН НАВЧАЛЬНОГО ПРОЦЕСУ ДЕННА'!AN57*$BX$4,0)&gt;0,ROUND('ПЛАН НАВЧАЛЬНОГО ПРОЦЕСУ ДЕННА'!AN57*$BX$4,0)*2,2),0)</f>
        <v>0</v>
      </c>
      <c r="AO57" s="375">
        <f>IF('ПЛАН НАВЧАЛЬНОГО ПРОЦЕСУ ДЕННА'!AO57&gt;0,IF(ROUND('ПЛАН НАВЧАЛЬНОГО ПРОЦЕСУ ДЕННА'!AO57*$BX$4,0)&gt;0,ROUND('ПЛАН НАВЧАЛЬНОГО ПРОЦЕСУ ДЕННА'!AO57*$BX$4,0)*2,2),0)</f>
        <v>0</v>
      </c>
      <c r="AP57" s="70">
        <f>'ПЛАН НАВЧАЛЬНОГО ПРОЦЕСУ ДЕННА'!AP57</f>
        <v>0</v>
      </c>
      <c r="AQ57" s="375">
        <f>IF('ПЛАН НАВЧАЛЬНОГО ПРОЦЕСУ ДЕННА'!AQ57&gt;0,IF(ROUND('ПЛАН НАВЧАЛЬНОГО ПРОЦЕСУ ДЕННА'!AQ57*$BX$4,0)&gt;0,ROUND('ПЛАН НАВЧАЛЬНОГО ПРОЦЕСУ ДЕННА'!AQ57*$BX$4,0)*2,2),0)</f>
        <v>0</v>
      </c>
      <c r="AR57" s="375">
        <f>IF('ПЛАН НАВЧАЛЬНОГО ПРОЦЕСУ ДЕННА'!AR57&gt;0,IF(ROUND('ПЛАН НАВЧАЛЬНОГО ПРОЦЕСУ ДЕННА'!AR57*$BX$4,0)&gt;0,ROUND('ПЛАН НАВЧАЛЬНОГО ПРОЦЕСУ ДЕННА'!AR57*$BX$4,0)*2,2),0)</f>
        <v>0</v>
      </c>
      <c r="AS57" s="375">
        <f>IF('ПЛАН НАВЧАЛЬНОГО ПРОЦЕСУ ДЕННА'!AS57&gt;0,IF(ROUND('ПЛАН НАВЧАЛЬНОГО ПРОЦЕСУ ДЕННА'!AS57*$BX$4,0)&gt;0,ROUND('ПЛАН НАВЧАЛЬНОГО ПРОЦЕСУ ДЕННА'!AS57*$BX$4,0)*2,2),0)</f>
        <v>0</v>
      </c>
      <c r="AT57" s="70">
        <f>'ПЛАН НАВЧАЛЬНОГО ПРОЦЕСУ ДЕННА'!AT57</f>
        <v>0</v>
      </c>
      <c r="AU57" s="375">
        <f>IF('ПЛАН НАВЧАЛЬНОГО ПРОЦЕСУ ДЕННА'!AU57&gt;0,IF(ROUND('ПЛАН НАВЧАЛЬНОГО ПРОЦЕСУ ДЕННА'!AU57*$BX$4,0)&gt;0,ROUND('ПЛАН НАВЧАЛЬНОГО ПРОЦЕСУ ДЕННА'!AU57*$BX$4,0)*2,2),0)</f>
        <v>0</v>
      </c>
      <c r="AV57" s="375">
        <f>IF('ПЛАН НАВЧАЛЬНОГО ПРОЦЕСУ ДЕННА'!AV57&gt;0,IF(ROUND('ПЛАН НАВЧАЛЬНОГО ПРОЦЕСУ ДЕННА'!AV57*$BX$4,0)&gt;0,ROUND('ПЛАН НАВЧАЛЬНОГО ПРОЦЕСУ ДЕННА'!AV57*$BX$4,0)*2,2),0)</f>
        <v>0</v>
      </c>
      <c r="AW57" s="375">
        <f>IF('ПЛАН НАВЧАЛЬНОГО ПРОЦЕСУ ДЕННА'!AW57&gt;0,IF(ROUND('ПЛАН НАВЧАЛЬНОГО ПРОЦЕСУ ДЕННА'!AW57*$BX$4,0)&gt;0,ROUND('ПЛАН НАВЧАЛЬНОГО ПРОЦЕСУ ДЕННА'!AW57*$BX$4,0)*2,2),0)</f>
        <v>0</v>
      </c>
      <c r="AX57" s="70">
        <f>'ПЛАН НАВЧАЛЬНОГО ПРОЦЕСУ ДЕННА'!AX57</f>
        <v>0</v>
      </c>
      <c r="AY57" s="375">
        <f>IF('ПЛАН НАВЧАЛЬНОГО ПРОЦЕСУ ДЕННА'!AY57&gt;0,IF(ROUND('ПЛАН НАВЧАЛЬНОГО ПРОЦЕСУ ДЕННА'!AY57*$BX$4,0)&gt;0,ROUND('ПЛАН НАВЧАЛЬНОГО ПРОЦЕСУ ДЕННА'!AY57*$BX$4,0)*2,2),0)</f>
        <v>0</v>
      </c>
      <c r="AZ57" s="375">
        <f>IF('ПЛАН НАВЧАЛЬНОГО ПРОЦЕСУ ДЕННА'!AZ57&gt;0,IF(ROUND('ПЛАН НАВЧАЛЬНОГО ПРОЦЕСУ ДЕННА'!AZ57*$BX$4,0)&gt;0,ROUND('ПЛАН НАВЧАЛЬНОГО ПРОЦЕСУ ДЕННА'!AZ57*$BX$4,0)*2,2),0)</f>
        <v>0</v>
      </c>
      <c r="BA57" s="375">
        <f>IF('ПЛАН НАВЧАЛЬНОГО ПРОЦЕСУ ДЕННА'!BA57&gt;0,IF(ROUND('ПЛАН НАВЧАЛЬНОГО ПРОЦЕСУ ДЕННА'!BA57*$BX$4,0)&gt;0,ROUND('ПЛАН НАВЧАЛЬНОГО ПРОЦЕСУ ДЕННА'!BA57*$BX$4,0)*2,2),0)</f>
        <v>0</v>
      </c>
      <c r="BB57" s="70">
        <f>'ПЛАН НАВЧАЛЬНОГО ПРОЦЕСУ ДЕННА'!BB57</f>
        <v>0</v>
      </c>
      <c r="BC57" s="375">
        <f>IF('ПЛАН НАВЧАЛЬНОГО ПРОЦЕСУ ДЕННА'!BC57&gt;0,IF(ROUND('ПЛАН НАВЧАЛЬНОГО ПРОЦЕСУ ДЕННА'!BC57*$BX$4,0)&gt;0,ROUND('ПЛАН НАВЧАЛЬНОГО ПРОЦЕСУ ДЕННА'!BC57*$BX$4,0)*2,2),0)</f>
        <v>0</v>
      </c>
      <c r="BD57" s="375">
        <f>IF('ПЛАН НАВЧАЛЬНОГО ПРОЦЕСУ ДЕННА'!BD57&gt;0,IF(ROUND('ПЛАН НАВЧАЛЬНОГО ПРОЦЕСУ ДЕННА'!BD57*$BX$4,0)&gt;0,ROUND('ПЛАН НАВЧАЛЬНОГО ПРОЦЕСУ ДЕННА'!BD57*$BX$4,0)*2,2),0)</f>
        <v>0</v>
      </c>
      <c r="BE57" s="375">
        <f>IF('ПЛАН НАВЧАЛЬНОГО ПРОЦЕСУ ДЕННА'!BE57&gt;0,IF(ROUND('ПЛАН НАВЧАЛЬНОГО ПРОЦЕСУ ДЕННА'!BE57*$BX$4,0)&gt;0,ROUND('ПЛАН НАВЧАЛЬНОГО ПРОЦЕСУ ДЕННА'!BE57*$BX$4,0)*2,2),0)</f>
        <v>0</v>
      </c>
      <c r="BF57" s="70">
        <f>'ПЛАН НАВЧАЛЬНОГО ПРОЦЕСУ ДЕННА'!BF57</f>
        <v>0</v>
      </c>
      <c r="BG57" s="375">
        <f>IF('ПЛАН НАВЧАЛЬНОГО ПРОЦЕСУ ДЕННА'!BG57&gt;0,IF(ROUND('ПЛАН НАВЧАЛЬНОГО ПРОЦЕСУ ДЕННА'!BG57*$BX$4,0)&gt;0,ROUND('ПЛАН НАВЧАЛЬНОГО ПРОЦЕСУ ДЕННА'!BG57*$BX$4,0)*2,2),0)</f>
        <v>0</v>
      </c>
      <c r="BH57" s="375">
        <f>IF('ПЛАН НАВЧАЛЬНОГО ПРОЦЕСУ ДЕННА'!BH57&gt;0,IF(ROUND('ПЛАН НАВЧАЛЬНОГО ПРОЦЕСУ ДЕННА'!BH57*$BX$4,0)&gt;0,ROUND('ПЛАН НАВЧАЛЬНОГО ПРОЦЕСУ ДЕННА'!BH57*$BX$4,0)*2,2),0)</f>
        <v>0</v>
      </c>
      <c r="BI57" s="375">
        <f>IF('ПЛАН НАВЧАЛЬНОГО ПРОЦЕСУ ДЕННА'!BI57&gt;0,IF(ROUND('ПЛАН НАВЧАЛЬНОГО ПРОЦЕСУ ДЕННА'!BI57*$BX$4,0)&gt;0,ROUND('ПЛАН НАВЧАЛЬНОГО ПРОЦЕСУ ДЕННА'!BI57*$BX$4,0)*2,2),0)</f>
        <v>0</v>
      </c>
      <c r="BJ57" s="70">
        <f>'ПЛАН НАВЧАЛЬНОГО ПРОЦЕСУ ДЕННА'!BJ57</f>
        <v>0</v>
      </c>
      <c r="BK57" s="63">
        <f t="shared" si="1"/>
        <v>0</v>
      </c>
      <c r="BL57" s="127" t="str">
        <f t="shared" si="2"/>
        <v/>
      </c>
      <c r="BM57" s="14">
        <f t="shared" si="29"/>
        <v>0</v>
      </c>
      <c r="BN57" s="14">
        <f t="shared" si="29"/>
        <v>0</v>
      </c>
      <c r="BO57" s="14">
        <f t="shared" si="29"/>
        <v>0</v>
      </c>
      <c r="BP57" s="14">
        <f t="shared" si="29"/>
        <v>0</v>
      </c>
      <c r="BQ57" s="14">
        <f t="shared" si="29"/>
        <v>0</v>
      </c>
      <c r="BR57" s="14">
        <f t="shared" si="29"/>
        <v>0</v>
      </c>
      <c r="BS57" s="14">
        <f t="shared" si="29"/>
        <v>0</v>
      </c>
      <c r="BT57" s="14">
        <f t="shared" si="29"/>
        <v>0</v>
      </c>
      <c r="BU57" s="92">
        <f t="shared" si="42"/>
        <v>0</v>
      </c>
      <c r="BX57" s="14">
        <f t="shared" si="30"/>
        <v>0</v>
      </c>
      <c r="BY57" s="14">
        <f t="shared" si="31"/>
        <v>0</v>
      </c>
      <c r="BZ57" s="14">
        <f t="shared" si="32"/>
        <v>0</v>
      </c>
      <c r="CA57" s="14">
        <f t="shared" si="33"/>
        <v>0</v>
      </c>
      <c r="CB57" s="14">
        <f t="shared" si="34"/>
        <v>0</v>
      </c>
      <c r="CC57" s="14">
        <f t="shared" si="35"/>
        <v>0</v>
      </c>
      <c r="CD57" s="14">
        <f t="shared" si="36"/>
        <v>0</v>
      </c>
      <c r="CE57" s="14">
        <f t="shared" si="37"/>
        <v>0</v>
      </c>
      <c r="CF57" s="213">
        <f t="shared" si="43"/>
        <v>0</v>
      </c>
      <c r="CG57" s="313">
        <f t="shared" si="17"/>
        <v>0</v>
      </c>
      <c r="CI57" s="314">
        <f t="shared" si="18"/>
        <v>0</v>
      </c>
      <c r="CJ57" s="314">
        <f t="shared" si="19"/>
        <v>0</v>
      </c>
      <c r="CK57" s="314">
        <f t="shared" si="20"/>
        <v>0</v>
      </c>
      <c r="CL57" s="314">
        <f t="shared" si="21"/>
        <v>0</v>
      </c>
      <c r="CM57" s="314">
        <f t="shared" si="22"/>
        <v>0</v>
      </c>
      <c r="CN57" s="314">
        <f t="shared" si="23"/>
        <v>0</v>
      </c>
      <c r="CO57" s="314">
        <f t="shared" si="24"/>
        <v>0</v>
      </c>
      <c r="CP57" s="314">
        <f t="shared" si="25"/>
        <v>0</v>
      </c>
      <c r="CQ57" s="315">
        <f t="shared" si="44"/>
        <v>0</v>
      </c>
      <c r="CR57" s="314">
        <f t="shared" si="4"/>
        <v>0</v>
      </c>
      <c r="CS57" s="314">
        <f t="shared" si="5"/>
        <v>0</v>
      </c>
      <c r="CT57" s="316">
        <f t="shared" si="6"/>
        <v>0</v>
      </c>
      <c r="CU57" s="314">
        <f t="shared" si="7"/>
        <v>0</v>
      </c>
      <c r="CV57" s="314">
        <f t="shared" si="8"/>
        <v>0</v>
      </c>
      <c r="CW57" s="314">
        <f t="shared" si="9"/>
        <v>0</v>
      </c>
      <c r="CX57" s="314">
        <f t="shared" si="10"/>
        <v>0</v>
      </c>
      <c r="CY57" s="314">
        <f t="shared" si="11"/>
        <v>0</v>
      </c>
      <c r="CZ57" s="317">
        <f t="shared" si="45"/>
        <v>0</v>
      </c>
      <c r="DD57" s="318">
        <f>SUM($AE57:$AG57)+SUM($AI57:$AK57)+SUM($AM57:AO57)+SUM($AQ57:AS57)+SUM($AU57:AW57)+SUM($AY57:BA57)+SUM($BC57:BE57)+SUM($BG57:BI57)</f>
        <v>0</v>
      </c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X57" s="318">
        <f t="shared" si="47"/>
        <v>0</v>
      </c>
      <c r="DY57" s="318">
        <f t="shared" si="47"/>
        <v>0</v>
      </c>
      <c r="DZ57" s="318">
        <f t="shared" si="47"/>
        <v>0</v>
      </c>
      <c r="EA57" s="318">
        <f t="shared" si="47"/>
        <v>0</v>
      </c>
      <c r="EB57" s="318">
        <f t="shared" si="47"/>
        <v>0</v>
      </c>
      <c r="EC57" s="318">
        <f t="shared" si="47"/>
        <v>0</v>
      </c>
      <c r="ED57" s="318">
        <f t="shared" si="47"/>
        <v>0</v>
      </c>
      <c r="EE57" s="318">
        <f t="shared" si="46"/>
        <v>0</v>
      </c>
    </row>
    <row r="58" spans="1:135" s="19" customFormat="1" hidden="1" x14ac:dyDescent="0.25">
      <c r="A58" s="22" t="str">
        <f>'ПЛАН НАВЧАЛЬНОГО ПРОЦЕСУ ДЕННА'!A58</f>
        <v>1.1.35</v>
      </c>
      <c r="B58" s="415">
        <f>'ПЛАН НАВЧАЛЬНОГО ПРОЦЕСУ ДЕННА'!B58</f>
        <v>0</v>
      </c>
      <c r="C58" s="416">
        <f>'ПЛАН НАВЧАЛЬНОГО ПРОЦЕСУ ДЕННА'!C58</f>
        <v>0</v>
      </c>
      <c r="D58" s="308">
        <f>'ПЛАН НАВЧАЛЬНОГО ПРОЦЕСУ ДЕННА'!D58</f>
        <v>0</v>
      </c>
      <c r="E58" s="309">
        <f>'ПЛАН НАВЧАЛЬНОГО ПРОЦЕСУ ДЕННА'!E58</f>
        <v>0</v>
      </c>
      <c r="F58" s="309">
        <f>'ПЛАН НАВЧАЛЬНОГО ПРОЦЕСУ ДЕННА'!F58</f>
        <v>0</v>
      </c>
      <c r="G58" s="310">
        <f>'ПЛАН НАВЧАЛЬНОГО ПРОЦЕСУ ДЕННА'!G58</f>
        <v>0</v>
      </c>
      <c r="H58" s="308">
        <f>'ПЛАН НАВЧАЛЬНОГО ПРОЦЕСУ ДЕННА'!H58</f>
        <v>0</v>
      </c>
      <c r="I58" s="309">
        <f>'ПЛАН НАВЧАЛЬНОГО ПРОЦЕСУ ДЕННА'!I58</f>
        <v>0</v>
      </c>
      <c r="J58" s="309">
        <f>'ПЛАН НАВЧАЛЬНОГО ПРОЦЕСУ ДЕННА'!J58</f>
        <v>0</v>
      </c>
      <c r="K58" s="309">
        <f>'ПЛАН НАВЧАЛЬНОГО ПРОЦЕСУ ДЕННА'!K58</f>
        <v>0</v>
      </c>
      <c r="L58" s="309">
        <f>'ПЛАН НАВЧАЛЬНОГО ПРОЦЕСУ ДЕННА'!L58</f>
        <v>0</v>
      </c>
      <c r="M58" s="309">
        <f>'ПЛАН НАВЧАЛЬНОГО ПРОЦЕСУ ДЕННА'!M58</f>
        <v>0</v>
      </c>
      <c r="N58" s="309">
        <f>'ПЛАН НАВЧАЛЬНОГО ПРОЦЕСУ ДЕННА'!N58</f>
        <v>0</v>
      </c>
      <c r="O58" s="309">
        <f>'ПЛАН НАВЧАЛЬНОГО ПРОЦЕСУ ДЕННА'!O58</f>
        <v>0</v>
      </c>
      <c r="P58" s="274">
        <f>'ПЛАН НАВЧАЛЬНОГО ПРОЦЕСУ ДЕННА'!P58</f>
        <v>0</v>
      </c>
      <c r="Q58" s="274">
        <f>'ПЛАН НАВЧАЛЬНОГО ПРОЦЕСУ ДЕННА'!Q58</f>
        <v>0</v>
      </c>
      <c r="R58" s="419">
        <f>'ПЛАН НАВЧАЛЬНОГО ПРОЦЕСУ ДЕННА'!R58</f>
        <v>0</v>
      </c>
      <c r="S58" s="488">
        <f>'ПЛАН НАВЧАЛЬНОГО ПРОЦЕСУ ДЕННА'!S58</f>
        <v>0</v>
      </c>
      <c r="T58" s="488">
        <f>'ПЛАН НАВЧАЛЬНОГО ПРОЦЕСУ ДЕННА'!T58</f>
        <v>0</v>
      </c>
      <c r="U58" s="488">
        <f>'ПЛАН НАВЧАЛЬНОГО ПРОЦЕСУ ДЕННА'!U58</f>
        <v>0</v>
      </c>
      <c r="V58" s="488">
        <f>'ПЛАН НАВЧАЛЬНОГО ПРОЦЕСУ ДЕННА'!V58</f>
        <v>0</v>
      </c>
      <c r="W58" s="488">
        <f>'ПЛАН НАВЧАЛЬНОГО ПРОЦЕСУ ДЕННА'!W58</f>
        <v>0</v>
      </c>
      <c r="X58" s="488">
        <f>'ПЛАН НАВЧАЛЬНОГО ПРОЦЕСУ ДЕННА'!X58</f>
        <v>0</v>
      </c>
      <c r="Y58" s="311">
        <f>'ПЛАН НАВЧАЛЬНОГО ПРОЦЕСУ ДЕННА'!Y58</f>
        <v>0</v>
      </c>
      <c r="Z58" s="147">
        <f t="shared" si="0"/>
        <v>0</v>
      </c>
      <c r="AA58" s="9">
        <f t="shared" si="48"/>
        <v>0</v>
      </c>
      <c r="AB58" s="9">
        <f t="shared" si="48"/>
        <v>0</v>
      </c>
      <c r="AC58" s="9">
        <f t="shared" si="48"/>
        <v>0</v>
      </c>
      <c r="AD58" s="9">
        <f t="shared" si="14"/>
        <v>0</v>
      </c>
      <c r="AE58" s="375">
        <f>IF('ПЛАН НАВЧАЛЬНОГО ПРОЦЕСУ ДЕННА'!AE58&gt;0,IF(ROUND('ПЛАН НАВЧАЛЬНОГО ПРОЦЕСУ ДЕННА'!AE58*$BX$4,0)&gt;0,ROUND('ПЛАН НАВЧАЛЬНОГО ПРОЦЕСУ ДЕННА'!AE58*$BX$4,0)*2,2),0)</f>
        <v>0</v>
      </c>
      <c r="AF58" s="375">
        <f>IF('ПЛАН НАВЧАЛЬНОГО ПРОЦЕСУ ДЕННА'!AF58&gt;0,IF(ROUND('ПЛАН НАВЧАЛЬНОГО ПРОЦЕСУ ДЕННА'!AF58*$BX$4,0)&gt;0,ROUND('ПЛАН НАВЧАЛЬНОГО ПРОЦЕСУ ДЕННА'!AF58*$BX$4,0)*2,2),0)</f>
        <v>0</v>
      </c>
      <c r="AG58" s="375">
        <f>IF('ПЛАН НАВЧАЛЬНОГО ПРОЦЕСУ ДЕННА'!AG58&gt;0,IF(ROUND('ПЛАН НАВЧАЛЬНОГО ПРОЦЕСУ ДЕННА'!AG58*$BX$4,0)&gt;0,ROUND('ПЛАН НАВЧАЛЬНОГО ПРОЦЕСУ ДЕННА'!AG58*$BX$4,0)*2,2),0)</f>
        <v>0</v>
      </c>
      <c r="AH58" s="70">
        <f>'ПЛАН НАВЧАЛЬНОГО ПРОЦЕСУ ДЕННА'!AH58</f>
        <v>0</v>
      </c>
      <c r="AI58" s="375">
        <f>IF('ПЛАН НАВЧАЛЬНОГО ПРОЦЕСУ ДЕННА'!AI58&gt;0,IF(ROUND('ПЛАН НАВЧАЛЬНОГО ПРОЦЕСУ ДЕННА'!AI58*$BX$4,0)&gt;0,ROUND('ПЛАН НАВЧАЛЬНОГО ПРОЦЕСУ ДЕННА'!AI58*$BX$4,0)*2,2),0)</f>
        <v>0</v>
      </c>
      <c r="AJ58" s="375">
        <f>IF('ПЛАН НАВЧАЛЬНОГО ПРОЦЕСУ ДЕННА'!AJ58&gt;0,IF(ROUND('ПЛАН НАВЧАЛЬНОГО ПРОЦЕСУ ДЕННА'!AJ58*$BX$4,0)&gt;0,ROUND('ПЛАН НАВЧАЛЬНОГО ПРОЦЕСУ ДЕННА'!AJ58*$BX$4,0)*2,2),0)</f>
        <v>0</v>
      </c>
      <c r="AK58" s="375">
        <f>IF('ПЛАН НАВЧАЛЬНОГО ПРОЦЕСУ ДЕННА'!AK58&gt;0,IF(ROUND('ПЛАН НАВЧАЛЬНОГО ПРОЦЕСУ ДЕННА'!AK58*$BX$4,0)&gt;0,ROUND('ПЛАН НАВЧАЛЬНОГО ПРОЦЕСУ ДЕННА'!AK58*$BX$4,0)*2,2),0)</f>
        <v>0</v>
      </c>
      <c r="AL58" s="70">
        <f>'ПЛАН НАВЧАЛЬНОГО ПРОЦЕСУ ДЕННА'!AL58</f>
        <v>0</v>
      </c>
      <c r="AM58" s="375">
        <f>IF('ПЛАН НАВЧАЛЬНОГО ПРОЦЕСУ ДЕННА'!AM58&gt;0,IF(ROUND('ПЛАН НАВЧАЛЬНОГО ПРОЦЕСУ ДЕННА'!AM58*$BX$4,0)&gt;0,ROUND('ПЛАН НАВЧАЛЬНОГО ПРОЦЕСУ ДЕННА'!AM58*$BX$4,0)*2,2),0)</f>
        <v>0</v>
      </c>
      <c r="AN58" s="375">
        <f>IF('ПЛАН НАВЧАЛЬНОГО ПРОЦЕСУ ДЕННА'!AN58&gt;0,IF(ROUND('ПЛАН НАВЧАЛЬНОГО ПРОЦЕСУ ДЕННА'!AN58*$BX$4,0)&gt;0,ROUND('ПЛАН НАВЧАЛЬНОГО ПРОЦЕСУ ДЕННА'!AN58*$BX$4,0)*2,2),0)</f>
        <v>0</v>
      </c>
      <c r="AO58" s="375">
        <f>IF('ПЛАН НАВЧАЛЬНОГО ПРОЦЕСУ ДЕННА'!AO58&gt;0,IF(ROUND('ПЛАН НАВЧАЛЬНОГО ПРОЦЕСУ ДЕННА'!AO58*$BX$4,0)&gt;0,ROUND('ПЛАН НАВЧАЛЬНОГО ПРОЦЕСУ ДЕННА'!AO58*$BX$4,0)*2,2),0)</f>
        <v>0</v>
      </c>
      <c r="AP58" s="70">
        <f>'ПЛАН НАВЧАЛЬНОГО ПРОЦЕСУ ДЕННА'!AP58</f>
        <v>0</v>
      </c>
      <c r="AQ58" s="375">
        <f>IF('ПЛАН НАВЧАЛЬНОГО ПРОЦЕСУ ДЕННА'!AQ58&gt;0,IF(ROUND('ПЛАН НАВЧАЛЬНОГО ПРОЦЕСУ ДЕННА'!AQ58*$BX$4,0)&gt;0,ROUND('ПЛАН НАВЧАЛЬНОГО ПРОЦЕСУ ДЕННА'!AQ58*$BX$4,0)*2,2),0)</f>
        <v>0</v>
      </c>
      <c r="AR58" s="375">
        <f>IF('ПЛАН НАВЧАЛЬНОГО ПРОЦЕСУ ДЕННА'!AR58&gt;0,IF(ROUND('ПЛАН НАВЧАЛЬНОГО ПРОЦЕСУ ДЕННА'!AR58*$BX$4,0)&gt;0,ROUND('ПЛАН НАВЧАЛЬНОГО ПРОЦЕСУ ДЕННА'!AR58*$BX$4,0)*2,2),0)</f>
        <v>0</v>
      </c>
      <c r="AS58" s="375">
        <f>IF('ПЛАН НАВЧАЛЬНОГО ПРОЦЕСУ ДЕННА'!AS58&gt;0,IF(ROUND('ПЛАН НАВЧАЛЬНОГО ПРОЦЕСУ ДЕННА'!AS58*$BX$4,0)&gt;0,ROUND('ПЛАН НАВЧАЛЬНОГО ПРОЦЕСУ ДЕННА'!AS58*$BX$4,0)*2,2),0)</f>
        <v>0</v>
      </c>
      <c r="AT58" s="70">
        <f>'ПЛАН НАВЧАЛЬНОГО ПРОЦЕСУ ДЕННА'!AT58</f>
        <v>0</v>
      </c>
      <c r="AU58" s="375">
        <f>IF('ПЛАН НАВЧАЛЬНОГО ПРОЦЕСУ ДЕННА'!AU58&gt;0,IF(ROUND('ПЛАН НАВЧАЛЬНОГО ПРОЦЕСУ ДЕННА'!AU58*$BX$4,0)&gt;0,ROUND('ПЛАН НАВЧАЛЬНОГО ПРОЦЕСУ ДЕННА'!AU58*$BX$4,0)*2,2),0)</f>
        <v>0</v>
      </c>
      <c r="AV58" s="375">
        <f>IF('ПЛАН НАВЧАЛЬНОГО ПРОЦЕСУ ДЕННА'!AV58&gt;0,IF(ROUND('ПЛАН НАВЧАЛЬНОГО ПРОЦЕСУ ДЕННА'!AV58*$BX$4,0)&gt;0,ROUND('ПЛАН НАВЧАЛЬНОГО ПРОЦЕСУ ДЕННА'!AV58*$BX$4,0)*2,2),0)</f>
        <v>0</v>
      </c>
      <c r="AW58" s="375">
        <f>IF('ПЛАН НАВЧАЛЬНОГО ПРОЦЕСУ ДЕННА'!AW58&gt;0,IF(ROUND('ПЛАН НАВЧАЛЬНОГО ПРОЦЕСУ ДЕННА'!AW58*$BX$4,0)&gt;0,ROUND('ПЛАН НАВЧАЛЬНОГО ПРОЦЕСУ ДЕННА'!AW58*$BX$4,0)*2,2),0)</f>
        <v>0</v>
      </c>
      <c r="AX58" s="70">
        <f>'ПЛАН НАВЧАЛЬНОГО ПРОЦЕСУ ДЕННА'!AX58</f>
        <v>0</v>
      </c>
      <c r="AY58" s="375">
        <f>IF('ПЛАН НАВЧАЛЬНОГО ПРОЦЕСУ ДЕННА'!AY58&gt;0,IF(ROUND('ПЛАН НАВЧАЛЬНОГО ПРОЦЕСУ ДЕННА'!AY58*$BX$4,0)&gt;0,ROUND('ПЛАН НАВЧАЛЬНОГО ПРОЦЕСУ ДЕННА'!AY58*$BX$4,0)*2,2),0)</f>
        <v>0</v>
      </c>
      <c r="AZ58" s="375">
        <f>IF('ПЛАН НАВЧАЛЬНОГО ПРОЦЕСУ ДЕННА'!AZ58&gt;0,IF(ROUND('ПЛАН НАВЧАЛЬНОГО ПРОЦЕСУ ДЕННА'!AZ58*$BX$4,0)&gt;0,ROUND('ПЛАН НАВЧАЛЬНОГО ПРОЦЕСУ ДЕННА'!AZ58*$BX$4,0)*2,2),0)</f>
        <v>0</v>
      </c>
      <c r="BA58" s="375">
        <f>IF('ПЛАН НАВЧАЛЬНОГО ПРОЦЕСУ ДЕННА'!BA58&gt;0,IF(ROUND('ПЛАН НАВЧАЛЬНОГО ПРОЦЕСУ ДЕННА'!BA58*$BX$4,0)&gt;0,ROUND('ПЛАН НАВЧАЛЬНОГО ПРОЦЕСУ ДЕННА'!BA58*$BX$4,0)*2,2),0)</f>
        <v>0</v>
      </c>
      <c r="BB58" s="70">
        <f>'ПЛАН НАВЧАЛЬНОГО ПРОЦЕСУ ДЕННА'!BB58</f>
        <v>0</v>
      </c>
      <c r="BC58" s="375">
        <f>IF('ПЛАН НАВЧАЛЬНОГО ПРОЦЕСУ ДЕННА'!BC58&gt;0,IF(ROUND('ПЛАН НАВЧАЛЬНОГО ПРОЦЕСУ ДЕННА'!BC58*$BX$4,0)&gt;0,ROUND('ПЛАН НАВЧАЛЬНОГО ПРОЦЕСУ ДЕННА'!BC58*$BX$4,0)*2,2),0)</f>
        <v>0</v>
      </c>
      <c r="BD58" s="375">
        <f>IF('ПЛАН НАВЧАЛЬНОГО ПРОЦЕСУ ДЕННА'!BD58&gt;0,IF(ROUND('ПЛАН НАВЧАЛЬНОГО ПРОЦЕСУ ДЕННА'!BD58*$BX$4,0)&gt;0,ROUND('ПЛАН НАВЧАЛЬНОГО ПРОЦЕСУ ДЕННА'!BD58*$BX$4,0)*2,2),0)</f>
        <v>0</v>
      </c>
      <c r="BE58" s="375">
        <f>IF('ПЛАН НАВЧАЛЬНОГО ПРОЦЕСУ ДЕННА'!BE58&gt;0,IF(ROUND('ПЛАН НАВЧАЛЬНОГО ПРОЦЕСУ ДЕННА'!BE58*$BX$4,0)&gt;0,ROUND('ПЛАН НАВЧАЛЬНОГО ПРОЦЕСУ ДЕННА'!BE58*$BX$4,0)*2,2),0)</f>
        <v>0</v>
      </c>
      <c r="BF58" s="70">
        <f>'ПЛАН НАВЧАЛЬНОГО ПРОЦЕСУ ДЕННА'!BF58</f>
        <v>0</v>
      </c>
      <c r="BG58" s="375">
        <f>IF('ПЛАН НАВЧАЛЬНОГО ПРОЦЕСУ ДЕННА'!BG58&gt;0,IF(ROUND('ПЛАН НАВЧАЛЬНОГО ПРОЦЕСУ ДЕННА'!BG58*$BX$4,0)&gt;0,ROUND('ПЛАН НАВЧАЛЬНОГО ПРОЦЕСУ ДЕННА'!BG58*$BX$4,0)*2,2),0)</f>
        <v>0</v>
      </c>
      <c r="BH58" s="375">
        <f>IF('ПЛАН НАВЧАЛЬНОГО ПРОЦЕСУ ДЕННА'!BH58&gt;0,IF(ROUND('ПЛАН НАВЧАЛЬНОГО ПРОЦЕСУ ДЕННА'!BH58*$BX$4,0)&gt;0,ROUND('ПЛАН НАВЧАЛЬНОГО ПРОЦЕСУ ДЕННА'!BH58*$BX$4,0)*2,2),0)</f>
        <v>0</v>
      </c>
      <c r="BI58" s="375">
        <f>IF('ПЛАН НАВЧАЛЬНОГО ПРОЦЕСУ ДЕННА'!BI58&gt;0,IF(ROUND('ПЛАН НАВЧАЛЬНОГО ПРОЦЕСУ ДЕННА'!BI58*$BX$4,0)&gt;0,ROUND('ПЛАН НАВЧАЛЬНОГО ПРОЦЕСУ ДЕННА'!BI58*$BX$4,0)*2,2),0)</f>
        <v>0</v>
      </c>
      <c r="BJ58" s="70">
        <f>'ПЛАН НАВЧАЛЬНОГО ПРОЦЕСУ ДЕННА'!BJ58</f>
        <v>0</v>
      </c>
      <c r="BK58" s="63">
        <f t="shared" si="1"/>
        <v>0</v>
      </c>
      <c r="BL58" s="127" t="str">
        <f t="shared" si="2"/>
        <v/>
      </c>
      <c r="BM58" s="14">
        <f t="shared" si="29"/>
        <v>0</v>
      </c>
      <c r="BN58" s="14">
        <f t="shared" si="29"/>
        <v>0</v>
      </c>
      <c r="BO58" s="14">
        <f t="shared" si="29"/>
        <v>0</v>
      </c>
      <c r="BP58" s="14">
        <f t="shared" si="29"/>
        <v>0</v>
      </c>
      <c r="BQ58" s="14">
        <f t="shared" si="29"/>
        <v>0</v>
      </c>
      <c r="BR58" s="14">
        <f t="shared" si="29"/>
        <v>0</v>
      </c>
      <c r="BS58" s="14">
        <f t="shared" si="29"/>
        <v>0</v>
      </c>
      <c r="BT58" s="14">
        <f t="shared" si="29"/>
        <v>0</v>
      </c>
      <c r="BU58" s="92">
        <f t="shared" si="42"/>
        <v>0</v>
      </c>
      <c r="BX58" s="14">
        <f t="shared" si="30"/>
        <v>0</v>
      </c>
      <c r="BY58" s="14">
        <f t="shared" si="31"/>
        <v>0</v>
      </c>
      <c r="BZ58" s="14">
        <f t="shared" si="32"/>
        <v>0</v>
      </c>
      <c r="CA58" s="14">
        <f t="shared" si="33"/>
        <v>0</v>
      </c>
      <c r="CB58" s="14">
        <f t="shared" si="34"/>
        <v>0</v>
      </c>
      <c r="CC58" s="14">
        <f t="shared" si="35"/>
        <v>0</v>
      </c>
      <c r="CD58" s="14">
        <f t="shared" si="36"/>
        <v>0</v>
      </c>
      <c r="CE58" s="14">
        <f t="shared" si="37"/>
        <v>0</v>
      </c>
      <c r="CF58" s="213">
        <f t="shared" si="43"/>
        <v>0</v>
      </c>
      <c r="CG58" s="313">
        <f t="shared" si="17"/>
        <v>0</v>
      </c>
      <c r="CI58" s="314">
        <f t="shared" si="18"/>
        <v>0</v>
      </c>
      <c r="CJ58" s="314">
        <f t="shared" si="19"/>
        <v>0</v>
      </c>
      <c r="CK58" s="314">
        <f t="shared" si="20"/>
        <v>0</v>
      </c>
      <c r="CL58" s="314">
        <f t="shared" si="21"/>
        <v>0</v>
      </c>
      <c r="CM58" s="314">
        <f t="shared" si="22"/>
        <v>0</v>
      </c>
      <c r="CN58" s="314">
        <f t="shared" si="23"/>
        <v>0</v>
      </c>
      <c r="CO58" s="314">
        <f t="shared" si="24"/>
        <v>0</v>
      </c>
      <c r="CP58" s="314">
        <f t="shared" si="25"/>
        <v>0</v>
      </c>
      <c r="CQ58" s="315">
        <f t="shared" si="44"/>
        <v>0</v>
      </c>
      <c r="CR58" s="314">
        <f t="shared" si="4"/>
        <v>0</v>
      </c>
      <c r="CS58" s="314">
        <f t="shared" si="5"/>
        <v>0</v>
      </c>
      <c r="CT58" s="316">
        <f t="shared" si="6"/>
        <v>0</v>
      </c>
      <c r="CU58" s="314">
        <f t="shared" si="7"/>
        <v>0</v>
      </c>
      <c r="CV58" s="314">
        <f t="shared" si="8"/>
        <v>0</v>
      </c>
      <c r="CW58" s="314">
        <f t="shared" si="9"/>
        <v>0</v>
      </c>
      <c r="CX58" s="314">
        <f t="shared" si="10"/>
        <v>0</v>
      </c>
      <c r="CY58" s="314">
        <f t="shared" si="11"/>
        <v>0</v>
      </c>
      <c r="CZ58" s="317">
        <f t="shared" si="45"/>
        <v>0</v>
      </c>
      <c r="DD58" s="318">
        <f>SUM($AE58:$AG58)+SUM($AI58:$AK58)+SUM($AM58:AO58)+SUM($AQ58:AS58)+SUM($AU58:AW58)+SUM($AY58:BA58)+SUM($BC58:BE58)+SUM($BG58:BI58)</f>
        <v>0</v>
      </c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X58" s="318">
        <f t="shared" si="47"/>
        <v>0</v>
      </c>
      <c r="DY58" s="318">
        <f t="shared" si="47"/>
        <v>0</v>
      </c>
      <c r="DZ58" s="318">
        <f t="shared" si="47"/>
        <v>0</v>
      </c>
      <c r="EA58" s="318">
        <f t="shared" si="47"/>
        <v>0</v>
      </c>
      <c r="EB58" s="318">
        <f t="shared" si="47"/>
        <v>0</v>
      </c>
      <c r="EC58" s="318">
        <f t="shared" si="47"/>
        <v>0</v>
      </c>
      <c r="ED58" s="318">
        <f t="shared" si="47"/>
        <v>0</v>
      </c>
      <c r="EE58" s="318">
        <f t="shared" si="46"/>
        <v>0</v>
      </c>
    </row>
    <row r="59" spans="1:135" s="19" customFormat="1" hidden="1" x14ac:dyDescent="0.25">
      <c r="A59" s="22" t="str">
        <f>'ПЛАН НАВЧАЛЬНОГО ПРОЦЕСУ ДЕННА'!A59</f>
        <v>1.1.35</v>
      </c>
      <c r="B59" s="415">
        <f>'ПЛАН НАВЧАЛЬНОГО ПРОЦЕСУ ДЕННА'!B59</f>
        <v>0</v>
      </c>
      <c r="C59" s="416">
        <f>'ПЛАН НАВЧАЛЬНОГО ПРОЦЕСУ ДЕННА'!C59</f>
        <v>0</v>
      </c>
      <c r="D59" s="308">
        <f>'ПЛАН НАВЧАЛЬНОГО ПРОЦЕСУ ДЕННА'!D59</f>
        <v>0</v>
      </c>
      <c r="E59" s="309">
        <f>'ПЛАН НАВЧАЛЬНОГО ПРОЦЕСУ ДЕННА'!E59</f>
        <v>0</v>
      </c>
      <c r="F59" s="309">
        <f>'ПЛАН НАВЧАЛЬНОГО ПРОЦЕСУ ДЕННА'!F59</f>
        <v>0</v>
      </c>
      <c r="G59" s="310">
        <f>'ПЛАН НАВЧАЛЬНОГО ПРОЦЕСУ ДЕННА'!G59</f>
        <v>0</v>
      </c>
      <c r="H59" s="308">
        <f>'ПЛАН НАВЧАЛЬНОГО ПРОЦЕСУ ДЕННА'!H59</f>
        <v>0</v>
      </c>
      <c r="I59" s="309">
        <f>'ПЛАН НАВЧАЛЬНОГО ПРОЦЕСУ ДЕННА'!I59</f>
        <v>0</v>
      </c>
      <c r="J59" s="309">
        <f>'ПЛАН НАВЧАЛЬНОГО ПРОЦЕСУ ДЕННА'!J59</f>
        <v>0</v>
      </c>
      <c r="K59" s="309">
        <f>'ПЛАН НАВЧАЛЬНОГО ПРОЦЕСУ ДЕННА'!K59</f>
        <v>0</v>
      </c>
      <c r="L59" s="309">
        <f>'ПЛАН НАВЧАЛЬНОГО ПРОЦЕСУ ДЕННА'!L59</f>
        <v>0</v>
      </c>
      <c r="M59" s="309">
        <f>'ПЛАН НАВЧАЛЬНОГО ПРОЦЕСУ ДЕННА'!M59</f>
        <v>0</v>
      </c>
      <c r="N59" s="309">
        <f>'ПЛАН НАВЧАЛЬНОГО ПРОЦЕСУ ДЕННА'!N59</f>
        <v>0</v>
      </c>
      <c r="O59" s="309">
        <f>'ПЛАН НАВЧАЛЬНОГО ПРОЦЕСУ ДЕННА'!O59</f>
        <v>0</v>
      </c>
      <c r="P59" s="274">
        <f>'ПЛАН НАВЧАЛЬНОГО ПРОЦЕСУ ДЕННА'!P59</f>
        <v>0</v>
      </c>
      <c r="Q59" s="274">
        <f>'ПЛАН НАВЧАЛЬНОГО ПРОЦЕСУ ДЕННА'!Q59</f>
        <v>0</v>
      </c>
      <c r="R59" s="419">
        <f>'ПЛАН НАВЧАЛЬНОГО ПРОЦЕСУ ДЕННА'!R59</f>
        <v>0</v>
      </c>
      <c r="S59" s="488">
        <f>'ПЛАН НАВЧАЛЬНОГО ПРОЦЕСУ ДЕННА'!S59</f>
        <v>0</v>
      </c>
      <c r="T59" s="488">
        <f>'ПЛАН НАВЧАЛЬНОГО ПРОЦЕСУ ДЕННА'!T59</f>
        <v>0</v>
      </c>
      <c r="U59" s="488">
        <f>'ПЛАН НАВЧАЛЬНОГО ПРОЦЕСУ ДЕННА'!U59</f>
        <v>0</v>
      </c>
      <c r="V59" s="488">
        <f>'ПЛАН НАВЧАЛЬНОГО ПРОЦЕСУ ДЕННА'!V59</f>
        <v>0</v>
      </c>
      <c r="W59" s="488">
        <f>'ПЛАН НАВЧАЛЬНОГО ПРОЦЕСУ ДЕННА'!W59</f>
        <v>0</v>
      </c>
      <c r="X59" s="488">
        <f>'ПЛАН НАВЧАЛЬНОГО ПРОЦЕСУ ДЕННА'!X59</f>
        <v>0</v>
      </c>
      <c r="Y59" s="311">
        <f>'ПЛАН НАВЧАЛЬНОГО ПРОЦЕСУ ДЕННА'!Y59</f>
        <v>0</v>
      </c>
      <c r="Z59" s="147">
        <f t="shared" si="0"/>
        <v>0</v>
      </c>
      <c r="AA59" s="9">
        <f t="shared" si="48"/>
        <v>0</v>
      </c>
      <c r="AB59" s="9">
        <f t="shared" si="48"/>
        <v>0</v>
      </c>
      <c r="AC59" s="9">
        <f t="shared" si="48"/>
        <v>0</v>
      </c>
      <c r="AD59" s="9">
        <f t="shared" si="14"/>
        <v>0</v>
      </c>
      <c r="AE59" s="375">
        <f>IF('ПЛАН НАВЧАЛЬНОГО ПРОЦЕСУ ДЕННА'!AE59&gt;0,IF(ROUND('ПЛАН НАВЧАЛЬНОГО ПРОЦЕСУ ДЕННА'!AE59*$BX$4,0)&gt;0,ROUND('ПЛАН НАВЧАЛЬНОГО ПРОЦЕСУ ДЕННА'!AE59*$BX$4,0)*2,2),0)</f>
        <v>0</v>
      </c>
      <c r="AF59" s="375">
        <f>IF('ПЛАН НАВЧАЛЬНОГО ПРОЦЕСУ ДЕННА'!AF59&gt;0,IF(ROUND('ПЛАН НАВЧАЛЬНОГО ПРОЦЕСУ ДЕННА'!AF59*$BX$4,0)&gt;0,ROUND('ПЛАН НАВЧАЛЬНОГО ПРОЦЕСУ ДЕННА'!AF59*$BX$4,0)*2,2),0)</f>
        <v>0</v>
      </c>
      <c r="AG59" s="375">
        <f>IF('ПЛАН НАВЧАЛЬНОГО ПРОЦЕСУ ДЕННА'!AG59&gt;0,IF(ROUND('ПЛАН НАВЧАЛЬНОГО ПРОЦЕСУ ДЕННА'!AG59*$BX$4,0)&gt;0,ROUND('ПЛАН НАВЧАЛЬНОГО ПРОЦЕСУ ДЕННА'!AG59*$BX$4,0)*2,2),0)</f>
        <v>0</v>
      </c>
      <c r="AH59" s="70">
        <f>'ПЛАН НАВЧАЛЬНОГО ПРОЦЕСУ ДЕННА'!AH59</f>
        <v>0</v>
      </c>
      <c r="AI59" s="375">
        <f>IF('ПЛАН НАВЧАЛЬНОГО ПРОЦЕСУ ДЕННА'!AI59&gt;0,IF(ROUND('ПЛАН НАВЧАЛЬНОГО ПРОЦЕСУ ДЕННА'!AI59*$BX$4,0)&gt;0,ROUND('ПЛАН НАВЧАЛЬНОГО ПРОЦЕСУ ДЕННА'!AI59*$BX$4,0)*2,2),0)</f>
        <v>0</v>
      </c>
      <c r="AJ59" s="375">
        <f>IF('ПЛАН НАВЧАЛЬНОГО ПРОЦЕСУ ДЕННА'!AJ59&gt;0,IF(ROUND('ПЛАН НАВЧАЛЬНОГО ПРОЦЕСУ ДЕННА'!AJ59*$BX$4,0)&gt;0,ROUND('ПЛАН НАВЧАЛЬНОГО ПРОЦЕСУ ДЕННА'!AJ59*$BX$4,0)*2,2),0)</f>
        <v>0</v>
      </c>
      <c r="AK59" s="375">
        <f>IF('ПЛАН НАВЧАЛЬНОГО ПРОЦЕСУ ДЕННА'!AK59&gt;0,IF(ROUND('ПЛАН НАВЧАЛЬНОГО ПРОЦЕСУ ДЕННА'!AK59*$BX$4,0)&gt;0,ROUND('ПЛАН НАВЧАЛЬНОГО ПРОЦЕСУ ДЕННА'!AK59*$BX$4,0)*2,2),0)</f>
        <v>0</v>
      </c>
      <c r="AL59" s="70">
        <f>'ПЛАН НАВЧАЛЬНОГО ПРОЦЕСУ ДЕННА'!AL59</f>
        <v>0</v>
      </c>
      <c r="AM59" s="375">
        <f>IF('ПЛАН НАВЧАЛЬНОГО ПРОЦЕСУ ДЕННА'!AM59&gt;0,IF(ROUND('ПЛАН НАВЧАЛЬНОГО ПРОЦЕСУ ДЕННА'!AM59*$BX$4,0)&gt;0,ROUND('ПЛАН НАВЧАЛЬНОГО ПРОЦЕСУ ДЕННА'!AM59*$BX$4,0)*2,2),0)</f>
        <v>0</v>
      </c>
      <c r="AN59" s="375">
        <f>IF('ПЛАН НАВЧАЛЬНОГО ПРОЦЕСУ ДЕННА'!AN59&gt;0,IF(ROUND('ПЛАН НАВЧАЛЬНОГО ПРОЦЕСУ ДЕННА'!AN59*$BX$4,0)&gt;0,ROUND('ПЛАН НАВЧАЛЬНОГО ПРОЦЕСУ ДЕННА'!AN59*$BX$4,0)*2,2),0)</f>
        <v>0</v>
      </c>
      <c r="AO59" s="375">
        <f>IF('ПЛАН НАВЧАЛЬНОГО ПРОЦЕСУ ДЕННА'!AO59&gt;0,IF(ROUND('ПЛАН НАВЧАЛЬНОГО ПРОЦЕСУ ДЕННА'!AO59*$BX$4,0)&gt;0,ROUND('ПЛАН НАВЧАЛЬНОГО ПРОЦЕСУ ДЕННА'!AO59*$BX$4,0)*2,2),0)</f>
        <v>0</v>
      </c>
      <c r="AP59" s="70">
        <f>'ПЛАН НАВЧАЛЬНОГО ПРОЦЕСУ ДЕННА'!AP59</f>
        <v>0</v>
      </c>
      <c r="AQ59" s="375">
        <f>IF('ПЛАН НАВЧАЛЬНОГО ПРОЦЕСУ ДЕННА'!AQ59&gt;0,IF(ROUND('ПЛАН НАВЧАЛЬНОГО ПРОЦЕСУ ДЕННА'!AQ59*$BX$4,0)&gt;0,ROUND('ПЛАН НАВЧАЛЬНОГО ПРОЦЕСУ ДЕННА'!AQ59*$BX$4,0)*2,2),0)</f>
        <v>0</v>
      </c>
      <c r="AR59" s="375">
        <f>IF('ПЛАН НАВЧАЛЬНОГО ПРОЦЕСУ ДЕННА'!AR59&gt;0,IF(ROUND('ПЛАН НАВЧАЛЬНОГО ПРОЦЕСУ ДЕННА'!AR59*$BX$4,0)&gt;0,ROUND('ПЛАН НАВЧАЛЬНОГО ПРОЦЕСУ ДЕННА'!AR59*$BX$4,0)*2,2),0)</f>
        <v>0</v>
      </c>
      <c r="AS59" s="375">
        <f>IF('ПЛАН НАВЧАЛЬНОГО ПРОЦЕСУ ДЕННА'!AS59&gt;0,IF(ROUND('ПЛАН НАВЧАЛЬНОГО ПРОЦЕСУ ДЕННА'!AS59*$BX$4,0)&gt;0,ROUND('ПЛАН НАВЧАЛЬНОГО ПРОЦЕСУ ДЕННА'!AS59*$BX$4,0)*2,2),0)</f>
        <v>0</v>
      </c>
      <c r="AT59" s="70">
        <f>'ПЛАН НАВЧАЛЬНОГО ПРОЦЕСУ ДЕННА'!AT59</f>
        <v>0</v>
      </c>
      <c r="AU59" s="375">
        <f>IF('ПЛАН НАВЧАЛЬНОГО ПРОЦЕСУ ДЕННА'!AU59&gt;0,IF(ROUND('ПЛАН НАВЧАЛЬНОГО ПРОЦЕСУ ДЕННА'!AU59*$BX$4,0)&gt;0,ROUND('ПЛАН НАВЧАЛЬНОГО ПРОЦЕСУ ДЕННА'!AU59*$BX$4,0)*2,2),0)</f>
        <v>0</v>
      </c>
      <c r="AV59" s="375">
        <f>IF('ПЛАН НАВЧАЛЬНОГО ПРОЦЕСУ ДЕННА'!AV59&gt;0,IF(ROUND('ПЛАН НАВЧАЛЬНОГО ПРОЦЕСУ ДЕННА'!AV59*$BX$4,0)&gt;0,ROUND('ПЛАН НАВЧАЛЬНОГО ПРОЦЕСУ ДЕННА'!AV59*$BX$4,0)*2,2),0)</f>
        <v>0</v>
      </c>
      <c r="AW59" s="375">
        <f>IF('ПЛАН НАВЧАЛЬНОГО ПРОЦЕСУ ДЕННА'!AW59&gt;0,IF(ROUND('ПЛАН НАВЧАЛЬНОГО ПРОЦЕСУ ДЕННА'!AW59*$BX$4,0)&gt;0,ROUND('ПЛАН НАВЧАЛЬНОГО ПРОЦЕСУ ДЕННА'!AW59*$BX$4,0)*2,2),0)</f>
        <v>0</v>
      </c>
      <c r="AX59" s="70">
        <f>'ПЛАН НАВЧАЛЬНОГО ПРОЦЕСУ ДЕННА'!AX59</f>
        <v>0</v>
      </c>
      <c r="AY59" s="375">
        <f>IF('ПЛАН НАВЧАЛЬНОГО ПРОЦЕСУ ДЕННА'!AY59&gt;0,IF(ROUND('ПЛАН НАВЧАЛЬНОГО ПРОЦЕСУ ДЕННА'!AY59*$BX$4,0)&gt;0,ROUND('ПЛАН НАВЧАЛЬНОГО ПРОЦЕСУ ДЕННА'!AY59*$BX$4,0)*2,2),0)</f>
        <v>0</v>
      </c>
      <c r="AZ59" s="375">
        <f>IF('ПЛАН НАВЧАЛЬНОГО ПРОЦЕСУ ДЕННА'!AZ59&gt;0,IF(ROUND('ПЛАН НАВЧАЛЬНОГО ПРОЦЕСУ ДЕННА'!AZ59*$BX$4,0)&gt;0,ROUND('ПЛАН НАВЧАЛЬНОГО ПРОЦЕСУ ДЕННА'!AZ59*$BX$4,0)*2,2),0)</f>
        <v>0</v>
      </c>
      <c r="BA59" s="375">
        <f>IF('ПЛАН НАВЧАЛЬНОГО ПРОЦЕСУ ДЕННА'!BA59&gt;0,IF(ROUND('ПЛАН НАВЧАЛЬНОГО ПРОЦЕСУ ДЕННА'!BA59*$BX$4,0)&gt;0,ROUND('ПЛАН НАВЧАЛЬНОГО ПРОЦЕСУ ДЕННА'!BA59*$BX$4,0)*2,2),0)</f>
        <v>0</v>
      </c>
      <c r="BB59" s="70">
        <f>'ПЛАН НАВЧАЛЬНОГО ПРОЦЕСУ ДЕННА'!BB59</f>
        <v>0</v>
      </c>
      <c r="BC59" s="375">
        <f>IF('ПЛАН НАВЧАЛЬНОГО ПРОЦЕСУ ДЕННА'!BC59&gt;0,IF(ROUND('ПЛАН НАВЧАЛЬНОГО ПРОЦЕСУ ДЕННА'!BC59*$BX$4,0)&gt;0,ROUND('ПЛАН НАВЧАЛЬНОГО ПРОЦЕСУ ДЕННА'!BC59*$BX$4,0)*2,2),0)</f>
        <v>0</v>
      </c>
      <c r="BD59" s="375">
        <f>IF('ПЛАН НАВЧАЛЬНОГО ПРОЦЕСУ ДЕННА'!BD59&gt;0,IF(ROUND('ПЛАН НАВЧАЛЬНОГО ПРОЦЕСУ ДЕННА'!BD59*$BX$4,0)&gt;0,ROUND('ПЛАН НАВЧАЛЬНОГО ПРОЦЕСУ ДЕННА'!BD59*$BX$4,0)*2,2),0)</f>
        <v>0</v>
      </c>
      <c r="BE59" s="375">
        <f>IF('ПЛАН НАВЧАЛЬНОГО ПРОЦЕСУ ДЕННА'!BE59&gt;0,IF(ROUND('ПЛАН НАВЧАЛЬНОГО ПРОЦЕСУ ДЕННА'!BE59*$BX$4,0)&gt;0,ROUND('ПЛАН НАВЧАЛЬНОГО ПРОЦЕСУ ДЕННА'!BE59*$BX$4,0)*2,2),0)</f>
        <v>0</v>
      </c>
      <c r="BF59" s="70">
        <f>'ПЛАН НАВЧАЛЬНОГО ПРОЦЕСУ ДЕННА'!BF59</f>
        <v>0</v>
      </c>
      <c r="BG59" s="375">
        <f>IF('ПЛАН НАВЧАЛЬНОГО ПРОЦЕСУ ДЕННА'!BG59&gt;0,IF(ROUND('ПЛАН НАВЧАЛЬНОГО ПРОЦЕСУ ДЕННА'!BG59*$BX$4,0)&gt;0,ROUND('ПЛАН НАВЧАЛЬНОГО ПРОЦЕСУ ДЕННА'!BG59*$BX$4,0)*2,2),0)</f>
        <v>0</v>
      </c>
      <c r="BH59" s="375">
        <f>IF('ПЛАН НАВЧАЛЬНОГО ПРОЦЕСУ ДЕННА'!BH59&gt;0,IF(ROUND('ПЛАН НАВЧАЛЬНОГО ПРОЦЕСУ ДЕННА'!BH59*$BX$4,0)&gt;0,ROUND('ПЛАН НАВЧАЛЬНОГО ПРОЦЕСУ ДЕННА'!BH59*$BX$4,0)*2,2),0)</f>
        <v>0</v>
      </c>
      <c r="BI59" s="375">
        <f>IF('ПЛАН НАВЧАЛЬНОГО ПРОЦЕСУ ДЕННА'!BI59&gt;0,IF(ROUND('ПЛАН НАВЧАЛЬНОГО ПРОЦЕСУ ДЕННА'!BI59*$BX$4,0)&gt;0,ROUND('ПЛАН НАВЧАЛЬНОГО ПРОЦЕСУ ДЕННА'!BI59*$BX$4,0)*2,2),0)</f>
        <v>0</v>
      </c>
      <c r="BJ59" s="70">
        <f>'ПЛАН НАВЧАЛЬНОГО ПРОЦЕСУ ДЕННА'!BJ59</f>
        <v>0</v>
      </c>
      <c r="BK59" s="63">
        <f t="shared" si="1"/>
        <v>0</v>
      </c>
      <c r="BL59" s="127" t="str">
        <f t="shared" si="2"/>
        <v/>
      </c>
      <c r="BM59" s="14">
        <f t="shared" si="29"/>
        <v>0</v>
      </c>
      <c r="BN59" s="14">
        <f t="shared" si="29"/>
        <v>0</v>
      </c>
      <c r="BO59" s="14">
        <f t="shared" si="29"/>
        <v>0</v>
      </c>
      <c r="BP59" s="14">
        <f t="shared" si="29"/>
        <v>0</v>
      </c>
      <c r="BQ59" s="14">
        <f t="shared" si="29"/>
        <v>0</v>
      </c>
      <c r="BR59" s="14">
        <f t="shared" si="29"/>
        <v>0</v>
      </c>
      <c r="BS59" s="14">
        <f t="shared" si="29"/>
        <v>0</v>
      </c>
      <c r="BT59" s="14">
        <f t="shared" si="29"/>
        <v>0</v>
      </c>
      <c r="BU59" s="92">
        <f t="shared" si="42"/>
        <v>0</v>
      </c>
      <c r="BX59" s="14">
        <f t="shared" si="30"/>
        <v>0</v>
      </c>
      <c r="BY59" s="14">
        <f t="shared" si="31"/>
        <v>0</v>
      </c>
      <c r="BZ59" s="14">
        <f t="shared" si="32"/>
        <v>0</v>
      </c>
      <c r="CA59" s="14">
        <f t="shared" si="33"/>
        <v>0</v>
      </c>
      <c r="CB59" s="14">
        <f t="shared" si="34"/>
        <v>0</v>
      </c>
      <c r="CC59" s="14">
        <f t="shared" si="35"/>
        <v>0</v>
      </c>
      <c r="CD59" s="14">
        <f t="shared" si="36"/>
        <v>0</v>
      </c>
      <c r="CE59" s="14">
        <f t="shared" si="37"/>
        <v>0</v>
      </c>
      <c r="CF59" s="213">
        <f t="shared" si="43"/>
        <v>0</v>
      </c>
      <c r="CG59" s="313">
        <f t="shared" si="17"/>
        <v>0</v>
      </c>
      <c r="CI59" s="314">
        <f t="shared" si="18"/>
        <v>0</v>
      </c>
      <c r="CJ59" s="314">
        <f t="shared" si="19"/>
        <v>0</v>
      </c>
      <c r="CK59" s="314">
        <f t="shared" si="20"/>
        <v>0</v>
      </c>
      <c r="CL59" s="314">
        <f t="shared" si="21"/>
        <v>0</v>
      </c>
      <c r="CM59" s="314">
        <f t="shared" si="22"/>
        <v>0</v>
      </c>
      <c r="CN59" s="314">
        <f t="shared" si="23"/>
        <v>0</v>
      </c>
      <c r="CO59" s="314">
        <f t="shared" si="24"/>
        <v>0</v>
      </c>
      <c r="CP59" s="314">
        <f t="shared" si="25"/>
        <v>0</v>
      </c>
      <c r="CQ59" s="315">
        <f t="shared" si="44"/>
        <v>0</v>
      </c>
      <c r="CR59" s="314">
        <f t="shared" si="4"/>
        <v>0</v>
      </c>
      <c r="CS59" s="314">
        <f t="shared" si="5"/>
        <v>0</v>
      </c>
      <c r="CT59" s="316">
        <f t="shared" si="6"/>
        <v>0</v>
      </c>
      <c r="CU59" s="314">
        <f t="shared" si="7"/>
        <v>0</v>
      </c>
      <c r="CV59" s="314">
        <f t="shared" si="8"/>
        <v>0</v>
      </c>
      <c r="CW59" s="314">
        <f t="shared" si="9"/>
        <v>0</v>
      </c>
      <c r="CX59" s="314">
        <f t="shared" si="10"/>
        <v>0</v>
      </c>
      <c r="CY59" s="314">
        <f t="shared" si="11"/>
        <v>0</v>
      </c>
      <c r="CZ59" s="317">
        <f t="shared" si="45"/>
        <v>0</v>
      </c>
      <c r="DD59" s="318">
        <f>SUM($AE59:$AG59)+SUM($AI59:$AK59)+SUM($AM59:AO59)+SUM($AQ59:AS59)+SUM($AU59:AW59)+SUM($AY59:BA59)+SUM($BC59:BE59)+SUM($BG59:BI59)</f>
        <v>0</v>
      </c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X59" s="318">
        <f t="shared" si="47"/>
        <v>0</v>
      </c>
      <c r="DY59" s="318">
        <f t="shared" si="47"/>
        <v>0</v>
      </c>
      <c r="DZ59" s="318">
        <f t="shared" si="47"/>
        <v>0</v>
      </c>
      <c r="EA59" s="318">
        <f t="shared" si="47"/>
        <v>0</v>
      </c>
      <c r="EB59" s="318">
        <f t="shared" si="47"/>
        <v>0</v>
      </c>
      <c r="EC59" s="318">
        <f t="shared" si="47"/>
        <v>0</v>
      </c>
      <c r="ED59" s="318">
        <f t="shared" si="47"/>
        <v>0</v>
      </c>
      <c r="EE59" s="318">
        <f t="shared" si="46"/>
        <v>0</v>
      </c>
    </row>
    <row r="60" spans="1:135" s="19" customFormat="1" hidden="1" x14ac:dyDescent="0.25">
      <c r="A60" s="22" t="str">
        <f>'ПЛАН НАВЧАЛЬНОГО ПРОЦЕСУ ДЕННА'!A60</f>
        <v>1.1.35</v>
      </c>
      <c r="B60" s="415">
        <f>'ПЛАН НАВЧАЛЬНОГО ПРОЦЕСУ ДЕННА'!B60</f>
        <v>0</v>
      </c>
      <c r="C60" s="416">
        <f>'ПЛАН НАВЧАЛЬНОГО ПРОЦЕСУ ДЕННА'!C60</f>
        <v>0</v>
      </c>
      <c r="D60" s="308">
        <f>'ПЛАН НАВЧАЛЬНОГО ПРОЦЕСУ ДЕННА'!D60</f>
        <v>0</v>
      </c>
      <c r="E60" s="309">
        <f>'ПЛАН НАВЧАЛЬНОГО ПРОЦЕСУ ДЕННА'!E60</f>
        <v>0</v>
      </c>
      <c r="F60" s="309">
        <f>'ПЛАН НАВЧАЛЬНОГО ПРОЦЕСУ ДЕННА'!F60</f>
        <v>0</v>
      </c>
      <c r="G60" s="310">
        <f>'ПЛАН НАВЧАЛЬНОГО ПРОЦЕСУ ДЕННА'!G60</f>
        <v>0</v>
      </c>
      <c r="H60" s="308">
        <f>'ПЛАН НАВЧАЛЬНОГО ПРОЦЕСУ ДЕННА'!H60</f>
        <v>0</v>
      </c>
      <c r="I60" s="309">
        <f>'ПЛАН НАВЧАЛЬНОГО ПРОЦЕСУ ДЕННА'!I60</f>
        <v>0</v>
      </c>
      <c r="J60" s="309">
        <f>'ПЛАН НАВЧАЛЬНОГО ПРОЦЕСУ ДЕННА'!J60</f>
        <v>0</v>
      </c>
      <c r="K60" s="309">
        <f>'ПЛАН НАВЧАЛЬНОГО ПРОЦЕСУ ДЕННА'!K60</f>
        <v>0</v>
      </c>
      <c r="L60" s="309">
        <f>'ПЛАН НАВЧАЛЬНОГО ПРОЦЕСУ ДЕННА'!L60</f>
        <v>0</v>
      </c>
      <c r="M60" s="309">
        <f>'ПЛАН НАВЧАЛЬНОГО ПРОЦЕСУ ДЕННА'!M60</f>
        <v>0</v>
      </c>
      <c r="N60" s="309">
        <f>'ПЛАН НАВЧАЛЬНОГО ПРОЦЕСУ ДЕННА'!N60</f>
        <v>0</v>
      </c>
      <c r="O60" s="309">
        <f>'ПЛАН НАВЧАЛЬНОГО ПРОЦЕСУ ДЕННА'!O60</f>
        <v>0</v>
      </c>
      <c r="P60" s="274">
        <f>'ПЛАН НАВЧАЛЬНОГО ПРОЦЕСУ ДЕННА'!P60</f>
        <v>0</v>
      </c>
      <c r="Q60" s="274">
        <f>'ПЛАН НАВЧАЛЬНОГО ПРОЦЕСУ ДЕННА'!Q60</f>
        <v>0</v>
      </c>
      <c r="R60" s="419">
        <f>'ПЛАН НАВЧАЛЬНОГО ПРОЦЕСУ ДЕННА'!R60</f>
        <v>0</v>
      </c>
      <c r="S60" s="488">
        <f>'ПЛАН НАВЧАЛЬНОГО ПРОЦЕСУ ДЕННА'!S60</f>
        <v>0</v>
      </c>
      <c r="T60" s="488">
        <f>'ПЛАН НАВЧАЛЬНОГО ПРОЦЕСУ ДЕННА'!T60</f>
        <v>0</v>
      </c>
      <c r="U60" s="488">
        <f>'ПЛАН НАВЧАЛЬНОГО ПРОЦЕСУ ДЕННА'!U60</f>
        <v>0</v>
      </c>
      <c r="V60" s="488">
        <f>'ПЛАН НАВЧАЛЬНОГО ПРОЦЕСУ ДЕННА'!V60</f>
        <v>0</v>
      </c>
      <c r="W60" s="488">
        <f>'ПЛАН НАВЧАЛЬНОГО ПРОЦЕСУ ДЕННА'!W60</f>
        <v>0</v>
      </c>
      <c r="X60" s="488">
        <f>'ПЛАН НАВЧАЛЬНОГО ПРОЦЕСУ ДЕННА'!X60</f>
        <v>0</v>
      </c>
      <c r="Y60" s="311">
        <f>'ПЛАН НАВЧАЛЬНОГО ПРОЦЕСУ ДЕННА'!Y60</f>
        <v>0</v>
      </c>
      <c r="Z60" s="147">
        <f t="shared" si="0"/>
        <v>0</v>
      </c>
      <c r="AA60" s="9">
        <f t="shared" si="48"/>
        <v>0</v>
      </c>
      <c r="AB60" s="9">
        <f t="shared" si="48"/>
        <v>0</v>
      </c>
      <c r="AC60" s="9">
        <f t="shared" si="48"/>
        <v>0</v>
      </c>
      <c r="AD60" s="9">
        <f t="shared" si="14"/>
        <v>0</v>
      </c>
      <c r="AE60" s="375">
        <f>IF('ПЛАН НАВЧАЛЬНОГО ПРОЦЕСУ ДЕННА'!AE60&gt;0,IF(ROUND('ПЛАН НАВЧАЛЬНОГО ПРОЦЕСУ ДЕННА'!AE60*$BX$4,0)&gt;0,ROUND('ПЛАН НАВЧАЛЬНОГО ПРОЦЕСУ ДЕННА'!AE60*$BX$4,0)*2,2),0)</f>
        <v>0</v>
      </c>
      <c r="AF60" s="375">
        <f>IF('ПЛАН НАВЧАЛЬНОГО ПРОЦЕСУ ДЕННА'!AF60&gt;0,IF(ROUND('ПЛАН НАВЧАЛЬНОГО ПРОЦЕСУ ДЕННА'!AF60*$BX$4,0)&gt;0,ROUND('ПЛАН НАВЧАЛЬНОГО ПРОЦЕСУ ДЕННА'!AF60*$BX$4,0)*2,2),0)</f>
        <v>0</v>
      </c>
      <c r="AG60" s="375">
        <f>IF('ПЛАН НАВЧАЛЬНОГО ПРОЦЕСУ ДЕННА'!AG60&gt;0,IF(ROUND('ПЛАН НАВЧАЛЬНОГО ПРОЦЕСУ ДЕННА'!AG60*$BX$4,0)&gt;0,ROUND('ПЛАН НАВЧАЛЬНОГО ПРОЦЕСУ ДЕННА'!AG60*$BX$4,0)*2,2),0)</f>
        <v>0</v>
      </c>
      <c r="AH60" s="70">
        <f>'ПЛАН НАВЧАЛЬНОГО ПРОЦЕСУ ДЕННА'!AH60</f>
        <v>0</v>
      </c>
      <c r="AI60" s="375">
        <f>IF('ПЛАН НАВЧАЛЬНОГО ПРОЦЕСУ ДЕННА'!AI60&gt;0,IF(ROUND('ПЛАН НАВЧАЛЬНОГО ПРОЦЕСУ ДЕННА'!AI60*$BX$4,0)&gt;0,ROUND('ПЛАН НАВЧАЛЬНОГО ПРОЦЕСУ ДЕННА'!AI60*$BX$4,0)*2,2),0)</f>
        <v>0</v>
      </c>
      <c r="AJ60" s="375">
        <f>IF('ПЛАН НАВЧАЛЬНОГО ПРОЦЕСУ ДЕННА'!AJ60&gt;0,IF(ROUND('ПЛАН НАВЧАЛЬНОГО ПРОЦЕСУ ДЕННА'!AJ60*$BX$4,0)&gt;0,ROUND('ПЛАН НАВЧАЛЬНОГО ПРОЦЕСУ ДЕННА'!AJ60*$BX$4,0)*2,2),0)</f>
        <v>0</v>
      </c>
      <c r="AK60" s="375">
        <f>IF('ПЛАН НАВЧАЛЬНОГО ПРОЦЕСУ ДЕННА'!AK60&gt;0,IF(ROUND('ПЛАН НАВЧАЛЬНОГО ПРОЦЕСУ ДЕННА'!AK60*$BX$4,0)&gt;0,ROUND('ПЛАН НАВЧАЛЬНОГО ПРОЦЕСУ ДЕННА'!AK60*$BX$4,0)*2,2),0)</f>
        <v>0</v>
      </c>
      <c r="AL60" s="70">
        <f>'ПЛАН НАВЧАЛЬНОГО ПРОЦЕСУ ДЕННА'!AL60</f>
        <v>0</v>
      </c>
      <c r="AM60" s="375">
        <f>IF('ПЛАН НАВЧАЛЬНОГО ПРОЦЕСУ ДЕННА'!AM60&gt;0,IF(ROUND('ПЛАН НАВЧАЛЬНОГО ПРОЦЕСУ ДЕННА'!AM60*$BX$4,0)&gt;0,ROUND('ПЛАН НАВЧАЛЬНОГО ПРОЦЕСУ ДЕННА'!AM60*$BX$4,0)*2,2),0)</f>
        <v>0</v>
      </c>
      <c r="AN60" s="375">
        <f>IF('ПЛАН НАВЧАЛЬНОГО ПРОЦЕСУ ДЕННА'!AN60&gt;0,IF(ROUND('ПЛАН НАВЧАЛЬНОГО ПРОЦЕСУ ДЕННА'!AN60*$BX$4,0)&gt;0,ROUND('ПЛАН НАВЧАЛЬНОГО ПРОЦЕСУ ДЕННА'!AN60*$BX$4,0)*2,2),0)</f>
        <v>0</v>
      </c>
      <c r="AO60" s="375">
        <f>IF('ПЛАН НАВЧАЛЬНОГО ПРОЦЕСУ ДЕННА'!AO60&gt;0,IF(ROUND('ПЛАН НАВЧАЛЬНОГО ПРОЦЕСУ ДЕННА'!AO60*$BX$4,0)&gt;0,ROUND('ПЛАН НАВЧАЛЬНОГО ПРОЦЕСУ ДЕННА'!AO60*$BX$4,0)*2,2),0)</f>
        <v>0</v>
      </c>
      <c r="AP60" s="70">
        <f>'ПЛАН НАВЧАЛЬНОГО ПРОЦЕСУ ДЕННА'!AP60</f>
        <v>0</v>
      </c>
      <c r="AQ60" s="375">
        <f>IF('ПЛАН НАВЧАЛЬНОГО ПРОЦЕСУ ДЕННА'!AQ60&gt;0,IF(ROUND('ПЛАН НАВЧАЛЬНОГО ПРОЦЕСУ ДЕННА'!AQ60*$BX$4,0)&gt;0,ROUND('ПЛАН НАВЧАЛЬНОГО ПРОЦЕСУ ДЕННА'!AQ60*$BX$4,0)*2,2),0)</f>
        <v>0</v>
      </c>
      <c r="AR60" s="375">
        <f>IF('ПЛАН НАВЧАЛЬНОГО ПРОЦЕСУ ДЕННА'!AR60&gt;0,IF(ROUND('ПЛАН НАВЧАЛЬНОГО ПРОЦЕСУ ДЕННА'!AR60*$BX$4,0)&gt;0,ROUND('ПЛАН НАВЧАЛЬНОГО ПРОЦЕСУ ДЕННА'!AR60*$BX$4,0)*2,2),0)</f>
        <v>0</v>
      </c>
      <c r="AS60" s="375">
        <f>IF('ПЛАН НАВЧАЛЬНОГО ПРОЦЕСУ ДЕННА'!AS60&gt;0,IF(ROUND('ПЛАН НАВЧАЛЬНОГО ПРОЦЕСУ ДЕННА'!AS60*$BX$4,0)&gt;0,ROUND('ПЛАН НАВЧАЛЬНОГО ПРОЦЕСУ ДЕННА'!AS60*$BX$4,0)*2,2),0)</f>
        <v>0</v>
      </c>
      <c r="AT60" s="70">
        <f>'ПЛАН НАВЧАЛЬНОГО ПРОЦЕСУ ДЕННА'!AT60</f>
        <v>0</v>
      </c>
      <c r="AU60" s="375">
        <f>IF('ПЛАН НАВЧАЛЬНОГО ПРОЦЕСУ ДЕННА'!AU60&gt;0,IF(ROUND('ПЛАН НАВЧАЛЬНОГО ПРОЦЕСУ ДЕННА'!AU60*$BX$4,0)&gt;0,ROUND('ПЛАН НАВЧАЛЬНОГО ПРОЦЕСУ ДЕННА'!AU60*$BX$4,0)*2,2),0)</f>
        <v>0</v>
      </c>
      <c r="AV60" s="375">
        <f>IF('ПЛАН НАВЧАЛЬНОГО ПРОЦЕСУ ДЕННА'!AV60&gt;0,IF(ROUND('ПЛАН НАВЧАЛЬНОГО ПРОЦЕСУ ДЕННА'!AV60*$BX$4,0)&gt;0,ROUND('ПЛАН НАВЧАЛЬНОГО ПРОЦЕСУ ДЕННА'!AV60*$BX$4,0)*2,2),0)</f>
        <v>0</v>
      </c>
      <c r="AW60" s="375">
        <f>IF('ПЛАН НАВЧАЛЬНОГО ПРОЦЕСУ ДЕННА'!AW60&gt;0,IF(ROUND('ПЛАН НАВЧАЛЬНОГО ПРОЦЕСУ ДЕННА'!AW60*$BX$4,0)&gt;0,ROUND('ПЛАН НАВЧАЛЬНОГО ПРОЦЕСУ ДЕННА'!AW60*$BX$4,0)*2,2),0)</f>
        <v>0</v>
      </c>
      <c r="AX60" s="70">
        <f>'ПЛАН НАВЧАЛЬНОГО ПРОЦЕСУ ДЕННА'!AX60</f>
        <v>0</v>
      </c>
      <c r="AY60" s="375">
        <f>IF('ПЛАН НАВЧАЛЬНОГО ПРОЦЕСУ ДЕННА'!AY60&gt;0,IF(ROUND('ПЛАН НАВЧАЛЬНОГО ПРОЦЕСУ ДЕННА'!AY60*$BX$4,0)&gt;0,ROUND('ПЛАН НАВЧАЛЬНОГО ПРОЦЕСУ ДЕННА'!AY60*$BX$4,0)*2,2),0)</f>
        <v>0</v>
      </c>
      <c r="AZ60" s="375">
        <f>IF('ПЛАН НАВЧАЛЬНОГО ПРОЦЕСУ ДЕННА'!AZ60&gt;0,IF(ROUND('ПЛАН НАВЧАЛЬНОГО ПРОЦЕСУ ДЕННА'!AZ60*$BX$4,0)&gt;0,ROUND('ПЛАН НАВЧАЛЬНОГО ПРОЦЕСУ ДЕННА'!AZ60*$BX$4,0)*2,2),0)</f>
        <v>0</v>
      </c>
      <c r="BA60" s="375">
        <f>IF('ПЛАН НАВЧАЛЬНОГО ПРОЦЕСУ ДЕННА'!BA60&gt;0,IF(ROUND('ПЛАН НАВЧАЛЬНОГО ПРОЦЕСУ ДЕННА'!BA60*$BX$4,0)&gt;0,ROUND('ПЛАН НАВЧАЛЬНОГО ПРОЦЕСУ ДЕННА'!BA60*$BX$4,0)*2,2),0)</f>
        <v>0</v>
      </c>
      <c r="BB60" s="70">
        <f>'ПЛАН НАВЧАЛЬНОГО ПРОЦЕСУ ДЕННА'!BB60</f>
        <v>0</v>
      </c>
      <c r="BC60" s="375">
        <f>IF('ПЛАН НАВЧАЛЬНОГО ПРОЦЕСУ ДЕННА'!BC60&gt;0,IF(ROUND('ПЛАН НАВЧАЛЬНОГО ПРОЦЕСУ ДЕННА'!BC60*$BX$4,0)&gt;0,ROUND('ПЛАН НАВЧАЛЬНОГО ПРОЦЕСУ ДЕННА'!BC60*$BX$4,0)*2,2),0)</f>
        <v>0</v>
      </c>
      <c r="BD60" s="375">
        <f>IF('ПЛАН НАВЧАЛЬНОГО ПРОЦЕСУ ДЕННА'!BD60&gt;0,IF(ROUND('ПЛАН НАВЧАЛЬНОГО ПРОЦЕСУ ДЕННА'!BD60*$BX$4,0)&gt;0,ROUND('ПЛАН НАВЧАЛЬНОГО ПРОЦЕСУ ДЕННА'!BD60*$BX$4,0)*2,2),0)</f>
        <v>0</v>
      </c>
      <c r="BE60" s="375">
        <f>IF('ПЛАН НАВЧАЛЬНОГО ПРОЦЕСУ ДЕННА'!BE60&gt;0,IF(ROUND('ПЛАН НАВЧАЛЬНОГО ПРОЦЕСУ ДЕННА'!BE60*$BX$4,0)&gt;0,ROUND('ПЛАН НАВЧАЛЬНОГО ПРОЦЕСУ ДЕННА'!BE60*$BX$4,0)*2,2),0)</f>
        <v>0</v>
      </c>
      <c r="BF60" s="70">
        <f>'ПЛАН НАВЧАЛЬНОГО ПРОЦЕСУ ДЕННА'!BF60</f>
        <v>0</v>
      </c>
      <c r="BG60" s="375">
        <f>IF('ПЛАН НАВЧАЛЬНОГО ПРОЦЕСУ ДЕННА'!BG60&gt;0,IF(ROUND('ПЛАН НАВЧАЛЬНОГО ПРОЦЕСУ ДЕННА'!BG60*$BX$4,0)&gt;0,ROUND('ПЛАН НАВЧАЛЬНОГО ПРОЦЕСУ ДЕННА'!BG60*$BX$4,0)*2,2),0)</f>
        <v>0</v>
      </c>
      <c r="BH60" s="375">
        <f>IF('ПЛАН НАВЧАЛЬНОГО ПРОЦЕСУ ДЕННА'!BH60&gt;0,IF(ROUND('ПЛАН НАВЧАЛЬНОГО ПРОЦЕСУ ДЕННА'!BH60*$BX$4,0)&gt;0,ROUND('ПЛАН НАВЧАЛЬНОГО ПРОЦЕСУ ДЕННА'!BH60*$BX$4,0)*2,2),0)</f>
        <v>0</v>
      </c>
      <c r="BI60" s="375">
        <f>IF('ПЛАН НАВЧАЛЬНОГО ПРОЦЕСУ ДЕННА'!BI60&gt;0,IF(ROUND('ПЛАН НАВЧАЛЬНОГО ПРОЦЕСУ ДЕННА'!BI60*$BX$4,0)&gt;0,ROUND('ПЛАН НАВЧАЛЬНОГО ПРОЦЕСУ ДЕННА'!BI60*$BX$4,0)*2,2),0)</f>
        <v>0</v>
      </c>
      <c r="BJ60" s="70">
        <f>'ПЛАН НАВЧАЛЬНОГО ПРОЦЕСУ ДЕННА'!BJ60</f>
        <v>0</v>
      </c>
      <c r="BK60" s="63">
        <f t="shared" si="1"/>
        <v>0</v>
      </c>
      <c r="BL60" s="127" t="str">
        <f t="shared" si="2"/>
        <v/>
      </c>
      <c r="BM60" s="14">
        <f t="shared" si="29"/>
        <v>0</v>
      </c>
      <c r="BN60" s="14">
        <f t="shared" si="29"/>
        <v>0</v>
      </c>
      <c r="BO60" s="14">
        <f t="shared" si="29"/>
        <v>0</v>
      </c>
      <c r="BP60" s="14">
        <f t="shared" si="29"/>
        <v>0</v>
      </c>
      <c r="BQ60" s="14">
        <f t="shared" si="29"/>
        <v>0</v>
      </c>
      <c r="BR60" s="14">
        <f t="shared" si="29"/>
        <v>0</v>
      </c>
      <c r="BS60" s="14">
        <f t="shared" si="29"/>
        <v>0</v>
      </c>
      <c r="BT60" s="14">
        <f t="shared" si="29"/>
        <v>0</v>
      </c>
      <c r="BU60" s="92">
        <f t="shared" si="42"/>
        <v>0</v>
      </c>
      <c r="BX60" s="14">
        <f t="shared" si="30"/>
        <v>0</v>
      </c>
      <c r="BY60" s="14">
        <f t="shared" si="31"/>
        <v>0</v>
      </c>
      <c r="BZ60" s="14">
        <f t="shared" si="32"/>
        <v>0</v>
      </c>
      <c r="CA60" s="14">
        <f t="shared" si="33"/>
        <v>0</v>
      </c>
      <c r="CB60" s="14">
        <f t="shared" si="34"/>
        <v>0</v>
      </c>
      <c r="CC60" s="14">
        <f t="shared" si="35"/>
        <v>0</v>
      </c>
      <c r="CD60" s="14">
        <f t="shared" si="36"/>
        <v>0</v>
      </c>
      <c r="CE60" s="14">
        <f t="shared" si="37"/>
        <v>0</v>
      </c>
      <c r="CF60" s="213">
        <f t="shared" si="43"/>
        <v>0</v>
      </c>
      <c r="CG60" s="313">
        <f t="shared" si="17"/>
        <v>0</v>
      </c>
      <c r="CI60" s="314">
        <f t="shared" si="18"/>
        <v>0</v>
      </c>
      <c r="CJ60" s="314">
        <f t="shared" si="19"/>
        <v>0</v>
      </c>
      <c r="CK60" s="314">
        <f t="shared" si="20"/>
        <v>0</v>
      </c>
      <c r="CL60" s="314">
        <f t="shared" si="21"/>
        <v>0</v>
      </c>
      <c r="CM60" s="314">
        <f t="shared" si="22"/>
        <v>0</v>
      </c>
      <c r="CN60" s="314">
        <f t="shared" si="23"/>
        <v>0</v>
      </c>
      <c r="CO60" s="314">
        <f t="shared" si="24"/>
        <v>0</v>
      </c>
      <c r="CP60" s="314">
        <f t="shared" si="25"/>
        <v>0</v>
      </c>
      <c r="CQ60" s="315">
        <f t="shared" si="44"/>
        <v>0</v>
      </c>
      <c r="CR60" s="314">
        <f t="shared" si="4"/>
        <v>0</v>
      </c>
      <c r="CS60" s="314">
        <f t="shared" si="5"/>
        <v>0</v>
      </c>
      <c r="CT60" s="316">
        <f t="shared" si="6"/>
        <v>0</v>
      </c>
      <c r="CU60" s="314">
        <f t="shared" si="7"/>
        <v>0</v>
      </c>
      <c r="CV60" s="314">
        <f t="shared" si="8"/>
        <v>0</v>
      </c>
      <c r="CW60" s="314">
        <f t="shared" si="9"/>
        <v>0</v>
      </c>
      <c r="CX60" s="314">
        <f t="shared" si="10"/>
        <v>0</v>
      </c>
      <c r="CY60" s="314">
        <f t="shared" si="11"/>
        <v>0</v>
      </c>
      <c r="CZ60" s="317">
        <f t="shared" si="45"/>
        <v>0</v>
      </c>
      <c r="DD60" s="318">
        <f>SUM($AE60:$AG60)+SUM($AI60:$AK60)+SUM($AM60:AO60)+SUM($AQ60:AS60)+SUM($AU60:AW60)+SUM($AY60:BA60)+SUM($BC60:BE60)+SUM($BG60:BI60)</f>
        <v>0</v>
      </c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X60" s="318">
        <f t="shared" si="47"/>
        <v>0</v>
      </c>
      <c r="DY60" s="318">
        <f t="shared" si="47"/>
        <v>0</v>
      </c>
      <c r="DZ60" s="318">
        <f t="shared" si="47"/>
        <v>0</v>
      </c>
      <c r="EA60" s="318">
        <f t="shared" si="47"/>
        <v>0</v>
      </c>
      <c r="EB60" s="318">
        <f t="shared" si="47"/>
        <v>0</v>
      </c>
      <c r="EC60" s="318">
        <f t="shared" si="47"/>
        <v>0</v>
      </c>
      <c r="ED60" s="318">
        <f t="shared" si="47"/>
        <v>0</v>
      </c>
      <c r="EE60" s="318">
        <f t="shared" si="46"/>
        <v>0</v>
      </c>
    </row>
    <row r="61" spans="1:135" s="19" customFormat="1" hidden="1" x14ac:dyDescent="0.25">
      <c r="A61" s="22" t="str">
        <f>'ПЛАН НАВЧАЛЬНОГО ПРОЦЕСУ ДЕННА'!A61</f>
        <v>1.1.35</v>
      </c>
      <c r="B61" s="415">
        <f>'ПЛАН НАВЧАЛЬНОГО ПРОЦЕСУ ДЕННА'!B61</f>
        <v>0</v>
      </c>
      <c r="C61" s="416">
        <f>'ПЛАН НАВЧАЛЬНОГО ПРОЦЕСУ ДЕННА'!C61</f>
        <v>0</v>
      </c>
      <c r="D61" s="308">
        <f>'ПЛАН НАВЧАЛЬНОГО ПРОЦЕСУ ДЕННА'!D61</f>
        <v>0</v>
      </c>
      <c r="E61" s="309">
        <f>'ПЛАН НАВЧАЛЬНОГО ПРОЦЕСУ ДЕННА'!E61</f>
        <v>0</v>
      </c>
      <c r="F61" s="309">
        <f>'ПЛАН НАВЧАЛЬНОГО ПРОЦЕСУ ДЕННА'!F61</f>
        <v>0</v>
      </c>
      <c r="G61" s="310">
        <f>'ПЛАН НАВЧАЛЬНОГО ПРОЦЕСУ ДЕННА'!G61</f>
        <v>0</v>
      </c>
      <c r="H61" s="308">
        <f>'ПЛАН НАВЧАЛЬНОГО ПРОЦЕСУ ДЕННА'!H61</f>
        <v>0</v>
      </c>
      <c r="I61" s="309">
        <f>'ПЛАН НАВЧАЛЬНОГО ПРОЦЕСУ ДЕННА'!I61</f>
        <v>0</v>
      </c>
      <c r="J61" s="309">
        <f>'ПЛАН НАВЧАЛЬНОГО ПРОЦЕСУ ДЕННА'!J61</f>
        <v>0</v>
      </c>
      <c r="K61" s="309">
        <f>'ПЛАН НАВЧАЛЬНОГО ПРОЦЕСУ ДЕННА'!K61</f>
        <v>0</v>
      </c>
      <c r="L61" s="309">
        <f>'ПЛАН НАВЧАЛЬНОГО ПРОЦЕСУ ДЕННА'!L61</f>
        <v>0</v>
      </c>
      <c r="M61" s="309">
        <f>'ПЛАН НАВЧАЛЬНОГО ПРОЦЕСУ ДЕННА'!M61</f>
        <v>0</v>
      </c>
      <c r="N61" s="309">
        <f>'ПЛАН НАВЧАЛЬНОГО ПРОЦЕСУ ДЕННА'!N61</f>
        <v>0</v>
      </c>
      <c r="O61" s="309">
        <f>'ПЛАН НАВЧАЛЬНОГО ПРОЦЕСУ ДЕННА'!O61</f>
        <v>0</v>
      </c>
      <c r="P61" s="274">
        <f>'ПЛАН НАВЧАЛЬНОГО ПРОЦЕСУ ДЕННА'!P61</f>
        <v>0</v>
      </c>
      <c r="Q61" s="274">
        <f>'ПЛАН НАВЧАЛЬНОГО ПРОЦЕСУ ДЕННА'!Q61</f>
        <v>0</v>
      </c>
      <c r="R61" s="419">
        <f>'ПЛАН НАВЧАЛЬНОГО ПРОЦЕСУ ДЕННА'!R61</f>
        <v>0</v>
      </c>
      <c r="S61" s="488">
        <f>'ПЛАН НАВЧАЛЬНОГО ПРОЦЕСУ ДЕННА'!S61</f>
        <v>0</v>
      </c>
      <c r="T61" s="488">
        <f>'ПЛАН НАВЧАЛЬНОГО ПРОЦЕСУ ДЕННА'!T61</f>
        <v>0</v>
      </c>
      <c r="U61" s="488">
        <f>'ПЛАН НАВЧАЛЬНОГО ПРОЦЕСУ ДЕННА'!U61</f>
        <v>0</v>
      </c>
      <c r="V61" s="488">
        <f>'ПЛАН НАВЧАЛЬНОГО ПРОЦЕСУ ДЕННА'!V61</f>
        <v>0</v>
      </c>
      <c r="W61" s="488">
        <f>'ПЛАН НАВЧАЛЬНОГО ПРОЦЕСУ ДЕННА'!W61</f>
        <v>0</v>
      </c>
      <c r="X61" s="488">
        <f>'ПЛАН НАВЧАЛЬНОГО ПРОЦЕСУ ДЕННА'!X61</f>
        <v>0</v>
      </c>
      <c r="Y61" s="311">
        <f>'ПЛАН НАВЧАЛЬНОГО ПРОЦЕСУ ДЕННА'!Y61</f>
        <v>0</v>
      </c>
      <c r="Z61" s="147">
        <f t="shared" si="0"/>
        <v>0</v>
      </c>
      <c r="AA61" s="9">
        <f t="shared" si="48"/>
        <v>0</v>
      </c>
      <c r="AB61" s="9">
        <f t="shared" si="48"/>
        <v>0</v>
      </c>
      <c r="AC61" s="9">
        <f t="shared" si="48"/>
        <v>0</v>
      </c>
      <c r="AD61" s="9">
        <f t="shared" si="14"/>
        <v>0</v>
      </c>
      <c r="AE61" s="375">
        <f>IF('ПЛАН НАВЧАЛЬНОГО ПРОЦЕСУ ДЕННА'!AE61&gt;0,IF(ROUND('ПЛАН НАВЧАЛЬНОГО ПРОЦЕСУ ДЕННА'!AE61*$BX$4,0)&gt;0,ROUND('ПЛАН НАВЧАЛЬНОГО ПРОЦЕСУ ДЕННА'!AE61*$BX$4,0)*2,2),0)</f>
        <v>0</v>
      </c>
      <c r="AF61" s="375">
        <f>IF('ПЛАН НАВЧАЛЬНОГО ПРОЦЕСУ ДЕННА'!AF61&gt;0,IF(ROUND('ПЛАН НАВЧАЛЬНОГО ПРОЦЕСУ ДЕННА'!AF61*$BX$4,0)&gt;0,ROUND('ПЛАН НАВЧАЛЬНОГО ПРОЦЕСУ ДЕННА'!AF61*$BX$4,0)*2,2),0)</f>
        <v>0</v>
      </c>
      <c r="AG61" s="375">
        <f>IF('ПЛАН НАВЧАЛЬНОГО ПРОЦЕСУ ДЕННА'!AG61&gt;0,IF(ROUND('ПЛАН НАВЧАЛЬНОГО ПРОЦЕСУ ДЕННА'!AG61*$BX$4,0)&gt;0,ROUND('ПЛАН НАВЧАЛЬНОГО ПРОЦЕСУ ДЕННА'!AG61*$BX$4,0)*2,2),0)</f>
        <v>0</v>
      </c>
      <c r="AH61" s="70">
        <f>'ПЛАН НАВЧАЛЬНОГО ПРОЦЕСУ ДЕННА'!AH61</f>
        <v>0</v>
      </c>
      <c r="AI61" s="375">
        <f>IF('ПЛАН НАВЧАЛЬНОГО ПРОЦЕСУ ДЕННА'!AI61&gt;0,IF(ROUND('ПЛАН НАВЧАЛЬНОГО ПРОЦЕСУ ДЕННА'!AI61*$BX$4,0)&gt;0,ROUND('ПЛАН НАВЧАЛЬНОГО ПРОЦЕСУ ДЕННА'!AI61*$BX$4,0)*2,2),0)</f>
        <v>0</v>
      </c>
      <c r="AJ61" s="375">
        <f>IF('ПЛАН НАВЧАЛЬНОГО ПРОЦЕСУ ДЕННА'!AJ61&gt;0,IF(ROUND('ПЛАН НАВЧАЛЬНОГО ПРОЦЕСУ ДЕННА'!AJ61*$BX$4,0)&gt;0,ROUND('ПЛАН НАВЧАЛЬНОГО ПРОЦЕСУ ДЕННА'!AJ61*$BX$4,0)*2,2),0)</f>
        <v>0</v>
      </c>
      <c r="AK61" s="375">
        <f>IF('ПЛАН НАВЧАЛЬНОГО ПРОЦЕСУ ДЕННА'!AK61&gt;0,IF(ROUND('ПЛАН НАВЧАЛЬНОГО ПРОЦЕСУ ДЕННА'!AK61*$BX$4,0)&gt;0,ROUND('ПЛАН НАВЧАЛЬНОГО ПРОЦЕСУ ДЕННА'!AK61*$BX$4,0)*2,2),0)</f>
        <v>0</v>
      </c>
      <c r="AL61" s="70">
        <f>'ПЛАН НАВЧАЛЬНОГО ПРОЦЕСУ ДЕННА'!AL61</f>
        <v>0</v>
      </c>
      <c r="AM61" s="375">
        <f>IF('ПЛАН НАВЧАЛЬНОГО ПРОЦЕСУ ДЕННА'!AM61&gt;0,IF(ROUND('ПЛАН НАВЧАЛЬНОГО ПРОЦЕСУ ДЕННА'!AM61*$BX$4,0)&gt;0,ROUND('ПЛАН НАВЧАЛЬНОГО ПРОЦЕСУ ДЕННА'!AM61*$BX$4,0)*2,2),0)</f>
        <v>0</v>
      </c>
      <c r="AN61" s="375">
        <f>IF('ПЛАН НАВЧАЛЬНОГО ПРОЦЕСУ ДЕННА'!AN61&gt;0,IF(ROUND('ПЛАН НАВЧАЛЬНОГО ПРОЦЕСУ ДЕННА'!AN61*$BX$4,0)&gt;0,ROUND('ПЛАН НАВЧАЛЬНОГО ПРОЦЕСУ ДЕННА'!AN61*$BX$4,0)*2,2),0)</f>
        <v>0</v>
      </c>
      <c r="AO61" s="375">
        <f>IF('ПЛАН НАВЧАЛЬНОГО ПРОЦЕСУ ДЕННА'!AO61&gt;0,IF(ROUND('ПЛАН НАВЧАЛЬНОГО ПРОЦЕСУ ДЕННА'!AO61*$BX$4,0)&gt;0,ROUND('ПЛАН НАВЧАЛЬНОГО ПРОЦЕСУ ДЕННА'!AO61*$BX$4,0)*2,2),0)</f>
        <v>0</v>
      </c>
      <c r="AP61" s="70">
        <f>'ПЛАН НАВЧАЛЬНОГО ПРОЦЕСУ ДЕННА'!AP61</f>
        <v>0</v>
      </c>
      <c r="AQ61" s="375">
        <f>IF('ПЛАН НАВЧАЛЬНОГО ПРОЦЕСУ ДЕННА'!AQ61&gt;0,IF(ROUND('ПЛАН НАВЧАЛЬНОГО ПРОЦЕСУ ДЕННА'!AQ61*$BX$4,0)&gt;0,ROUND('ПЛАН НАВЧАЛЬНОГО ПРОЦЕСУ ДЕННА'!AQ61*$BX$4,0)*2,2),0)</f>
        <v>0</v>
      </c>
      <c r="AR61" s="375">
        <f>IF('ПЛАН НАВЧАЛЬНОГО ПРОЦЕСУ ДЕННА'!AR61&gt;0,IF(ROUND('ПЛАН НАВЧАЛЬНОГО ПРОЦЕСУ ДЕННА'!AR61*$BX$4,0)&gt;0,ROUND('ПЛАН НАВЧАЛЬНОГО ПРОЦЕСУ ДЕННА'!AR61*$BX$4,0)*2,2),0)</f>
        <v>0</v>
      </c>
      <c r="AS61" s="375">
        <f>IF('ПЛАН НАВЧАЛЬНОГО ПРОЦЕСУ ДЕННА'!AS61&gt;0,IF(ROUND('ПЛАН НАВЧАЛЬНОГО ПРОЦЕСУ ДЕННА'!AS61*$BX$4,0)&gt;0,ROUND('ПЛАН НАВЧАЛЬНОГО ПРОЦЕСУ ДЕННА'!AS61*$BX$4,0)*2,2),0)</f>
        <v>0</v>
      </c>
      <c r="AT61" s="70">
        <f>'ПЛАН НАВЧАЛЬНОГО ПРОЦЕСУ ДЕННА'!AT61</f>
        <v>0</v>
      </c>
      <c r="AU61" s="375">
        <f>IF('ПЛАН НАВЧАЛЬНОГО ПРОЦЕСУ ДЕННА'!AU61&gt;0,IF(ROUND('ПЛАН НАВЧАЛЬНОГО ПРОЦЕСУ ДЕННА'!AU61*$BX$4,0)&gt;0,ROUND('ПЛАН НАВЧАЛЬНОГО ПРОЦЕСУ ДЕННА'!AU61*$BX$4,0)*2,2),0)</f>
        <v>0</v>
      </c>
      <c r="AV61" s="375">
        <f>IF('ПЛАН НАВЧАЛЬНОГО ПРОЦЕСУ ДЕННА'!AV61&gt;0,IF(ROUND('ПЛАН НАВЧАЛЬНОГО ПРОЦЕСУ ДЕННА'!AV61*$BX$4,0)&gt;0,ROUND('ПЛАН НАВЧАЛЬНОГО ПРОЦЕСУ ДЕННА'!AV61*$BX$4,0)*2,2),0)</f>
        <v>0</v>
      </c>
      <c r="AW61" s="375">
        <f>IF('ПЛАН НАВЧАЛЬНОГО ПРОЦЕСУ ДЕННА'!AW61&gt;0,IF(ROUND('ПЛАН НАВЧАЛЬНОГО ПРОЦЕСУ ДЕННА'!AW61*$BX$4,0)&gt;0,ROUND('ПЛАН НАВЧАЛЬНОГО ПРОЦЕСУ ДЕННА'!AW61*$BX$4,0)*2,2),0)</f>
        <v>0</v>
      </c>
      <c r="AX61" s="70">
        <f>'ПЛАН НАВЧАЛЬНОГО ПРОЦЕСУ ДЕННА'!AX61</f>
        <v>0</v>
      </c>
      <c r="AY61" s="375">
        <f>IF('ПЛАН НАВЧАЛЬНОГО ПРОЦЕСУ ДЕННА'!AY61&gt;0,IF(ROUND('ПЛАН НАВЧАЛЬНОГО ПРОЦЕСУ ДЕННА'!AY61*$BX$4,0)&gt;0,ROUND('ПЛАН НАВЧАЛЬНОГО ПРОЦЕСУ ДЕННА'!AY61*$BX$4,0)*2,2),0)</f>
        <v>0</v>
      </c>
      <c r="AZ61" s="375">
        <f>IF('ПЛАН НАВЧАЛЬНОГО ПРОЦЕСУ ДЕННА'!AZ61&gt;0,IF(ROUND('ПЛАН НАВЧАЛЬНОГО ПРОЦЕСУ ДЕННА'!AZ61*$BX$4,0)&gt;0,ROUND('ПЛАН НАВЧАЛЬНОГО ПРОЦЕСУ ДЕННА'!AZ61*$BX$4,0)*2,2),0)</f>
        <v>0</v>
      </c>
      <c r="BA61" s="375">
        <f>IF('ПЛАН НАВЧАЛЬНОГО ПРОЦЕСУ ДЕННА'!BA61&gt;0,IF(ROUND('ПЛАН НАВЧАЛЬНОГО ПРОЦЕСУ ДЕННА'!BA61*$BX$4,0)&gt;0,ROUND('ПЛАН НАВЧАЛЬНОГО ПРОЦЕСУ ДЕННА'!BA61*$BX$4,0)*2,2),0)</f>
        <v>0</v>
      </c>
      <c r="BB61" s="70">
        <f>'ПЛАН НАВЧАЛЬНОГО ПРОЦЕСУ ДЕННА'!BB61</f>
        <v>0</v>
      </c>
      <c r="BC61" s="375">
        <f>IF('ПЛАН НАВЧАЛЬНОГО ПРОЦЕСУ ДЕННА'!BC61&gt;0,IF(ROUND('ПЛАН НАВЧАЛЬНОГО ПРОЦЕСУ ДЕННА'!BC61*$BX$4,0)&gt;0,ROUND('ПЛАН НАВЧАЛЬНОГО ПРОЦЕСУ ДЕННА'!BC61*$BX$4,0)*2,2),0)</f>
        <v>0</v>
      </c>
      <c r="BD61" s="375">
        <f>IF('ПЛАН НАВЧАЛЬНОГО ПРОЦЕСУ ДЕННА'!BD61&gt;0,IF(ROUND('ПЛАН НАВЧАЛЬНОГО ПРОЦЕСУ ДЕННА'!BD61*$BX$4,0)&gt;0,ROUND('ПЛАН НАВЧАЛЬНОГО ПРОЦЕСУ ДЕННА'!BD61*$BX$4,0)*2,2),0)</f>
        <v>0</v>
      </c>
      <c r="BE61" s="375">
        <f>IF('ПЛАН НАВЧАЛЬНОГО ПРОЦЕСУ ДЕННА'!BE61&gt;0,IF(ROUND('ПЛАН НАВЧАЛЬНОГО ПРОЦЕСУ ДЕННА'!BE61*$BX$4,0)&gt;0,ROUND('ПЛАН НАВЧАЛЬНОГО ПРОЦЕСУ ДЕННА'!BE61*$BX$4,0)*2,2),0)</f>
        <v>0</v>
      </c>
      <c r="BF61" s="70">
        <f>'ПЛАН НАВЧАЛЬНОГО ПРОЦЕСУ ДЕННА'!BF61</f>
        <v>0</v>
      </c>
      <c r="BG61" s="375">
        <f>IF('ПЛАН НАВЧАЛЬНОГО ПРОЦЕСУ ДЕННА'!BG61&gt;0,IF(ROUND('ПЛАН НАВЧАЛЬНОГО ПРОЦЕСУ ДЕННА'!BG61*$BX$4,0)&gt;0,ROUND('ПЛАН НАВЧАЛЬНОГО ПРОЦЕСУ ДЕННА'!BG61*$BX$4,0)*2,2),0)</f>
        <v>0</v>
      </c>
      <c r="BH61" s="375">
        <f>IF('ПЛАН НАВЧАЛЬНОГО ПРОЦЕСУ ДЕННА'!BH61&gt;0,IF(ROUND('ПЛАН НАВЧАЛЬНОГО ПРОЦЕСУ ДЕННА'!BH61*$BX$4,0)&gt;0,ROUND('ПЛАН НАВЧАЛЬНОГО ПРОЦЕСУ ДЕННА'!BH61*$BX$4,0)*2,2),0)</f>
        <v>0</v>
      </c>
      <c r="BI61" s="375">
        <f>IF('ПЛАН НАВЧАЛЬНОГО ПРОЦЕСУ ДЕННА'!BI61&gt;0,IF(ROUND('ПЛАН НАВЧАЛЬНОГО ПРОЦЕСУ ДЕННА'!BI61*$BX$4,0)&gt;0,ROUND('ПЛАН НАВЧАЛЬНОГО ПРОЦЕСУ ДЕННА'!BI61*$BX$4,0)*2,2),0)</f>
        <v>0</v>
      </c>
      <c r="BJ61" s="70">
        <f>'ПЛАН НАВЧАЛЬНОГО ПРОЦЕСУ ДЕННА'!BJ61</f>
        <v>0</v>
      </c>
      <c r="BK61" s="63">
        <f t="shared" si="1"/>
        <v>0</v>
      </c>
      <c r="BL61" s="127" t="str">
        <f t="shared" si="2"/>
        <v/>
      </c>
      <c r="BM61" s="14">
        <f t="shared" si="29"/>
        <v>0</v>
      </c>
      <c r="BN61" s="14">
        <f t="shared" ref="BN61:BT64" si="49">IF(AND(BM61&lt;$CG61,$CF61&lt;&gt;$Z61,BY61=$CG61),BY61+$Z61-$CF61,BY61)</f>
        <v>0</v>
      </c>
      <c r="BO61" s="14">
        <f t="shared" si="49"/>
        <v>0</v>
      </c>
      <c r="BP61" s="14">
        <f t="shared" si="49"/>
        <v>0</v>
      </c>
      <c r="BQ61" s="14">
        <f t="shared" si="49"/>
        <v>0</v>
      </c>
      <c r="BR61" s="14">
        <f t="shared" si="49"/>
        <v>0</v>
      </c>
      <c r="BS61" s="14">
        <f t="shared" si="49"/>
        <v>0</v>
      </c>
      <c r="BT61" s="14">
        <f t="shared" si="49"/>
        <v>0</v>
      </c>
      <c r="BU61" s="92">
        <f t="shared" si="42"/>
        <v>0</v>
      </c>
      <c r="BX61" s="14">
        <f t="shared" si="30"/>
        <v>0</v>
      </c>
      <c r="BY61" s="14">
        <f t="shared" si="31"/>
        <v>0</v>
      </c>
      <c r="BZ61" s="14">
        <f t="shared" si="32"/>
        <v>0</v>
      </c>
      <c r="CA61" s="14">
        <f t="shared" si="33"/>
        <v>0</v>
      </c>
      <c r="CB61" s="14">
        <f t="shared" si="34"/>
        <v>0</v>
      </c>
      <c r="CC61" s="14">
        <f t="shared" si="35"/>
        <v>0</v>
      </c>
      <c r="CD61" s="14">
        <f t="shared" si="36"/>
        <v>0</v>
      </c>
      <c r="CE61" s="14">
        <f t="shared" si="37"/>
        <v>0</v>
      </c>
      <c r="CF61" s="213">
        <f t="shared" si="43"/>
        <v>0</v>
      </c>
      <c r="CG61" s="313">
        <f t="shared" si="17"/>
        <v>0</v>
      </c>
      <c r="CI61" s="314">
        <f t="shared" si="18"/>
        <v>0</v>
      </c>
      <c r="CJ61" s="314">
        <f t="shared" si="19"/>
        <v>0</v>
      </c>
      <c r="CK61" s="314">
        <f t="shared" si="20"/>
        <v>0</v>
      </c>
      <c r="CL61" s="314">
        <f t="shared" si="21"/>
        <v>0</v>
      </c>
      <c r="CM61" s="314">
        <f t="shared" si="22"/>
        <v>0</v>
      </c>
      <c r="CN61" s="314">
        <f t="shared" si="23"/>
        <v>0</v>
      </c>
      <c r="CO61" s="314">
        <f t="shared" si="24"/>
        <v>0</v>
      </c>
      <c r="CP61" s="314">
        <f t="shared" si="25"/>
        <v>0</v>
      </c>
      <c r="CQ61" s="315">
        <f t="shared" si="44"/>
        <v>0</v>
      </c>
      <c r="CR61" s="314">
        <f t="shared" si="4"/>
        <v>0</v>
      </c>
      <c r="CS61" s="314">
        <f t="shared" si="5"/>
        <v>0</v>
      </c>
      <c r="CT61" s="316">
        <f t="shared" si="6"/>
        <v>0</v>
      </c>
      <c r="CU61" s="314">
        <f t="shared" si="7"/>
        <v>0</v>
      </c>
      <c r="CV61" s="314">
        <f t="shared" si="8"/>
        <v>0</v>
      </c>
      <c r="CW61" s="314">
        <f t="shared" si="9"/>
        <v>0</v>
      </c>
      <c r="CX61" s="314">
        <f t="shared" si="10"/>
        <v>0</v>
      </c>
      <c r="CY61" s="314">
        <f t="shared" si="11"/>
        <v>0</v>
      </c>
      <c r="CZ61" s="317">
        <f t="shared" si="45"/>
        <v>0</v>
      </c>
      <c r="DD61" s="318">
        <f>SUM($AE61:$AG61)+SUM($AI61:$AK61)+SUM($AM61:AO61)+SUM($AQ61:AS61)+SUM($AU61:AW61)+SUM($AY61:BA61)+SUM($BC61:BE61)+SUM($BG61:BI61)</f>
        <v>0</v>
      </c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X61" s="318">
        <f t="shared" si="47"/>
        <v>0</v>
      </c>
      <c r="DY61" s="318">
        <f t="shared" si="47"/>
        <v>0</v>
      </c>
      <c r="DZ61" s="318">
        <f t="shared" si="47"/>
        <v>0</v>
      </c>
      <c r="EA61" s="318">
        <f t="shared" si="47"/>
        <v>0</v>
      </c>
      <c r="EB61" s="318">
        <f t="shared" si="47"/>
        <v>0</v>
      </c>
      <c r="EC61" s="318">
        <f t="shared" si="47"/>
        <v>0</v>
      </c>
      <c r="ED61" s="318">
        <f t="shared" si="47"/>
        <v>0</v>
      </c>
      <c r="EE61" s="318">
        <f t="shared" si="46"/>
        <v>0</v>
      </c>
    </row>
    <row r="62" spans="1:135" s="19" customFormat="1" hidden="1" x14ac:dyDescent="0.25">
      <c r="A62" s="22" t="str">
        <f>'ПЛАН НАВЧАЛЬНОГО ПРОЦЕСУ ДЕННА'!A62</f>
        <v>1.1.35</v>
      </c>
      <c r="B62" s="415">
        <f>'ПЛАН НАВЧАЛЬНОГО ПРОЦЕСУ ДЕННА'!B62</f>
        <v>0</v>
      </c>
      <c r="C62" s="416">
        <f>'ПЛАН НАВЧАЛЬНОГО ПРОЦЕСУ ДЕННА'!C62</f>
        <v>0</v>
      </c>
      <c r="D62" s="308">
        <f>'ПЛАН НАВЧАЛЬНОГО ПРОЦЕСУ ДЕННА'!D62</f>
        <v>0</v>
      </c>
      <c r="E62" s="309">
        <f>'ПЛАН НАВЧАЛЬНОГО ПРОЦЕСУ ДЕННА'!E62</f>
        <v>0</v>
      </c>
      <c r="F62" s="309">
        <f>'ПЛАН НАВЧАЛЬНОГО ПРОЦЕСУ ДЕННА'!F62</f>
        <v>0</v>
      </c>
      <c r="G62" s="310">
        <f>'ПЛАН НАВЧАЛЬНОГО ПРОЦЕСУ ДЕННА'!G62</f>
        <v>0</v>
      </c>
      <c r="H62" s="308">
        <f>'ПЛАН НАВЧАЛЬНОГО ПРОЦЕСУ ДЕННА'!H62</f>
        <v>0</v>
      </c>
      <c r="I62" s="309">
        <f>'ПЛАН НАВЧАЛЬНОГО ПРОЦЕСУ ДЕННА'!I62</f>
        <v>0</v>
      </c>
      <c r="J62" s="309">
        <f>'ПЛАН НАВЧАЛЬНОГО ПРОЦЕСУ ДЕННА'!J62</f>
        <v>0</v>
      </c>
      <c r="K62" s="309">
        <f>'ПЛАН НАВЧАЛЬНОГО ПРОЦЕСУ ДЕННА'!K62</f>
        <v>0</v>
      </c>
      <c r="L62" s="309">
        <f>'ПЛАН НАВЧАЛЬНОГО ПРОЦЕСУ ДЕННА'!L62</f>
        <v>0</v>
      </c>
      <c r="M62" s="309">
        <f>'ПЛАН НАВЧАЛЬНОГО ПРОЦЕСУ ДЕННА'!M62</f>
        <v>0</v>
      </c>
      <c r="N62" s="309">
        <f>'ПЛАН НАВЧАЛЬНОГО ПРОЦЕСУ ДЕННА'!N62</f>
        <v>0</v>
      </c>
      <c r="O62" s="309">
        <f>'ПЛАН НАВЧАЛЬНОГО ПРОЦЕСУ ДЕННА'!O62</f>
        <v>0</v>
      </c>
      <c r="P62" s="274">
        <f>'ПЛАН НАВЧАЛЬНОГО ПРОЦЕСУ ДЕННА'!P62</f>
        <v>0</v>
      </c>
      <c r="Q62" s="274">
        <f>'ПЛАН НАВЧАЛЬНОГО ПРОЦЕСУ ДЕННА'!Q62</f>
        <v>0</v>
      </c>
      <c r="R62" s="419">
        <f>'ПЛАН НАВЧАЛЬНОГО ПРОЦЕСУ ДЕННА'!R62</f>
        <v>0</v>
      </c>
      <c r="S62" s="488">
        <f>'ПЛАН НАВЧАЛЬНОГО ПРОЦЕСУ ДЕННА'!S62</f>
        <v>0</v>
      </c>
      <c r="T62" s="488">
        <f>'ПЛАН НАВЧАЛЬНОГО ПРОЦЕСУ ДЕННА'!T62</f>
        <v>0</v>
      </c>
      <c r="U62" s="488">
        <f>'ПЛАН НАВЧАЛЬНОГО ПРОЦЕСУ ДЕННА'!U62</f>
        <v>0</v>
      </c>
      <c r="V62" s="488">
        <f>'ПЛАН НАВЧАЛЬНОГО ПРОЦЕСУ ДЕННА'!V62</f>
        <v>0</v>
      </c>
      <c r="W62" s="488">
        <f>'ПЛАН НАВЧАЛЬНОГО ПРОЦЕСУ ДЕННА'!W62</f>
        <v>0</v>
      </c>
      <c r="X62" s="488">
        <f>'ПЛАН НАВЧАЛЬНОГО ПРОЦЕСУ ДЕННА'!X62</f>
        <v>0</v>
      </c>
      <c r="Y62" s="311">
        <f>'ПЛАН НАВЧАЛЬНОГО ПРОЦЕСУ ДЕННА'!Y62</f>
        <v>0</v>
      </c>
      <c r="Z62" s="147">
        <f t="shared" si="0"/>
        <v>0</v>
      </c>
      <c r="AA62" s="9">
        <f t="shared" si="48"/>
        <v>0</v>
      </c>
      <c r="AB62" s="9">
        <f t="shared" si="48"/>
        <v>0</v>
      </c>
      <c r="AC62" s="9">
        <f t="shared" si="48"/>
        <v>0</v>
      </c>
      <c r="AD62" s="9">
        <f t="shared" si="14"/>
        <v>0</v>
      </c>
      <c r="AE62" s="375">
        <f>IF('ПЛАН НАВЧАЛЬНОГО ПРОЦЕСУ ДЕННА'!AE62&gt;0,IF(ROUND('ПЛАН НАВЧАЛЬНОГО ПРОЦЕСУ ДЕННА'!AE62*$BX$4,0)&gt;0,ROUND('ПЛАН НАВЧАЛЬНОГО ПРОЦЕСУ ДЕННА'!AE62*$BX$4,0)*2,2),0)</f>
        <v>0</v>
      </c>
      <c r="AF62" s="375">
        <f>IF('ПЛАН НАВЧАЛЬНОГО ПРОЦЕСУ ДЕННА'!AF62&gt;0,IF(ROUND('ПЛАН НАВЧАЛЬНОГО ПРОЦЕСУ ДЕННА'!AF62*$BX$4,0)&gt;0,ROUND('ПЛАН НАВЧАЛЬНОГО ПРОЦЕСУ ДЕННА'!AF62*$BX$4,0)*2,2),0)</f>
        <v>0</v>
      </c>
      <c r="AG62" s="375">
        <f>IF('ПЛАН НАВЧАЛЬНОГО ПРОЦЕСУ ДЕННА'!AG62&gt;0,IF(ROUND('ПЛАН НАВЧАЛЬНОГО ПРОЦЕСУ ДЕННА'!AG62*$BX$4,0)&gt;0,ROUND('ПЛАН НАВЧАЛЬНОГО ПРОЦЕСУ ДЕННА'!AG62*$BX$4,0)*2,2),0)</f>
        <v>0</v>
      </c>
      <c r="AH62" s="70">
        <f>'ПЛАН НАВЧАЛЬНОГО ПРОЦЕСУ ДЕННА'!AH62</f>
        <v>0</v>
      </c>
      <c r="AI62" s="375">
        <f>IF('ПЛАН НАВЧАЛЬНОГО ПРОЦЕСУ ДЕННА'!AI62&gt;0,IF(ROUND('ПЛАН НАВЧАЛЬНОГО ПРОЦЕСУ ДЕННА'!AI62*$BX$4,0)&gt;0,ROUND('ПЛАН НАВЧАЛЬНОГО ПРОЦЕСУ ДЕННА'!AI62*$BX$4,0)*2,2),0)</f>
        <v>0</v>
      </c>
      <c r="AJ62" s="375">
        <f>IF('ПЛАН НАВЧАЛЬНОГО ПРОЦЕСУ ДЕННА'!AJ62&gt;0,IF(ROUND('ПЛАН НАВЧАЛЬНОГО ПРОЦЕСУ ДЕННА'!AJ62*$BX$4,0)&gt;0,ROUND('ПЛАН НАВЧАЛЬНОГО ПРОЦЕСУ ДЕННА'!AJ62*$BX$4,0)*2,2),0)</f>
        <v>0</v>
      </c>
      <c r="AK62" s="375">
        <f>IF('ПЛАН НАВЧАЛЬНОГО ПРОЦЕСУ ДЕННА'!AK62&gt;0,IF(ROUND('ПЛАН НАВЧАЛЬНОГО ПРОЦЕСУ ДЕННА'!AK62*$BX$4,0)&gt;0,ROUND('ПЛАН НАВЧАЛЬНОГО ПРОЦЕСУ ДЕННА'!AK62*$BX$4,0)*2,2),0)</f>
        <v>0</v>
      </c>
      <c r="AL62" s="70">
        <f>'ПЛАН НАВЧАЛЬНОГО ПРОЦЕСУ ДЕННА'!AL62</f>
        <v>0</v>
      </c>
      <c r="AM62" s="375">
        <f>IF('ПЛАН НАВЧАЛЬНОГО ПРОЦЕСУ ДЕННА'!AM62&gt;0,IF(ROUND('ПЛАН НАВЧАЛЬНОГО ПРОЦЕСУ ДЕННА'!AM62*$BX$4,0)&gt;0,ROUND('ПЛАН НАВЧАЛЬНОГО ПРОЦЕСУ ДЕННА'!AM62*$BX$4,0)*2,2),0)</f>
        <v>0</v>
      </c>
      <c r="AN62" s="375">
        <f>IF('ПЛАН НАВЧАЛЬНОГО ПРОЦЕСУ ДЕННА'!AN62&gt;0,IF(ROUND('ПЛАН НАВЧАЛЬНОГО ПРОЦЕСУ ДЕННА'!AN62*$BX$4,0)&gt;0,ROUND('ПЛАН НАВЧАЛЬНОГО ПРОЦЕСУ ДЕННА'!AN62*$BX$4,0)*2,2),0)</f>
        <v>0</v>
      </c>
      <c r="AO62" s="375">
        <f>IF('ПЛАН НАВЧАЛЬНОГО ПРОЦЕСУ ДЕННА'!AO62&gt;0,IF(ROUND('ПЛАН НАВЧАЛЬНОГО ПРОЦЕСУ ДЕННА'!AO62*$BX$4,0)&gt;0,ROUND('ПЛАН НАВЧАЛЬНОГО ПРОЦЕСУ ДЕННА'!AO62*$BX$4,0)*2,2),0)</f>
        <v>0</v>
      </c>
      <c r="AP62" s="70">
        <f>'ПЛАН НАВЧАЛЬНОГО ПРОЦЕСУ ДЕННА'!AP62</f>
        <v>0</v>
      </c>
      <c r="AQ62" s="375">
        <f>IF('ПЛАН НАВЧАЛЬНОГО ПРОЦЕСУ ДЕННА'!AQ62&gt;0,IF(ROUND('ПЛАН НАВЧАЛЬНОГО ПРОЦЕСУ ДЕННА'!AQ62*$BX$4,0)&gt;0,ROUND('ПЛАН НАВЧАЛЬНОГО ПРОЦЕСУ ДЕННА'!AQ62*$BX$4,0)*2,2),0)</f>
        <v>0</v>
      </c>
      <c r="AR62" s="375">
        <f>IF('ПЛАН НАВЧАЛЬНОГО ПРОЦЕСУ ДЕННА'!AR62&gt;0,IF(ROUND('ПЛАН НАВЧАЛЬНОГО ПРОЦЕСУ ДЕННА'!AR62*$BX$4,0)&gt;0,ROUND('ПЛАН НАВЧАЛЬНОГО ПРОЦЕСУ ДЕННА'!AR62*$BX$4,0)*2,2),0)</f>
        <v>0</v>
      </c>
      <c r="AS62" s="375">
        <f>IF('ПЛАН НАВЧАЛЬНОГО ПРОЦЕСУ ДЕННА'!AS62&gt;0,IF(ROUND('ПЛАН НАВЧАЛЬНОГО ПРОЦЕСУ ДЕННА'!AS62*$BX$4,0)&gt;0,ROUND('ПЛАН НАВЧАЛЬНОГО ПРОЦЕСУ ДЕННА'!AS62*$BX$4,0)*2,2),0)</f>
        <v>0</v>
      </c>
      <c r="AT62" s="70">
        <f>'ПЛАН НАВЧАЛЬНОГО ПРОЦЕСУ ДЕННА'!AT62</f>
        <v>0</v>
      </c>
      <c r="AU62" s="375">
        <f>IF('ПЛАН НАВЧАЛЬНОГО ПРОЦЕСУ ДЕННА'!AU62&gt;0,IF(ROUND('ПЛАН НАВЧАЛЬНОГО ПРОЦЕСУ ДЕННА'!AU62*$BX$4,0)&gt;0,ROUND('ПЛАН НАВЧАЛЬНОГО ПРОЦЕСУ ДЕННА'!AU62*$BX$4,0)*2,2),0)</f>
        <v>0</v>
      </c>
      <c r="AV62" s="375">
        <f>IF('ПЛАН НАВЧАЛЬНОГО ПРОЦЕСУ ДЕННА'!AV62&gt;0,IF(ROUND('ПЛАН НАВЧАЛЬНОГО ПРОЦЕСУ ДЕННА'!AV62*$BX$4,0)&gt;0,ROUND('ПЛАН НАВЧАЛЬНОГО ПРОЦЕСУ ДЕННА'!AV62*$BX$4,0)*2,2),0)</f>
        <v>0</v>
      </c>
      <c r="AW62" s="375">
        <f>IF('ПЛАН НАВЧАЛЬНОГО ПРОЦЕСУ ДЕННА'!AW62&gt;0,IF(ROUND('ПЛАН НАВЧАЛЬНОГО ПРОЦЕСУ ДЕННА'!AW62*$BX$4,0)&gt;0,ROUND('ПЛАН НАВЧАЛЬНОГО ПРОЦЕСУ ДЕННА'!AW62*$BX$4,0)*2,2),0)</f>
        <v>0</v>
      </c>
      <c r="AX62" s="70">
        <f>'ПЛАН НАВЧАЛЬНОГО ПРОЦЕСУ ДЕННА'!AX62</f>
        <v>0</v>
      </c>
      <c r="AY62" s="375">
        <f>IF('ПЛАН НАВЧАЛЬНОГО ПРОЦЕСУ ДЕННА'!AY62&gt;0,IF(ROUND('ПЛАН НАВЧАЛЬНОГО ПРОЦЕСУ ДЕННА'!AY62*$BX$4,0)&gt;0,ROUND('ПЛАН НАВЧАЛЬНОГО ПРОЦЕСУ ДЕННА'!AY62*$BX$4,0)*2,2),0)</f>
        <v>0</v>
      </c>
      <c r="AZ62" s="375">
        <f>IF('ПЛАН НАВЧАЛЬНОГО ПРОЦЕСУ ДЕННА'!AZ62&gt;0,IF(ROUND('ПЛАН НАВЧАЛЬНОГО ПРОЦЕСУ ДЕННА'!AZ62*$BX$4,0)&gt;0,ROUND('ПЛАН НАВЧАЛЬНОГО ПРОЦЕСУ ДЕННА'!AZ62*$BX$4,0)*2,2),0)</f>
        <v>0</v>
      </c>
      <c r="BA62" s="375">
        <f>IF('ПЛАН НАВЧАЛЬНОГО ПРОЦЕСУ ДЕННА'!BA62&gt;0,IF(ROUND('ПЛАН НАВЧАЛЬНОГО ПРОЦЕСУ ДЕННА'!BA62*$BX$4,0)&gt;0,ROUND('ПЛАН НАВЧАЛЬНОГО ПРОЦЕСУ ДЕННА'!BA62*$BX$4,0)*2,2),0)</f>
        <v>0</v>
      </c>
      <c r="BB62" s="70">
        <f>'ПЛАН НАВЧАЛЬНОГО ПРОЦЕСУ ДЕННА'!BB62</f>
        <v>0</v>
      </c>
      <c r="BC62" s="375">
        <f>IF('ПЛАН НАВЧАЛЬНОГО ПРОЦЕСУ ДЕННА'!BC62&gt;0,IF(ROUND('ПЛАН НАВЧАЛЬНОГО ПРОЦЕСУ ДЕННА'!BC62*$BX$4,0)&gt;0,ROUND('ПЛАН НАВЧАЛЬНОГО ПРОЦЕСУ ДЕННА'!BC62*$BX$4,0)*2,2),0)</f>
        <v>0</v>
      </c>
      <c r="BD62" s="375">
        <f>IF('ПЛАН НАВЧАЛЬНОГО ПРОЦЕСУ ДЕННА'!BD62&gt;0,IF(ROUND('ПЛАН НАВЧАЛЬНОГО ПРОЦЕСУ ДЕННА'!BD62*$BX$4,0)&gt;0,ROUND('ПЛАН НАВЧАЛЬНОГО ПРОЦЕСУ ДЕННА'!BD62*$BX$4,0)*2,2),0)</f>
        <v>0</v>
      </c>
      <c r="BE62" s="375">
        <f>IF('ПЛАН НАВЧАЛЬНОГО ПРОЦЕСУ ДЕННА'!BE62&gt;0,IF(ROUND('ПЛАН НАВЧАЛЬНОГО ПРОЦЕСУ ДЕННА'!BE62*$BX$4,0)&gt;0,ROUND('ПЛАН НАВЧАЛЬНОГО ПРОЦЕСУ ДЕННА'!BE62*$BX$4,0)*2,2),0)</f>
        <v>0</v>
      </c>
      <c r="BF62" s="70">
        <f>'ПЛАН НАВЧАЛЬНОГО ПРОЦЕСУ ДЕННА'!BF62</f>
        <v>0</v>
      </c>
      <c r="BG62" s="375">
        <f>IF('ПЛАН НАВЧАЛЬНОГО ПРОЦЕСУ ДЕННА'!BG62&gt;0,IF(ROUND('ПЛАН НАВЧАЛЬНОГО ПРОЦЕСУ ДЕННА'!BG62*$BX$4,0)&gt;0,ROUND('ПЛАН НАВЧАЛЬНОГО ПРОЦЕСУ ДЕННА'!BG62*$BX$4,0)*2,2),0)</f>
        <v>0</v>
      </c>
      <c r="BH62" s="375">
        <f>IF('ПЛАН НАВЧАЛЬНОГО ПРОЦЕСУ ДЕННА'!BH62&gt;0,IF(ROUND('ПЛАН НАВЧАЛЬНОГО ПРОЦЕСУ ДЕННА'!BH62*$BX$4,0)&gt;0,ROUND('ПЛАН НАВЧАЛЬНОГО ПРОЦЕСУ ДЕННА'!BH62*$BX$4,0)*2,2),0)</f>
        <v>0</v>
      </c>
      <c r="BI62" s="375">
        <f>IF('ПЛАН НАВЧАЛЬНОГО ПРОЦЕСУ ДЕННА'!BI62&gt;0,IF(ROUND('ПЛАН НАВЧАЛЬНОГО ПРОЦЕСУ ДЕННА'!BI62*$BX$4,0)&gt;0,ROUND('ПЛАН НАВЧАЛЬНОГО ПРОЦЕСУ ДЕННА'!BI62*$BX$4,0)*2,2),0)</f>
        <v>0</v>
      </c>
      <c r="BJ62" s="70">
        <f>'ПЛАН НАВЧАЛЬНОГО ПРОЦЕСУ ДЕННА'!BJ62</f>
        <v>0</v>
      </c>
      <c r="BK62" s="63">
        <f t="shared" si="1"/>
        <v>0</v>
      </c>
      <c r="BL62" s="127" t="str">
        <f t="shared" si="2"/>
        <v/>
      </c>
      <c r="BM62" s="14">
        <f t="shared" ref="BM62:BM64" si="50">IF(AND(BL62&lt;$CG62,$CF62&lt;&gt;$Z62,BX62=$CG62),BX62+$Z62-$CF62,BX62)</f>
        <v>0</v>
      </c>
      <c r="BN62" s="14">
        <f t="shared" si="49"/>
        <v>0</v>
      </c>
      <c r="BO62" s="14">
        <f t="shared" si="49"/>
        <v>0</v>
      </c>
      <c r="BP62" s="14">
        <f t="shared" si="49"/>
        <v>0</v>
      </c>
      <c r="BQ62" s="14">
        <f t="shared" si="49"/>
        <v>0</v>
      </c>
      <c r="BR62" s="14">
        <f t="shared" si="49"/>
        <v>0</v>
      </c>
      <c r="BS62" s="14">
        <f t="shared" si="49"/>
        <v>0</v>
      </c>
      <c r="BT62" s="14">
        <f t="shared" si="49"/>
        <v>0</v>
      </c>
      <c r="BU62" s="92">
        <f t="shared" si="42"/>
        <v>0</v>
      </c>
      <c r="BX62" s="14">
        <f t="shared" si="30"/>
        <v>0</v>
      </c>
      <c r="BY62" s="14">
        <f t="shared" si="31"/>
        <v>0</v>
      </c>
      <c r="BZ62" s="14">
        <f t="shared" si="32"/>
        <v>0</v>
      </c>
      <c r="CA62" s="14">
        <f t="shared" si="33"/>
        <v>0</v>
      </c>
      <c r="CB62" s="14">
        <f t="shared" si="34"/>
        <v>0</v>
      </c>
      <c r="CC62" s="14">
        <f t="shared" si="35"/>
        <v>0</v>
      </c>
      <c r="CD62" s="14">
        <f t="shared" si="36"/>
        <v>0</v>
      </c>
      <c r="CE62" s="14">
        <f t="shared" si="37"/>
        <v>0</v>
      </c>
      <c r="CF62" s="213">
        <f t="shared" si="43"/>
        <v>0</v>
      </c>
      <c r="CG62" s="313">
        <f t="shared" si="17"/>
        <v>0</v>
      </c>
      <c r="CI62" s="314">
        <f t="shared" si="18"/>
        <v>0</v>
      </c>
      <c r="CJ62" s="314">
        <f t="shared" si="19"/>
        <v>0</v>
      </c>
      <c r="CK62" s="314">
        <f t="shared" si="20"/>
        <v>0</v>
      </c>
      <c r="CL62" s="314">
        <f t="shared" si="21"/>
        <v>0</v>
      </c>
      <c r="CM62" s="314">
        <f t="shared" si="22"/>
        <v>0</v>
      </c>
      <c r="CN62" s="314">
        <f t="shared" si="23"/>
        <v>0</v>
      </c>
      <c r="CO62" s="314">
        <f t="shared" si="24"/>
        <v>0</v>
      </c>
      <c r="CP62" s="314">
        <f t="shared" si="25"/>
        <v>0</v>
      </c>
      <c r="CQ62" s="315">
        <f t="shared" si="44"/>
        <v>0</v>
      </c>
      <c r="CR62" s="314">
        <f t="shared" si="4"/>
        <v>0</v>
      </c>
      <c r="CS62" s="314">
        <f t="shared" si="5"/>
        <v>0</v>
      </c>
      <c r="CT62" s="316">
        <f t="shared" si="6"/>
        <v>0</v>
      </c>
      <c r="CU62" s="314">
        <f t="shared" si="7"/>
        <v>0</v>
      </c>
      <c r="CV62" s="314">
        <f t="shared" si="8"/>
        <v>0</v>
      </c>
      <c r="CW62" s="314">
        <f t="shared" si="9"/>
        <v>0</v>
      </c>
      <c r="CX62" s="314">
        <f t="shared" si="10"/>
        <v>0</v>
      </c>
      <c r="CY62" s="314">
        <f t="shared" si="11"/>
        <v>0</v>
      </c>
      <c r="CZ62" s="317">
        <f t="shared" si="45"/>
        <v>0</v>
      </c>
      <c r="DD62" s="318">
        <f>SUM($AE62:$AG62)+SUM($AI62:$AK62)+SUM($AM62:AO62)+SUM($AQ62:AS62)+SUM($AU62:AW62)+SUM($AY62:BA62)+SUM($BC62:BE62)+SUM($BG62:BI62)</f>
        <v>0</v>
      </c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X62" s="318">
        <f t="shared" si="47"/>
        <v>0</v>
      </c>
      <c r="DY62" s="318">
        <f t="shared" si="47"/>
        <v>0</v>
      </c>
      <c r="DZ62" s="318">
        <f t="shared" si="47"/>
        <v>0</v>
      </c>
      <c r="EA62" s="318">
        <f t="shared" si="47"/>
        <v>0</v>
      </c>
      <c r="EB62" s="318">
        <f t="shared" si="47"/>
        <v>0</v>
      </c>
      <c r="EC62" s="318">
        <f t="shared" si="47"/>
        <v>0</v>
      </c>
      <c r="ED62" s="318">
        <f t="shared" si="47"/>
        <v>0</v>
      </c>
      <c r="EE62" s="318">
        <f t="shared" si="46"/>
        <v>0</v>
      </c>
    </row>
    <row r="63" spans="1:135" s="19" customFormat="1" hidden="1" x14ac:dyDescent="0.25">
      <c r="A63" s="22" t="str">
        <f>'ПЛАН НАВЧАЛЬНОГО ПРОЦЕСУ ДЕННА'!A63</f>
        <v>1.1.35</v>
      </c>
      <c r="B63" s="415">
        <f>'ПЛАН НАВЧАЛЬНОГО ПРОЦЕСУ ДЕННА'!B63</f>
        <v>0</v>
      </c>
      <c r="C63" s="416">
        <f>'ПЛАН НАВЧАЛЬНОГО ПРОЦЕСУ ДЕННА'!C63</f>
        <v>0</v>
      </c>
      <c r="D63" s="308">
        <f>'ПЛАН НАВЧАЛЬНОГО ПРОЦЕСУ ДЕННА'!D63</f>
        <v>0</v>
      </c>
      <c r="E63" s="309">
        <f>'ПЛАН НАВЧАЛЬНОГО ПРОЦЕСУ ДЕННА'!E63</f>
        <v>0</v>
      </c>
      <c r="F63" s="309">
        <f>'ПЛАН НАВЧАЛЬНОГО ПРОЦЕСУ ДЕННА'!F63</f>
        <v>0</v>
      </c>
      <c r="G63" s="310">
        <f>'ПЛАН НАВЧАЛЬНОГО ПРОЦЕСУ ДЕННА'!G63</f>
        <v>0</v>
      </c>
      <c r="H63" s="308">
        <f>'ПЛАН НАВЧАЛЬНОГО ПРОЦЕСУ ДЕННА'!H63</f>
        <v>0</v>
      </c>
      <c r="I63" s="309">
        <f>'ПЛАН НАВЧАЛЬНОГО ПРОЦЕСУ ДЕННА'!I63</f>
        <v>0</v>
      </c>
      <c r="J63" s="309">
        <f>'ПЛАН НАВЧАЛЬНОГО ПРОЦЕСУ ДЕННА'!J63</f>
        <v>0</v>
      </c>
      <c r="K63" s="309">
        <f>'ПЛАН НАВЧАЛЬНОГО ПРОЦЕСУ ДЕННА'!K63</f>
        <v>0</v>
      </c>
      <c r="L63" s="309">
        <f>'ПЛАН НАВЧАЛЬНОГО ПРОЦЕСУ ДЕННА'!L63</f>
        <v>0</v>
      </c>
      <c r="M63" s="309">
        <f>'ПЛАН НАВЧАЛЬНОГО ПРОЦЕСУ ДЕННА'!M63</f>
        <v>0</v>
      </c>
      <c r="N63" s="309">
        <f>'ПЛАН НАВЧАЛЬНОГО ПРОЦЕСУ ДЕННА'!N63</f>
        <v>0</v>
      </c>
      <c r="O63" s="309">
        <f>'ПЛАН НАВЧАЛЬНОГО ПРОЦЕСУ ДЕННА'!O63</f>
        <v>0</v>
      </c>
      <c r="P63" s="274">
        <f>'ПЛАН НАВЧАЛЬНОГО ПРОЦЕСУ ДЕННА'!P63</f>
        <v>0</v>
      </c>
      <c r="Q63" s="274">
        <f>'ПЛАН НАВЧАЛЬНОГО ПРОЦЕСУ ДЕННА'!Q63</f>
        <v>0</v>
      </c>
      <c r="R63" s="419">
        <f>'ПЛАН НАВЧАЛЬНОГО ПРОЦЕСУ ДЕННА'!R63</f>
        <v>0</v>
      </c>
      <c r="S63" s="488">
        <f>'ПЛАН НАВЧАЛЬНОГО ПРОЦЕСУ ДЕННА'!S63</f>
        <v>0</v>
      </c>
      <c r="T63" s="488">
        <f>'ПЛАН НАВЧАЛЬНОГО ПРОЦЕСУ ДЕННА'!T63</f>
        <v>0</v>
      </c>
      <c r="U63" s="488">
        <f>'ПЛАН НАВЧАЛЬНОГО ПРОЦЕСУ ДЕННА'!U63</f>
        <v>0</v>
      </c>
      <c r="V63" s="488">
        <f>'ПЛАН НАВЧАЛЬНОГО ПРОЦЕСУ ДЕННА'!V63</f>
        <v>0</v>
      </c>
      <c r="W63" s="488">
        <f>'ПЛАН НАВЧАЛЬНОГО ПРОЦЕСУ ДЕННА'!W63</f>
        <v>0</v>
      </c>
      <c r="X63" s="488">
        <f>'ПЛАН НАВЧАЛЬНОГО ПРОЦЕСУ ДЕННА'!X63</f>
        <v>0</v>
      </c>
      <c r="Y63" s="311">
        <f>'ПЛАН НАВЧАЛЬНОГО ПРОЦЕСУ ДЕННА'!Y63</f>
        <v>0</v>
      </c>
      <c r="Z63" s="147">
        <f t="shared" si="0"/>
        <v>0</v>
      </c>
      <c r="AA63" s="9">
        <f t="shared" si="48"/>
        <v>0</v>
      </c>
      <c r="AB63" s="9">
        <f t="shared" si="48"/>
        <v>0</v>
      </c>
      <c r="AC63" s="9">
        <f t="shared" si="48"/>
        <v>0</v>
      </c>
      <c r="AD63" s="9">
        <f t="shared" si="14"/>
        <v>0</v>
      </c>
      <c r="AE63" s="375">
        <f>IF('ПЛАН НАВЧАЛЬНОГО ПРОЦЕСУ ДЕННА'!AE63&gt;0,IF(ROUND('ПЛАН НАВЧАЛЬНОГО ПРОЦЕСУ ДЕННА'!AE63*$BX$4,0)&gt;0,ROUND('ПЛАН НАВЧАЛЬНОГО ПРОЦЕСУ ДЕННА'!AE63*$BX$4,0)*2,2),0)</f>
        <v>0</v>
      </c>
      <c r="AF63" s="375">
        <f>IF('ПЛАН НАВЧАЛЬНОГО ПРОЦЕСУ ДЕННА'!AF63&gt;0,IF(ROUND('ПЛАН НАВЧАЛЬНОГО ПРОЦЕСУ ДЕННА'!AF63*$BX$4,0)&gt;0,ROUND('ПЛАН НАВЧАЛЬНОГО ПРОЦЕСУ ДЕННА'!AF63*$BX$4,0)*2,2),0)</f>
        <v>0</v>
      </c>
      <c r="AG63" s="375">
        <f>IF('ПЛАН НАВЧАЛЬНОГО ПРОЦЕСУ ДЕННА'!AG63&gt;0,IF(ROUND('ПЛАН НАВЧАЛЬНОГО ПРОЦЕСУ ДЕННА'!AG63*$BX$4,0)&gt;0,ROUND('ПЛАН НАВЧАЛЬНОГО ПРОЦЕСУ ДЕННА'!AG63*$BX$4,0)*2,2),0)</f>
        <v>0</v>
      </c>
      <c r="AH63" s="70">
        <f>'ПЛАН НАВЧАЛЬНОГО ПРОЦЕСУ ДЕННА'!AH63</f>
        <v>0</v>
      </c>
      <c r="AI63" s="375">
        <f>IF('ПЛАН НАВЧАЛЬНОГО ПРОЦЕСУ ДЕННА'!AI63&gt;0,IF(ROUND('ПЛАН НАВЧАЛЬНОГО ПРОЦЕСУ ДЕННА'!AI63*$BX$4,0)&gt;0,ROUND('ПЛАН НАВЧАЛЬНОГО ПРОЦЕСУ ДЕННА'!AI63*$BX$4,0)*2,2),0)</f>
        <v>0</v>
      </c>
      <c r="AJ63" s="375">
        <f>IF('ПЛАН НАВЧАЛЬНОГО ПРОЦЕСУ ДЕННА'!AJ63&gt;0,IF(ROUND('ПЛАН НАВЧАЛЬНОГО ПРОЦЕСУ ДЕННА'!AJ63*$BX$4,0)&gt;0,ROUND('ПЛАН НАВЧАЛЬНОГО ПРОЦЕСУ ДЕННА'!AJ63*$BX$4,0)*2,2),0)</f>
        <v>0</v>
      </c>
      <c r="AK63" s="375">
        <f>IF('ПЛАН НАВЧАЛЬНОГО ПРОЦЕСУ ДЕННА'!AK63&gt;0,IF(ROUND('ПЛАН НАВЧАЛЬНОГО ПРОЦЕСУ ДЕННА'!AK63*$BX$4,0)&gt;0,ROUND('ПЛАН НАВЧАЛЬНОГО ПРОЦЕСУ ДЕННА'!AK63*$BX$4,0)*2,2),0)</f>
        <v>0</v>
      </c>
      <c r="AL63" s="70">
        <f>'ПЛАН НАВЧАЛЬНОГО ПРОЦЕСУ ДЕННА'!AL63</f>
        <v>0</v>
      </c>
      <c r="AM63" s="375">
        <f>IF('ПЛАН НАВЧАЛЬНОГО ПРОЦЕСУ ДЕННА'!AM63&gt;0,IF(ROUND('ПЛАН НАВЧАЛЬНОГО ПРОЦЕСУ ДЕННА'!AM63*$BX$4,0)&gt;0,ROUND('ПЛАН НАВЧАЛЬНОГО ПРОЦЕСУ ДЕННА'!AM63*$BX$4,0)*2,2),0)</f>
        <v>0</v>
      </c>
      <c r="AN63" s="375">
        <f>IF('ПЛАН НАВЧАЛЬНОГО ПРОЦЕСУ ДЕННА'!AN63&gt;0,IF(ROUND('ПЛАН НАВЧАЛЬНОГО ПРОЦЕСУ ДЕННА'!AN63*$BX$4,0)&gt;0,ROUND('ПЛАН НАВЧАЛЬНОГО ПРОЦЕСУ ДЕННА'!AN63*$BX$4,0)*2,2),0)</f>
        <v>0</v>
      </c>
      <c r="AO63" s="375">
        <f>IF('ПЛАН НАВЧАЛЬНОГО ПРОЦЕСУ ДЕННА'!AO63&gt;0,IF(ROUND('ПЛАН НАВЧАЛЬНОГО ПРОЦЕСУ ДЕННА'!AO63*$BX$4,0)&gt;0,ROUND('ПЛАН НАВЧАЛЬНОГО ПРОЦЕСУ ДЕННА'!AO63*$BX$4,0)*2,2),0)</f>
        <v>0</v>
      </c>
      <c r="AP63" s="70">
        <f>'ПЛАН НАВЧАЛЬНОГО ПРОЦЕСУ ДЕННА'!AP63</f>
        <v>0</v>
      </c>
      <c r="AQ63" s="375">
        <f>IF('ПЛАН НАВЧАЛЬНОГО ПРОЦЕСУ ДЕННА'!AQ63&gt;0,IF(ROUND('ПЛАН НАВЧАЛЬНОГО ПРОЦЕСУ ДЕННА'!AQ63*$BX$4,0)&gt;0,ROUND('ПЛАН НАВЧАЛЬНОГО ПРОЦЕСУ ДЕННА'!AQ63*$BX$4,0)*2,2),0)</f>
        <v>0</v>
      </c>
      <c r="AR63" s="375">
        <f>IF('ПЛАН НАВЧАЛЬНОГО ПРОЦЕСУ ДЕННА'!AR63&gt;0,IF(ROUND('ПЛАН НАВЧАЛЬНОГО ПРОЦЕСУ ДЕННА'!AR63*$BX$4,0)&gt;0,ROUND('ПЛАН НАВЧАЛЬНОГО ПРОЦЕСУ ДЕННА'!AR63*$BX$4,0)*2,2),0)</f>
        <v>0</v>
      </c>
      <c r="AS63" s="375">
        <f>IF('ПЛАН НАВЧАЛЬНОГО ПРОЦЕСУ ДЕННА'!AS63&gt;0,IF(ROUND('ПЛАН НАВЧАЛЬНОГО ПРОЦЕСУ ДЕННА'!AS63*$BX$4,0)&gt;0,ROUND('ПЛАН НАВЧАЛЬНОГО ПРОЦЕСУ ДЕННА'!AS63*$BX$4,0)*2,2),0)</f>
        <v>0</v>
      </c>
      <c r="AT63" s="70">
        <f>'ПЛАН НАВЧАЛЬНОГО ПРОЦЕСУ ДЕННА'!AT63</f>
        <v>0</v>
      </c>
      <c r="AU63" s="375">
        <f>IF('ПЛАН НАВЧАЛЬНОГО ПРОЦЕСУ ДЕННА'!AU63&gt;0,IF(ROUND('ПЛАН НАВЧАЛЬНОГО ПРОЦЕСУ ДЕННА'!AU63*$BX$4,0)&gt;0,ROUND('ПЛАН НАВЧАЛЬНОГО ПРОЦЕСУ ДЕННА'!AU63*$BX$4,0)*2,2),0)</f>
        <v>0</v>
      </c>
      <c r="AV63" s="375">
        <f>IF('ПЛАН НАВЧАЛЬНОГО ПРОЦЕСУ ДЕННА'!AV63&gt;0,IF(ROUND('ПЛАН НАВЧАЛЬНОГО ПРОЦЕСУ ДЕННА'!AV63*$BX$4,0)&gt;0,ROUND('ПЛАН НАВЧАЛЬНОГО ПРОЦЕСУ ДЕННА'!AV63*$BX$4,0)*2,2),0)</f>
        <v>0</v>
      </c>
      <c r="AW63" s="375">
        <f>IF('ПЛАН НАВЧАЛЬНОГО ПРОЦЕСУ ДЕННА'!AW63&gt;0,IF(ROUND('ПЛАН НАВЧАЛЬНОГО ПРОЦЕСУ ДЕННА'!AW63*$BX$4,0)&gt;0,ROUND('ПЛАН НАВЧАЛЬНОГО ПРОЦЕСУ ДЕННА'!AW63*$BX$4,0)*2,2),0)</f>
        <v>0</v>
      </c>
      <c r="AX63" s="70">
        <f>'ПЛАН НАВЧАЛЬНОГО ПРОЦЕСУ ДЕННА'!AX63</f>
        <v>0</v>
      </c>
      <c r="AY63" s="375">
        <f>IF('ПЛАН НАВЧАЛЬНОГО ПРОЦЕСУ ДЕННА'!AY63&gt;0,IF(ROUND('ПЛАН НАВЧАЛЬНОГО ПРОЦЕСУ ДЕННА'!AY63*$BX$4,0)&gt;0,ROUND('ПЛАН НАВЧАЛЬНОГО ПРОЦЕСУ ДЕННА'!AY63*$BX$4,0)*2,2),0)</f>
        <v>0</v>
      </c>
      <c r="AZ63" s="375">
        <f>IF('ПЛАН НАВЧАЛЬНОГО ПРОЦЕСУ ДЕННА'!AZ63&gt;0,IF(ROUND('ПЛАН НАВЧАЛЬНОГО ПРОЦЕСУ ДЕННА'!AZ63*$BX$4,0)&gt;0,ROUND('ПЛАН НАВЧАЛЬНОГО ПРОЦЕСУ ДЕННА'!AZ63*$BX$4,0)*2,2),0)</f>
        <v>0</v>
      </c>
      <c r="BA63" s="375">
        <f>IF('ПЛАН НАВЧАЛЬНОГО ПРОЦЕСУ ДЕННА'!BA63&gt;0,IF(ROUND('ПЛАН НАВЧАЛЬНОГО ПРОЦЕСУ ДЕННА'!BA63*$BX$4,0)&gt;0,ROUND('ПЛАН НАВЧАЛЬНОГО ПРОЦЕСУ ДЕННА'!BA63*$BX$4,0)*2,2),0)</f>
        <v>0</v>
      </c>
      <c r="BB63" s="70">
        <f>'ПЛАН НАВЧАЛЬНОГО ПРОЦЕСУ ДЕННА'!BB63</f>
        <v>0</v>
      </c>
      <c r="BC63" s="375">
        <f>IF('ПЛАН НАВЧАЛЬНОГО ПРОЦЕСУ ДЕННА'!BC63&gt;0,IF(ROUND('ПЛАН НАВЧАЛЬНОГО ПРОЦЕСУ ДЕННА'!BC63*$BX$4,0)&gt;0,ROUND('ПЛАН НАВЧАЛЬНОГО ПРОЦЕСУ ДЕННА'!BC63*$BX$4,0)*2,2),0)</f>
        <v>0</v>
      </c>
      <c r="BD63" s="375">
        <f>IF('ПЛАН НАВЧАЛЬНОГО ПРОЦЕСУ ДЕННА'!BD63&gt;0,IF(ROUND('ПЛАН НАВЧАЛЬНОГО ПРОЦЕСУ ДЕННА'!BD63*$BX$4,0)&gt;0,ROUND('ПЛАН НАВЧАЛЬНОГО ПРОЦЕСУ ДЕННА'!BD63*$BX$4,0)*2,2),0)</f>
        <v>0</v>
      </c>
      <c r="BE63" s="375">
        <f>IF('ПЛАН НАВЧАЛЬНОГО ПРОЦЕСУ ДЕННА'!BE63&gt;0,IF(ROUND('ПЛАН НАВЧАЛЬНОГО ПРОЦЕСУ ДЕННА'!BE63*$BX$4,0)&gt;0,ROUND('ПЛАН НАВЧАЛЬНОГО ПРОЦЕСУ ДЕННА'!BE63*$BX$4,0)*2,2),0)</f>
        <v>0</v>
      </c>
      <c r="BF63" s="70">
        <f>'ПЛАН НАВЧАЛЬНОГО ПРОЦЕСУ ДЕННА'!BF63</f>
        <v>0</v>
      </c>
      <c r="BG63" s="375">
        <f>IF('ПЛАН НАВЧАЛЬНОГО ПРОЦЕСУ ДЕННА'!BG63&gt;0,IF(ROUND('ПЛАН НАВЧАЛЬНОГО ПРОЦЕСУ ДЕННА'!BG63*$BX$4,0)&gt;0,ROUND('ПЛАН НАВЧАЛЬНОГО ПРОЦЕСУ ДЕННА'!BG63*$BX$4,0)*2,2),0)</f>
        <v>0</v>
      </c>
      <c r="BH63" s="375">
        <f>IF('ПЛАН НАВЧАЛЬНОГО ПРОЦЕСУ ДЕННА'!BH63&gt;0,IF(ROUND('ПЛАН НАВЧАЛЬНОГО ПРОЦЕСУ ДЕННА'!BH63*$BX$4,0)&gt;0,ROUND('ПЛАН НАВЧАЛЬНОГО ПРОЦЕСУ ДЕННА'!BH63*$BX$4,0)*2,2),0)</f>
        <v>0</v>
      </c>
      <c r="BI63" s="375">
        <f>IF('ПЛАН НАВЧАЛЬНОГО ПРОЦЕСУ ДЕННА'!BI63&gt;0,IF(ROUND('ПЛАН НАВЧАЛЬНОГО ПРОЦЕСУ ДЕННА'!BI63*$BX$4,0)&gt;0,ROUND('ПЛАН НАВЧАЛЬНОГО ПРОЦЕСУ ДЕННА'!BI63*$BX$4,0)*2,2),0)</f>
        <v>0</v>
      </c>
      <c r="BJ63" s="70">
        <f>'ПЛАН НАВЧАЛЬНОГО ПРОЦЕСУ ДЕННА'!BJ63</f>
        <v>0</v>
      </c>
      <c r="BK63" s="63">
        <f t="shared" si="1"/>
        <v>0</v>
      </c>
      <c r="BL63" s="127" t="str">
        <f t="shared" si="2"/>
        <v/>
      </c>
      <c r="BM63" s="14">
        <f t="shared" si="50"/>
        <v>0</v>
      </c>
      <c r="BN63" s="14">
        <f t="shared" si="49"/>
        <v>0</v>
      </c>
      <c r="BO63" s="14">
        <f t="shared" si="49"/>
        <v>0</v>
      </c>
      <c r="BP63" s="14">
        <f t="shared" si="49"/>
        <v>0</v>
      </c>
      <c r="BQ63" s="14">
        <f t="shared" si="49"/>
        <v>0</v>
      </c>
      <c r="BR63" s="14">
        <f t="shared" si="49"/>
        <v>0</v>
      </c>
      <c r="BS63" s="14">
        <f t="shared" si="49"/>
        <v>0</v>
      </c>
      <c r="BT63" s="14">
        <f t="shared" si="49"/>
        <v>0</v>
      </c>
      <c r="BU63" s="92">
        <f t="shared" si="42"/>
        <v>0</v>
      </c>
      <c r="BX63" s="14">
        <f t="shared" si="30"/>
        <v>0</v>
      </c>
      <c r="BY63" s="14">
        <f t="shared" si="31"/>
        <v>0</v>
      </c>
      <c r="BZ63" s="14">
        <f t="shared" si="32"/>
        <v>0</v>
      </c>
      <c r="CA63" s="14">
        <f t="shared" si="33"/>
        <v>0</v>
      </c>
      <c r="CB63" s="14">
        <f t="shared" si="34"/>
        <v>0</v>
      </c>
      <c r="CC63" s="14">
        <f t="shared" si="35"/>
        <v>0</v>
      </c>
      <c r="CD63" s="14">
        <f t="shared" si="36"/>
        <v>0</v>
      </c>
      <c r="CE63" s="14">
        <f t="shared" si="37"/>
        <v>0</v>
      </c>
      <c r="CF63" s="213">
        <f t="shared" si="43"/>
        <v>0</v>
      </c>
      <c r="CG63" s="313">
        <f t="shared" si="17"/>
        <v>0</v>
      </c>
      <c r="CI63" s="314">
        <f t="shared" si="18"/>
        <v>0</v>
      </c>
      <c r="CJ63" s="314">
        <f t="shared" si="19"/>
        <v>0</v>
      </c>
      <c r="CK63" s="314">
        <f t="shared" si="20"/>
        <v>0</v>
      </c>
      <c r="CL63" s="314">
        <f t="shared" si="21"/>
        <v>0</v>
      </c>
      <c r="CM63" s="314">
        <f t="shared" si="22"/>
        <v>0</v>
      </c>
      <c r="CN63" s="314">
        <f t="shared" si="23"/>
        <v>0</v>
      </c>
      <c r="CO63" s="314">
        <f t="shared" si="24"/>
        <v>0</v>
      </c>
      <c r="CP63" s="314">
        <f t="shared" si="25"/>
        <v>0</v>
      </c>
      <c r="CQ63" s="315">
        <f t="shared" si="44"/>
        <v>0</v>
      </c>
      <c r="CR63" s="314">
        <f t="shared" si="4"/>
        <v>0</v>
      </c>
      <c r="CS63" s="314">
        <f t="shared" si="5"/>
        <v>0</v>
      </c>
      <c r="CT63" s="316">
        <f t="shared" si="6"/>
        <v>0</v>
      </c>
      <c r="CU63" s="314">
        <f t="shared" si="7"/>
        <v>0</v>
      </c>
      <c r="CV63" s="314">
        <f t="shared" si="8"/>
        <v>0</v>
      </c>
      <c r="CW63" s="314">
        <f t="shared" si="9"/>
        <v>0</v>
      </c>
      <c r="CX63" s="314">
        <f t="shared" si="10"/>
        <v>0</v>
      </c>
      <c r="CY63" s="314">
        <f t="shared" si="11"/>
        <v>0</v>
      </c>
      <c r="CZ63" s="317">
        <f t="shared" si="45"/>
        <v>0</v>
      </c>
      <c r="DD63" s="318">
        <f>SUM($AE63:$AG63)+SUM($AI63:$AK63)+SUM($AM63:AO63)+SUM($AQ63:AS63)+SUM($AU63:AW63)+SUM($AY63:BA63)+SUM($BC63:BE63)+SUM($BG63:BI63)</f>
        <v>0</v>
      </c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X63" s="318">
        <f t="shared" si="47"/>
        <v>0</v>
      </c>
      <c r="DY63" s="318">
        <f t="shared" si="47"/>
        <v>0</v>
      </c>
      <c r="DZ63" s="318">
        <f t="shared" si="47"/>
        <v>0</v>
      </c>
      <c r="EA63" s="318">
        <f t="shared" si="47"/>
        <v>0</v>
      </c>
      <c r="EB63" s="318">
        <f t="shared" si="47"/>
        <v>0</v>
      </c>
      <c r="EC63" s="318">
        <f t="shared" si="47"/>
        <v>0</v>
      </c>
      <c r="ED63" s="318">
        <f t="shared" si="47"/>
        <v>0</v>
      </c>
      <c r="EE63" s="318">
        <f t="shared" si="46"/>
        <v>0</v>
      </c>
    </row>
    <row r="64" spans="1:135" s="19" customFormat="1" x14ac:dyDescent="0.25">
      <c r="A64" s="22" t="str">
        <f>'ПЛАН НАВЧАЛЬНОГО ПРОЦЕСУ ДЕННА'!A64</f>
        <v>1.1.36</v>
      </c>
      <c r="B64" s="415" t="str">
        <f>'ПЛАН НАВЧАЛЬНОГО ПРОЦЕСУ ДЕННА'!B64</f>
        <v>Фізичне виховання</v>
      </c>
      <c r="C64" s="416" t="str">
        <f>'ПЛАН НАВЧАЛЬНОГО ПРОЦЕСУ ДЕННА'!C64</f>
        <v>ЗЛФВ</v>
      </c>
      <c r="D64" s="308">
        <f>'ПЛАН НАВЧАЛЬНОГО ПРОЦЕСУ ДЕННА'!D64</f>
        <v>0</v>
      </c>
      <c r="E64" s="309">
        <f>'ПЛАН НАВЧАЛЬНОГО ПРОЦЕСУ ДЕННА'!E64</f>
        <v>0</v>
      </c>
      <c r="F64" s="309">
        <f>'ПЛАН НАВЧАЛЬНОГО ПРОЦЕСУ ДЕННА'!F64</f>
        <v>0</v>
      </c>
      <c r="G64" s="310">
        <f>'ПЛАН НАВЧАЛЬНОГО ПРОЦЕСУ ДЕННА'!G64</f>
        <v>0</v>
      </c>
      <c r="H64" s="308">
        <f>'ПЛАН НАВЧАЛЬНОГО ПРОЦЕСУ ДЕННА'!H64</f>
        <v>2</v>
      </c>
      <c r="I64" s="309">
        <f>'ПЛАН НАВЧАЛЬНОГО ПРОЦЕСУ ДЕННА'!I64</f>
        <v>4</v>
      </c>
      <c r="J64" s="309">
        <f>'ПЛАН НАВЧАЛЬНОГО ПРОЦЕСУ ДЕННА'!J64</f>
        <v>0</v>
      </c>
      <c r="K64" s="309">
        <f>'ПЛАН НАВЧАЛЬНОГО ПРОЦЕСУ ДЕННА'!K64</f>
        <v>0</v>
      </c>
      <c r="L64" s="309">
        <f>'ПЛАН НАВЧАЛЬНОГО ПРОЦЕСУ ДЕННА'!L64</f>
        <v>0</v>
      </c>
      <c r="M64" s="309">
        <f>'ПЛАН НАВЧАЛЬНОГО ПРОЦЕСУ ДЕННА'!M64</f>
        <v>0</v>
      </c>
      <c r="N64" s="309">
        <f>'ПЛАН НАВЧАЛЬНОГО ПРОЦЕСУ ДЕННА'!N64</f>
        <v>0</v>
      </c>
      <c r="O64" s="309">
        <f>'ПЛАН НАВЧАЛЬНОГО ПРОЦЕСУ ДЕННА'!O64</f>
        <v>0</v>
      </c>
      <c r="P64" s="274">
        <f>'ПЛАН НАВЧАЛЬНОГО ПРОЦЕСУ ДЕННА'!P64</f>
        <v>0</v>
      </c>
      <c r="Q64" s="274">
        <f>'ПЛАН НАВЧАЛЬНОГО ПРОЦЕСУ ДЕННА'!Q64</f>
        <v>0</v>
      </c>
      <c r="R64" s="419">
        <f>'ПЛАН НАВЧАЛЬНОГО ПРОЦЕСУ ДЕННА'!R64</f>
        <v>0</v>
      </c>
      <c r="S64" s="488">
        <f>'ПЛАН НАВЧАЛЬНОГО ПРОЦЕСУ ДЕННА'!S64</f>
        <v>0</v>
      </c>
      <c r="T64" s="488">
        <f>'ПЛАН НАВЧАЛЬНОГО ПРОЦЕСУ ДЕННА'!T64</f>
        <v>0</v>
      </c>
      <c r="U64" s="488">
        <f>'ПЛАН НАВЧАЛЬНОГО ПРОЦЕСУ ДЕННА'!U64</f>
        <v>0</v>
      </c>
      <c r="V64" s="488">
        <f>'ПЛАН НАВЧАЛЬНОГО ПРОЦЕСУ ДЕННА'!V64</f>
        <v>0</v>
      </c>
      <c r="W64" s="488">
        <f>'ПЛАН НАВЧАЛЬНОГО ПРОЦЕСУ ДЕННА'!W64</f>
        <v>0</v>
      </c>
      <c r="X64" s="488">
        <f>'ПЛАН НАВЧАЛЬНОГО ПРОЦЕСУ ДЕННА'!X64</f>
        <v>0</v>
      </c>
      <c r="Y64" s="311">
        <f>'ПЛАН НАВЧАЛЬНОГО ПРОЦЕСУ ДЕННА'!Y64</f>
        <v>120</v>
      </c>
      <c r="Z64" s="147">
        <f t="shared" si="0"/>
        <v>4</v>
      </c>
      <c r="AA64" s="9">
        <f t="shared" si="48"/>
        <v>0</v>
      </c>
      <c r="AB64" s="9">
        <f t="shared" si="48"/>
        <v>0</v>
      </c>
      <c r="AC64" s="9">
        <f t="shared" si="48"/>
        <v>16</v>
      </c>
      <c r="AD64" s="9">
        <f t="shared" si="14"/>
        <v>104</v>
      </c>
      <c r="AE64" s="375"/>
      <c r="AF64" s="375">
        <f>IF('ПЛАН НАВЧАЛЬНОГО ПРОЦЕСУ ДЕННА'!AF64&gt;0,IF(ROUND('ПЛАН НАВЧАЛЬНОГО ПРОЦЕСУ ДЕННА'!AF64*$BX$4,0)&gt;0,ROUND('ПЛАН НАВЧАЛЬНОГО ПРОЦЕСУ ДЕННА'!AF64*$BX$4,0)*2,2),0)</f>
        <v>0</v>
      </c>
      <c r="AG64" s="375">
        <f>IF('ПЛАН НАВЧАЛЬНОГО ПРОЦЕСУ ДЕННА'!AG64&gt;0,IF(ROUND('ПЛАН НАВЧАЛЬНОГО ПРОЦЕСУ ДЕННА'!AG64*$BX$4,0)&gt;0,ROUND('ПЛАН НАВЧАЛЬНОГО ПРОЦЕСУ ДЕННА'!AG64*$BX$4,0)*2,2),0)</f>
        <v>4</v>
      </c>
      <c r="AH64" s="70">
        <f>'ПЛАН НАВЧАЛЬНОГО ПРОЦЕСУ ДЕННА'!AH64</f>
        <v>1</v>
      </c>
      <c r="AI64" s="375">
        <f>IF('ПЛАН НАВЧАЛЬНОГО ПРОЦЕСУ ДЕННА'!AI64&gt;0,IF(ROUND('ПЛАН НАВЧАЛЬНОГО ПРОЦЕСУ ДЕННА'!AI64*$BX$4,0)&gt;0,ROUND('ПЛАН НАВЧАЛЬНОГО ПРОЦЕСУ ДЕННА'!AI64*$BX$4,0)*2,2),0)</f>
        <v>0</v>
      </c>
      <c r="AJ64" s="375">
        <f>IF('ПЛАН НАВЧАЛЬНОГО ПРОЦЕСУ ДЕННА'!AJ64&gt;0,IF(ROUND('ПЛАН НАВЧАЛЬНОГО ПРОЦЕСУ ДЕННА'!AJ64*$BX$4,0)&gt;0,ROUND('ПЛАН НАВЧАЛЬНОГО ПРОЦЕСУ ДЕННА'!AJ64*$BX$4,0)*2,2),0)</f>
        <v>0</v>
      </c>
      <c r="AK64" s="375">
        <f>IF('ПЛАН НАВЧАЛЬНОГО ПРОЦЕСУ ДЕННА'!AK64&gt;0,IF(ROUND('ПЛАН НАВЧАЛЬНОГО ПРОЦЕСУ ДЕННА'!AK64*$BX$4,0)&gt;0,ROUND('ПЛАН НАВЧАЛЬНОГО ПРОЦЕСУ ДЕННА'!AK64*$BX$4,0)*2,2),0)</f>
        <v>4</v>
      </c>
      <c r="AL64" s="70">
        <f>'ПЛАН НАВЧАЛЬНОГО ПРОЦЕСУ ДЕННА'!AL64</f>
        <v>1</v>
      </c>
      <c r="AM64" s="375">
        <f>IF('ПЛАН НАВЧАЛЬНОГО ПРОЦЕСУ ДЕННА'!AM64&gt;0,IF(ROUND('ПЛАН НАВЧАЛЬНОГО ПРОЦЕСУ ДЕННА'!AM64*$BX$4,0)&gt;0,ROUND('ПЛАН НАВЧАЛЬНОГО ПРОЦЕСУ ДЕННА'!AM64*$BX$4,0)*2,2),0)</f>
        <v>0</v>
      </c>
      <c r="AN64" s="375">
        <f>IF('ПЛАН НАВЧАЛЬНОГО ПРОЦЕСУ ДЕННА'!AN64&gt;0,IF(ROUND('ПЛАН НАВЧАЛЬНОГО ПРОЦЕСУ ДЕННА'!AN64*$BX$4,0)&gt;0,ROUND('ПЛАН НАВЧАЛЬНОГО ПРОЦЕСУ ДЕННА'!AN64*$BX$4,0)*2,2),0)</f>
        <v>0</v>
      </c>
      <c r="AO64" s="375">
        <f>IF('ПЛАН НАВЧАЛЬНОГО ПРОЦЕСУ ДЕННА'!AO64&gt;0,IF(ROUND('ПЛАН НАВЧАЛЬНОГО ПРОЦЕСУ ДЕННА'!AO64*$BX$4,0)&gt;0,ROUND('ПЛАН НАВЧАЛЬНОГО ПРОЦЕСУ ДЕННА'!AO64*$BX$4,0)*2,2),0)</f>
        <v>4</v>
      </c>
      <c r="AP64" s="70">
        <f>'ПЛАН НАВЧАЛЬНОГО ПРОЦЕСУ ДЕННА'!AP64</f>
        <v>1</v>
      </c>
      <c r="AQ64" s="375">
        <f>IF('ПЛАН НАВЧАЛЬНОГО ПРОЦЕСУ ДЕННА'!AQ64&gt;0,IF(ROUND('ПЛАН НАВЧАЛЬНОГО ПРОЦЕСУ ДЕННА'!AQ64*$BX$4,0)&gt;0,ROUND('ПЛАН НАВЧАЛЬНОГО ПРОЦЕСУ ДЕННА'!AQ64*$BX$4,0)*2,2),0)</f>
        <v>0</v>
      </c>
      <c r="AR64" s="375">
        <f>IF('ПЛАН НАВЧАЛЬНОГО ПРОЦЕСУ ДЕННА'!AR64&gt;0,IF(ROUND('ПЛАН НАВЧАЛЬНОГО ПРОЦЕСУ ДЕННА'!AR64*$BX$4,0)&gt;0,ROUND('ПЛАН НАВЧАЛЬНОГО ПРОЦЕСУ ДЕННА'!AR64*$BX$4,0)*2,2),0)</f>
        <v>0</v>
      </c>
      <c r="AS64" s="375">
        <f>IF('ПЛАН НАВЧАЛЬНОГО ПРОЦЕСУ ДЕННА'!AS64&gt;0,IF(ROUND('ПЛАН НАВЧАЛЬНОГО ПРОЦЕСУ ДЕННА'!AS64*$BX$4,0)&gt;0,ROUND('ПЛАН НАВЧАЛЬНОГО ПРОЦЕСУ ДЕННА'!AS64*$BX$4,0)*2,2),0)</f>
        <v>4</v>
      </c>
      <c r="AT64" s="70">
        <f>'ПЛАН НАВЧАЛЬНОГО ПРОЦЕСУ ДЕННА'!AT64</f>
        <v>1</v>
      </c>
      <c r="AU64" s="375">
        <f>IF('ПЛАН НАВЧАЛЬНОГО ПРОЦЕСУ ДЕННА'!AU64&gt;0,IF(ROUND('ПЛАН НАВЧАЛЬНОГО ПРОЦЕСУ ДЕННА'!AU64*$BX$4,0)&gt;0,ROUND('ПЛАН НАВЧАЛЬНОГО ПРОЦЕСУ ДЕННА'!AU64*$BX$4,0)*2,2),0)</f>
        <v>0</v>
      </c>
      <c r="AV64" s="375">
        <f>IF('ПЛАН НАВЧАЛЬНОГО ПРОЦЕСУ ДЕННА'!AV64&gt;0,IF(ROUND('ПЛАН НАВЧАЛЬНОГО ПРОЦЕСУ ДЕННА'!AV64*$BX$4,0)&gt;0,ROUND('ПЛАН НАВЧАЛЬНОГО ПРОЦЕСУ ДЕННА'!AV64*$BX$4,0)*2,2),0)</f>
        <v>0</v>
      </c>
      <c r="AW64" s="375">
        <f>IF('ПЛАН НАВЧАЛЬНОГО ПРОЦЕСУ ДЕННА'!AW64&gt;0,IF(ROUND('ПЛАН НАВЧАЛЬНОГО ПРОЦЕСУ ДЕННА'!AW64*$BX$4,0)&gt;0,ROUND('ПЛАН НАВЧАЛЬНОГО ПРОЦЕСУ ДЕННА'!AW64*$BX$4,0)*2,2),0)</f>
        <v>0</v>
      </c>
      <c r="AX64" s="70">
        <f>'ПЛАН НАВЧАЛЬНОГО ПРОЦЕСУ ДЕННА'!AX64</f>
        <v>0</v>
      </c>
      <c r="AY64" s="375">
        <f>IF('ПЛАН НАВЧАЛЬНОГО ПРОЦЕСУ ДЕННА'!AY64&gt;0,IF(ROUND('ПЛАН НАВЧАЛЬНОГО ПРОЦЕСУ ДЕННА'!AY64*$BX$4,0)&gt;0,ROUND('ПЛАН НАВЧАЛЬНОГО ПРОЦЕСУ ДЕННА'!AY64*$BX$4,0)*2,2),0)</f>
        <v>0</v>
      </c>
      <c r="AZ64" s="375">
        <f>IF('ПЛАН НАВЧАЛЬНОГО ПРОЦЕСУ ДЕННА'!AZ64&gt;0,IF(ROUND('ПЛАН НАВЧАЛЬНОГО ПРОЦЕСУ ДЕННА'!AZ64*$BX$4,0)&gt;0,ROUND('ПЛАН НАВЧАЛЬНОГО ПРОЦЕСУ ДЕННА'!AZ64*$BX$4,0)*2,2),0)</f>
        <v>0</v>
      </c>
      <c r="BA64" s="375">
        <f>IF('ПЛАН НАВЧАЛЬНОГО ПРОЦЕСУ ДЕННА'!BA64&gt;0,IF(ROUND('ПЛАН НАВЧАЛЬНОГО ПРОЦЕСУ ДЕННА'!BA64*$BX$4,0)&gt;0,ROUND('ПЛАН НАВЧАЛЬНОГО ПРОЦЕСУ ДЕННА'!BA64*$BX$4,0)*2,2),0)</f>
        <v>0</v>
      </c>
      <c r="BB64" s="70">
        <f>'ПЛАН НАВЧАЛЬНОГО ПРОЦЕСУ ДЕННА'!BB64</f>
        <v>0</v>
      </c>
      <c r="BC64" s="375">
        <f>IF('ПЛАН НАВЧАЛЬНОГО ПРОЦЕСУ ДЕННА'!BC64&gt;0,IF(ROUND('ПЛАН НАВЧАЛЬНОГО ПРОЦЕСУ ДЕННА'!BC64*$BX$4,0)&gt;0,ROUND('ПЛАН НАВЧАЛЬНОГО ПРОЦЕСУ ДЕННА'!BC64*$BX$4,0)*2,2),0)</f>
        <v>0</v>
      </c>
      <c r="BD64" s="375">
        <f>IF('ПЛАН НАВЧАЛЬНОГО ПРОЦЕСУ ДЕННА'!BD64&gt;0,IF(ROUND('ПЛАН НАВЧАЛЬНОГО ПРОЦЕСУ ДЕННА'!BD64*$BX$4,0)&gt;0,ROUND('ПЛАН НАВЧАЛЬНОГО ПРОЦЕСУ ДЕННА'!BD64*$BX$4,0)*2,2),0)</f>
        <v>0</v>
      </c>
      <c r="BE64" s="375">
        <f>IF('ПЛАН НАВЧАЛЬНОГО ПРОЦЕСУ ДЕННА'!BE64&gt;0,IF(ROUND('ПЛАН НАВЧАЛЬНОГО ПРОЦЕСУ ДЕННА'!BE64*$BX$4,0)&gt;0,ROUND('ПЛАН НАВЧАЛЬНОГО ПРОЦЕСУ ДЕННА'!BE64*$BX$4,0)*2,2),0)</f>
        <v>0</v>
      </c>
      <c r="BF64" s="70">
        <f>'ПЛАН НАВЧАЛЬНОГО ПРОЦЕСУ ДЕННА'!BF64</f>
        <v>0</v>
      </c>
      <c r="BG64" s="375">
        <f>IF('ПЛАН НАВЧАЛЬНОГО ПРОЦЕСУ ДЕННА'!BG64&gt;0,IF(ROUND('ПЛАН НАВЧАЛЬНОГО ПРОЦЕСУ ДЕННА'!BG64*$BX$4,0)&gt;0,ROUND('ПЛАН НАВЧАЛЬНОГО ПРОЦЕСУ ДЕННА'!BG64*$BX$4,0)*2,2),0)</f>
        <v>0</v>
      </c>
      <c r="BH64" s="375">
        <f>IF('ПЛАН НАВЧАЛЬНОГО ПРОЦЕСУ ДЕННА'!BH64&gt;0,IF(ROUND('ПЛАН НАВЧАЛЬНОГО ПРОЦЕСУ ДЕННА'!BH64*$BX$4,0)&gt;0,ROUND('ПЛАН НАВЧАЛЬНОГО ПРОЦЕСУ ДЕННА'!BH64*$BX$4,0)*2,2),0)</f>
        <v>0</v>
      </c>
      <c r="BI64" s="375">
        <f>IF('ПЛАН НАВЧАЛЬНОГО ПРОЦЕСУ ДЕННА'!BI64&gt;0,IF(ROUND('ПЛАН НАВЧАЛЬНОГО ПРОЦЕСУ ДЕННА'!BI64*$BX$4,0)&gt;0,ROUND('ПЛАН НАВЧАЛЬНОГО ПРОЦЕСУ ДЕННА'!BI64*$BX$4,0)*2,2),0)</f>
        <v>0</v>
      </c>
      <c r="BJ64" s="70">
        <f>'ПЛАН НАВЧАЛЬНОГО ПРОЦЕСУ ДЕННА'!BJ64</f>
        <v>0</v>
      </c>
      <c r="BK64" s="63">
        <f t="shared" si="1"/>
        <v>0.8666666666666667</v>
      </c>
      <c r="BL64" s="127" t="str">
        <f t="shared" si="2"/>
        <v/>
      </c>
      <c r="BM64" s="14">
        <f t="shared" si="50"/>
        <v>1</v>
      </c>
      <c r="BN64" s="14">
        <f t="shared" si="49"/>
        <v>1</v>
      </c>
      <c r="BO64" s="14">
        <f t="shared" si="49"/>
        <v>1</v>
      </c>
      <c r="BP64" s="14">
        <f t="shared" si="49"/>
        <v>1</v>
      </c>
      <c r="BQ64" s="14">
        <f t="shared" si="49"/>
        <v>0</v>
      </c>
      <c r="BR64" s="14">
        <f t="shared" si="49"/>
        <v>0</v>
      </c>
      <c r="BS64" s="14">
        <f t="shared" si="49"/>
        <v>0</v>
      </c>
      <c r="BT64" s="14">
        <f t="shared" si="49"/>
        <v>0</v>
      </c>
      <c r="BU64" s="92">
        <f t="shared" si="42"/>
        <v>4</v>
      </c>
      <c r="BX64" s="14">
        <f t="shared" si="30"/>
        <v>1</v>
      </c>
      <c r="BY64" s="14">
        <f t="shared" si="31"/>
        <v>1</v>
      </c>
      <c r="BZ64" s="14">
        <f t="shared" si="32"/>
        <v>1</v>
      </c>
      <c r="CA64" s="14">
        <f t="shared" si="33"/>
        <v>1</v>
      </c>
      <c r="CB64" s="14">
        <f t="shared" si="34"/>
        <v>0</v>
      </c>
      <c r="CC64" s="14">
        <f t="shared" si="35"/>
        <v>0</v>
      </c>
      <c r="CD64" s="14">
        <f t="shared" si="36"/>
        <v>0</v>
      </c>
      <c r="CE64" s="14">
        <f t="shared" si="37"/>
        <v>0</v>
      </c>
      <c r="CF64" s="213">
        <f t="shared" si="43"/>
        <v>4</v>
      </c>
      <c r="CG64" s="313">
        <f t="shared" si="17"/>
        <v>1</v>
      </c>
      <c r="CI64" s="314">
        <f t="shared" si="18"/>
        <v>0</v>
      </c>
      <c r="CJ64" s="314">
        <f t="shared" si="19"/>
        <v>0</v>
      </c>
      <c r="CK64" s="314">
        <f t="shared" si="20"/>
        <v>0</v>
      </c>
      <c r="CL64" s="314">
        <f t="shared" si="21"/>
        <v>0</v>
      </c>
      <c r="CM64" s="314">
        <f t="shared" si="22"/>
        <v>0</v>
      </c>
      <c r="CN64" s="314">
        <f t="shared" si="23"/>
        <v>0</v>
      </c>
      <c r="CO64" s="314">
        <f t="shared" si="24"/>
        <v>0</v>
      </c>
      <c r="CP64" s="314">
        <f t="shared" si="25"/>
        <v>0</v>
      </c>
      <c r="CQ64" s="315">
        <f t="shared" si="44"/>
        <v>0</v>
      </c>
      <c r="CR64" s="314">
        <f t="shared" si="4"/>
        <v>0</v>
      </c>
      <c r="CS64" s="314">
        <f t="shared" si="5"/>
        <v>1</v>
      </c>
      <c r="CT64" s="316">
        <f t="shared" si="6"/>
        <v>0</v>
      </c>
      <c r="CU64" s="314">
        <f t="shared" si="7"/>
        <v>1</v>
      </c>
      <c r="CV64" s="314">
        <f t="shared" si="8"/>
        <v>0</v>
      </c>
      <c r="CW64" s="314">
        <f t="shared" si="9"/>
        <v>0</v>
      </c>
      <c r="CX64" s="314">
        <f t="shared" si="10"/>
        <v>0</v>
      </c>
      <c r="CY64" s="314">
        <f t="shared" si="11"/>
        <v>0</v>
      </c>
      <c r="CZ64" s="317">
        <f t="shared" si="45"/>
        <v>2</v>
      </c>
      <c r="DD64" s="318">
        <f>SUM($AE64:$AG64)+SUM($AI64:$AK64)+SUM($AM64:AO64)+SUM($AQ64:AS64)+SUM($AU64:AW64)+SUM($AY64:BA64)+SUM($BC64:BE64)+SUM($BG64:BI64)</f>
        <v>16</v>
      </c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X64" s="318">
        <f t="shared" si="47"/>
        <v>0</v>
      </c>
      <c r="DY64" s="318">
        <f t="shared" si="47"/>
        <v>0</v>
      </c>
      <c r="DZ64" s="318">
        <f t="shared" si="47"/>
        <v>0</v>
      </c>
      <c r="EA64" s="318">
        <f t="shared" si="47"/>
        <v>0</v>
      </c>
      <c r="EB64" s="318">
        <f t="shared" si="47"/>
        <v>0</v>
      </c>
      <c r="EC64" s="318">
        <f t="shared" si="47"/>
        <v>0</v>
      </c>
      <c r="ED64" s="318">
        <f t="shared" si="47"/>
        <v>0</v>
      </c>
      <c r="EE64" s="318">
        <f t="shared" si="46"/>
        <v>0</v>
      </c>
    </row>
    <row r="65" spans="1:135" s="19" customFormat="1" hidden="1" x14ac:dyDescent="0.25">
      <c r="A65" s="319" t="s">
        <v>24</v>
      </c>
      <c r="B65" s="306"/>
      <c r="C65" s="307"/>
      <c r="D65" s="320"/>
      <c r="E65" s="170"/>
      <c r="F65" s="170"/>
      <c r="G65" s="321"/>
      <c r="H65" s="320"/>
      <c r="I65" s="170"/>
      <c r="J65" s="170"/>
      <c r="K65" s="170"/>
      <c r="L65" s="309">
        <f>'ПЛАН НАВЧАЛЬНОГО ПРОЦЕСУ ДЕННА'!L65</f>
        <v>0</v>
      </c>
      <c r="M65" s="170"/>
      <c r="N65" s="170"/>
      <c r="O65" s="321"/>
      <c r="P65" s="147"/>
      <c r="Q65" s="147"/>
      <c r="R65" s="132"/>
      <c r="S65" s="133"/>
      <c r="T65" s="133"/>
      <c r="U65" s="133"/>
      <c r="V65" s="133"/>
      <c r="W65" s="133"/>
      <c r="X65" s="11"/>
      <c r="Y65" s="322"/>
      <c r="Z65" s="322"/>
      <c r="AA65" s="322"/>
      <c r="AB65" s="322"/>
      <c r="AC65" s="322"/>
      <c r="AD65" s="322"/>
      <c r="AE65" s="323"/>
      <c r="AF65" s="323"/>
      <c r="AG65" s="323"/>
      <c r="AH65" s="323"/>
      <c r="AI65" s="323"/>
      <c r="AJ65" s="323"/>
      <c r="AK65" s="323"/>
      <c r="AL65" s="324"/>
      <c r="AM65" s="323"/>
      <c r="AN65" s="323"/>
      <c r="AO65" s="323"/>
      <c r="AP65" s="324"/>
      <c r="AQ65" s="323"/>
      <c r="AR65" s="323"/>
      <c r="AS65" s="323"/>
      <c r="AT65" s="324"/>
      <c r="AU65" s="323"/>
      <c r="AV65" s="323"/>
      <c r="AW65" s="323"/>
      <c r="AX65" s="324"/>
      <c r="AY65" s="323"/>
      <c r="AZ65" s="323"/>
      <c r="BA65" s="323"/>
      <c r="BB65" s="324"/>
      <c r="BC65" s="323"/>
      <c r="BD65" s="323"/>
      <c r="BE65" s="323"/>
      <c r="BF65" s="324"/>
      <c r="BG65" s="323"/>
      <c r="BH65" s="323"/>
      <c r="BI65" s="323"/>
      <c r="BJ65" s="324"/>
      <c r="BK65" s="63">
        <f t="shared" si="1"/>
        <v>0</v>
      </c>
      <c r="BL65" s="127" t="str">
        <f t="shared" si="2"/>
        <v/>
      </c>
      <c r="BM65" s="49"/>
      <c r="BN65" s="49"/>
      <c r="BO65" s="49"/>
      <c r="BP65" s="49"/>
      <c r="BQ65" s="49"/>
      <c r="BR65" s="49"/>
      <c r="BS65" s="49"/>
      <c r="BT65" s="49"/>
      <c r="BU65" s="98"/>
      <c r="BX65" s="49"/>
      <c r="BY65" s="49"/>
      <c r="BZ65" s="49"/>
      <c r="CA65" s="49"/>
      <c r="CB65" s="49"/>
      <c r="CC65" s="49"/>
      <c r="CD65" s="49"/>
      <c r="CE65" s="49"/>
      <c r="CF65" s="213"/>
      <c r="CG65" s="313">
        <f>MAX(BX65:CE65)</f>
        <v>0</v>
      </c>
      <c r="CI65" s="314"/>
      <c r="CJ65" s="314"/>
      <c r="CK65" s="314"/>
      <c r="CL65" s="314"/>
      <c r="CM65" s="314"/>
      <c r="CN65" s="314"/>
      <c r="CO65" s="314"/>
      <c r="CP65" s="314"/>
      <c r="CR65" s="314"/>
      <c r="CS65" s="314"/>
      <c r="CT65" s="316"/>
      <c r="CU65" s="314"/>
      <c r="CV65" s="314"/>
      <c r="CW65" s="314"/>
      <c r="CX65" s="314"/>
      <c r="CY65" s="314"/>
      <c r="DD65" s="318">
        <f>SUM($AE65:$AG65)+SUM($AI65:$AK65)+SUM($AM65:AO65)+SUM($AQ65:AS65)+SUM($AU65:AW65)+SUM($AY65:BA65)+SUM($BC65:BE65)+SUM($BG65:BI65)</f>
        <v>0</v>
      </c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X65" s="318">
        <f t="shared" si="47"/>
        <v>0</v>
      </c>
      <c r="DY65" s="318">
        <f t="shared" si="47"/>
        <v>0</v>
      </c>
      <c r="DZ65" s="318">
        <f t="shared" si="47"/>
        <v>0</v>
      </c>
      <c r="EA65" s="318">
        <f t="shared" si="47"/>
        <v>0</v>
      </c>
      <c r="EB65" s="318">
        <f t="shared" si="47"/>
        <v>0</v>
      </c>
      <c r="EC65" s="318">
        <f t="shared" si="47"/>
        <v>0</v>
      </c>
      <c r="ED65" s="318">
        <f t="shared" si="47"/>
        <v>0</v>
      </c>
      <c r="EE65" s="318">
        <f t="shared" si="46"/>
        <v>0</v>
      </c>
    </row>
    <row r="66" spans="1:135" s="19" customFormat="1" hidden="1" x14ac:dyDescent="0.25">
      <c r="A66" s="319" t="s">
        <v>24</v>
      </c>
      <c r="B66" s="306"/>
      <c r="C66" s="307"/>
      <c r="D66" s="320"/>
      <c r="E66" s="170"/>
      <c r="F66" s="170"/>
      <c r="G66" s="321"/>
      <c r="H66" s="320"/>
      <c r="I66" s="170"/>
      <c r="J66" s="170"/>
      <c r="K66" s="170"/>
      <c r="L66" s="309">
        <f>'ПЛАН НАВЧАЛЬНОГО ПРОЦЕСУ ДЕННА'!L66</f>
        <v>0</v>
      </c>
      <c r="M66" s="170"/>
      <c r="N66" s="170"/>
      <c r="O66" s="321"/>
      <c r="P66" s="147"/>
      <c r="Q66" s="147"/>
      <c r="R66" s="132"/>
      <c r="S66" s="133"/>
      <c r="T66" s="133"/>
      <c r="U66" s="133"/>
      <c r="V66" s="133"/>
      <c r="W66" s="133"/>
      <c r="X66" s="11"/>
      <c r="Y66" s="322"/>
      <c r="Z66" s="322"/>
      <c r="AA66" s="322"/>
      <c r="AB66" s="322"/>
      <c r="AC66" s="322"/>
      <c r="AD66" s="322"/>
      <c r="AE66" s="323"/>
      <c r="AF66" s="323"/>
      <c r="AG66" s="323"/>
      <c r="AH66" s="323"/>
      <c r="AI66" s="323"/>
      <c r="AJ66" s="323"/>
      <c r="AK66" s="323"/>
      <c r="AL66" s="324"/>
      <c r="AM66" s="323"/>
      <c r="AN66" s="323"/>
      <c r="AO66" s="323"/>
      <c r="AP66" s="324"/>
      <c r="AQ66" s="323"/>
      <c r="AR66" s="323"/>
      <c r="AS66" s="323"/>
      <c r="AT66" s="324"/>
      <c r="AU66" s="323"/>
      <c r="AV66" s="323"/>
      <c r="AW66" s="323"/>
      <c r="AX66" s="324"/>
      <c r="AY66" s="323"/>
      <c r="AZ66" s="323"/>
      <c r="BA66" s="323"/>
      <c r="BB66" s="324"/>
      <c r="BC66" s="323"/>
      <c r="BD66" s="323"/>
      <c r="BE66" s="323"/>
      <c r="BF66" s="324"/>
      <c r="BG66" s="323"/>
      <c r="BH66" s="323"/>
      <c r="BI66" s="323"/>
      <c r="BJ66" s="324"/>
      <c r="BK66" s="63">
        <f t="shared" si="1"/>
        <v>0</v>
      </c>
      <c r="BL66" s="127" t="str">
        <f t="shared" si="2"/>
        <v/>
      </c>
      <c r="BM66" s="49"/>
      <c r="BN66" s="49"/>
      <c r="BO66" s="49"/>
      <c r="BP66" s="49"/>
      <c r="BQ66" s="49"/>
      <c r="BR66" s="49"/>
      <c r="BS66" s="49"/>
      <c r="BT66" s="49"/>
      <c r="BU66" s="98"/>
      <c r="BX66" s="49"/>
      <c r="BY66" s="49"/>
      <c r="BZ66" s="49"/>
      <c r="CA66" s="49"/>
      <c r="CB66" s="49"/>
      <c r="CC66" s="49"/>
      <c r="CD66" s="49"/>
      <c r="CE66" s="49"/>
      <c r="CF66" s="213"/>
      <c r="CG66" s="313">
        <f>MAX(BX66:CE66)</f>
        <v>0</v>
      </c>
      <c r="CI66" s="314"/>
      <c r="CJ66" s="314"/>
      <c r="CK66" s="314"/>
      <c r="CL66" s="314"/>
      <c r="CM66" s="314"/>
      <c r="CN66" s="314"/>
      <c r="CO66" s="314"/>
      <c r="CP66" s="314"/>
      <c r="CR66" s="314"/>
      <c r="CS66" s="314"/>
      <c r="CT66" s="316"/>
      <c r="CU66" s="314"/>
      <c r="CV66" s="314"/>
      <c r="CW66" s="314"/>
      <c r="CX66" s="314"/>
      <c r="CY66" s="314"/>
      <c r="DD66" s="318">
        <f>SUM($AE66:$AG66)+SUM($AI66:$AK66)+SUM($AM66:AO66)+SUM($AQ66:AS66)+SUM($AU66:AW66)+SUM($AY66:BA66)+SUM($BC66:BE66)+SUM($BG66:BI66)</f>
        <v>0</v>
      </c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X66" s="318">
        <f t="shared" si="47"/>
        <v>0</v>
      </c>
      <c r="DY66" s="318">
        <f t="shared" si="47"/>
        <v>0</v>
      </c>
      <c r="DZ66" s="318">
        <f t="shared" si="47"/>
        <v>0</v>
      </c>
      <c r="EA66" s="318">
        <f t="shared" si="47"/>
        <v>0</v>
      </c>
      <c r="EB66" s="318">
        <f t="shared" si="47"/>
        <v>0</v>
      </c>
      <c r="EC66" s="318">
        <f t="shared" si="47"/>
        <v>0</v>
      </c>
      <c r="ED66" s="318">
        <f t="shared" si="47"/>
        <v>0</v>
      </c>
      <c r="EE66" s="318">
        <f t="shared" si="46"/>
        <v>0</v>
      </c>
    </row>
    <row r="67" spans="1:135" s="19" customFormat="1" ht="10.199999999999999" hidden="1" x14ac:dyDescent="0.2">
      <c r="A67" s="319" t="s">
        <v>24</v>
      </c>
      <c r="B67" s="306"/>
      <c r="C67" s="307"/>
      <c r="D67" s="320"/>
      <c r="E67" s="170"/>
      <c r="F67" s="170"/>
      <c r="G67" s="321"/>
      <c r="H67" s="320"/>
      <c r="I67" s="170"/>
      <c r="J67" s="170"/>
      <c r="K67" s="170"/>
      <c r="L67" s="309">
        <f>'ПЛАН НАВЧАЛЬНОГО ПРОЦЕСУ ДЕННА'!L67</f>
        <v>0</v>
      </c>
      <c r="M67" s="170"/>
      <c r="N67" s="170"/>
      <c r="O67" s="321"/>
      <c r="P67" s="147"/>
      <c r="Q67" s="147"/>
      <c r="R67" s="132"/>
      <c r="S67" s="133"/>
      <c r="T67" s="133"/>
      <c r="U67" s="133"/>
      <c r="V67" s="133"/>
      <c r="W67" s="133"/>
      <c r="X67" s="11"/>
      <c r="Y67" s="322"/>
      <c r="Z67" s="322"/>
      <c r="AA67" s="322"/>
      <c r="AB67" s="322"/>
      <c r="AC67" s="322"/>
      <c r="AD67" s="322"/>
      <c r="AE67" s="323"/>
      <c r="AF67" s="323"/>
      <c r="AG67" s="323"/>
      <c r="AH67" s="323"/>
      <c r="AI67" s="323"/>
      <c r="AJ67" s="323"/>
      <c r="AK67" s="323"/>
      <c r="AL67" s="324"/>
      <c r="AM67" s="323"/>
      <c r="AN67" s="323"/>
      <c r="AO67" s="323"/>
      <c r="AP67" s="324"/>
      <c r="AQ67" s="323"/>
      <c r="AR67" s="323"/>
      <c r="AS67" s="323"/>
      <c r="AT67" s="324"/>
      <c r="AU67" s="323"/>
      <c r="AV67" s="323"/>
      <c r="AW67" s="323"/>
      <c r="AX67" s="324"/>
      <c r="AY67" s="323"/>
      <c r="AZ67" s="323"/>
      <c r="BA67" s="323"/>
      <c r="BB67" s="324"/>
      <c r="BC67" s="323"/>
      <c r="BD67" s="323"/>
      <c r="BE67" s="323"/>
      <c r="BF67" s="324"/>
      <c r="BG67" s="323"/>
      <c r="BH67" s="323"/>
      <c r="BI67" s="323"/>
      <c r="BJ67" s="324"/>
      <c r="BK67" s="63">
        <f t="shared" si="1"/>
        <v>0</v>
      </c>
      <c r="BL67" s="127" t="str">
        <f t="shared" si="2"/>
        <v/>
      </c>
      <c r="BM67" s="49"/>
      <c r="BN67" s="49"/>
      <c r="BO67" s="49"/>
      <c r="BP67" s="49"/>
      <c r="BQ67" s="49"/>
      <c r="BR67" s="49"/>
      <c r="BS67" s="49"/>
      <c r="BT67" s="49"/>
      <c r="BU67" s="98"/>
      <c r="BX67" s="49"/>
      <c r="BY67" s="49"/>
      <c r="BZ67" s="49"/>
      <c r="CA67" s="49"/>
      <c r="CB67" s="49"/>
      <c r="CC67" s="49"/>
      <c r="CD67" s="49"/>
      <c r="CE67" s="49"/>
      <c r="CF67" s="213"/>
      <c r="CG67" s="313">
        <f t="shared" si="17"/>
        <v>0</v>
      </c>
      <c r="CI67" s="314"/>
      <c r="CJ67" s="314"/>
      <c r="CK67" s="314"/>
      <c r="CL67" s="314"/>
      <c r="CM67" s="314"/>
      <c r="CN67" s="314"/>
      <c r="CO67" s="314"/>
      <c r="CP67" s="314"/>
      <c r="CR67" s="314"/>
      <c r="CS67" s="314"/>
      <c r="CT67" s="316"/>
      <c r="CU67" s="314"/>
      <c r="CV67" s="314"/>
      <c r="CW67" s="314"/>
      <c r="CX67" s="314"/>
      <c r="CY67" s="314"/>
      <c r="DD67" s="318">
        <f t="shared" ref="DD67:DD68" si="51">SUM($AE67:$AE67)+SUM($AI67:$AI67)+SUM($AM67:$AM67)+SUM($AQ67:$AQ67)+SUM($AU67:$AU67)+SUM($AY67:$AY67)+SUM($BC67:$BC67)+SUM($BG67:$BG67)</f>
        <v>0</v>
      </c>
      <c r="DE67" s="325"/>
      <c r="DF67" s="325"/>
      <c r="DG67" s="325"/>
      <c r="DH67" s="325"/>
      <c r="DI67" s="325"/>
      <c r="DJ67" s="325"/>
      <c r="DK67" s="325"/>
      <c r="DL67" s="325"/>
      <c r="DM67" s="326"/>
      <c r="DX67" s="318">
        <f t="shared" si="47"/>
        <v>0</v>
      </c>
      <c r="DY67" s="318">
        <f t="shared" si="47"/>
        <v>0</v>
      </c>
      <c r="DZ67" s="318">
        <f t="shared" si="47"/>
        <v>0</v>
      </c>
      <c r="EA67" s="318">
        <f t="shared" si="47"/>
        <v>0</v>
      </c>
      <c r="EB67" s="318">
        <f t="shared" si="47"/>
        <v>0</v>
      </c>
      <c r="EC67" s="318">
        <f t="shared" si="47"/>
        <v>0</v>
      </c>
      <c r="ED67" s="318">
        <f t="shared" si="47"/>
        <v>0</v>
      </c>
      <c r="EE67" s="318">
        <f t="shared" si="46"/>
        <v>0</v>
      </c>
    </row>
    <row r="68" spans="1:135" s="19" customFormat="1" ht="10.199999999999999" hidden="1" x14ac:dyDescent="0.2">
      <c r="A68" s="319" t="s">
        <v>24</v>
      </c>
      <c r="B68" s="306"/>
      <c r="C68" s="307"/>
      <c r="D68" s="320"/>
      <c r="E68" s="170"/>
      <c r="F68" s="170"/>
      <c r="G68" s="321"/>
      <c r="H68" s="320"/>
      <c r="I68" s="170"/>
      <c r="J68" s="170"/>
      <c r="K68" s="170"/>
      <c r="L68" s="170"/>
      <c r="M68" s="170"/>
      <c r="N68" s="170"/>
      <c r="O68" s="321"/>
      <c r="P68" s="147"/>
      <c r="Q68" s="147"/>
      <c r="R68" s="132"/>
      <c r="S68" s="133"/>
      <c r="T68" s="133"/>
      <c r="U68" s="133"/>
      <c r="V68" s="133"/>
      <c r="W68" s="133"/>
      <c r="X68" s="11"/>
      <c r="Y68" s="322"/>
      <c r="Z68" s="322"/>
      <c r="AA68" s="322"/>
      <c r="AB68" s="322"/>
      <c r="AC68" s="322"/>
      <c r="AD68" s="322"/>
      <c r="AE68" s="323"/>
      <c r="AF68" s="323"/>
      <c r="AG68" s="323"/>
      <c r="AH68" s="323"/>
      <c r="AI68" s="323"/>
      <c r="AJ68" s="323"/>
      <c r="AK68" s="323"/>
      <c r="AL68" s="324"/>
      <c r="AM68" s="323"/>
      <c r="AN68" s="323"/>
      <c r="AO68" s="323"/>
      <c r="AP68" s="324"/>
      <c r="AQ68" s="323"/>
      <c r="AR68" s="323"/>
      <c r="AS68" s="323"/>
      <c r="AT68" s="324"/>
      <c r="AU68" s="323"/>
      <c r="AV68" s="323"/>
      <c r="AW68" s="323"/>
      <c r="AX68" s="324"/>
      <c r="AY68" s="323"/>
      <c r="AZ68" s="323"/>
      <c r="BA68" s="323"/>
      <c r="BB68" s="324"/>
      <c r="BC68" s="323"/>
      <c r="BD68" s="323"/>
      <c r="BE68" s="323"/>
      <c r="BF68" s="324"/>
      <c r="BG68" s="323"/>
      <c r="BH68" s="323"/>
      <c r="BI68" s="323"/>
      <c r="BJ68" s="324"/>
      <c r="BK68" s="63">
        <f t="shared" si="1"/>
        <v>0</v>
      </c>
      <c r="BL68" s="127" t="str">
        <f t="shared" si="2"/>
        <v/>
      </c>
      <c r="BM68" s="49"/>
      <c r="BN68" s="49"/>
      <c r="BO68" s="49"/>
      <c r="BP68" s="49"/>
      <c r="BQ68" s="49"/>
      <c r="BR68" s="49"/>
      <c r="BS68" s="49"/>
      <c r="BT68" s="49"/>
      <c r="BU68" s="98"/>
      <c r="BX68" s="49"/>
      <c r="BY68" s="49"/>
      <c r="BZ68" s="49"/>
      <c r="CA68" s="49"/>
      <c r="CB68" s="49"/>
      <c r="CC68" s="49"/>
      <c r="CD68" s="49"/>
      <c r="CE68" s="49"/>
      <c r="CF68" s="213"/>
      <c r="CG68" s="313">
        <f t="shared" si="17"/>
        <v>0</v>
      </c>
      <c r="CI68" s="314"/>
      <c r="CJ68" s="314"/>
      <c r="CK68" s="314"/>
      <c r="CL68" s="314"/>
      <c r="CM68" s="314"/>
      <c r="CN68" s="314"/>
      <c r="CO68" s="314"/>
      <c r="CP68" s="314"/>
      <c r="CR68" s="314"/>
      <c r="CS68" s="314"/>
      <c r="CT68" s="316"/>
      <c r="CU68" s="314"/>
      <c r="CV68" s="314"/>
      <c r="CW68" s="314"/>
      <c r="CX68" s="314"/>
      <c r="CY68" s="314"/>
      <c r="DD68" s="318">
        <f t="shared" si="51"/>
        <v>0</v>
      </c>
      <c r="DE68" s="325"/>
      <c r="DF68" s="325"/>
      <c r="DG68" s="325"/>
      <c r="DH68" s="325"/>
      <c r="DI68" s="325"/>
      <c r="DJ68" s="325"/>
      <c r="DK68" s="325"/>
      <c r="DL68" s="325"/>
      <c r="DM68" s="326"/>
      <c r="DX68" s="318">
        <f t="shared" si="47"/>
        <v>0</v>
      </c>
      <c r="DY68" s="318">
        <f t="shared" si="47"/>
        <v>0</v>
      </c>
      <c r="DZ68" s="318">
        <f t="shared" si="47"/>
        <v>0</v>
      </c>
      <c r="EA68" s="318">
        <f t="shared" si="47"/>
        <v>0</v>
      </c>
      <c r="EB68" s="318">
        <f t="shared" si="47"/>
        <v>0</v>
      </c>
      <c r="EC68" s="318">
        <f t="shared" si="47"/>
        <v>0</v>
      </c>
      <c r="ED68" s="318">
        <f t="shared" si="47"/>
        <v>0</v>
      </c>
      <c r="EE68" s="318">
        <f t="shared" si="46"/>
        <v>0</v>
      </c>
    </row>
    <row r="69" spans="1:135" s="20" customFormat="1" ht="15" x14ac:dyDescent="0.25">
      <c r="A69" s="319" t="s">
        <v>24</v>
      </c>
      <c r="B69" s="327" t="s">
        <v>38</v>
      </c>
      <c r="C69" s="328"/>
      <c r="D69" s="184"/>
      <c r="E69" s="184"/>
      <c r="F69" s="184"/>
      <c r="G69" s="184"/>
      <c r="H69" s="184"/>
      <c r="I69" s="329"/>
      <c r="J69" s="329"/>
      <c r="K69" s="184"/>
      <c r="L69" s="184"/>
      <c r="M69" s="184"/>
      <c r="N69" s="184"/>
      <c r="O69" s="184"/>
      <c r="P69" s="184"/>
      <c r="Q69" s="184"/>
      <c r="R69" s="184"/>
      <c r="S69" s="184"/>
      <c r="T69" s="184"/>
      <c r="U69" s="329"/>
      <c r="V69" s="329"/>
      <c r="W69" s="329"/>
      <c r="X69" s="185"/>
      <c r="Y69" s="34">
        <f>SUMIF($A15:$A64,"&gt;'#'",Y15:Y64)</f>
        <v>4905</v>
      </c>
      <c r="Z69" s="34">
        <f>SUMIF($A15:$A64,"&gt;'#'",Z15:Z64)</f>
        <v>163.5</v>
      </c>
      <c r="AA69" s="35">
        <f t="shared" ref="AA69:AD69" si="52">SUMIF($A15:$A64,"&gt;'#'",AA15:AA64)</f>
        <v>82</v>
      </c>
      <c r="AB69" s="35">
        <f t="shared" si="52"/>
        <v>0</v>
      </c>
      <c r="AC69" s="35">
        <f t="shared" si="52"/>
        <v>134</v>
      </c>
      <c r="AD69" s="35">
        <f t="shared" si="52"/>
        <v>4689</v>
      </c>
      <c r="AE69" s="234">
        <f>SUM(AE15:AE64)</f>
        <v>18</v>
      </c>
      <c r="AF69" s="234">
        <f>SUM(AF15:AF64)</f>
        <v>0</v>
      </c>
      <c r="AG69" s="234">
        <f>SUM(AG15:AG64)</f>
        <v>26</v>
      </c>
      <c r="AH69" s="232">
        <f t="shared" ref="AH69:BJ69" si="53">SUM(AH15:AH64)</f>
        <v>30</v>
      </c>
      <c r="AI69" s="234">
        <f t="shared" si="53"/>
        <v>14</v>
      </c>
      <c r="AJ69" s="234">
        <f t="shared" si="53"/>
        <v>0</v>
      </c>
      <c r="AK69" s="234">
        <f t="shared" si="53"/>
        <v>22</v>
      </c>
      <c r="AL69" s="232">
        <f t="shared" si="53"/>
        <v>30</v>
      </c>
      <c r="AM69" s="234">
        <f t="shared" si="53"/>
        <v>10</v>
      </c>
      <c r="AN69" s="234">
        <f t="shared" si="53"/>
        <v>0</v>
      </c>
      <c r="AO69" s="234">
        <f t="shared" si="53"/>
        <v>18</v>
      </c>
      <c r="AP69" s="232">
        <f t="shared" si="53"/>
        <v>20</v>
      </c>
      <c r="AQ69" s="234">
        <f t="shared" si="53"/>
        <v>10</v>
      </c>
      <c r="AR69" s="234">
        <f t="shared" si="53"/>
        <v>0</v>
      </c>
      <c r="AS69" s="234">
        <f t="shared" si="53"/>
        <v>20</v>
      </c>
      <c r="AT69" s="232">
        <f t="shared" si="53"/>
        <v>20</v>
      </c>
      <c r="AU69" s="234">
        <f t="shared" si="53"/>
        <v>8</v>
      </c>
      <c r="AV69" s="234">
        <f t="shared" si="53"/>
        <v>0</v>
      </c>
      <c r="AW69" s="234">
        <f t="shared" si="53"/>
        <v>14</v>
      </c>
      <c r="AX69" s="232">
        <f t="shared" si="53"/>
        <v>20</v>
      </c>
      <c r="AY69" s="234">
        <f t="shared" si="53"/>
        <v>10</v>
      </c>
      <c r="AZ69" s="234">
        <f t="shared" si="53"/>
        <v>0</v>
      </c>
      <c r="BA69" s="234">
        <f t="shared" si="53"/>
        <v>14</v>
      </c>
      <c r="BB69" s="232">
        <f t="shared" si="53"/>
        <v>19</v>
      </c>
      <c r="BC69" s="234">
        <f t="shared" si="53"/>
        <v>10</v>
      </c>
      <c r="BD69" s="234">
        <f t="shared" si="53"/>
        <v>0</v>
      </c>
      <c r="BE69" s="234">
        <f t="shared" si="53"/>
        <v>14</v>
      </c>
      <c r="BF69" s="232">
        <f t="shared" si="53"/>
        <v>19</v>
      </c>
      <c r="BG69" s="234">
        <f t="shared" si="53"/>
        <v>2</v>
      </c>
      <c r="BH69" s="234">
        <f t="shared" si="53"/>
        <v>0</v>
      </c>
      <c r="BI69" s="234">
        <f t="shared" si="53"/>
        <v>6</v>
      </c>
      <c r="BJ69" s="232">
        <f t="shared" si="53"/>
        <v>5.5</v>
      </c>
      <c r="BK69" s="64">
        <f t="shared" si="1"/>
        <v>0.95596330275229358</v>
      </c>
      <c r="BL69" s="54"/>
      <c r="BM69" s="84">
        <f>SUM(BM15:BM68)</f>
        <v>30</v>
      </c>
      <c r="BN69" s="84">
        <f t="shared" ref="BN69:BU69" si="54">SUM(BN15:BN68)</f>
        <v>30</v>
      </c>
      <c r="BO69" s="84">
        <f t="shared" si="54"/>
        <v>20</v>
      </c>
      <c r="BP69" s="84">
        <f t="shared" si="54"/>
        <v>20</v>
      </c>
      <c r="BQ69" s="84">
        <f t="shared" si="54"/>
        <v>20</v>
      </c>
      <c r="BR69" s="84">
        <f t="shared" si="54"/>
        <v>19</v>
      </c>
      <c r="BS69" s="84">
        <f t="shared" si="54"/>
        <v>19</v>
      </c>
      <c r="BT69" s="84">
        <f t="shared" si="54"/>
        <v>5.5</v>
      </c>
      <c r="BU69" s="92">
        <f t="shared" si="54"/>
        <v>163.5</v>
      </c>
      <c r="BX69" s="37">
        <f>SUM(BX15:BX68)</f>
        <v>30</v>
      </c>
      <c r="BY69" s="37">
        <f t="shared" ref="BY69:CF69" si="55">SUM(BY15:BY68)</f>
        <v>30</v>
      </c>
      <c r="BZ69" s="37">
        <f t="shared" si="55"/>
        <v>20</v>
      </c>
      <c r="CA69" s="37">
        <f t="shared" si="55"/>
        <v>20</v>
      </c>
      <c r="CB69" s="37">
        <f t="shared" si="55"/>
        <v>20</v>
      </c>
      <c r="CC69" s="37">
        <f t="shared" si="55"/>
        <v>19</v>
      </c>
      <c r="CD69" s="37">
        <f t="shared" si="55"/>
        <v>19</v>
      </c>
      <c r="CE69" s="37">
        <f t="shared" si="55"/>
        <v>5.5</v>
      </c>
      <c r="CF69" s="214">
        <f t="shared" si="55"/>
        <v>163.5</v>
      </c>
      <c r="CG69" s="228"/>
      <c r="CH69" s="23" t="s">
        <v>35</v>
      </c>
      <c r="CI69" s="78">
        <f>SUM(CI15:CI68)</f>
        <v>5</v>
      </c>
      <c r="CJ69" s="78">
        <f t="shared" ref="CJ69:CP69" si="56">SUM(CJ15:CJ68)</f>
        <v>5</v>
      </c>
      <c r="CK69" s="78">
        <f t="shared" si="56"/>
        <v>4</v>
      </c>
      <c r="CL69" s="78">
        <f t="shared" si="56"/>
        <v>4</v>
      </c>
      <c r="CM69" s="78">
        <f t="shared" si="56"/>
        <v>4</v>
      </c>
      <c r="CN69" s="78">
        <f t="shared" si="56"/>
        <v>4</v>
      </c>
      <c r="CO69" s="78">
        <f t="shared" si="56"/>
        <v>4</v>
      </c>
      <c r="CP69" s="78">
        <f t="shared" si="56"/>
        <v>1</v>
      </c>
      <c r="CQ69" s="89">
        <f>SUM(CQ15:CQ38)</f>
        <v>21</v>
      </c>
      <c r="CR69" s="78">
        <f>SUM(CR15:CR68)</f>
        <v>4</v>
      </c>
      <c r="CS69" s="78">
        <f t="shared" ref="CS69:CY69" si="57">SUM(CS15:CS68)</f>
        <v>4</v>
      </c>
      <c r="CT69" s="78">
        <f t="shared" si="57"/>
        <v>2</v>
      </c>
      <c r="CU69" s="78">
        <f t="shared" si="57"/>
        <v>3</v>
      </c>
      <c r="CV69" s="78">
        <f t="shared" si="57"/>
        <v>1</v>
      </c>
      <c r="CW69" s="78">
        <f t="shared" si="57"/>
        <v>2</v>
      </c>
      <c r="CX69" s="78">
        <f t="shared" si="57"/>
        <v>2</v>
      </c>
      <c r="CY69" s="78">
        <f t="shared" si="57"/>
        <v>1</v>
      </c>
      <c r="CZ69" s="91">
        <f>SUM(CZ15:CZ38)</f>
        <v>16</v>
      </c>
      <c r="DE69" s="20">
        <f>COUNTIF(DE15:DE38,"&gt;0")</f>
        <v>0</v>
      </c>
      <c r="DF69" s="20">
        <f t="shared" ref="DF69:DL69" si="58">COUNTIF(DF15:DF38,"&gt;0")</f>
        <v>0</v>
      </c>
      <c r="DG69" s="20">
        <f t="shared" si="58"/>
        <v>0</v>
      </c>
      <c r="DH69" s="20">
        <f t="shared" si="58"/>
        <v>0</v>
      </c>
      <c r="DI69" s="20">
        <f t="shared" si="58"/>
        <v>0</v>
      </c>
      <c r="DJ69" s="20">
        <f t="shared" si="58"/>
        <v>0</v>
      </c>
      <c r="DK69" s="20">
        <f t="shared" si="58"/>
        <v>0</v>
      </c>
      <c r="DL69" s="20">
        <f t="shared" si="58"/>
        <v>0</v>
      </c>
      <c r="DM69" s="139">
        <f>COUNTIF(DM15:DM38,"&gt;0")</f>
        <v>0</v>
      </c>
      <c r="DN69" s="20">
        <f t="shared" ref="DN69:DV69" si="59">COUNTIF(DN15:DN38,"&gt;0")</f>
        <v>0</v>
      </c>
      <c r="DO69" s="20">
        <f t="shared" si="59"/>
        <v>0</v>
      </c>
      <c r="DP69" s="20">
        <f t="shared" si="59"/>
        <v>0</v>
      </c>
      <c r="DQ69" s="20">
        <f t="shared" si="59"/>
        <v>0</v>
      </c>
      <c r="DR69" s="20">
        <f t="shared" si="59"/>
        <v>0</v>
      </c>
      <c r="DS69" s="20">
        <f t="shared" si="59"/>
        <v>0</v>
      </c>
      <c r="DT69" s="20">
        <f t="shared" si="59"/>
        <v>0</v>
      </c>
      <c r="DU69" s="20">
        <f t="shared" si="59"/>
        <v>0</v>
      </c>
      <c r="DV69" s="139">
        <f t="shared" si="59"/>
        <v>0</v>
      </c>
      <c r="DX69" s="20">
        <f t="shared" ref="DX69:EE69" si="60">SUM(DX15:DX68)</f>
        <v>0</v>
      </c>
      <c r="DY69" s="20">
        <f t="shared" si="60"/>
        <v>0</v>
      </c>
      <c r="DZ69" s="20">
        <f t="shared" si="60"/>
        <v>0</v>
      </c>
      <c r="EA69" s="20">
        <f t="shared" si="60"/>
        <v>0</v>
      </c>
      <c r="EB69" s="20">
        <f t="shared" si="60"/>
        <v>0</v>
      </c>
      <c r="EC69" s="20">
        <f t="shared" si="60"/>
        <v>0</v>
      </c>
      <c r="ED69" s="20">
        <f t="shared" si="60"/>
        <v>0</v>
      </c>
      <c r="EE69" s="20">
        <f t="shared" si="60"/>
        <v>0</v>
      </c>
    </row>
    <row r="70" spans="1:135" s="19" customFormat="1" x14ac:dyDescent="0.25">
      <c r="A70" s="330"/>
      <c r="B70" s="331" t="s">
        <v>25</v>
      </c>
      <c r="C70" s="332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333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4"/>
      <c r="AC70" s="294"/>
      <c r="AD70" s="153"/>
      <c r="AE70" s="237"/>
      <c r="AF70" s="237"/>
      <c r="AG70" s="237"/>
      <c r="AH70" s="153"/>
      <c r="AI70" s="237"/>
      <c r="AJ70" s="237"/>
      <c r="AK70" s="237"/>
      <c r="AL70" s="153"/>
      <c r="AM70" s="237"/>
      <c r="AN70" s="237"/>
      <c r="AO70" s="237"/>
      <c r="AP70" s="153"/>
      <c r="AQ70" s="237"/>
      <c r="AR70" s="237"/>
      <c r="AS70" s="237"/>
      <c r="AT70" s="153"/>
      <c r="AU70" s="237"/>
      <c r="AV70" s="237"/>
      <c r="AW70" s="237"/>
      <c r="AX70" s="153"/>
      <c r="AY70" s="237"/>
      <c r="AZ70" s="237"/>
      <c r="BA70" s="237"/>
      <c r="BB70" s="153"/>
      <c r="BC70" s="237"/>
      <c r="BD70" s="237"/>
      <c r="BE70" s="237"/>
      <c r="BF70" s="153"/>
      <c r="BG70" s="237"/>
      <c r="BH70" s="237"/>
      <c r="BI70" s="237"/>
      <c r="BJ70" s="18"/>
      <c r="BK70" s="71"/>
      <c r="BL70" s="24"/>
      <c r="BM70" s="53"/>
      <c r="BN70" s="53"/>
      <c r="BO70" s="53"/>
      <c r="BP70" s="53"/>
      <c r="BQ70" s="53"/>
      <c r="BR70" s="53"/>
      <c r="BS70" s="53"/>
      <c r="BT70" s="53"/>
      <c r="BU70" s="53"/>
      <c r="CF70" s="215"/>
      <c r="CG70" s="229"/>
      <c r="DE70" s="683" t="s">
        <v>148</v>
      </c>
      <c r="DF70" s="684"/>
      <c r="DG70" s="684"/>
      <c r="DH70" s="684"/>
      <c r="DI70" s="684"/>
      <c r="DJ70" s="684"/>
      <c r="DK70" s="684"/>
      <c r="DL70" s="685"/>
      <c r="DM70" s="136" t="s">
        <v>35</v>
      </c>
      <c r="DN70" s="683" t="s">
        <v>149</v>
      </c>
      <c r="DO70" s="684"/>
      <c r="DP70" s="684"/>
      <c r="DQ70" s="684"/>
      <c r="DR70" s="684"/>
      <c r="DS70" s="684"/>
      <c r="DT70" s="684"/>
      <c r="DU70" s="685"/>
      <c r="DV70" s="136" t="s">
        <v>35</v>
      </c>
    </row>
    <row r="71" spans="1:135" s="19" customFormat="1" x14ac:dyDescent="0.25">
      <c r="A71" s="300" t="s">
        <v>201</v>
      </c>
      <c r="B71" s="334" t="s">
        <v>147</v>
      </c>
      <c r="C71" s="335"/>
      <c r="D71" s="153"/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  <c r="AC71" s="153"/>
      <c r="AD71" s="153"/>
      <c r="AE71" s="237"/>
      <c r="AF71" s="237"/>
      <c r="AG71" s="237"/>
      <c r="AH71" s="153"/>
      <c r="AI71" s="237"/>
      <c r="AJ71" s="237"/>
      <c r="AK71" s="237"/>
      <c r="AL71" s="153"/>
      <c r="AM71" s="237"/>
      <c r="AN71" s="237"/>
      <c r="AO71" s="237"/>
      <c r="AP71" s="153"/>
      <c r="AQ71" s="237"/>
      <c r="AR71" s="237"/>
      <c r="AS71" s="237"/>
      <c r="AT71" s="153"/>
      <c r="AU71" s="237"/>
      <c r="AV71" s="237"/>
      <c r="AW71" s="237"/>
      <c r="AX71" s="153"/>
      <c r="AY71" s="237"/>
      <c r="AZ71" s="237"/>
      <c r="BA71" s="237"/>
      <c r="BB71" s="153"/>
      <c r="BC71" s="237"/>
      <c r="BD71" s="237"/>
      <c r="BE71" s="237"/>
      <c r="BF71" s="153"/>
      <c r="BG71" s="237"/>
      <c r="BH71" s="237"/>
      <c r="BI71" s="237"/>
      <c r="BJ71" s="152"/>
      <c r="BK71" s="71"/>
      <c r="BL71" s="24"/>
      <c r="BM71" s="53"/>
      <c r="BN71" s="53"/>
      <c r="BO71" s="53"/>
      <c r="BP71" s="53"/>
      <c r="BQ71" s="53"/>
      <c r="BR71" s="53"/>
      <c r="BS71" s="53"/>
      <c r="BT71" s="53"/>
      <c r="BU71" s="53"/>
      <c r="CF71" s="215"/>
      <c r="CG71" s="229"/>
      <c r="DE71" s="31">
        <v>1</v>
      </c>
      <c r="DF71" s="31">
        <v>2</v>
      </c>
      <c r="DG71" s="31">
        <v>3</v>
      </c>
      <c r="DH71" s="31">
        <v>4</v>
      </c>
      <c r="DI71" s="31">
        <v>5</v>
      </c>
      <c r="DJ71" s="31">
        <v>6</v>
      </c>
      <c r="DK71" s="31">
        <v>7</v>
      </c>
      <c r="DL71" s="31">
        <v>8</v>
      </c>
      <c r="DM71" s="137" t="s">
        <v>107</v>
      </c>
      <c r="DN71" s="31">
        <v>1</v>
      </c>
      <c r="DO71" s="31">
        <v>2</v>
      </c>
      <c r="DP71" s="31">
        <v>3</v>
      </c>
      <c r="DQ71" s="31">
        <v>4</v>
      </c>
      <c r="DR71" s="31">
        <v>5</v>
      </c>
      <c r="DS71" s="31">
        <v>6</v>
      </c>
      <c r="DT71" s="31">
        <v>7</v>
      </c>
      <c r="DU71" s="31">
        <v>8</v>
      </c>
      <c r="DV71" s="137" t="s">
        <v>77</v>
      </c>
    </row>
    <row r="72" spans="1:135" s="19" customFormat="1" x14ac:dyDescent="0.25">
      <c r="A72" s="22" t="str">
        <f>'ПЛАН НАВЧАЛЬНОГО ПРОЦЕСУ ДЕННА'!A72</f>
        <v>1.2.01</v>
      </c>
      <c r="B72" s="415" t="str">
        <f>'ПЛАН НАВЧАЛЬНОГО ПРОЦЕСУ ДЕННА'!B72</f>
        <v>Планування (галузеве)</v>
      </c>
      <c r="C72" s="416" t="str">
        <f>'ПЛАН НАВЧАЛЬНОГО ПРОЦЕСУ ДЕННА'!C72</f>
        <v>ПУММ</v>
      </c>
      <c r="D72" s="274">
        <f>'ПЛАН НАВЧАЛЬНОГО ПРОЦЕСУ ДЕННА'!D72</f>
        <v>0</v>
      </c>
      <c r="E72" s="274">
        <f>'ПЛАН НАВЧАЛЬНОГО ПРОЦЕСУ ДЕННА'!E72</f>
        <v>0</v>
      </c>
      <c r="F72" s="274">
        <f>'ПЛАН НАВЧАЛЬНОГО ПРОЦЕСУ ДЕННА'!F72</f>
        <v>0</v>
      </c>
      <c r="G72" s="274">
        <f>'ПЛАН НАВЧАЛЬНОГО ПРОЦЕСУ ДЕННА'!G72</f>
        <v>0</v>
      </c>
      <c r="H72" s="274">
        <f>'ПЛАН НАВЧАЛЬНОГО ПРОЦЕСУ ДЕННА'!H72</f>
        <v>0</v>
      </c>
      <c r="I72" s="274">
        <f>'ПЛАН НАВЧАЛЬНОГО ПРОЦЕСУ ДЕННА'!I72</f>
        <v>0</v>
      </c>
      <c r="J72" s="274">
        <f>'ПЛАН НАВЧАЛЬНОГО ПРОЦЕСУ ДЕННА'!J72</f>
        <v>0</v>
      </c>
      <c r="K72" s="274">
        <f>'ПЛАН НАВЧАЛЬНОГО ПРОЦЕСУ ДЕННА'!K72</f>
        <v>0</v>
      </c>
      <c r="L72" s="274">
        <f>'ПЛАН НАВЧАЛЬНОГО ПРОЦЕСУ ДЕННА'!L72</f>
        <v>0</v>
      </c>
      <c r="M72" s="274">
        <f>'ПЛАН НАВЧАЛЬНОГО ПРОЦЕСУ ДЕННА'!M72</f>
        <v>0</v>
      </c>
      <c r="N72" s="274">
        <f>'ПЛАН НАВЧАЛЬНОГО ПРОЦЕСУ ДЕННА'!N72</f>
        <v>0</v>
      </c>
      <c r="O72" s="274">
        <f>'ПЛАН НАВЧАЛЬНОГО ПРОЦЕСУ ДЕННА'!O72</f>
        <v>0</v>
      </c>
      <c r="P72" s="311">
        <f>'ПЛАН НАВЧАЛЬНОГО ПРОЦЕСУ ДЕННА'!P72</f>
        <v>0</v>
      </c>
      <c r="Q72" s="311">
        <f>'ПЛАН НАВЧАЛЬНОГО ПРОЦЕСУ ДЕННА'!Q72</f>
        <v>6</v>
      </c>
      <c r="R72" s="274">
        <f>'ПЛАН НАВЧАЛЬНОГО ПРОЦЕСУ ДЕННА'!R72</f>
        <v>0</v>
      </c>
      <c r="S72" s="274">
        <f>'ПЛАН НАВЧАЛЬНОГО ПРОЦЕСУ ДЕННА'!S72</f>
        <v>0</v>
      </c>
      <c r="T72" s="274">
        <f>'ПЛАН НАВЧАЛЬНОГО ПРОЦЕСУ ДЕННА'!T72</f>
        <v>0</v>
      </c>
      <c r="U72" s="274">
        <f>'ПЛАН НАВЧАЛЬНОГО ПРОЦЕСУ ДЕННА'!U72</f>
        <v>0</v>
      </c>
      <c r="V72" s="274">
        <f>'ПЛАН НАВЧАЛЬНОГО ПРОЦЕСУ ДЕННА'!V72</f>
        <v>0</v>
      </c>
      <c r="W72" s="274">
        <f>'ПЛАН НАВЧАЛЬНОГО ПРОЦЕСУ ДЕННА'!W72</f>
        <v>0</v>
      </c>
      <c r="X72" s="274">
        <f>'ПЛАН НАВЧАЛЬНОГО ПРОЦЕСУ ДЕННА'!X72</f>
        <v>0</v>
      </c>
      <c r="Y72" s="147">
        <f t="shared" ref="Y72:Y79" si="61">Z72*$BS$7</f>
        <v>30</v>
      </c>
      <c r="Z72" s="147">
        <f t="shared" ref="Z72:Z79" si="62">AH72+AL72+AP72+AT72+AX72+BB72+BF72+BJ72</f>
        <v>1</v>
      </c>
      <c r="AA72" s="9">
        <f t="shared" ref="AA72:AC79" si="63">AE72*$BM$5+AI72*$BN$5+AM72*$BO$5+AQ72*$BP$5+AU72*$BQ$5+AY72*$BR$5+BC72*$BS$5+BG72*$BT$5</f>
        <v>0</v>
      </c>
      <c r="AB72" s="9">
        <f t="shared" si="63"/>
        <v>0</v>
      </c>
      <c r="AC72" s="9">
        <f t="shared" si="63"/>
        <v>0</v>
      </c>
      <c r="AD72" s="9">
        <f t="shared" ref="AD72:AD79" si="64">Y72-AA72</f>
        <v>30</v>
      </c>
      <c r="AE72" s="312">
        <f>IF('ПЛАН НАВЧАЛЬНОГО ПРОЦЕСУ ДЕННА'!AE72&gt;0,IF(ROUND('ПЛАН НАВЧАЛЬНОГО ПРОЦЕСУ ДЕННА'!AE72*$BX$4,0)&gt;0,ROUND('ПЛАН НАВЧАЛЬНОГО ПРОЦЕСУ ДЕННА'!AE72*$BX$4,0)*2,2),0)</f>
        <v>0</v>
      </c>
      <c r="AF72" s="312">
        <f>IF('ПЛАН НАВЧАЛЬНОГО ПРОЦЕСУ ДЕННА'!AF72&gt;0,IF(ROUND('ПЛАН НАВЧАЛЬНОГО ПРОЦЕСУ ДЕННА'!AF72*$BX$4,0)&gt;0,ROUND('ПЛАН НАВЧАЛЬНОГО ПРОЦЕСУ ДЕННА'!AF72*$BX$4,0)*2,2),0)</f>
        <v>0</v>
      </c>
      <c r="AG72" s="312">
        <f>IF('ПЛАН НАВЧАЛЬНОГО ПРОЦЕСУ ДЕННА'!AG72&gt;0,IF(ROUND('ПЛАН НАВЧАЛЬНОГО ПРОЦЕСУ ДЕННА'!AG72*$BX$4,0)&gt;0,ROUND('ПЛАН НАВЧАЛЬНОГО ПРОЦЕСУ ДЕННА'!AG72*$BX$4,0)*2,2),0)</f>
        <v>0</v>
      </c>
      <c r="AH72" s="70">
        <f>'ПЛАН НАВЧАЛЬНОГО ПРОЦЕСУ ДЕННА'!AH72</f>
        <v>0</v>
      </c>
      <c r="AI72" s="312">
        <f>IF('ПЛАН НАВЧАЛЬНОГО ПРОЦЕСУ ДЕННА'!AI72&gt;0,IF(ROUND('ПЛАН НАВЧАЛЬНОГО ПРОЦЕСУ ДЕННА'!AI72*$BX$4,0)&gt;0,ROUND('ПЛАН НАВЧАЛЬНОГО ПРОЦЕСУ ДЕННА'!AI72*$BX$4,0)*2,2),0)</f>
        <v>0</v>
      </c>
      <c r="AJ72" s="312">
        <f>IF('ПЛАН НАВЧАЛЬНОГО ПРОЦЕСУ ДЕННА'!AJ72&gt;0,IF(ROUND('ПЛАН НАВЧАЛЬНОГО ПРОЦЕСУ ДЕННА'!AJ72*$BX$4,0)&gt;0,ROUND('ПЛАН НАВЧАЛЬНОГО ПРОЦЕСУ ДЕННА'!AJ72*$BX$4,0)*2,2),0)</f>
        <v>0</v>
      </c>
      <c r="AK72" s="312">
        <f>IF('ПЛАН НАВЧАЛЬНОГО ПРОЦЕСУ ДЕННА'!AK72&gt;0,IF(ROUND('ПЛАН НАВЧАЛЬНОГО ПРОЦЕСУ ДЕННА'!AK72*$BX$4,0)&gt;0,ROUND('ПЛАН НАВЧАЛЬНОГО ПРОЦЕСУ ДЕННА'!AK72*$BX$4,0)*2,2),0)</f>
        <v>0</v>
      </c>
      <c r="AL72" s="70">
        <f>'ПЛАН НАВЧАЛЬНОГО ПРОЦЕСУ ДЕННА'!AL72</f>
        <v>0</v>
      </c>
      <c r="AM72" s="312">
        <f>IF('ПЛАН НАВЧАЛЬНОГО ПРОЦЕСУ ДЕННА'!AM72&gt;0,IF(ROUND('ПЛАН НАВЧАЛЬНОГО ПРОЦЕСУ ДЕННА'!AM72*$BX$4,0)&gt;0,ROUND('ПЛАН НАВЧАЛЬНОГО ПРОЦЕСУ ДЕННА'!AM72*$BX$4,0)*2,2),0)</f>
        <v>0</v>
      </c>
      <c r="AN72" s="312">
        <f>IF('ПЛАН НАВЧАЛЬНОГО ПРОЦЕСУ ДЕННА'!AN72&gt;0,IF(ROUND('ПЛАН НАВЧАЛЬНОГО ПРОЦЕСУ ДЕННА'!AN72*$BX$4,0)&gt;0,ROUND('ПЛАН НАВЧАЛЬНОГО ПРОЦЕСУ ДЕННА'!AN72*$BX$4,0)*2,2),0)</f>
        <v>0</v>
      </c>
      <c r="AO72" s="312">
        <f>IF('ПЛАН НАВЧАЛЬНОГО ПРОЦЕСУ ДЕННА'!AO72&gt;0,IF(ROUND('ПЛАН НАВЧАЛЬНОГО ПРОЦЕСУ ДЕННА'!AO72*$BX$4,0)&gt;0,ROUND('ПЛАН НАВЧАЛЬНОГО ПРОЦЕСУ ДЕННА'!AO72*$BX$4,0)*2,2),0)</f>
        <v>0</v>
      </c>
      <c r="AP72" s="70">
        <f>'ПЛАН НАВЧАЛЬНОГО ПРОЦЕСУ ДЕННА'!AP72</f>
        <v>0</v>
      </c>
      <c r="AQ72" s="312">
        <f>IF('ПЛАН НАВЧАЛЬНОГО ПРОЦЕСУ ДЕННА'!AQ72&gt;0,IF(ROUND('ПЛАН НАВЧАЛЬНОГО ПРОЦЕСУ ДЕННА'!AQ72*$BX$4,0)&gt;0,ROUND('ПЛАН НАВЧАЛЬНОГО ПРОЦЕСУ ДЕННА'!AQ72*$BX$4,0)*2,2),0)</f>
        <v>0</v>
      </c>
      <c r="AR72" s="312">
        <f>IF('ПЛАН НАВЧАЛЬНОГО ПРОЦЕСУ ДЕННА'!AR72&gt;0,IF(ROUND('ПЛАН НАВЧАЛЬНОГО ПРОЦЕСУ ДЕННА'!AR72*$BX$4,0)&gt;0,ROUND('ПЛАН НАВЧАЛЬНОГО ПРОЦЕСУ ДЕННА'!AR72*$BX$4,0)*2,2),0)</f>
        <v>0</v>
      </c>
      <c r="AS72" s="312">
        <f>IF('ПЛАН НАВЧАЛЬНОГО ПРОЦЕСУ ДЕННА'!AS72&gt;0,IF(ROUND('ПЛАН НАВЧАЛЬНОГО ПРОЦЕСУ ДЕННА'!AS72*$BX$4,0)&gt;0,ROUND('ПЛАН НАВЧАЛЬНОГО ПРОЦЕСУ ДЕННА'!AS72*$BX$4,0)*2,2),0)</f>
        <v>0</v>
      </c>
      <c r="AT72" s="70">
        <f>'ПЛАН НАВЧАЛЬНОГО ПРОЦЕСУ ДЕННА'!AT72</f>
        <v>0</v>
      </c>
      <c r="AU72" s="312">
        <f>IF('ПЛАН НАВЧАЛЬНОГО ПРОЦЕСУ ДЕННА'!AU72&gt;0,IF(ROUND('ПЛАН НАВЧАЛЬНОГО ПРОЦЕСУ ДЕННА'!AU72*$BX$4,0)&gt;0,ROUND('ПЛАН НАВЧАЛЬНОГО ПРОЦЕСУ ДЕННА'!AU72*$BX$4,0)*2,2),0)</f>
        <v>0</v>
      </c>
      <c r="AV72" s="312">
        <f>IF('ПЛАН НАВЧАЛЬНОГО ПРОЦЕСУ ДЕННА'!AV72&gt;0,IF(ROUND('ПЛАН НАВЧАЛЬНОГО ПРОЦЕСУ ДЕННА'!AV72*$BX$4,0)&gt;0,ROUND('ПЛАН НАВЧАЛЬНОГО ПРОЦЕСУ ДЕННА'!AV72*$BX$4,0)*2,2),0)</f>
        <v>0</v>
      </c>
      <c r="AW72" s="312">
        <f>IF('ПЛАН НАВЧАЛЬНОГО ПРОЦЕСУ ДЕННА'!AW72&gt;0,IF(ROUND('ПЛАН НАВЧАЛЬНОГО ПРОЦЕСУ ДЕННА'!AW72*$BX$4,0)&gt;0,ROUND('ПЛАН НАВЧАЛЬНОГО ПРОЦЕСУ ДЕННА'!AW72*$BX$4,0)*2,2),0)</f>
        <v>0</v>
      </c>
      <c r="AX72" s="70">
        <f>'ПЛАН НАВЧАЛЬНОГО ПРОЦЕСУ ДЕННА'!AX72</f>
        <v>0</v>
      </c>
      <c r="AY72" s="312">
        <f>IF('ПЛАН НАВЧАЛЬНОГО ПРОЦЕСУ ДЕННА'!AY72&gt;0,IF(ROUND('ПЛАН НАВЧАЛЬНОГО ПРОЦЕСУ ДЕННА'!AY72*$BX$4,0)&gt;0,ROUND('ПЛАН НАВЧАЛЬНОГО ПРОЦЕСУ ДЕННА'!AY72*$BX$4,0)*2,2),0)</f>
        <v>0</v>
      </c>
      <c r="AZ72" s="312">
        <f>IF('ПЛАН НАВЧАЛЬНОГО ПРОЦЕСУ ДЕННА'!AZ72&gt;0,IF(ROUND('ПЛАН НАВЧАЛЬНОГО ПРОЦЕСУ ДЕННА'!AZ72*$BX$4,0)&gt;0,ROUND('ПЛАН НАВЧАЛЬНОГО ПРОЦЕСУ ДЕННА'!AZ72*$BX$4,0)*2,2),0)</f>
        <v>0</v>
      </c>
      <c r="BA72" s="312">
        <f>IF('ПЛАН НАВЧАЛЬНОГО ПРОЦЕСУ ДЕННА'!BA72&gt;0,IF(ROUND('ПЛАН НАВЧАЛЬНОГО ПРОЦЕСУ ДЕННА'!BA72*$BX$4,0)&gt;0,ROUND('ПЛАН НАВЧАЛЬНОГО ПРОЦЕСУ ДЕННА'!BA72*$BX$4,0)*2,2),0)</f>
        <v>0</v>
      </c>
      <c r="BB72" s="70">
        <f>'ПЛАН НАВЧАЛЬНОГО ПРОЦЕСУ ДЕННА'!BB72</f>
        <v>1</v>
      </c>
      <c r="BC72" s="312">
        <f>IF('ПЛАН НАВЧАЛЬНОГО ПРОЦЕСУ ДЕННА'!BC72&gt;0,IF(ROUND('ПЛАН НАВЧАЛЬНОГО ПРОЦЕСУ ДЕННА'!BC72*$BX$4,0)&gt;0,ROUND('ПЛАН НАВЧАЛЬНОГО ПРОЦЕСУ ДЕННА'!BC72*$BX$4,0)*2,2),0)</f>
        <v>0</v>
      </c>
      <c r="BD72" s="312">
        <f>IF('ПЛАН НАВЧАЛЬНОГО ПРОЦЕСУ ДЕННА'!BD72&gt;0,IF(ROUND('ПЛАН НАВЧАЛЬНОГО ПРОЦЕСУ ДЕННА'!BD72*$BX$4,0)&gt;0,ROUND('ПЛАН НАВЧАЛЬНОГО ПРОЦЕСУ ДЕННА'!BD72*$BX$4,0)*2,2),0)</f>
        <v>0</v>
      </c>
      <c r="BE72" s="312">
        <f>IF('ПЛАН НАВЧАЛЬНОГО ПРОЦЕСУ ДЕННА'!BE72&gt;0,IF(ROUND('ПЛАН НАВЧАЛЬНОГО ПРОЦЕСУ ДЕННА'!BE72*$BX$4,0)&gt;0,ROUND('ПЛАН НАВЧАЛЬНОГО ПРОЦЕСУ ДЕННА'!BE72*$BX$4,0)*2,2),0)</f>
        <v>0</v>
      </c>
      <c r="BF72" s="70">
        <f>'ПЛАН НАВЧАЛЬНОГО ПРОЦЕСУ ДЕННА'!BF72</f>
        <v>0</v>
      </c>
      <c r="BG72" s="312">
        <f>IF('ПЛАН НАВЧАЛЬНОГО ПРОЦЕСУ ДЕННА'!BG72&gt;0,IF(ROUND('ПЛАН НАВЧАЛЬНОГО ПРОЦЕСУ ДЕННА'!BG72*$BX$4,0)&gt;0,ROUND('ПЛАН НАВЧАЛЬНОГО ПРОЦЕСУ ДЕННА'!BG72*$BX$4,0)*2,2),0)</f>
        <v>0</v>
      </c>
      <c r="BH72" s="312">
        <f>IF('ПЛАН НАВЧАЛЬНОГО ПРОЦЕСУ ДЕННА'!BH72&gt;0,IF(ROUND('ПЛАН НАВЧАЛЬНОГО ПРОЦЕСУ ДЕННА'!BH72*$BX$4,0)&gt;0,ROUND('ПЛАН НАВЧАЛЬНОГО ПРОЦЕСУ ДЕННА'!BH72*$BX$4,0)*2,2),0)</f>
        <v>0</v>
      </c>
      <c r="BI72" s="312">
        <f>IF('ПЛАН НАВЧАЛЬНОГО ПРОЦЕСУ ДЕННА'!BI72&gt;0,IF(ROUND('ПЛАН НАВЧАЛЬНОГО ПРОЦЕСУ ДЕННА'!BI72*$BX$4,0)&gt;0,ROUND('ПЛАН НАВЧАЛЬНОГО ПРОЦЕСУ ДЕННА'!BI72*$BX$4,0)*2,2),0)</f>
        <v>0</v>
      </c>
      <c r="BJ72" s="70">
        <f>'ПЛАН НАВЧАЛЬНОГО ПРОЦЕСУ ДЕННА'!BJ72</f>
        <v>0</v>
      </c>
      <c r="BK72" s="63">
        <f t="shared" ref="BK72:BK79" si="65">IF(ISERROR(AD72/Y72),0,AD72/Y72)</f>
        <v>1</v>
      </c>
      <c r="BL72" s="127" t="str">
        <f t="shared" ref="BL72:BL79" si="66">IF(ISERROR(SEARCH("в",A72)),"",1)</f>
        <v/>
      </c>
      <c r="BM72" s="14">
        <f t="shared" ref="BM72:BM79" si="67">IF(OR(MID($D72,1,1)="1",MID($E72,1,1)="1",MID($F72,1,1)="1",MID($G72,1,1)="1",MID($H72,1,1)="1",MID($I72,1,1)="1",MID($J72,1,1)="1",MID($K72,1,1)="1",MID($M72,1,1)="1",MID($N72,1,1)="1",MID($O72,1,1)=1),$Z72/$DA72,0)</f>
        <v>0</v>
      </c>
      <c r="BN72" s="14">
        <f t="shared" ref="BN72:BN79" si="68">IF(OR(MID($D72,1,1)="2",MID($E72,1,1)="2",MID($F72,1,1)="2",MID($G72,1,1)="2",MID($H72,1,1)="2",MID($I72,1,1)="2",MID($J72,1,1)="2",MID($K72,1,1)="2",MID($M72,1,1)="2",MID($N72,1,1)="2",MID($O72,1,1)=1),$Z72/$DA72,0)</f>
        <v>0</v>
      </c>
      <c r="BO72" s="14">
        <f t="shared" ref="BO72:BO79" si="69">IF(OR(MID($D72,1,1)="3",MID($E72,1,1)="3",MID($F72,1,1)="3",MID($G72,1,1)="3",MID($H72,1,1)="3",MID($I72,1,1)="3",MID($J72,1,1)="3",MID($K72,1,1)="3",MID($M72,1,1)="3",MID($N72,1,1)="3",MID($O72,1,1)=1),$Z72/$DA72,0)</f>
        <v>0</v>
      </c>
      <c r="BP72" s="14">
        <f t="shared" ref="BP72:BP79" si="70">IF(OR(MID($D72,1,1)="4",MID($E72,1,1)="4",MID($F72,1,1)="4",MID($G72,1,1)="4",MID($H72,1,1)="4",MID($I72,1,1)="4",MID($J72,1,1)="4",MID($K72,1,1)="4",MID($M72,1,1)="4",MID($N72,1,1)="4",MID($O72,1,1)=1),$Z72/$DA72,0)</f>
        <v>0</v>
      </c>
      <c r="BQ72" s="14">
        <f t="shared" ref="BQ72:BQ79" si="71">IF(OR(MID($D72,1,1)="5",MID($E72,1,1)="5",MID($F72,1,1)="5",MID($G72,1,1)="5",MID($H72,1,1)="5",MID($I72,1,1)="5",MID($J72,1,1)="5",MID($K72,1,1)="5",MID($M72,1,1)="5",MID($N72,1,1)="5",MID($O72,1,1)=1),$Z72/$DA72,0)</f>
        <v>0</v>
      </c>
      <c r="BR72" s="14">
        <f t="shared" ref="BR72:BR79" si="72">IF(OR(MID($D72,1,1)="6",MID($E72,1,1)="6",MID($F72,1,1)="6",MID($G72,1,1)="6",MID($H72,1,1)="6",MID($I72,1,1)="6",MID($J72,1,1)="6",MID($K72,1,1)="6",MID($M72,1,1)="6",MID($N72,1,1)="6",MID($O72,1,1)=1),$Z72/$DA72,0)</f>
        <v>0</v>
      </c>
      <c r="BS72" s="14">
        <f t="shared" ref="BS72:BS79" si="73">IF(OR(MID($D72,1,1)="7",MID($E72,1,1)="7",MID($F72,1,1)="7",MID($G72,1,1)="7",MID($H72,1,1)="7",MID($I72,1,1)="7",MID($J72,1,1)="7",MID($K72,1,1)="7",MID($M72,1,1)="7",MID($N72,1,1)="7",MID($O72,1,1)=1),$Z72/$DA72,0)</f>
        <v>0</v>
      </c>
      <c r="BT72" s="14">
        <f t="shared" ref="BT72:BT79" si="74">IF(OR(MID($D72,1,1)="8",MID($E72,1,1)="8",MID($F72,1,1)="8",MID($G72,1,1)="8",MID($H72,1,1)="8",MID($I72,1,1)="8",MID($J72,1,1)="8",MID($K72,1,1)="8",MID($M72,1,1)="8",MID($N72,1,1)="8",MID($O72,1,1)=1),$Z72/$DA72,0)</f>
        <v>0</v>
      </c>
      <c r="BU72" s="92">
        <f t="shared" ref="BU72:BU79" si="75">SUM(BM72:BT72)</f>
        <v>0</v>
      </c>
      <c r="BX72"/>
      <c r="BY72"/>
      <c r="BZ72"/>
      <c r="CA72"/>
      <c r="CB72"/>
      <c r="CC72"/>
      <c r="CD72"/>
      <c r="CE72"/>
      <c r="CF72" s="217"/>
      <c r="CG72" s="230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D72" s="318">
        <f t="shared" ref="DD72:DD79" si="76">SUM($AE72:$AE72)+SUM($AI72:$AI72)+SUM($AM72:$AM72)+SUM($AQ72:$AQ72)+SUM($AU72:$AU72)+SUM($AY72:$AY72)+SUM($BC72:$BC72)+SUM($BG72:$BG72)</f>
        <v>0</v>
      </c>
      <c r="DE72" s="325">
        <f t="shared" ref="DE72:DE79" si="77">IF(VALUE($P72)=1,BQ$6,0)</f>
        <v>0</v>
      </c>
      <c r="DF72" s="325">
        <f t="shared" ref="DF72:DF79" si="78">IF(VALUE($P72)=2,BQ$6,0)</f>
        <v>0</v>
      </c>
      <c r="DG72" s="325">
        <f t="shared" ref="DG72:DG79" si="79">IF(VALUE($P72)=3,BQ$6,0)</f>
        <v>0</v>
      </c>
      <c r="DH72" s="325">
        <f t="shared" ref="DH72:DH79" si="80">IF(VALUE($P72)=4,BQ$6,0)</f>
        <v>0</v>
      </c>
      <c r="DI72" s="325">
        <f t="shared" ref="DI72:DI79" si="81">IF(VALUE($P72)=5,BQ$6,0)</f>
        <v>0</v>
      </c>
      <c r="DJ72" s="325">
        <f t="shared" ref="DJ72:DJ79" si="82">IF(VALUE($P72)=6,BQ$6,0)</f>
        <v>0</v>
      </c>
      <c r="DK72" s="325">
        <f t="shared" ref="DK72:DK79" si="83">IF(VALUE($P72)=7,BQ$6,0)</f>
        <v>0</v>
      </c>
      <c r="DL72" s="325">
        <f t="shared" ref="DL72:DL79" si="84">IF(VALUE($P72)=8,BQ$6,0)</f>
        <v>0</v>
      </c>
      <c r="DM72" s="326">
        <f t="shared" ref="DM72:DM79" si="85">SUM(DE72:DL72)+DV72</f>
        <v>1</v>
      </c>
      <c r="DN72" s="325">
        <f t="shared" ref="DN72:DN79" si="86">IF(VALUE($Q72)=1,$BM$6,0)</f>
        <v>0</v>
      </c>
      <c r="DO72" s="325">
        <f t="shared" ref="DO72:DO79" si="87">IF(VALUE($Q72)=2,$BM$6,0)</f>
        <v>0</v>
      </c>
      <c r="DP72" s="325">
        <f t="shared" ref="DP72:DP79" si="88">IF(VALUE($Q72)=3,$BM$6,0)</f>
        <v>0</v>
      </c>
      <c r="DQ72" s="325">
        <f t="shared" ref="DQ72:DQ79" si="89">IF(VALUE($Q72)=4,$BM$6,0)</f>
        <v>0</v>
      </c>
      <c r="DR72" s="325">
        <f t="shared" ref="DR72:DR79" si="90">IF(VALUE($Q72)=5,$BM$6,0)</f>
        <v>0</v>
      </c>
      <c r="DS72" s="325">
        <f t="shared" ref="DS72:DS79" si="91">IF(VALUE($Q72)=6,$BM$6,0)</f>
        <v>1</v>
      </c>
      <c r="DT72" s="325">
        <f t="shared" ref="DT72:DT79" si="92">IF(VALUE($Q72)=7,$BM$6,0)</f>
        <v>0</v>
      </c>
      <c r="DU72" s="325">
        <f t="shared" ref="DU72:DU79" si="93">IF(VALUE($Q72)=8,$BM$6,0)</f>
        <v>0</v>
      </c>
      <c r="DV72" s="326">
        <f t="shared" ref="DV72:DV79" si="94">SUM(DN72:DU72)</f>
        <v>1</v>
      </c>
    </row>
    <row r="73" spans="1:135" s="19" customFormat="1" x14ac:dyDescent="0.25">
      <c r="A73" s="22" t="str">
        <f>'ПЛАН НАВЧАЛЬНОГО ПРОЦЕСУ ДЕННА'!A73</f>
        <v>1.2.02</v>
      </c>
      <c r="B73" s="415" t="str">
        <f>'ПЛАН НАВЧАЛЬНОГО ПРОЦЕСУ ДЕННА'!B73</f>
        <v>Управління ресурсами і витратами</v>
      </c>
      <c r="C73" s="416" t="str">
        <f>'ПЛАН НАВЧАЛЬНОГО ПРОЦЕСУ ДЕННА'!C73</f>
        <v>ПУММ</v>
      </c>
      <c r="D73" s="274">
        <f>'ПЛАН НАВЧАЛЬНОГО ПРОЦЕСУ ДЕННА'!D73</f>
        <v>0</v>
      </c>
      <c r="E73" s="274">
        <f>'ПЛАН НАВЧАЛЬНОГО ПРОЦЕСУ ДЕННА'!E73</f>
        <v>0</v>
      </c>
      <c r="F73" s="274">
        <f>'ПЛАН НАВЧАЛЬНОГО ПРОЦЕСУ ДЕННА'!F73</f>
        <v>0</v>
      </c>
      <c r="G73" s="274">
        <f>'ПЛАН НАВЧАЛЬНОГО ПРОЦЕСУ ДЕННА'!G73</f>
        <v>0</v>
      </c>
      <c r="H73" s="274">
        <f>'ПЛАН НАВЧАЛЬНОГО ПРОЦЕСУ ДЕННА'!H73</f>
        <v>0</v>
      </c>
      <c r="I73" s="274">
        <f>'ПЛАН НАВЧАЛЬНОГО ПРОЦЕСУ ДЕННА'!I73</f>
        <v>0</v>
      </c>
      <c r="J73" s="274">
        <f>'ПЛАН НАВЧАЛЬНОГО ПРОЦЕСУ ДЕННА'!J73</f>
        <v>0</v>
      </c>
      <c r="K73" s="274">
        <f>'ПЛАН НАВЧАЛЬНОГО ПРОЦЕСУ ДЕННА'!K73</f>
        <v>0</v>
      </c>
      <c r="L73" s="274">
        <f>'ПЛАН НАВЧАЛЬНОГО ПРОЦЕСУ ДЕННА'!L73</f>
        <v>0</v>
      </c>
      <c r="M73" s="274">
        <f>'ПЛАН НАВЧАЛЬНОГО ПРОЦЕСУ ДЕННА'!M73</f>
        <v>0</v>
      </c>
      <c r="N73" s="274">
        <f>'ПЛАН НАВЧАЛЬНОГО ПРОЦЕСУ ДЕННА'!N73</f>
        <v>0</v>
      </c>
      <c r="O73" s="274">
        <f>'ПЛАН НАВЧАЛЬНОГО ПРОЦЕСУ ДЕННА'!O73</f>
        <v>0</v>
      </c>
      <c r="P73" s="311">
        <f>'ПЛАН НАВЧАЛЬНОГО ПРОЦЕСУ ДЕННА'!P73</f>
        <v>0</v>
      </c>
      <c r="Q73" s="311">
        <f>'ПЛАН НАВЧАЛЬНОГО ПРОЦЕСУ ДЕННА'!Q73</f>
        <v>7</v>
      </c>
      <c r="R73" s="274">
        <f>'ПЛАН НАВЧАЛЬНОГО ПРОЦЕСУ ДЕННА'!R73</f>
        <v>0</v>
      </c>
      <c r="S73" s="274">
        <f>'ПЛАН НАВЧАЛЬНОГО ПРОЦЕСУ ДЕННА'!S73</f>
        <v>0</v>
      </c>
      <c r="T73" s="274">
        <f>'ПЛАН НАВЧАЛЬНОГО ПРОЦЕСУ ДЕННА'!T73</f>
        <v>0</v>
      </c>
      <c r="U73" s="274">
        <f>'ПЛАН НАВЧАЛЬНОГО ПРОЦЕСУ ДЕННА'!U73</f>
        <v>0</v>
      </c>
      <c r="V73" s="274">
        <f>'ПЛАН НАВЧАЛЬНОГО ПРОЦЕСУ ДЕННА'!V73</f>
        <v>0</v>
      </c>
      <c r="W73" s="274">
        <f>'ПЛАН НАВЧАЛЬНОГО ПРОЦЕСУ ДЕННА'!W73</f>
        <v>0</v>
      </c>
      <c r="X73" s="274">
        <f>'ПЛАН НАВЧАЛЬНОГО ПРОЦЕСУ ДЕННА'!X73</f>
        <v>0</v>
      </c>
      <c r="Y73" s="147">
        <f t="shared" si="61"/>
        <v>30</v>
      </c>
      <c r="Z73" s="147">
        <f t="shared" si="62"/>
        <v>1</v>
      </c>
      <c r="AA73" s="9">
        <f t="shared" si="63"/>
        <v>0</v>
      </c>
      <c r="AB73" s="9">
        <f t="shared" si="63"/>
        <v>0</v>
      </c>
      <c r="AC73" s="9">
        <f t="shared" si="63"/>
        <v>0</v>
      </c>
      <c r="AD73" s="9">
        <f t="shared" si="64"/>
        <v>30</v>
      </c>
      <c r="AE73" s="312">
        <f>IF('ПЛАН НАВЧАЛЬНОГО ПРОЦЕСУ ДЕННА'!AE73&gt;0,IF(ROUND('ПЛАН НАВЧАЛЬНОГО ПРОЦЕСУ ДЕННА'!AE73*$BX$4,0)&gt;0,ROUND('ПЛАН НАВЧАЛЬНОГО ПРОЦЕСУ ДЕННА'!AE73*$BX$4,0)*2,2),0)</f>
        <v>0</v>
      </c>
      <c r="AF73" s="312">
        <f>IF('ПЛАН НАВЧАЛЬНОГО ПРОЦЕСУ ДЕННА'!AF73&gt;0,IF(ROUND('ПЛАН НАВЧАЛЬНОГО ПРОЦЕСУ ДЕННА'!AF73*$BX$4,0)&gt;0,ROUND('ПЛАН НАВЧАЛЬНОГО ПРОЦЕСУ ДЕННА'!AF73*$BX$4,0)*2,2),0)</f>
        <v>0</v>
      </c>
      <c r="AG73" s="312">
        <f>IF('ПЛАН НАВЧАЛЬНОГО ПРОЦЕСУ ДЕННА'!AG73&gt;0,IF(ROUND('ПЛАН НАВЧАЛЬНОГО ПРОЦЕСУ ДЕННА'!AG73*$BX$4,0)&gt;0,ROUND('ПЛАН НАВЧАЛЬНОГО ПРОЦЕСУ ДЕННА'!AG73*$BX$4,0)*2,2),0)</f>
        <v>0</v>
      </c>
      <c r="AH73" s="70">
        <f>'ПЛАН НАВЧАЛЬНОГО ПРОЦЕСУ ДЕННА'!AH73</f>
        <v>0</v>
      </c>
      <c r="AI73" s="312">
        <f>IF('ПЛАН НАВЧАЛЬНОГО ПРОЦЕСУ ДЕННА'!AI73&gt;0,IF(ROUND('ПЛАН НАВЧАЛЬНОГО ПРОЦЕСУ ДЕННА'!AI73*$BX$4,0)&gt;0,ROUND('ПЛАН НАВЧАЛЬНОГО ПРОЦЕСУ ДЕННА'!AI73*$BX$4,0)*2,2),0)</f>
        <v>0</v>
      </c>
      <c r="AJ73" s="312">
        <f>IF('ПЛАН НАВЧАЛЬНОГО ПРОЦЕСУ ДЕННА'!AJ73&gt;0,IF(ROUND('ПЛАН НАВЧАЛЬНОГО ПРОЦЕСУ ДЕННА'!AJ73*$BX$4,0)&gt;0,ROUND('ПЛАН НАВЧАЛЬНОГО ПРОЦЕСУ ДЕННА'!AJ73*$BX$4,0)*2,2),0)</f>
        <v>0</v>
      </c>
      <c r="AK73" s="312">
        <f>IF('ПЛАН НАВЧАЛЬНОГО ПРОЦЕСУ ДЕННА'!AK73&gt;0,IF(ROUND('ПЛАН НАВЧАЛЬНОГО ПРОЦЕСУ ДЕННА'!AK73*$BX$4,0)&gt;0,ROUND('ПЛАН НАВЧАЛЬНОГО ПРОЦЕСУ ДЕННА'!AK73*$BX$4,0)*2,2),0)</f>
        <v>0</v>
      </c>
      <c r="AL73" s="70">
        <f>'ПЛАН НАВЧАЛЬНОГО ПРОЦЕСУ ДЕННА'!AL73</f>
        <v>0</v>
      </c>
      <c r="AM73" s="312">
        <f>IF('ПЛАН НАВЧАЛЬНОГО ПРОЦЕСУ ДЕННА'!AM73&gt;0,IF(ROUND('ПЛАН НАВЧАЛЬНОГО ПРОЦЕСУ ДЕННА'!AM73*$BX$4,0)&gt;0,ROUND('ПЛАН НАВЧАЛЬНОГО ПРОЦЕСУ ДЕННА'!AM73*$BX$4,0)*2,2),0)</f>
        <v>0</v>
      </c>
      <c r="AN73" s="312">
        <f>IF('ПЛАН НАВЧАЛЬНОГО ПРОЦЕСУ ДЕННА'!AN73&gt;0,IF(ROUND('ПЛАН НАВЧАЛЬНОГО ПРОЦЕСУ ДЕННА'!AN73*$BX$4,0)&gt;0,ROUND('ПЛАН НАВЧАЛЬНОГО ПРОЦЕСУ ДЕННА'!AN73*$BX$4,0)*2,2),0)</f>
        <v>0</v>
      </c>
      <c r="AO73" s="312">
        <f>IF('ПЛАН НАВЧАЛЬНОГО ПРОЦЕСУ ДЕННА'!AO73&gt;0,IF(ROUND('ПЛАН НАВЧАЛЬНОГО ПРОЦЕСУ ДЕННА'!AO73*$BX$4,0)&gt;0,ROUND('ПЛАН НАВЧАЛЬНОГО ПРОЦЕСУ ДЕННА'!AO73*$BX$4,0)*2,2),0)</f>
        <v>0</v>
      </c>
      <c r="AP73" s="70">
        <f>'ПЛАН НАВЧАЛЬНОГО ПРОЦЕСУ ДЕННА'!AP73</f>
        <v>0</v>
      </c>
      <c r="AQ73" s="312">
        <f>IF('ПЛАН НАВЧАЛЬНОГО ПРОЦЕСУ ДЕННА'!AQ73&gt;0,IF(ROUND('ПЛАН НАВЧАЛЬНОГО ПРОЦЕСУ ДЕННА'!AQ73*$BX$4,0)&gt;0,ROUND('ПЛАН НАВЧАЛЬНОГО ПРОЦЕСУ ДЕННА'!AQ73*$BX$4,0)*2,2),0)</f>
        <v>0</v>
      </c>
      <c r="AR73" s="312">
        <f>IF('ПЛАН НАВЧАЛЬНОГО ПРОЦЕСУ ДЕННА'!AR73&gt;0,IF(ROUND('ПЛАН НАВЧАЛЬНОГО ПРОЦЕСУ ДЕННА'!AR73*$BX$4,0)&gt;0,ROUND('ПЛАН НАВЧАЛЬНОГО ПРОЦЕСУ ДЕННА'!AR73*$BX$4,0)*2,2),0)</f>
        <v>0</v>
      </c>
      <c r="AS73" s="312">
        <f>IF('ПЛАН НАВЧАЛЬНОГО ПРОЦЕСУ ДЕННА'!AS73&gt;0,IF(ROUND('ПЛАН НАВЧАЛЬНОГО ПРОЦЕСУ ДЕННА'!AS73*$BX$4,0)&gt;0,ROUND('ПЛАН НАВЧАЛЬНОГО ПРОЦЕСУ ДЕННА'!AS73*$BX$4,0)*2,2),0)</f>
        <v>0</v>
      </c>
      <c r="AT73" s="70">
        <f>'ПЛАН НАВЧАЛЬНОГО ПРОЦЕСУ ДЕННА'!AT73</f>
        <v>0</v>
      </c>
      <c r="AU73" s="312">
        <f>IF('ПЛАН НАВЧАЛЬНОГО ПРОЦЕСУ ДЕННА'!AU73&gt;0,IF(ROUND('ПЛАН НАВЧАЛЬНОГО ПРОЦЕСУ ДЕННА'!AU73*$BX$4,0)&gt;0,ROUND('ПЛАН НАВЧАЛЬНОГО ПРОЦЕСУ ДЕННА'!AU73*$BX$4,0)*2,2),0)</f>
        <v>0</v>
      </c>
      <c r="AV73" s="312">
        <f>IF('ПЛАН НАВЧАЛЬНОГО ПРОЦЕСУ ДЕННА'!AV73&gt;0,IF(ROUND('ПЛАН НАВЧАЛЬНОГО ПРОЦЕСУ ДЕННА'!AV73*$BX$4,0)&gt;0,ROUND('ПЛАН НАВЧАЛЬНОГО ПРОЦЕСУ ДЕННА'!AV73*$BX$4,0)*2,2),0)</f>
        <v>0</v>
      </c>
      <c r="AW73" s="312">
        <f>IF('ПЛАН НАВЧАЛЬНОГО ПРОЦЕСУ ДЕННА'!AW73&gt;0,IF(ROUND('ПЛАН НАВЧАЛЬНОГО ПРОЦЕСУ ДЕННА'!AW73*$BX$4,0)&gt;0,ROUND('ПЛАН НАВЧАЛЬНОГО ПРОЦЕСУ ДЕННА'!AW73*$BX$4,0)*2,2),0)</f>
        <v>0</v>
      </c>
      <c r="AX73" s="70">
        <f>'ПЛАН НАВЧАЛЬНОГО ПРОЦЕСУ ДЕННА'!AX73</f>
        <v>0</v>
      </c>
      <c r="AY73" s="312">
        <f>IF('ПЛАН НАВЧАЛЬНОГО ПРОЦЕСУ ДЕННА'!AY73&gt;0,IF(ROUND('ПЛАН НАВЧАЛЬНОГО ПРОЦЕСУ ДЕННА'!AY73*$BX$4,0)&gt;0,ROUND('ПЛАН НАВЧАЛЬНОГО ПРОЦЕСУ ДЕННА'!AY73*$BX$4,0)*2,2),0)</f>
        <v>0</v>
      </c>
      <c r="AZ73" s="312">
        <f>IF('ПЛАН НАВЧАЛЬНОГО ПРОЦЕСУ ДЕННА'!AZ73&gt;0,IF(ROUND('ПЛАН НАВЧАЛЬНОГО ПРОЦЕСУ ДЕННА'!AZ73*$BX$4,0)&gt;0,ROUND('ПЛАН НАВЧАЛЬНОГО ПРОЦЕСУ ДЕННА'!AZ73*$BX$4,0)*2,2),0)</f>
        <v>0</v>
      </c>
      <c r="BA73" s="312">
        <f>IF('ПЛАН НАВЧАЛЬНОГО ПРОЦЕСУ ДЕННА'!BA73&gt;0,IF(ROUND('ПЛАН НАВЧАЛЬНОГО ПРОЦЕСУ ДЕННА'!BA73*$BX$4,0)&gt;0,ROUND('ПЛАН НАВЧАЛЬНОГО ПРОЦЕСУ ДЕННА'!BA73*$BX$4,0)*2,2),0)</f>
        <v>0</v>
      </c>
      <c r="BB73" s="70">
        <f>'ПЛАН НАВЧАЛЬНОГО ПРОЦЕСУ ДЕННА'!BB73</f>
        <v>0</v>
      </c>
      <c r="BC73" s="312">
        <f>IF('ПЛАН НАВЧАЛЬНОГО ПРОЦЕСУ ДЕННА'!BC73&gt;0,IF(ROUND('ПЛАН НАВЧАЛЬНОГО ПРОЦЕСУ ДЕННА'!BC73*$BX$4,0)&gt;0,ROUND('ПЛАН НАВЧАЛЬНОГО ПРОЦЕСУ ДЕННА'!BC73*$BX$4,0)*2,2),0)</f>
        <v>0</v>
      </c>
      <c r="BD73" s="312">
        <f>IF('ПЛАН НАВЧАЛЬНОГО ПРОЦЕСУ ДЕННА'!BD73&gt;0,IF(ROUND('ПЛАН НАВЧАЛЬНОГО ПРОЦЕСУ ДЕННА'!BD73*$BX$4,0)&gt;0,ROUND('ПЛАН НАВЧАЛЬНОГО ПРОЦЕСУ ДЕННА'!BD73*$BX$4,0)*2,2),0)</f>
        <v>0</v>
      </c>
      <c r="BE73" s="312">
        <f>IF('ПЛАН НАВЧАЛЬНОГО ПРОЦЕСУ ДЕННА'!BE73&gt;0,IF(ROUND('ПЛАН НАВЧАЛЬНОГО ПРОЦЕСУ ДЕННА'!BE73*$BX$4,0)&gt;0,ROUND('ПЛАН НАВЧАЛЬНОГО ПРОЦЕСУ ДЕННА'!BE73*$BX$4,0)*2,2),0)</f>
        <v>0</v>
      </c>
      <c r="BF73" s="70">
        <f>'ПЛАН НАВЧАЛЬНОГО ПРОЦЕСУ ДЕННА'!BF73</f>
        <v>1</v>
      </c>
      <c r="BG73" s="312">
        <f>IF('ПЛАН НАВЧАЛЬНОГО ПРОЦЕСУ ДЕННА'!BG73&gt;0,IF(ROUND('ПЛАН НАВЧАЛЬНОГО ПРОЦЕСУ ДЕННА'!BG73*$BX$4,0)&gt;0,ROUND('ПЛАН НАВЧАЛЬНОГО ПРОЦЕСУ ДЕННА'!BG73*$BX$4,0)*2,2),0)</f>
        <v>0</v>
      </c>
      <c r="BH73" s="312">
        <f>IF('ПЛАН НАВЧАЛЬНОГО ПРОЦЕСУ ДЕННА'!BH73&gt;0,IF(ROUND('ПЛАН НАВЧАЛЬНОГО ПРОЦЕСУ ДЕННА'!BH73*$BX$4,0)&gt;0,ROUND('ПЛАН НАВЧАЛЬНОГО ПРОЦЕСУ ДЕННА'!BH73*$BX$4,0)*2,2),0)</f>
        <v>0</v>
      </c>
      <c r="BI73" s="312">
        <f>IF('ПЛАН НАВЧАЛЬНОГО ПРОЦЕСУ ДЕННА'!BI73&gt;0,IF(ROUND('ПЛАН НАВЧАЛЬНОГО ПРОЦЕСУ ДЕННА'!BI73*$BX$4,0)&gt;0,ROUND('ПЛАН НАВЧАЛЬНОГО ПРОЦЕСУ ДЕННА'!BI73*$BX$4,0)*2,2),0)</f>
        <v>0</v>
      </c>
      <c r="BJ73" s="70">
        <f>'ПЛАН НАВЧАЛЬНОГО ПРОЦЕСУ ДЕННА'!BJ73</f>
        <v>0</v>
      </c>
      <c r="BK73" s="63">
        <f t="shared" si="65"/>
        <v>1</v>
      </c>
      <c r="BL73" s="127" t="str">
        <f t="shared" si="66"/>
        <v/>
      </c>
      <c r="BM73" s="14">
        <f t="shared" si="67"/>
        <v>0</v>
      </c>
      <c r="BN73" s="14">
        <f t="shared" si="68"/>
        <v>0</v>
      </c>
      <c r="BO73" s="14">
        <f t="shared" si="69"/>
        <v>0</v>
      </c>
      <c r="BP73" s="14">
        <f t="shared" si="70"/>
        <v>0</v>
      </c>
      <c r="BQ73" s="14">
        <f t="shared" si="71"/>
        <v>0</v>
      </c>
      <c r="BR73" s="14">
        <f t="shared" si="72"/>
        <v>0</v>
      </c>
      <c r="BS73" s="14">
        <f t="shared" si="73"/>
        <v>0</v>
      </c>
      <c r="BT73" s="14">
        <f t="shared" si="74"/>
        <v>0</v>
      </c>
      <c r="BU73" s="92">
        <f t="shared" si="75"/>
        <v>0</v>
      </c>
      <c r="BX73"/>
      <c r="BY73"/>
      <c r="BZ73"/>
      <c r="CA73"/>
      <c r="CB73"/>
      <c r="CC73"/>
      <c r="CD73"/>
      <c r="CE73"/>
      <c r="CF73" s="217"/>
      <c r="CG73" s="230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D73" s="318">
        <f t="shared" si="76"/>
        <v>0</v>
      </c>
      <c r="DE73" s="325">
        <f t="shared" si="77"/>
        <v>0</v>
      </c>
      <c r="DF73" s="325">
        <f t="shared" si="78"/>
        <v>0</v>
      </c>
      <c r="DG73" s="325">
        <f t="shared" si="79"/>
        <v>0</v>
      </c>
      <c r="DH73" s="325">
        <f t="shared" si="80"/>
        <v>0</v>
      </c>
      <c r="DI73" s="325">
        <f t="shared" si="81"/>
        <v>0</v>
      </c>
      <c r="DJ73" s="325">
        <f t="shared" si="82"/>
        <v>0</v>
      </c>
      <c r="DK73" s="325">
        <f t="shared" si="83"/>
        <v>0</v>
      </c>
      <c r="DL73" s="325">
        <f t="shared" si="84"/>
        <v>0</v>
      </c>
      <c r="DM73" s="326">
        <f t="shared" si="85"/>
        <v>1</v>
      </c>
      <c r="DN73" s="325">
        <f t="shared" si="86"/>
        <v>0</v>
      </c>
      <c r="DO73" s="325">
        <f t="shared" si="87"/>
        <v>0</v>
      </c>
      <c r="DP73" s="325">
        <f t="shared" si="88"/>
        <v>0</v>
      </c>
      <c r="DQ73" s="325">
        <f t="shared" si="89"/>
        <v>0</v>
      </c>
      <c r="DR73" s="325">
        <f t="shared" si="90"/>
        <v>0</v>
      </c>
      <c r="DS73" s="325">
        <f t="shared" si="91"/>
        <v>0</v>
      </c>
      <c r="DT73" s="325">
        <f t="shared" si="92"/>
        <v>1</v>
      </c>
      <c r="DU73" s="325">
        <f t="shared" si="93"/>
        <v>0</v>
      </c>
      <c r="DV73" s="326">
        <f t="shared" si="94"/>
        <v>1</v>
      </c>
    </row>
    <row r="74" spans="1:135" s="19" customFormat="1" x14ac:dyDescent="0.25">
      <c r="A74" s="22" t="str">
        <f>'ПЛАН НАВЧАЛЬНОГО ПРОЦЕСУ ДЕННА'!A74</f>
        <v>1.2.03</v>
      </c>
      <c r="B74" s="415" t="str">
        <f>'ПЛАН НАВЧАЛЬНОГО ПРОЦЕСУ ДЕННА'!B74</f>
        <v>Стратегічне управління</v>
      </c>
      <c r="C74" s="416" t="str">
        <f>'ПЛАН НАВЧАЛЬНОГО ПРОЦЕСУ ДЕННА'!C74</f>
        <v>ПУММ</v>
      </c>
      <c r="D74" s="274">
        <f>'ПЛАН НАВЧАЛЬНОГО ПРОЦЕСУ ДЕННА'!D74</f>
        <v>0</v>
      </c>
      <c r="E74" s="274">
        <f>'ПЛАН НАВЧАЛЬНОГО ПРОЦЕСУ ДЕННА'!E74</f>
        <v>0</v>
      </c>
      <c r="F74" s="274">
        <f>'ПЛАН НАВЧАЛЬНОГО ПРОЦЕСУ ДЕННА'!F74</f>
        <v>0</v>
      </c>
      <c r="G74" s="274">
        <f>'ПЛАН НАВЧАЛЬНОГО ПРОЦЕСУ ДЕННА'!G74</f>
        <v>0</v>
      </c>
      <c r="H74" s="274">
        <f>'ПЛАН НАВЧАЛЬНОГО ПРОЦЕСУ ДЕННА'!H74</f>
        <v>0</v>
      </c>
      <c r="I74" s="274">
        <f>'ПЛАН НАВЧАЛЬНОГО ПРОЦЕСУ ДЕННА'!I74</f>
        <v>0</v>
      </c>
      <c r="J74" s="274">
        <f>'ПЛАН НАВЧАЛЬНОГО ПРОЦЕСУ ДЕННА'!J74</f>
        <v>0</v>
      </c>
      <c r="K74" s="274">
        <f>'ПЛАН НАВЧАЛЬНОГО ПРОЦЕСУ ДЕННА'!K74</f>
        <v>0</v>
      </c>
      <c r="L74" s="274">
        <f>'ПЛАН НАВЧАЛЬНОГО ПРОЦЕСУ ДЕННА'!L74</f>
        <v>0</v>
      </c>
      <c r="M74" s="274">
        <f>'ПЛАН НАВЧАЛЬНОГО ПРОЦЕСУ ДЕННА'!M74</f>
        <v>0</v>
      </c>
      <c r="N74" s="274">
        <f>'ПЛАН НАВЧАЛЬНОГО ПРОЦЕСУ ДЕННА'!N74</f>
        <v>0</v>
      </c>
      <c r="O74" s="274">
        <f>'ПЛАН НАВЧАЛЬНОГО ПРОЦЕСУ ДЕННА'!O74</f>
        <v>0</v>
      </c>
      <c r="P74" s="311">
        <f>'ПЛАН НАВЧАЛЬНОГО ПРОЦЕСУ ДЕННА'!P74</f>
        <v>0</v>
      </c>
      <c r="Q74" s="311">
        <f>'ПЛАН НАВЧАЛЬНОГО ПРОЦЕСУ ДЕННА'!Q74</f>
        <v>8</v>
      </c>
      <c r="R74" s="274">
        <f>'ПЛАН НАВЧАЛЬНОГО ПРОЦЕСУ ДЕННА'!R74</f>
        <v>0</v>
      </c>
      <c r="S74" s="274">
        <f>'ПЛАН НАВЧАЛЬНОГО ПРОЦЕСУ ДЕННА'!S74</f>
        <v>0</v>
      </c>
      <c r="T74" s="274">
        <f>'ПЛАН НАВЧАЛЬНОГО ПРОЦЕСУ ДЕННА'!T74</f>
        <v>0</v>
      </c>
      <c r="U74" s="274">
        <f>'ПЛАН НАВЧАЛЬНОГО ПРОЦЕСУ ДЕННА'!U74</f>
        <v>0</v>
      </c>
      <c r="V74" s="274">
        <f>'ПЛАН НАВЧАЛЬНОГО ПРОЦЕСУ ДЕННА'!V74</f>
        <v>0</v>
      </c>
      <c r="W74" s="274">
        <f>'ПЛАН НАВЧАЛЬНОГО ПРОЦЕСУ ДЕННА'!W74</f>
        <v>0</v>
      </c>
      <c r="X74" s="274">
        <f>'ПЛАН НАВЧАЛЬНОГО ПРОЦЕСУ ДЕННА'!X74</f>
        <v>0</v>
      </c>
      <c r="Y74" s="147">
        <f t="shared" si="61"/>
        <v>30</v>
      </c>
      <c r="Z74" s="147">
        <f t="shared" si="62"/>
        <v>1</v>
      </c>
      <c r="AA74" s="9">
        <f t="shared" si="63"/>
        <v>0</v>
      </c>
      <c r="AB74" s="9">
        <f t="shared" si="63"/>
        <v>0</v>
      </c>
      <c r="AC74" s="9">
        <f t="shared" si="63"/>
        <v>0</v>
      </c>
      <c r="AD74" s="9">
        <f t="shared" si="64"/>
        <v>30</v>
      </c>
      <c r="AE74" s="312">
        <f>IF('ПЛАН НАВЧАЛЬНОГО ПРОЦЕСУ ДЕННА'!AE74&gt;0,IF(ROUND('ПЛАН НАВЧАЛЬНОГО ПРОЦЕСУ ДЕННА'!AE74*$BX$4,0)&gt;0,ROUND('ПЛАН НАВЧАЛЬНОГО ПРОЦЕСУ ДЕННА'!AE74*$BX$4,0)*2,2),0)</f>
        <v>0</v>
      </c>
      <c r="AF74" s="312">
        <f>IF('ПЛАН НАВЧАЛЬНОГО ПРОЦЕСУ ДЕННА'!AF74&gt;0,IF(ROUND('ПЛАН НАВЧАЛЬНОГО ПРОЦЕСУ ДЕННА'!AF74*$BX$4,0)&gt;0,ROUND('ПЛАН НАВЧАЛЬНОГО ПРОЦЕСУ ДЕННА'!AF74*$BX$4,0)*2,2),0)</f>
        <v>0</v>
      </c>
      <c r="AG74" s="312">
        <f>IF('ПЛАН НАВЧАЛЬНОГО ПРОЦЕСУ ДЕННА'!AG74&gt;0,IF(ROUND('ПЛАН НАВЧАЛЬНОГО ПРОЦЕСУ ДЕННА'!AG74*$BX$4,0)&gt;0,ROUND('ПЛАН НАВЧАЛЬНОГО ПРОЦЕСУ ДЕННА'!AG74*$BX$4,0)*2,2),0)</f>
        <v>0</v>
      </c>
      <c r="AH74" s="70">
        <f>'ПЛАН НАВЧАЛЬНОГО ПРОЦЕСУ ДЕННА'!AH74</f>
        <v>0</v>
      </c>
      <c r="AI74" s="312">
        <f>IF('ПЛАН НАВЧАЛЬНОГО ПРОЦЕСУ ДЕННА'!AI74&gt;0,IF(ROUND('ПЛАН НАВЧАЛЬНОГО ПРОЦЕСУ ДЕННА'!AI74*$BX$4,0)&gt;0,ROUND('ПЛАН НАВЧАЛЬНОГО ПРОЦЕСУ ДЕННА'!AI74*$BX$4,0)*2,2),0)</f>
        <v>0</v>
      </c>
      <c r="AJ74" s="312">
        <f>IF('ПЛАН НАВЧАЛЬНОГО ПРОЦЕСУ ДЕННА'!AJ74&gt;0,IF(ROUND('ПЛАН НАВЧАЛЬНОГО ПРОЦЕСУ ДЕННА'!AJ74*$BX$4,0)&gt;0,ROUND('ПЛАН НАВЧАЛЬНОГО ПРОЦЕСУ ДЕННА'!AJ74*$BX$4,0)*2,2),0)</f>
        <v>0</v>
      </c>
      <c r="AK74" s="312">
        <f>IF('ПЛАН НАВЧАЛЬНОГО ПРОЦЕСУ ДЕННА'!AK74&gt;0,IF(ROUND('ПЛАН НАВЧАЛЬНОГО ПРОЦЕСУ ДЕННА'!AK74*$BX$4,0)&gt;0,ROUND('ПЛАН НАВЧАЛЬНОГО ПРОЦЕСУ ДЕННА'!AK74*$BX$4,0)*2,2),0)</f>
        <v>0</v>
      </c>
      <c r="AL74" s="70">
        <f>'ПЛАН НАВЧАЛЬНОГО ПРОЦЕСУ ДЕННА'!AL74</f>
        <v>0</v>
      </c>
      <c r="AM74" s="312">
        <f>IF('ПЛАН НАВЧАЛЬНОГО ПРОЦЕСУ ДЕННА'!AM74&gt;0,IF(ROUND('ПЛАН НАВЧАЛЬНОГО ПРОЦЕСУ ДЕННА'!AM74*$BX$4,0)&gt;0,ROUND('ПЛАН НАВЧАЛЬНОГО ПРОЦЕСУ ДЕННА'!AM74*$BX$4,0)*2,2),0)</f>
        <v>0</v>
      </c>
      <c r="AN74" s="312">
        <f>IF('ПЛАН НАВЧАЛЬНОГО ПРОЦЕСУ ДЕННА'!AN74&gt;0,IF(ROUND('ПЛАН НАВЧАЛЬНОГО ПРОЦЕСУ ДЕННА'!AN74*$BX$4,0)&gt;0,ROUND('ПЛАН НАВЧАЛЬНОГО ПРОЦЕСУ ДЕННА'!AN74*$BX$4,0)*2,2),0)</f>
        <v>0</v>
      </c>
      <c r="AO74" s="312">
        <f>IF('ПЛАН НАВЧАЛЬНОГО ПРОЦЕСУ ДЕННА'!AO74&gt;0,IF(ROUND('ПЛАН НАВЧАЛЬНОГО ПРОЦЕСУ ДЕННА'!AO74*$BX$4,0)&gt;0,ROUND('ПЛАН НАВЧАЛЬНОГО ПРОЦЕСУ ДЕННА'!AO74*$BX$4,0)*2,2),0)</f>
        <v>0</v>
      </c>
      <c r="AP74" s="70">
        <f>'ПЛАН НАВЧАЛЬНОГО ПРОЦЕСУ ДЕННА'!AP74</f>
        <v>0</v>
      </c>
      <c r="AQ74" s="312">
        <f>IF('ПЛАН НАВЧАЛЬНОГО ПРОЦЕСУ ДЕННА'!AQ74&gt;0,IF(ROUND('ПЛАН НАВЧАЛЬНОГО ПРОЦЕСУ ДЕННА'!AQ74*$BX$4,0)&gt;0,ROUND('ПЛАН НАВЧАЛЬНОГО ПРОЦЕСУ ДЕННА'!AQ74*$BX$4,0)*2,2),0)</f>
        <v>0</v>
      </c>
      <c r="AR74" s="312">
        <f>IF('ПЛАН НАВЧАЛЬНОГО ПРОЦЕСУ ДЕННА'!AR74&gt;0,IF(ROUND('ПЛАН НАВЧАЛЬНОГО ПРОЦЕСУ ДЕННА'!AR74*$BX$4,0)&gt;0,ROUND('ПЛАН НАВЧАЛЬНОГО ПРОЦЕСУ ДЕННА'!AR74*$BX$4,0)*2,2),0)</f>
        <v>0</v>
      </c>
      <c r="AS74" s="312">
        <f>IF('ПЛАН НАВЧАЛЬНОГО ПРОЦЕСУ ДЕННА'!AS74&gt;0,IF(ROUND('ПЛАН НАВЧАЛЬНОГО ПРОЦЕСУ ДЕННА'!AS74*$BX$4,0)&gt;0,ROUND('ПЛАН НАВЧАЛЬНОГО ПРОЦЕСУ ДЕННА'!AS74*$BX$4,0)*2,2),0)</f>
        <v>0</v>
      </c>
      <c r="AT74" s="70">
        <f>'ПЛАН НАВЧАЛЬНОГО ПРОЦЕСУ ДЕННА'!AT74</f>
        <v>0</v>
      </c>
      <c r="AU74" s="312">
        <f>IF('ПЛАН НАВЧАЛЬНОГО ПРОЦЕСУ ДЕННА'!AU74&gt;0,IF(ROUND('ПЛАН НАВЧАЛЬНОГО ПРОЦЕСУ ДЕННА'!AU74*$BX$4,0)&gt;0,ROUND('ПЛАН НАВЧАЛЬНОГО ПРОЦЕСУ ДЕННА'!AU74*$BX$4,0)*2,2),0)</f>
        <v>0</v>
      </c>
      <c r="AV74" s="312">
        <f>IF('ПЛАН НАВЧАЛЬНОГО ПРОЦЕСУ ДЕННА'!AV74&gt;0,IF(ROUND('ПЛАН НАВЧАЛЬНОГО ПРОЦЕСУ ДЕННА'!AV74*$BX$4,0)&gt;0,ROUND('ПЛАН НАВЧАЛЬНОГО ПРОЦЕСУ ДЕННА'!AV74*$BX$4,0)*2,2),0)</f>
        <v>0</v>
      </c>
      <c r="AW74" s="312">
        <f>IF('ПЛАН НАВЧАЛЬНОГО ПРОЦЕСУ ДЕННА'!AW74&gt;0,IF(ROUND('ПЛАН НАВЧАЛЬНОГО ПРОЦЕСУ ДЕННА'!AW74*$BX$4,0)&gt;0,ROUND('ПЛАН НАВЧАЛЬНОГО ПРОЦЕСУ ДЕННА'!AW74*$BX$4,0)*2,2),0)</f>
        <v>0</v>
      </c>
      <c r="AX74" s="70">
        <f>'ПЛАН НАВЧАЛЬНОГО ПРОЦЕСУ ДЕННА'!AX74</f>
        <v>0</v>
      </c>
      <c r="AY74" s="312">
        <f>IF('ПЛАН НАВЧАЛЬНОГО ПРОЦЕСУ ДЕННА'!AY74&gt;0,IF(ROUND('ПЛАН НАВЧАЛЬНОГО ПРОЦЕСУ ДЕННА'!AY74*$BX$4,0)&gt;0,ROUND('ПЛАН НАВЧАЛЬНОГО ПРОЦЕСУ ДЕННА'!AY74*$BX$4,0)*2,2),0)</f>
        <v>0</v>
      </c>
      <c r="AZ74" s="312">
        <f>IF('ПЛАН НАВЧАЛЬНОГО ПРОЦЕСУ ДЕННА'!AZ74&gt;0,IF(ROUND('ПЛАН НАВЧАЛЬНОГО ПРОЦЕСУ ДЕННА'!AZ74*$BX$4,0)&gt;0,ROUND('ПЛАН НАВЧАЛЬНОГО ПРОЦЕСУ ДЕННА'!AZ74*$BX$4,0)*2,2),0)</f>
        <v>0</v>
      </c>
      <c r="BA74" s="312">
        <f>IF('ПЛАН НАВЧАЛЬНОГО ПРОЦЕСУ ДЕННА'!BA74&gt;0,IF(ROUND('ПЛАН НАВЧАЛЬНОГО ПРОЦЕСУ ДЕННА'!BA74*$BX$4,0)&gt;0,ROUND('ПЛАН НАВЧАЛЬНОГО ПРОЦЕСУ ДЕННА'!BA74*$BX$4,0)*2,2),0)</f>
        <v>0</v>
      </c>
      <c r="BB74" s="70">
        <f>'ПЛАН НАВЧАЛЬНОГО ПРОЦЕСУ ДЕННА'!BB74</f>
        <v>0</v>
      </c>
      <c r="BC74" s="312">
        <f>IF('ПЛАН НАВЧАЛЬНОГО ПРОЦЕСУ ДЕННА'!BC74&gt;0,IF(ROUND('ПЛАН НАВЧАЛЬНОГО ПРОЦЕСУ ДЕННА'!BC74*$BX$4,0)&gt;0,ROUND('ПЛАН НАВЧАЛЬНОГО ПРОЦЕСУ ДЕННА'!BC74*$BX$4,0)*2,2),0)</f>
        <v>0</v>
      </c>
      <c r="BD74" s="312">
        <f>IF('ПЛАН НАВЧАЛЬНОГО ПРОЦЕСУ ДЕННА'!BD74&gt;0,IF(ROUND('ПЛАН НАВЧАЛЬНОГО ПРОЦЕСУ ДЕННА'!BD74*$BX$4,0)&gt;0,ROUND('ПЛАН НАВЧАЛЬНОГО ПРОЦЕСУ ДЕННА'!BD74*$BX$4,0)*2,2),0)</f>
        <v>0</v>
      </c>
      <c r="BE74" s="312">
        <f>IF('ПЛАН НАВЧАЛЬНОГО ПРОЦЕСУ ДЕННА'!BE74&gt;0,IF(ROUND('ПЛАН НАВЧАЛЬНОГО ПРОЦЕСУ ДЕННА'!BE74*$BX$4,0)&gt;0,ROUND('ПЛАН НАВЧАЛЬНОГО ПРОЦЕСУ ДЕННА'!BE74*$BX$4,0)*2,2),0)</f>
        <v>0</v>
      </c>
      <c r="BF74" s="70">
        <f>'ПЛАН НАВЧАЛЬНОГО ПРОЦЕСУ ДЕННА'!BF74</f>
        <v>0</v>
      </c>
      <c r="BG74" s="312">
        <f>IF('ПЛАН НАВЧАЛЬНОГО ПРОЦЕСУ ДЕННА'!BG74&gt;0,IF(ROUND('ПЛАН НАВЧАЛЬНОГО ПРОЦЕСУ ДЕННА'!BG74*$BX$4,0)&gt;0,ROUND('ПЛАН НАВЧАЛЬНОГО ПРОЦЕСУ ДЕННА'!BG74*$BX$4,0)*2,2),0)</f>
        <v>0</v>
      </c>
      <c r="BH74" s="312">
        <f>IF('ПЛАН НАВЧАЛЬНОГО ПРОЦЕСУ ДЕННА'!BH74&gt;0,IF(ROUND('ПЛАН НАВЧАЛЬНОГО ПРОЦЕСУ ДЕННА'!BH74*$BX$4,0)&gt;0,ROUND('ПЛАН НАВЧАЛЬНОГО ПРОЦЕСУ ДЕННА'!BH74*$BX$4,0)*2,2),0)</f>
        <v>0</v>
      </c>
      <c r="BI74" s="312">
        <f>IF('ПЛАН НАВЧАЛЬНОГО ПРОЦЕСУ ДЕННА'!BI74&gt;0,IF(ROUND('ПЛАН НАВЧАЛЬНОГО ПРОЦЕСУ ДЕННА'!BI74*$BX$4,0)&gt;0,ROUND('ПЛАН НАВЧАЛЬНОГО ПРОЦЕСУ ДЕННА'!BI74*$BX$4,0)*2,2),0)</f>
        <v>0</v>
      </c>
      <c r="BJ74" s="70">
        <f>'ПЛАН НАВЧАЛЬНОГО ПРОЦЕСУ ДЕННА'!BJ74</f>
        <v>1</v>
      </c>
      <c r="BK74" s="63">
        <f t="shared" si="65"/>
        <v>1</v>
      </c>
      <c r="BL74" s="127" t="str">
        <f t="shared" si="66"/>
        <v/>
      </c>
      <c r="BM74" s="14">
        <f t="shared" si="67"/>
        <v>0</v>
      </c>
      <c r="BN74" s="14">
        <f t="shared" si="68"/>
        <v>0</v>
      </c>
      <c r="BO74" s="14">
        <f t="shared" si="69"/>
        <v>0</v>
      </c>
      <c r="BP74" s="14">
        <f t="shared" si="70"/>
        <v>0</v>
      </c>
      <c r="BQ74" s="14">
        <f t="shared" si="71"/>
        <v>0</v>
      </c>
      <c r="BR74" s="14">
        <f t="shared" si="72"/>
        <v>0</v>
      </c>
      <c r="BS74" s="14">
        <f t="shared" si="73"/>
        <v>0</v>
      </c>
      <c r="BT74" s="14">
        <f t="shared" si="74"/>
        <v>0</v>
      </c>
      <c r="BU74" s="92">
        <f t="shared" si="75"/>
        <v>0</v>
      </c>
      <c r="BX74"/>
      <c r="BY74"/>
      <c r="BZ74"/>
      <c r="CA74"/>
      <c r="CB74"/>
      <c r="CC74"/>
      <c r="CD74"/>
      <c r="CE74"/>
      <c r="CF74" s="217"/>
      <c r="CG74" s="230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D74" s="318">
        <f t="shared" si="76"/>
        <v>0</v>
      </c>
      <c r="DE74" s="325">
        <f t="shared" si="77"/>
        <v>0</v>
      </c>
      <c r="DF74" s="325">
        <f t="shared" si="78"/>
        <v>0</v>
      </c>
      <c r="DG74" s="325">
        <f t="shared" si="79"/>
        <v>0</v>
      </c>
      <c r="DH74" s="325">
        <f t="shared" si="80"/>
        <v>0</v>
      </c>
      <c r="DI74" s="325">
        <f t="shared" si="81"/>
        <v>0</v>
      </c>
      <c r="DJ74" s="325">
        <f t="shared" si="82"/>
        <v>0</v>
      </c>
      <c r="DK74" s="325">
        <f t="shared" si="83"/>
        <v>0</v>
      </c>
      <c r="DL74" s="325">
        <f t="shared" si="84"/>
        <v>0</v>
      </c>
      <c r="DM74" s="326">
        <f t="shared" si="85"/>
        <v>1</v>
      </c>
      <c r="DN74" s="325">
        <f t="shared" si="86"/>
        <v>0</v>
      </c>
      <c r="DO74" s="325">
        <f t="shared" si="87"/>
        <v>0</v>
      </c>
      <c r="DP74" s="325">
        <f t="shared" si="88"/>
        <v>0</v>
      </c>
      <c r="DQ74" s="325">
        <f t="shared" si="89"/>
        <v>0</v>
      </c>
      <c r="DR74" s="325">
        <f t="shared" si="90"/>
        <v>0</v>
      </c>
      <c r="DS74" s="325">
        <f t="shared" si="91"/>
        <v>0</v>
      </c>
      <c r="DT74" s="325">
        <f t="shared" si="92"/>
        <v>0</v>
      </c>
      <c r="DU74" s="325">
        <f t="shared" si="93"/>
        <v>1</v>
      </c>
      <c r="DV74" s="326">
        <f t="shared" si="94"/>
        <v>1</v>
      </c>
    </row>
    <row r="75" spans="1:135" s="19" customFormat="1" hidden="1" x14ac:dyDescent="0.25">
      <c r="A75" s="22" t="str">
        <f>'ПЛАН НАВЧАЛЬНОГО ПРОЦЕСУ ДЕННА'!A75</f>
        <v>1.2.04</v>
      </c>
      <c r="B75" s="415">
        <f>'ПЛАН НАВЧАЛЬНОГО ПРОЦЕСУ ДЕННА'!B75</f>
        <v>0</v>
      </c>
      <c r="C75" s="416">
        <f>'ПЛАН НАВЧАЛЬНОГО ПРОЦЕСУ ДЕННА'!C75</f>
        <v>0</v>
      </c>
      <c r="D75" s="274">
        <f>'ПЛАН НАВЧАЛЬНОГО ПРОЦЕСУ ДЕННА'!D75</f>
        <v>0</v>
      </c>
      <c r="E75" s="274">
        <f>'ПЛАН НАВЧАЛЬНОГО ПРОЦЕСУ ДЕННА'!E75</f>
        <v>0</v>
      </c>
      <c r="F75" s="274">
        <f>'ПЛАН НАВЧАЛЬНОГО ПРОЦЕСУ ДЕННА'!F75</f>
        <v>0</v>
      </c>
      <c r="G75" s="274">
        <f>'ПЛАН НАВЧАЛЬНОГО ПРОЦЕСУ ДЕННА'!G75</f>
        <v>0</v>
      </c>
      <c r="H75" s="274">
        <f>'ПЛАН НАВЧАЛЬНОГО ПРОЦЕСУ ДЕННА'!H75</f>
        <v>0</v>
      </c>
      <c r="I75" s="274">
        <f>'ПЛАН НАВЧАЛЬНОГО ПРОЦЕСУ ДЕННА'!I75</f>
        <v>0</v>
      </c>
      <c r="J75" s="274">
        <f>'ПЛАН НАВЧАЛЬНОГО ПРОЦЕСУ ДЕННА'!J75</f>
        <v>0</v>
      </c>
      <c r="K75" s="274">
        <f>'ПЛАН НАВЧАЛЬНОГО ПРОЦЕСУ ДЕННА'!K75</f>
        <v>0</v>
      </c>
      <c r="L75" s="274">
        <f>'ПЛАН НАВЧАЛЬНОГО ПРОЦЕСУ ДЕННА'!L75</f>
        <v>0</v>
      </c>
      <c r="M75" s="274">
        <f>'ПЛАН НАВЧАЛЬНОГО ПРОЦЕСУ ДЕННА'!M75</f>
        <v>0</v>
      </c>
      <c r="N75" s="274">
        <f>'ПЛАН НАВЧАЛЬНОГО ПРОЦЕСУ ДЕННА'!N75</f>
        <v>0</v>
      </c>
      <c r="O75" s="274">
        <f>'ПЛАН НАВЧАЛЬНОГО ПРОЦЕСУ ДЕННА'!O75</f>
        <v>0</v>
      </c>
      <c r="P75" s="311">
        <f>'ПЛАН НАВЧАЛЬНОГО ПРОЦЕСУ ДЕННА'!P75</f>
        <v>0</v>
      </c>
      <c r="Q75" s="311">
        <f>'ПЛАН НАВЧАЛЬНОГО ПРОЦЕСУ ДЕННА'!Q75</f>
        <v>0</v>
      </c>
      <c r="R75" s="274">
        <f>'ПЛАН НАВЧАЛЬНОГО ПРОЦЕСУ ДЕННА'!R75</f>
        <v>0</v>
      </c>
      <c r="S75" s="274">
        <f>'ПЛАН НАВЧАЛЬНОГО ПРОЦЕСУ ДЕННА'!S75</f>
        <v>0</v>
      </c>
      <c r="T75" s="274">
        <f>'ПЛАН НАВЧАЛЬНОГО ПРОЦЕСУ ДЕННА'!T75</f>
        <v>0</v>
      </c>
      <c r="U75" s="274">
        <f>'ПЛАН НАВЧАЛЬНОГО ПРОЦЕСУ ДЕННА'!U75</f>
        <v>0</v>
      </c>
      <c r="V75" s="274">
        <f>'ПЛАН НАВЧАЛЬНОГО ПРОЦЕСУ ДЕННА'!V75</f>
        <v>0</v>
      </c>
      <c r="W75" s="274">
        <f>'ПЛАН НАВЧАЛЬНОГО ПРОЦЕСУ ДЕННА'!W75</f>
        <v>0</v>
      </c>
      <c r="X75" s="274">
        <f>'ПЛАН НАВЧАЛЬНОГО ПРОЦЕСУ ДЕННА'!X75</f>
        <v>0</v>
      </c>
      <c r="Y75" s="147">
        <f t="shared" si="61"/>
        <v>0</v>
      </c>
      <c r="Z75" s="147">
        <f t="shared" si="62"/>
        <v>0</v>
      </c>
      <c r="AA75" s="9">
        <f t="shared" si="63"/>
        <v>0</v>
      </c>
      <c r="AB75" s="9">
        <f t="shared" si="63"/>
        <v>0</v>
      </c>
      <c r="AC75" s="9">
        <f t="shared" si="63"/>
        <v>0</v>
      </c>
      <c r="AD75" s="9">
        <f t="shared" si="64"/>
        <v>0</v>
      </c>
      <c r="AE75" s="312">
        <f>IF('ПЛАН НАВЧАЛЬНОГО ПРОЦЕСУ ДЕННА'!AE75&gt;0,IF(ROUND('ПЛАН НАВЧАЛЬНОГО ПРОЦЕСУ ДЕННА'!AE75*$BX$4,0)&gt;0,ROUND('ПЛАН НАВЧАЛЬНОГО ПРОЦЕСУ ДЕННА'!AE75*$BX$4,0)*2,2),0)</f>
        <v>0</v>
      </c>
      <c r="AF75" s="312">
        <f>IF('ПЛАН НАВЧАЛЬНОГО ПРОЦЕСУ ДЕННА'!AF75&gt;0,IF(ROUND('ПЛАН НАВЧАЛЬНОГО ПРОЦЕСУ ДЕННА'!AF75*$BX$4,0)&gt;0,ROUND('ПЛАН НАВЧАЛЬНОГО ПРОЦЕСУ ДЕННА'!AF75*$BX$4,0)*2,2),0)</f>
        <v>0</v>
      </c>
      <c r="AG75" s="312">
        <f>IF('ПЛАН НАВЧАЛЬНОГО ПРОЦЕСУ ДЕННА'!AG75&gt;0,IF(ROUND('ПЛАН НАВЧАЛЬНОГО ПРОЦЕСУ ДЕННА'!AG75*$BX$4,0)&gt;0,ROUND('ПЛАН НАВЧАЛЬНОГО ПРОЦЕСУ ДЕННА'!AG75*$BX$4,0)*2,2),0)</f>
        <v>0</v>
      </c>
      <c r="AH75" s="70">
        <f>'ПЛАН НАВЧАЛЬНОГО ПРОЦЕСУ ДЕННА'!AH75</f>
        <v>0</v>
      </c>
      <c r="AI75" s="312">
        <f>IF('ПЛАН НАВЧАЛЬНОГО ПРОЦЕСУ ДЕННА'!AI75&gt;0,IF(ROUND('ПЛАН НАВЧАЛЬНОГО ПРОЦЕСУ ДЕННА'!AI75*$BX$4,0)&gt;0,ROUND('ПЛАН НАВЧАЛЬНОГО ПРОЦЕСУ ДЕННА'!AI75*$BX$4,0)*2,2),0)</f>
        <v>0</v>
      </c>
      <c r="AJ75" s="312">
        <f>IF('ПЛАН НАВЧАЛЬНОГО ПРОЦЕСУ ДЕННА'!AJ75&gt;0,IF(ROUND('ПЛАН НАВЧАЛЬНОГО ПРОЦЕСУ ДЕННА'!AJ75*$BX$4,0)&gt;0,ROUND('ПЛАН НАВЧАЛЬНОГО ПРОЦЕСУ ДЕННА'!AJ75*$BX$4,0)*2,2),0)</f>
        <v>0</v>
      </c>
      <c r="AK75" s="312">
        <f>IF('ПЛАН НАВЧАЛЬНОГО ПРОЦЕСУ ДЕННА'!AK75&gt;0,IF(ROUND('ПЛАН НАВЧАЛЬНОГО ПРОЦЕСУ ДЕННА'!AK75*$BX$4,0)&gt;0,ROUND('ПЛАН НАВЧАЛЬНОГО ПРОЦЕСУ ДЕННА'!AK75*$BX$4,0)*2,2),0)</f>
        <v>0</v>
      </c>
      <c r="AL75" s="70">
        <f>'ПЛАН НАВЧАЛЬНОГО ПРОЦЕСУ ДЕННА'!AL75</f>
        <v>0</v>
      </c>
      <c r="AM75" s="312">
        <f>IF('ПЛАН НАВЧАЛЬНОГО ПРОЦЕСУ ДЕННА'!AM75&gt;0,IF(ROUND('ПЛАН НАВЧАЛЬНОГО ПРОЦЕСУ ДЕННА'!AM75*$BX$4,0)&gt;0,ROUND('ПЛАН НАВЧАЛЬНОГО ПРОЦЕСУ ДЕННА'!AM75*$BX$4,0)*2,2),0)</f>
        <v>0</v>
      </c>
      <c r="AN75" s="312">
        <f>IF('ПЛАН НАВЧАЛЬНОГО ПРОЦЕСУ ДЕННА'!AN75&gt;0,IF(ROUND('ПЛАН НАВЧАЛЬНОГО ПРОЦЕСУ ДЕННА'!AN75*$BX$4,0)&gt;0,ROUND('ПЛАН НАВЧАЛЬНОГО ПРОЦЕСУ ДЕННА'!AN75*$BX$4,0)*2,2),0)</f>
        <v>0</v>
      </c>
      <c r="AO75" s="312">
        <f>IF('ПЛАН НАВЧАЛЬНОГО ПРОЦЕСУ ДЕННА'!AO75&gt;0,IF(ROUND('ПЛАН НАВЧАЛЬНОГО ПРОЦЕСУ ДЕННА'!AO75*$BX$4,0)&gt;0,ROUND('ПЛАН НАВЧАЛЬНОГО ПРОЦЕСУ ДЕННА'!AO75*$BX$4,0)*2,2),0)</f>
        <v>0</v>
      </c>
      <c r="AP75" s="70">
        <f>'ПЛАН НАВЧАЛЬНОГО ПРОЦЕСУ ДЕННА'!AP75</f>
        <v>0</v>
      </c>
      <c r="AQ75" s="312">
        <f>IF('ПЛАН НАВЧАЛЬНОГО ПРОЦЕСУ ДЕННА'!AQ75&gt;0,IF(ROUND('ПЛАН НАВЧАЛЬНОГО ПРОЦЕСУ ДЕННА'!AQ75*$BX$4,0)&gt;0,ROUND('ПЛАН НАВЧАЛЬНОГО ПРОЦЕСУ ДЕННА'!AQ75*$BX$4,0)*2,2),0)</f>
        <v>0</v>
      </c>
      <c r="AR75" s="312">
        <f>IF('ПЛАН НАВЧАЛЬНОГО ПРОЦЕСУ ДЕННА'!AR75&gt;0,IF(ROUND('ПЛАН НАВЧАЛЬНОГО ПРОЦЕСУ ДЕННА'!AR75*$BX$4,0)&gt;0,ROUND('ПЛАН НАВЧАЛЬНОГО ПРОЦЕСУ ДЕННА'!AR75*$BX$4,0)*2,2),0)</f>
        <v>0</v>
      </c>
      <c r="AS75" s="312">
        <f>IF('ПЛАН НАВЧАЛЬНОГО ПРОЦЕСУ ДЕННА'!AS75&gt;0,IF(ROUND('ПЛАН НАВЧАЛЬНОГО ПРОЦЕСУ ДЕННА'!AS75*$BX$4,0)&gt;0,ROUND('ПЛАН НАВЧАЛЬНОГО ПРОЦЕСУ ДЕННА'!AS75*$BX$4,0)*2,2),0)</f>
        <v>0</v>
      </c>
      <c r="AT75" s="70">
        <f>'ПЛАН НАВЧАЛЬНОГО ПРОЦЕСУ ДЕННА'!AT75</f>
        <v>0</v>
      </c>
      <c r="AU75" s="312">
        <f>IF('ПЛАН НАВЧАЛЬНОГО ПРОЦЕСУ ДЕННА'!AU75&gt;0,IF(ROUND('ПЛАН НАВЧАЛЬНОГО ПРОЦЕСУ ДЕННА'!AU75*$BX$4,0)&gt;0,ROUND('ПЛАН НАВЧАЛЬНОГО ПРОЦЕСУ ДЕННА'!AU75*$BX$4,0)*2,2),0)</f>
        <v>0</v>
      </c>
      <c r="AV75" s="312">
        <f>IF('ПЛАН НАВЧАЛЬНОГО ПРОЦЕСУ ДЕННА'!AV75&gt;0,IF(ROUND('ПЛАН НАВЧАЛЬНОГО ПРОЦЕСУ ДЕННА'!AV75*$BX$4,0)&gt;0,ROUND('ПЛАН НАВЧАЛЬНОГО ПРОЦЕСУ ДЕННА'!AV75*$BX$4,0)*2,2),0)</f>
        <v>0</v>
      </c>
      <c r="AW75" s="312">
        <f>IF('ПЛАН НАВЧАЛЬНОГО ПРОЦЕСУ ДЕННА'!AW75&gt;0,IF(ROUND('ПЛАН НАВЧАЛЬНОГО ПРОЦЕСУ ДЕННА'!AW75*$BX$4,0)&gt;0,ROUND('ПЛАН НАВЧАЛЬНОГО ПРОЦЕСУ ДЕННА'!AW75*$BX$4,0)*2,2),0)</f>
        <v>0</v>
      </c>
      <c r="AX75" s="70">
        <f>'ПЛАН НАВЧАЛЬНОГО ПРОЦЕСУ ДЕННА'!AX75</f>
        <v>0</v>
      </c>
      <c r="AY75" s="312">
        <f>IF('ПЛАН НАВЧАЛЬНОГО ПРОЦЕСУ ДЕННА'!AY75&gt;0,IF(ROUND('ПЛАН НАВЧАЛЬНОГО ПРОЦЕСУ ДЕННА'!AY75*$BX$4,0)&gt;0,ROUND('ПЛАН НАВЧАЛЬНОГО ПРОЦЕСУ ДЕННА'!AY75*$BX$4,0)*2,2),0)</f>
        <v>0</v>
      </c>
      <c r="AZ75" s="312">
        <f>IF('ПЛАН НАВЧАЛЬНОГО ПРОЦЕСУ ДЕННА'!AZ75&gt;0,IF(ROUND('ПЛАН НАВЧАЛЬНОГО ПРОЦЕСУ ДЕННА'!AZ75*$BX$4,0)&gt;0,ROUND('ПЛАН НАВЧАЛЬНОГО ПРОЦЕСУ ДЕННА'!AZ75*$BX$4,0)*2,2),0)</f>
        <v>0</v>
      </c>
      <c r="BA75" s="312">
        <f>IF('ПЛАН НАВЧАЛЬНОГО ПРОЦЕСУ ДЕННА'!BA75&gt;0,IF(ROUND('ПЛАН НАВЧАЛЬНОГО ПРОЦЕСУ ДЕННА'!BA75*$BX$4,0)&gt;0,ROUND('ПЛАН НАВЧАЛЬНОГО ПРОЦЕСУ ДЕННА'!BA75*$BX$4,0)*2,2),0)</f>
        <v>0</v>
      </c>
      <c r="BB75" s="70">
        <f>'ПЛАН НАВЧАЛЬНОГО ПРОЦЕСУ ДЕННА'!BB75</f>
        <v>0</v>
      </c>
      <c r="BC75" s="312">
        <f>IF('ПЛАН НАВЧАЛЬНОГО ПРОЦЕСУ ДЕННА'!BC75&gt;0,IF(ROUND('ПЛАН НАВЧАЛЬНОГО ПРОЦЕСУ ДЕННА'!BC75*$BX$4,0)&gt;0,ROUND('ПЛАН НАВЧАЛЬНОГО ПРОЦЕСУ ДЕННА'!BC75*$BX$4,0)*2,2),0)</f>
        <v>0</v>
      </c>
      <c r="BD75" s="312">
        <f>IF('ПЛАН НАВЧАЛЬНОГО ПРОЦЕСУ ДЕННА'!BD75&gt;0,IF(ROUND('ПЛАН НАВЧАЛЬНОГО ПРОЦЕСУ ДЕННА'!BD75*$BX$4,0)&gt;0,ROUND('ПЛАН НАВЧАЛЬНОГО ПРОЦЕСУ ДЕННА'!BD75*$BX$4,0)*2,2),0)</f>
        <v>0</v>
      </c>
      <c r="BE75" s="312">
        <f>IF('ПЛАН НАВЧАЛЬНОГО ПРОЦЕСУ ДЕННА'!BE75&gt;0,IF(ROUND('ПЛАН НАВЧАЛЬНОГО ПРОЦЕСУ ДЕННА'!BE75*$BX$4,0)&gt;0,ROUND('ПЛАН НАВЧАЛЬНОГО ПРОЦЕСУ ДЕННА'!BE75*$BX$4,0)*2,2),0)</f>
        <v>0</v>
      </c>
      <c r="BF75" s="70">
        <f>'ПЛАН НАВЧАЛЬНОГО ПРОЦЕСУ ДЕННА'!BF75</f>
        <v>0</v>
      </c>
      <c r="BG75" s="312">
        <f>IF('ПЛАН НАВЧАЛЬНОГО ПРОЦЕСУ ДЕННА'!BG75&gt;0,IF(ROUND('ПЛАН НАВЧАЛЬНОГО ПРОЦЕСУ ДЕННА'!BG75*$BX$4,0)&gt;0,ROUND('ПЛАН НАВЧАЛЬНОГО ПРОЦЕСУ ДЕННА'!BG75*$BX$4,0)*2,2),0)</f>
        <v>0</v>
      </c>
      <c r="BH75" s="312">
        <f>IF('ПЛАН НАВЧАЛЬНОГО ПРОЦЕСУ ДЕННА'!BH75&gt;0,IF(ROUND('ПЛАН НАВЧАЛЬНОГО ПРОЦЕСУ ДЕННА'!BH75*$BX$4,0)&gt;0,ROUND('ПЛАН НАВЧАЛЬНОГО ПРОЦЕСУ ДЕННА'!BH75*$BX$4,0)*2,2),0)</f>
        <v>0</v>
      </c>
      <c r="BI75" s="312">
        <f>IF('ПЛАН НАВЧАЛЬНОГО ПРОЦЕСУ ДЕННА'!BI75&gt;0,IF(ROUND('ПЛАН НАВЧАЛЬНОГО ПРОЦЕСУ ДЕННА'!BI75*$BX$4,0)&gt;0,ROUND('ПЛАН НАВЧАЛЬНОГО ПРОЦЕСУ ДЕННА'!BI75*$BX$4,0)*2,2),0)</f>
        <v>0</v>
      </c>
      <c r="BJ75" s="70">
        <f>'ПЛАН НАВЧАЛЬНОГО ПРОЦЕСУ ДЕННА'!BJ75</f>
        <v>0</v>
      </c>
      <c r="BK75" s="63">
        <f t="shared" si="65"/>
        <v>0</v>
      </c>
      <c r="BL75" s="127" t="str">
        <f t="shared" si="66"/>
        <v/>
      </c>
      <c r="BM75" s="14">
        <f t="shared" si="67"/>
        <v>0</v>
      </c>
      <c r="BN75" s="14">
        <f t="shared" si="68"/>
        <v>0</v>
      </c>
      <c r="BO75" s="14">
        <f t="shared" si="69"/>
        <v>0</v>
      </c>
      <c r="BP75" s="14">
        <f t="shared" si="70"/>
        <v>0</v>
      </c>
      <c r="BQ75" s="14">
        <f t="shared" si="71"/>
        <v>0</v>
      </c>
      <c r="BR75" s="14">
        <f t="shared" si="72"/>
        <v>0</v>
      </c>
      <c r="BS75" s="14">
        <f t="shared" si="73"/>
        <v>0</v>
      </c>
      <c r="BT75" s="14">
        <f t="shared" si="74"/>
        <v>0</v>
      </c>
      <c r="BU75" s="92">
        <f t="shared" si="75"/>
        <v>0</v>
      </c>
      <c r="BX75"/>
      <c r="BY75"/>
      <c r="BZ75"/>
      <c r="CA75"/>
      <c r="CB75"/>
      <c r="CC75"/>
      <c r="CD75"/>
      <c r="CE75"/>
      <c r="CF75" s="217"/>
      <c r="CG75" s="230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D75" s="318">
        <f t="shared" si="76"/>
        <v>0</v>
      </c>
      <c r="DE75" s="325">
        <f t="shared" si="77"/>
        <v>0</v>
      </c>
      <c r="DF75" s="325">
        <f t="shared" si="78"/>
        <v>0</v>
      </c>
      <c r="DG75" s="325">
        <f t="shared" si="79"/>
        <v>0</v>
      </c>
      <c r="DH75" s="325">
        <f t="shared" si="80"/>
        <v>0</v>
      </c>
      <c r="DI75" s="325">
        <f t="shared" si="81"/>
        <v>0</v>
      </c>
      <c r="DJ75" s="325">
        <f t="shared" si="82"/>
        <v>0</v>
      </c>
      <c r="DK75" s="325">
        <f t="shared" si="83"/>
        <v>0</v>
      </c>
      <c r="DL75" s="325">
        <f t="shared" si="84"/>
        <v>0</v>
      </c>
      <c r="DM75" s="326">
        <f t="shared" si="85"/>
        <v>0</v>
      </c>
      <c r="DN75" s="325">
        <f t="shared" si="86"/>
        <v>0</v>
      </c>
      <c r="DO75" s="325">
        <f t="shared" si="87"/>
        <v>0</v>
      </c>
      <c r="DP75" s="325">
        <f t="shared" si="88"/>
        <v>0</v>
      </c>
      <c r="DQ75" s="325">
        <f t="shared" si="89"/>
        <v>0</v>
      </c>
      <c r="DR75" s="325">
        <f t="shared" si="90"/>
        <v>0</v>
      </c>
      <c r="DS75" s="325">
        <f t="shared" si="91"/>
        <v>0</v>
      </c>
      <c r="DT75" s="325">
        <f t="shared" si="92"/>
        <v>0</v>
      </c>
      <c r="DU75" s="325">
        <f t="shared" si="93"/>
        <v>0</v>
      </c>
      <c r="DV75" s="326">
        <f t="shared" si="94"/>
        <v>0</v>
      </c>
    </row>
    <row r="76" spans="1:135" s="19" customFormat="1" hidden="1" x14ac:dyDescent="0.25">
      <c r="A76" s="22" t="str">
        <f>'ПЛАН НАВЧАЛЬНОГО ПРОЦЕСУ ДЕННА'!A76</f>
        <v>1.2.05</v>
      </c>
      <c r="B76" s="415">
        <f>'ПЛАН НАВЧАЛЬНОГО ПРОЦЕСУ ДЕННА'!B76</f>
        <v>0</v>
      </c>
      <c r="C76" s="416">
        <f>'ПЛАН НАВЧАЛЬНОГО ПРОЦЕСУ ДЕННА'!C76</f>
        <v>0</v>
      </c>
      <c r="D76" s="274">
        <f>'ПЛАН НАВЧАЛЬНОГО ПРОЦЕСУ ДЕННА'!D76</f>
        <v>0</v>
      </c>
      <c r="E76" s="274">
        <f>'ПЛАН НАВЧАЛЬНОГО ПРОЦЕСУ ДЕННА'!E76</f>
        <v>0</v>
      </c>
      <c r="F76" s="274">
        <f>'ПЛАН НАВЧАЛЬНОГО ПРОЦЕСУ ДЕННА'!F76</f>
        <v>0</v>
      </c>
      <c r="G76" s="274">
        <f>'ПЛАН НАВЧАЛЬНОГО ПРОЦЕСУ ДЕННА'!G76</f>
        <v>0</v>
      </c>
      <c r="H76" s="274">
        <f>'ПЛАН НАВЧАЛЬНОГО ПРОЦЕСУ ДЕННА'!H76</f>
        <v>0</v>
      </c>
      <c r="I76" s="274">
        <f>'ПЛАН НАВЧАЛЬНОГО ПРОЦЕСУ ДЕННА'!I76</f>
        <v>0</v>
      </c>
      <c r="J76" s="274">
        <f>'ПЛАН НАВЧАЛЬНОГО ПРОЦЕСУ ДЕННА'!J76</f>
        <v>0</v>
      </c>
      <c r="K76" s="274">
        <f>'ПЛАН НАВЧАЛЬНОГО ПРОЦЕСУ ДЕННА'!K76</f>
        <v>0</v>
      </c>
      <c r="L76" s="274">
        <f>'ПЛАН НАВЧАЛЬНОГО ПРОЦЕСУ ДЕННА'!L76</f>
        <v>0</v>
      </c>
      <c r="M76" s="274">
        <f>'ПЛАН НАВЧАЛЬНОГО ПРОЦЕСУ ДЕННА'!M76</f>
        <v>0</v>
      </c>
      <c r="N76" s="274">
        <f>'ПЛАН НАВЧАЛЬНОГО ПРОЦЕСУ ДЕННА'!N76</f>
        <v>0</v>
      </c>
      <c r="O76" s="274">
        <f>'ПЛАН НАВЧАЛЬНОГО ПРОЦЕСУ ДЕННА'!O76</f>
        <v>0</v>
      </c>
      <c r="P76" s="311">
        <f>'ПЛАН НАВЧАЛЬНОГО ПРОЦЕСУ ДЕННА'!P76</f>
        <v>0</v>
      </c>
      <c r="Q76" s="311">
        <f>'ПЛАН НАВЧАЛЬНОГО ПРОЦЕСУ ДЕННА'!Q76</f>
        <v>0</v>
      </c>
      <c r="R76" s="274">
        <f>'ПЛАН НАВЧАЛЬНОГО ПРОЦЕСУ ДЕННА'!R76</f>
        <v>0</v>
      </c>
      <c r="S76" s="274">
        <f>'ПЛАН НАВЧАЛЬНОГО ПРОЦЕСУ ДЕННА'!S76</f>
        <v>0</v>
      </c>
      <c r="T76" s="274">
        <f>'ПЛАН НАВЧАЛЬНОГО ПРОЦЕСУ ДЕННА'!T76</f>
        <v>0</v>
      </c>
      <c r="U76" s="274">
        <f>'ПЛАН НАВЧАЛЬНОГО ПРОЦЕСУ ДЕННА'!U76</f>
        <v>0</v>
      </c>
      <c r="V76" s="274">
        <f>'ПЛАН НАВЧАЛЬНОГО ПРОЦЕСУ ДЕННА'!V76</f>
        <v>0</v>
      </c>
      <c r="W76" s="274">
        <f>'ПЛАН НАВЧАЛЬНОГО ПРОЦЕСУ ДЕННА'!W76</f>
        <v>0</v>
      </c>
      <c r="X76" s="274">
        <f>'ПЛАН НАВЧАЛЬНОГО ПРОЦЕСУ ДЕННА'!X76</f>
        <v>0</v>
      </c>
      <c r="Y76" s="147">
        <f t="shared" si="61"/>
        <v>0</v>
      </c>
      <c r="Z76" s="147">
        <f t="shared" si="62"/>
        <v>0</v>
      </c>
      <c r="AA76" s="9">
        <f t="shared" si="63"/>
        <v>0</v>
      </c>
      <c r="AB76" s="9">
        <f t="shared" si="63"/>
        <v>0</v>
      </c>
      <c r="AC76" s="9">
        <f t="shared" si="63"/>
        <v>0</v>
      </c>
      <c r="AD76" s="9">
        <f t="shared" si="64"/>
        <v>0</v>
      </c>
      <c r="AE76" s="312">
        <f>IF('ПЛАН НАВЧАЛЬНОГО ПРОЦЕСУ ДЕННА'!AE76&gt;0,IF(ROUND('ПЛАН НАВЧАЛЬНОГО ПРОЦЕСУ ДЕННА'!AE76*$BX$4,0)&gt;0,ROUND('ПЛАН НАВЧАЛЬНОГО ПРОЦЕСУ ДЕННА'!AE76*$BX$4,0)*2,2),0)</f>
        <v>0</v>
      </c>
      <c r="AF76" s="312">
        <f>IF('ПЛАН НАВЧАЛЬНОГО ПРОЦЕСУ ДЕННА'!AF76&gt;0,IF(ROUND('ПЛАН НАВЧАЛЬНОГО ПРОЦЕСУ ДЕННА'!AF76*$BX$4,0)&gt;0,ROUND('ПЛАН НАВЧАЛЬНОГО ПРОЦЕСУ ДЕННА'!AF76*$BX$4,0)*2,2),0)</f>
        <v>0</v>
      </c>
      <c r="AG76" s="312">
        <f>IF('ПЛАН НАВЧАЛЬНОГО ПРОЦЕСУ ДЕННА'!AG76&gt;0,IF(ROUND('ПЛАН НАВЧАЛЬНОГО ПРОЦЕСУ ДЕННА'!AG76*$BX$4,0)&gt;0,ROUND('ПЛАН НАВЧАЛЬНОГО ПРОЦЕСУ ДЕННА'!AG76*$BX$4,0)*2,2),0)</f>
        <v>0</v>
      </c>
      <c r="AH76" s="70">
        <f>'ПЛАН НАВЧАЛЬНОГО ПРОЦЕСУ ДЕННА'!AH76</f>
        <v>0</v>
      </c>
      <c r="AI76" s="312">
        <f>IF('ПЛАН НАВЧАЛЬНОГО ПРОЦЕСУ ДЕННА'!AI76&gt;0,IF(ROUND('ПЛАН НАВЧАЛЬНОГО ПРОЦЕСУ ДЕННА'!AI76*$BX$4,0)&gt;0,ROUND('ПЛАН НАВЧАЛЬНОГО ПРОЦЕСУ ДЕННА'!AI76*$BX$4,0)*2,2),0)</f>
        <v>0</v>
      </c>
      <c r="AJ76" s="312">
        <f>IF('ПЛАН НАВЧАЛЬНОГО ПРОЦЕСУ ДЕННА'!AJ76&gt;0,IF(ROUND('ПЛАН НАВЧАЛЬНОГО ПРОЦЕСУ ДЕННА'!AJ76*$BX$4,0)&gt;0,ROUND('ПЛАН НАВЧАЛЬНОГО ПРОЦЕСУ ДЕННА'!AJ76*$BX$4,0)*2,2),0)</f>
        <v>0</v>
      </c>
      <c r="AK76" s="312">
        <f>IF('ПЛАН НАВЧАЛЬНОГО ПРОЦЕСУ ДЕННА'!AK76&gt;0,IF(ROUND('ПЛАН НАВЧАЛЬНОГО ПРОЦЕСУ ДЕННА'!AK76*$BX$4,0)&gt;0,ROUND('ПЛАН НАВЧАЛЬНОГО ПРОЦЕСУ ДЕННА'!AK76*$BX$4,0)*2,2),0)</f>
        <v>0</v>
      </c>
      <c r="AL76" s="70">
        <f>'ПЛАН НАВЧАЛЬНОГО ПРОЦЕСУ ДЕННА'!AL76</f>
        <v>0</v>
      </c>
      <c r="AM76" s="312">
        <f>IF('ПЛАН НАВЧАЛЬНОГО ПРОЦЕСУ ДЕННА'!AM76&gt;0,IF(ROUND('ПЛАН НАВЧАЛЬНОГО ПРОЦЕСУ ДЕННА'!AM76*$BX$4,0)&gt;0,ROUND('ПЛАН НАВЧАЛЬНОГО ПРОЦЕСУ ДЕННА'!AM76*$BX$4,0)*2,2),0)</f>
        <v>0</v>
      </c>
      <c r="AN76" s="312">
        <f>IF('ПЛАН НАВЧАЛЬНОГО ПРОЦЕСУ ДЕННА'!AN76&gt;0,IF(ROUND('ПЛАН НАВЧАЛЬНОГО ПРОЦЕСУ ДЕННА'!AN76*$BX$4,0)&gt;0,ROUND('ПЛАН НАВЧАЛЬНОГО ПРОЦЕСУ ДЕННА'!AN76*$BX$4,0)*2,2),0)</f>
        <v>0</v>
      </c>
      <c r="AO76" s="312">
        <f>IF('ПЛАН НАВЧАЛЬНОГО ПРОЦЕСУ ДЕННА'!AO76&gt;0,IF(ROUND('ПЛАН НАВЧАЛЬНОГО ПРОЦЕСУ ДЕННА'!AO76*$BX$4,0)&gt;0,ROUND('ПЛАН НАВЧАЛЬНОГО ПРОЦЕСУ ДЕННА'!AO76*$BX$4,0)*2,2),0)</f>
        <v>0</v>
      </c>
      <c r="AP76" s="70">
        <f>'ПЛАН НАВЧАЛЬНОГО ПРОЦЕСУ ДЕННА'!AP76</f>
        <v>0</v>
      </c>
      <c r="AQ76" s="312">
        <f>IF('ПЛАН НАВЧАЛЬНОГО ПРОЦЕСУ ДЕННА'!AQ76&gt;0,IF(ROUND('ПЛАН НАВЧАЛЬНОГО ПРОЦЕСУ ДЕННА'!AQ76*$BX$4,0)&gt;0,ROUND('ПЛАН НАВЧАЛЬНОГО ПРОЦЕСУ ДЕННА'!AQ76*$BX$4,0)*2,2),0)</f>
        <v>0</v>
      </c>
      <c r="AR76" s="312">
        <f>IF('ПЛАН НАВЧАЛЬНОГО ПРОЦЕСУ ДЕННА'!AR76&gt;0,IF(ROUND('ПЛАН НАВЧАЛЬНОГО ПРОЦЕСУ ДЕННА'!AR76*$BX$4,0)&gt;0,ROUND('ПЛАН НАВЧАЛЬНОГО ПРОЦЕСУ ДЕННА'!AR76*$BX$4,0)*2,2),0)</f>
        <v>0</v>
      </c>
      <c r="AS76" s="312">
        <f>IF('ПЛАН НАВЧАЛЬНОГО ПРОЦЕСУ ДЕННА'!AS76&gt;0,IF(ROUND('ПЛАН НАВЧАЛЬНОГО ПРОЦЕСУ ДЕННА'!AS76*$BX$4,0)&gt;0,ROUND('ПЛАН НАВЧАЛЬНОГО ПРОЦЕСУ ДЕННА'!AS76*$BX$4,0)*2,2),0)</f>
        <v>0</v>
      </c>
      <c r="AT76" s="70">
        <f>'ПЛАН НАВЧАЛЬНОГО ПРОЦЕСУ ДЕННА'!AT76</f>
        <v>0</v>
      </c>
      <c r="AU76" s="312">
        <f>IF('ПЛАН НАВЧАЛЬНОГО ПРОЦЕСУ ДЕННА'!AU76&gt;0,IF(ROUND('ПЛАН НАВЧАЛЬНОГО ПРОЦЕСУ ДЕННА'!AU76*$BX$4,0)&gt;0,ROUND('ПЛАН НАВЧАЛЬНОГО ПРОЦЕСУ ДЕННА'!AU76*$BX$4,0)*2,2),0)</f>
        <v>0</v>
      </c>
      <c r="AV76" s="312">
        <f>IF('ПЛАН НАВЧАЛЬНОГО ПРОЦЕСУ ДЕННА'!AV76&gt;0,IF(ROUND('ПЛАН НАВЧАЛЬНОГО ПРОЦЕСУ ДЕННА'!AV76*$BX$4,0)&gt;0,ROUND('ПЛАН НАВЧАЛЬНОГО ПРОЦЕСУ ДЕННА'!AV76*$BX$4,0)*2,2),0)</f>
        <v>0</v>
      </c>
      <c r="AW76" s="312">
        <f>IF('ПЛАН НАВЧАЛЬНОГО ПРОЦЕСУ ДЕННА'!AW76&gt;0,IF(ROUND('ПЛАН НАВЧАЛЬНОГО ПРОЦЕСУ ДЕННА'!AW76*$BX$4,0)&gt;0,ROUND('ПЛАН НАВЧАЛЬНОГО ПРОЦЕСУ ДЕННА'!AW76*$BX$4,0)*2,2),0)</f>
        <v>0</v>
      </c>
      <c r="AX76" s="70">
        <f>'ПЛАН НАВЧАЛЬНОГО ПРОЦЕСУ ДЕННА'!AX76</f>
        <v>0</v>
      </c>
      <c r="AY76" s="312">
        <f>IF('ПЛАН НАВЧАЛЬНОГО ПРОЦЕСУ ДЕННА'!AY76&gt;0,IF(ROUND('ПЛАН НАВЧАЛЬНОГО ПРОЦЕСУ ДЕННА'!AY76*$BX$4,0)&gt;0,ROUND('ПЛАН НАВЧАЛЬНОГО ПРОЦЕСУ ДЕННА'!AY76*$BX$4,0)*2,2),0)</f>
        <v>0</v>
      </c>
      <c r="AZ76" s="312">
        <f>IF('ПЛАН НАВЧАЛЬНОГО ПРОЦЕСУ ДЕННА'!AZ76&gt;0,IF(ROUND('ПЛАН НАВЧАЛЬНОГО ПРОЦЕСУ ДЕННА'!AZ76*$BX$4,0)&gt;0,ROUND('ПЛАН НАВЧАЛЬНОГО ПРОЦЕСУ ДЕННА'!AZ76*$BX$4,0)*2,2),0)</f>
        <v>0</v>
      </c>
      <c r="BA76" s="312">
        <f>IF('ПЛАН НАВЧАЛЬНОГО ПРОЦЕСУ ДЕННА'!BA76&gt;0,IF(ROUND('ПЛАН НАВЧАЛЬНОГО ПРОЦЕСУ ДЕННА'!BA76*$BX$4,0)&gt;0,ROUND('ПЛАН НАВЧАЛЬНОГО ПРОЦЕСУ ДЕННА'!BA76*$BX$4,0)*2,2),0)</f>
        <v>0</v>
      </c>
      <c r="BB76" s="70">
        <f>'ПЛАН НАВЧАЛЬНОГО ПРОЦЕСУ ДЕННА'!BB76</f>
        <v>0</v>
      </c>
      <c r="BC76" s="312">
        <f>IF('ПЛАН НАВЧАЛЬНОГО ПРОЦЕСУ ДЕННА'!BC76&gt;0,IF(ROUND('ПЛАН НАВЧАЛЬНОГО ПРОЦЕСУ ДЕННА'!BC76*$BX$4,0)&gt;0,ROUND('ПЛАН НАВЧАЛЬНОГО ПРОЦЕСУ ДЕННА'!BC76*$BX$4,0)*2,2),0)</f>
        <v>0</v>
      </c>
      <c r="BD76" s="312">
        <f>IF('ПЛАН НАВЧАЛЬНОГО ПРОЦЕСУ ДЕННА'!BD76&gt;0,IF(ROUND('ПЛАН НАВЧАЛЬНОГО ПРОЦЕСУ ДЕННА'!BD76*$BX$4,0)&gt;0,ROUND('ПЛАН НАВЧАЛЬНОГО ПРОЦЕСУ ДЕННА'!BD76*$BX$4,0)*2,2),0)</f>
        <v>0</v>
      </c>
      <c r="BE76" s="312">
        <f>IF('ПЛАН НАВЧАЛЬНОГО ПРОЦЕСУ ДЕННА'!BE76&gt;0,IF(ROUND('ПЛАН НАВЧАЛЬНОГО ПРОЦЕСУ ДЕННА'!BE76*$BX$4,0)&gt;0,ROUND('ПЛАН НАВЧАЛЬНОГО ПРОЦЕСУ ДЕННА'!BE76*$BX$4,0)*2,2),0)</f>
        <v>0</v>
      </c>
      <c r="BF76" s="70">
        <f>'ПЛАН НАВЧАЛЬНОГО ПРОЦЕСУ ДЕННА'!BF76</f>
        <v>0</v>
      </c>
      <c r="BG76" s="312">
        <f>IF('ПЛАН НАВЧАЛЬНОГО ПРОЦЕСУ ДЕННА'!BG76&gt;0,IF(ROUND('ПЛАН НАВЧАЛЬНОГО ПРОЦЕСУ ДЕННА'!BG76*$BX$4,0)&gt;0,ROUND('ПЛАН НАВЧАЛЬНОГО ПРОЦЕСУ ДЕННА'!BG76*$BX$4,0)*2,2),0)</f>
        <v>0</v>
      </c>
      <c r="BH76" s="312">
        <f>IF('ПЛАН НАВЧАЛЬНОГО ПРОЦЕСУ ДЕННА'!BH76&gt;0,IF(ROUND('ПЛАН НАВЧАЛЬНОГО ПРОЦЕСУ ДЕННА'!BH76*$BX$4,0)&gt;0,ROUND('ПЛАН НАВЧАЛЬНОГО ПРОЦЕСУ ДЕННА'!BH76*$BX$4,0)*2,2),0)</f>
        <v>0</v>
      </c>
      <c r="BI76" s="312">
        <f>IF('ПЛАН НАВЧАЛЬНОГО ПРОЦЕСУ ДЕННА'!BI76&gt;0,IF(ROUND('ПЛАН НАВЧАЛЬНОГО ПРОЦЕСУ ДЕННА'!BI76*$BX$4,0)&gt;0,ROUND('ПЛАН НАВЧАЛЬНОГО ПРОЦЕСУ ДЕННА'!BI76*$BX$4,0)*2,2),0)</f>
        <v>0</v>
      </c>
      <c r="BJ76" s="70">
        <f>'ПЛАН НАВЧАЛЬНОГО ПРОЦЕСУ ДЕННА'!BJ76</f>
        <v>0</v>
      </c>
      <c r="BK76" s="63">
        <f t="shared" si="65"/>
        <v>0</v>
      </c>
      <c r="BL76" s="127" t="str">
        <f t="shared" si="66"/>
        <v/>
      </c>
      <c r="BM76" s="14">
        <f t="shared" si="67"/>
        <v>0</v>
      </c>
      <c r="BN76" s="14">
        <f t="shared" si="68"/>
        <v>0</v>
      </c>
      <c r="BO76" s="14">
        <f t="shared" si="69"/>
        <v>0</v>
      </c>
      <c r="BP76" s="14">
        <f t="shared" si="70"/>
        <v>0</v>
      </c>
      <c r="BQ76" s="14">
        <f t="shared" si="71"/>
        <v>0</v>
      </c>
      <c r="BR76" s="14">
        <f t="shared" si="72"/>
        <v>0</v>
      </c>
      <c r="BS76" s="14">
        <f t="shared" si="73"/>
        <v>0</v>
      </c>
      <c r="BT76" s="14">
        <f t="shared" si="74"/>
        <v>0</v>
      </c>
      <c r="BU76" s="92">
        <f t="shared" si="75"/>
        <v>0</v>
      </c>
      <c r="BX76"/>
      <c r="BY76"/>
      <c r="BZ76"/>
      <c r="CA76"/>
      <c r="CB76"/>
      <c r="CC76"/>
      <c r="CD76"/>
      <c r="CE76"/>
      <c r="CF76" s="217"/>
      <c r="CG76" s="230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D76" s="318">
        <f t="shared" si="76"/>
        <v>0</v>
      </c>
      <c r="DE76" s="325">
        <f t="shared" si="77"/>
        <v>0</v>
      </c>
      <c r="DF76" s="325">
        <f t="shared" si="78"/>
        <v>0</v>
      </c>
      <c r="DG76" s="325">
        <f t="shared" si="79"/>
        <v>0</v>
      </c>
      <c r="DH76" s="325">
        <f t="shared" si="80"/>
        <v>0</v>
      </c>
      <c r="DI76" s="325">
        <f t="shared" si="81"/>
        <v>0</v>
      </c>
      <c r="DJ76" s="325">
        <f t="shared" si="82"/>
        <v>0</v>
      </c>
      <c r="DK76" s="325">
        <f t="shared" si="83"/>
        <v>0</v>
      </c>
      <c r="DL76" s="325">
        <f t="shared" si="84"/>
        <v>0</v>
      </c>
      <c r="DM76" s="326">
        <f t="shared" si="85"/>
        <v>0</v>
      </c>
      <c r="DN76" s="325">
        <f t="shared" si="86"/>
        <v>0</v>
      </c>
      <c r="DO76" s="325">
        <f t="shared" si="87"/>
        <v>0</v>
      </c>
      <c r="DP76" s="325">
        <f t="shared" si="88"/>
        <v>0</v>
      </c>
      <c r="DQ76" s="325">
        <f t="shared" si="89"/>
        <v>0</v>
      </c>
      <c r="DR76" s="325">
        <f t="shared" si="90"/>
        <v>0</v>
      </c>
      <c r="DS76" s="325">
        <f t="shared" si="91"/>
        <v>0</v>
      </c>
      <c r="DT76" s="325">
        <f t="shared" si="92"/>
        <v>0</v>
      </c>
      <c r="DU76" s="325">
        <f t="shared" si="93"/>
        <v>0</v>
      </c>
      <c r="DV76" s="326">
        <f t="shared" si="94"/>
        <v>0</v>
      </c>
    </row>
    <row r="77" spans="1:135" s="19" customFormat="1" hidden="1" x14ac:dyDescent="0.25">
      <c r="A77" s="22" t="str">
        <f>'ПЛАН НАВЧАЛЬНОГО ПРОЦЕСУ ДЕННА'!A77</f>
        <v>1.2.06</v>
      </c>
      <c r="B77" s="415">
        <f>'ПЛАН НАВЧАЛЬНОГО ПРОЦЕСУ ДЕННА'!B77</f>
        <v>0</v>
      </c>
      <c r="C77" s="416">
        <f>'ПЛАН НАВЧАЛЬНОГО ПРОЦЕСУ ДЕННА'!C77</f>
        <v>0</v>
      </c>
      <c r="D77" s="274">
        <f>'ПЛАН НАВЧАЛЬНОГО ПРОЦЕСУ ДЕННА'!D77</f>
        <v>0</v>
      </c>
      <c r="E77" s="274">
        <f>'ПЛАН НАВЧАЛЬНОГО ПРОЦЕСУ ДЕННА'!E77</f>
        <v>0</v>
      </c>
      <c r="F77" s="274">
        <f>'ПЛАН НАВЧАЛЬНОГО ПРОЦЕСУ ДЕННА'!F77</f>
        <v>0</v>
      </c>
      <c r="G77" s="274">
        <f>'ПЛАН НАВЧАЛЬНОГО ПРОЦЕСУ ДЕННА'!G77</f>
        <v>0</v>
      </c>
      <c r="H77" s="274">
        <f>'ПЛАН НАВЧАЛЬНОГО ПРОЦЕСУ ДЕННА'!H77</f>
        <v>0</v>
      </c>
      <c r="I77" s="274">
        <f>'ПЛАН НАВЧАЛЬНОГО ПРОЦЕСУ ДЕННА'!I77</f>
        <v>0</v>
      </c>
      <c r="J77" s="274">
        <f>'ПЛАН НАВЧАЛЬНОГО ПРОЦЕСУ ДЕННА'!J77</f>
        <v>0</v>
      </c>
      <c r="K77" s="274">
        <f>'ПЛАН НАВЧАЛЬНОГО ПРОЦЕСУ ДЕННА'!K77</f>
        <v>0</v>
      </c>
      <c r="L77" s="274">
        <f>'ПЛАН НАВЧАЛЬНОГО ПРОЦЕСУ ДЕННА'!L77</f>
        <v>0</v>
      </c>
      <c r="M77" s="274">
        <f>'ПЛАН НАВЧАЛЬНОГО ПРОЦЕСУ ДЕННА'!M77</f>
        <v>0</v>
      </c>
      <c r="N77" s="274">
        <f>'ПЛАН НАВЧАЛЬНОГО ПРОЦЕСУ ДЕННА'!N77</f>
        <v>0</v>
      </c>
      <c r="O77" s="274">
        <f>'ПЛАН НАВЧАЛЬНОГО ПРОЦЕСУ ДЕННА'!O77</f>
        <v>0</v>
      </c>
      <c r="P77" s="311">
        <f>'ПЛАН НАВЧАЛЬНОГО ПРОЦЕСУ ДЕННА'!P77</f>
        <v>0</v>
      </c>
      <c r="Q77" s="311">
        <f>'ПЛАН НАВЧАЛЬНОГО ПРОЦЕСУ ДЕННА'!Q77</f>
        <v>0</v>
      </c>
      <c r="R77" s="274">
        <f>'ПЛАН НАВЧАЛЬНОГО ПРОЦЕСУ ДЕННА'!R77</f>
        <v>0</v>
      </c>
      <c r="S77" s="274">
        <f>'ПЛАН НАВЧАЛЬНОГО ПРОЦЕСУ ДЕННА'!S77</f>
        <v>0</v>
      </c>
      <c r="T77" s="274">
        <f>'ПЛАН НАВЧАЛЬНОГО ПРОЦЕСУ ДЕННА'!T77</f>
        <v>0</v>
      </c>
      <c r="U77" s="274">
        <f>'ПЛАН НАВЧАЛЬНОГО ПРОЦЕСУ ДЕННА'!U77</f>
        <v>0</v>
      </c>
      <c r="V77" s="274">
        <f>'ПЛАН НАВЧАЛЬНОГО ПРОЦЕСУ ДЕННА'!V77</f>
        <v>0</v>
      </c>
      <c r="W77" s="274">
        <f>'ПЛАН НАВЧАЛЬНОГО ПРОЦЕСУ ДЕННА'!W77</f>
        <v>0</v>
      </c>
      <c r="X77" s="274">
        <f>'ПЛАН НАВЧАЛЬНОГО ПРОЦЕСУ ДЕННА'!X77</f>
        <v>0</v>
      </c>
      <c r="Y77" s="147">
        <f t="shared" si="61"/>
        <v>0</v>
      </c>
      <c r="Z77" s="147">
        <f t="shared" si="62"/>
        <v>0</v>
      </c>
      <c r="AA77" s="9">
        <f t="shared" si="63"/>
        <v>0</v>
      </c>
      <c r="AB77" s="9">
        <f t="shared" si="63"/>
        <v>0</v>
      </c>
      <c r="AC77" s="9">
        <f t="shared" si="63"/>
        <v>0</v>
      </c>
      <c r="AD77" s="9">
        <f t="shared" si="64"/>
        <v>0</v>
      </c>
      <c r="AE77" s="312">
        <f>IF('ПЛАН НАВЧАЛЬНОГО ПРОЦЕСУ ДЕННА'!AE77&gt;0,IF(ROUND('ПЛАН НАВЧАЛЬНОГО ПРОЦЕСУ ДЕННА'!AE77*$BX$4,0)&gt;0,ROUND('ПЛАН НАВЧАЛЬНОГО ПРОЦЕСУ ДЕННА'!AE77*$BX$4,0)*2,2),0)</f>
        <v>0</v>
      </c>
      <c r="AF77" s="312">
        <f>IF('ПЛАН НАВЧАЛЬНОГО ПРОЦЕСУ ДЕННА'!AF77&gt;0,IF(ROUND('ПЛАН НАВЧАЛЬНОГО ПРОЦЕСУ ДЕННА'!AF77*$BX$4,0)&gt;0,ROUND('ПЛАН НАВЧАЛЬНОГО ПРОЦЕСУ ДЕННА'!AF77*$BX$4,0)*2,2),0)</f>
        <v>0</v>
      </c>
      <c r="AG77" s="312">
        <f>IF('ПЛАН НАВЧАЛЬНОГО ПРОЦЕСУ ДЕННА'!AG77&gt;0,IF(ROUND('ПЛАН НАВЧАЛЬНОГО ПРОЦЕСУ ДЕННА'!AG77*$BX$4,0)&gt;0,ROUND('ПЛАН НАВЧАЛЬНОГО ПРОЦЕСУ ДЕННА'!AG77*$BX$4,0)*2,2),0)</f>
        <v>0</v>
      </c>
      <c r="AH77" s="70">
        <f>'ПЛАН НАВЧАЛЬНОГО ПРОЦЕСУ ДЕННА'!AH77</f>
        <v>0</v>
      </c>
      <c r="AI77" s="312">
        <f>IF('ПЛАН НАВЧАЛЬНОГО ПРОЦЕСУ ДЕННА'!AI77&gt;0,IF(ROUND('ПЛАН НАВЧАЛЬНОГО ПРОЦЕСУ ДЕННА'!AI77*$BX$4,0)&gt;0,ROUND('ПЛАН НАВЧАЛЬНОГО ПРОЦЕСУ ДЕННА'!AI77*$BX$4,0)*2,2),0)</f>
        <v>0</v>
      </c>
      <c r="AJ77" s="312">
        <f>IF('ПЛАН НАВЧАЛЬНОГО ПРОЦЕСУ ДЕННА'!AJ77&gt;0,IF(ROUND('ПЛАН НАВЧАЛЬНОГО ПРОЦЕСУ ДЕННА'!AJ77*$BX$4,0)&gt;0,ROUND('ПЛАН НАВЧАЛЬНОГО ПРОЦЕСУ ДЕННА'!AJ77*$BX$4,0)*2,2),0)</f>
        <v>0</v>
      </c>
      <c r="AK77" s="312">
        <f>IF('ПЛАН НАВЧАЛЬНОГО ПРОЦЕСУ ДЕННА'!AK77&gt;0,IF(ROUND('ПЛАН НАВЧАЛЬНОГО ПРОЦЕСУ ДЕННА'!AK77*$BX$4,0)&gt;0,ROUND('ПЛАН НАВЧАЛЬНОГО ПРОЦЕСУ ДЕННА'!AK77*$BX$4,0)*2,2),0)</f>
        <v>0</v>
      </c>
      <c r="AL77" s="70">
        <f>'ПЛАН НАВЧАЛЬНОГО ПРОЦЕСУ ДЕННА'!AL77</f>
        <v>0</v>
      </c>
      <c r="AM77" s="312">
        <f>IF('ПЛАН НАВЧАЛЬНОГО ПРОЦЕСУ ДЕННА'!AM77&gt;0,IF(ROUND('ПЛАН НАВЧАЛЬНОГО ПРОЦЕСУ ДЕННА'!AM77*$BX$4,0)&gt;0,ROUND('ПЛАН НАВЧАЛЬНОГО ПРОЦЕСУ ДЕННА'!AM77*$BX$4,0)*2,2),0)</f>
        <v>0</v>
      </c>
      <c r="AN77" s="312">
        <f>IF('ПЛАН НАВЧАЛЬНОГО ПРОЦЕСУ ДЕННА'!AN77&gt;0,IF(ROUND('ПЛАН НАВЧАЛЬНОГО ПРОЦЕСУ ДЕННА'!AN77*$BX$4,0)&gt;0,ROUND('ПЛАН НАВЧАЛЬНОГО ПРОЦЕСУ ДЕННА'!AN77*$BX$4,0)*2,2),0)</f>
        <v>0</v>
      </c>
      <c r="AO77" s="312">
        <f>IF('ПЛАН НАВЧАЛЬНОГО ПРОЦЕСУ ДЕННА'!AO77&gt;0,IF(ROUND('ПЛАН НАВЧАЛЬНОГО ПРОЦЕСУ ДЕННА'!AO77*$BX$4,0)&gt;0,ROUND('ПЛАН НАВЧАЛЬНОГО ПРОЦЕСУ ДЕННА'!AO77*$BX$4,0)*2,2),0)</f>
        <v>0</v>
      </c>
      <c r="AP77" s="70">
        <f>'ПЛАН НАВЧАЛЬНОГО ПРОЦЕСУ ДЕННА'!AP77</f>
        <v>0</v>
      </c>
      <c r="AQ77" s="312">
        <f>IF('ПЛАН НАВЧАЛЬНОГО ПРОЦЕСУ ДЕННА'!AQ77&gt;0,IF(ROUND('ПЛАН НАВЧАЛЬНОГО ПРОЦЕСУ ДЕННА'!AQ77*$BX$4,0)&gt;0,ROUND('ПЛАН НАВЧАЛЬНОГО ПРОЦЕСУ ДЕННА'!AQ77*$BX$4,0)*2,2),0)</f>
        <v>0</v>
      </c>
      <c r="AR77" s="312">
        <f>IF('ПЛАН НАВЧАЛЬНОГО ПРОЦЕСУ ДЕННА'!AR77&gt;0,IF(ROUND('ПЛАН НАВЧАЛЬНОГО ПРОЦЕСУ ДЕННА'!AR77*$BX$4,0)&gt;0,ROUND('ПЛАН НАВЧАЛЬНОГО ПРОЦЕСУ ДЕННА'!AR77*$BX$4,0)*2,2),0)</f>
        <v>0</v>
      </c>
      <c r="AS77" s="312">
        <f>IF('ПЛАН НАВЧАЛЬНОГО ПРОЦЕСУ ДЕННА'!AS77&gt;0,IF(ROUND('ПЛАН НАВЧАЛЬНОГО ПРОЦЕСУ ДЕННА'!AS77*$BX$4,0)&gt;0,ROUND('ПЛАН НАВЧАЛЬНОГО ПРОЦЕСУ ДЕННА'!AS77*$BX$4,0)*2,2),0)</f>
        <v>0</v>
      </c>
      <c r="AT77" s="70">
        <f>'ПЛАН НАВЧАЛЬНОГО ПРОЦЕСУ ДЕННА'!AT77</f>
        <v>0</v>
      </c>
      <c r="AU77" s="312">
        <f>IF('ПЛАН НАВЧАЛЬНОГО ПРОЦЕСУ ДЕННА'!AU77&gt;0,IF(ROUND('ПЛАН НАВЧАЛЬНОГО ПРОЦЕСУ ДЕННА'!AU77*$BX$4,0)&gt;0,ROUND('ПЛАН НАВЧАЛЬНОГО ПРОЦЕСУ ДЕННА'!AU77*$BX$4,0)*2,2),0)</f>
        <v>0</v>
      </c>
      <c r="AV77" s="312">
        <f>IF('ПЛАН НАВЧАЛЬНОГО ПРОЦЕСУ ДЕННА'!AV77&gt;0,IF(ROUND('ПЛАН НАВЧАЛЬНОГО ПРОЦЕСУ ДЕННА'!AV77*$BX$4,0)&gt;0,ROUND('ПЛАН НАВЧАЛЬНОГО ПРОЦЕСУ ДЕННА'!AV77*$BX$4,0)*2,2),0)</f>
        <v>0</v>
      </c>
      <c r="AW77" s="312">
        <f>IF('ПЛАН НАВЧАЛЬНОГО ПРОЦЕСУ ДЕННА'!AW77&gt;0,IF(ROUND('ПЛАН НАВЧАЛЬНОГО ПРОЦЕСУ ДЕННА'!AW77*$BX$4,0)&gt;0,ROUND('ПЛАН НАВЧАЛЬНОГО ПРОЦЕСУ ДЕННА'!AW77*$BX$4,0)*2,2),0)</f>
        <v>0</v>
      </c>
      <c r="AX77" s="70">
        <f>'ПЛАН НАВЧАЛЬНОГО ПРОЦЕСУ ДЕННА'!AX77</f>
        <v>0</v>
      </c>
      <c r="AY77" s="312">
        <f>IF('ПЛАН НАВЧАЛЬНОГО ПРОЦЕСУ ДЕННА'!AY77&gt;0,IF(ROUND('ПЛАН НАВЧАЛЬНОГО ПРОЦЕСУ ДЕННА'!AY77*$BX$4,0)&gt;0,ROUND('ПЛАН НАВЧАЛЬНОГО ПРОЦЕСУ ДЕННА'!AY77*$BX$4,0)*2,2),0)</f>
        <v>0</v>
      </c>
      <c r="AZ77" s="312">
        <f>IF('ПЛАН НАВЧАЛЬНОГО ПРОЦЕСУ ДЕННА'!AZ77&gt;0,IF(ROUND('ПЛАН НАВЧАЛЬНОГО ПРОЦЕСУ ДЕННА'!AZ77*$BX$4,0)&gt;0,ROUND('ПЛАН НАВЧАЛЬНОГО ПРОЦЕСУ ДЕННА'!AZ77*$BX$4,0)*2,2),0)</f>
        <v>0</v>
      </c>
      <c r="BA77" s="312">
        <f>IF('ПЛАН НАВЧАЛЬНОГО ПРОЦЕСУ ДЕННА'!BA77&gt;0,IF(ROUND('ПЛАН НАВЧАЛЬНОГО ПРОЦЕСУ ДЕННА'!BA77*$BX$4,0)&gt;0,ROUND('ПЛАН НАВЧАЛЬНОГО ПРОЦЕСУ ДЕННА'!BA77*$BX$4,0)*2,2),0)</f>
        <v>0</v>
      </c>
      <c r="BB77" s="70">
        <f>'ПЛАН НАВЧАЛЬНОГО ПРОЦЕСУ ДЕННА'!BB77</f>
        <v>0</v>
      </c>
      <c r="BC77" s="312">
        <f>IF('ПЛАН НАВЧАЛЬНОГО ПРОЦЕСУ ДЕННА'!BC77&gt;0,IF(ROUND('ПЛАН НАВЧАЛЬНОГО ПРОЦЕСУ ДЕННА'!BC77*$BX$4,0)&gt;0,ROUND('ПЛАН НАВЧАЛЬНОГО ПРОЦЕСУ ДЕННА'!BC77*$BX$4,0)*2,2),0)</f>
        <v>0</v>
      </c>
      <c r="BD77" s="312">
        <f>IF('ПЛАН НАВЧАЛЬНОГО ПРОЦЕСУ ДЕННА'!BD77&gt;0,IF(ROUND('ПЛАН НАВЧАЛЬНОГО ПРОЦЕСУ ДЕННА'!BD77*$BX$4,0)&gt;0,ROUND('ПЛАН НАВЧАЛЬНОГО ПРОЦЕСУ ДЕННА'!BD77*$BX$4,0)*2,2),0)</f>
        <v>0</v>
      </c>
      <c r="BE77" s="312">
        <f>IF('ПЛАН НАВЧАЛЬНОГО ПРОЦЕСУ ДЕННА'!BE77&gt;0,IF(ROUND('ПЛАН НАВЧАЛЬНОГО ПРОЦЕСУ ДЕННА'!BE77*$BX$4,0)&gt;0,ROUND('ПЛАН НАВЧАЛЬНОГО ПРОЦЕСУ ДЕННА'!BE77*$BX$4,0)*2,2),0)</f>
        <v>0</v>
      </c>
      <c r="BF77" s="70">
        <f>'ПЛАН НАВЧАЛЬНОГО ПРОЦЕСУ ДЕННА'!BF77</f>
        <v>0</v>
      </c>
      <c r="BG77" s="312">
        <f>IF('ПЛАН НАВЧАЛЬНОГО ПРОЦЕСУ ДЕННА'!BG77&gt;0,IF(ROUND('ПЛАН НАВЧАЛЬНОГО ПРОЦЕСУ ДЕННА'!BG77*$BX$4,0)&gt;0,ROUND('ПЛАН НАВЧАЛЬНОГО ПРОЦЕСУ ДЕННА'!BG77*$BX$4,0)*2,2),0)</f>
        <v>0</v>
      </c>
      <c r="BH77" s="312">
        <f>IF('ПЛАН НАВЧАЛЬНОГО ПРОЦЕСУ ДЕННА'!BH77&gt;0,IF(ROUND('ПЛАН НАВЧАЛЬНОГО ПРОЦЕСУ ДЕННА'!BH77*$BX$4,0)&gt;0,ROUND('ПЛАН НАВЧАЛЬНОГО ПРОЦЕСУ ДЕННА'!BH77*$BX$4,0)*2,2),0)</f>
        <v>0</v>
      </c>
      <c r="BI77" s="312">
        <f>IF('ПЛАН НАВЧАЛЬНОГО ПРОЦЕСУ ДЕННА'!BI77&gt;0,IF(ROUND('ПЛАН НАВЧАЛЬНОГО ПРОЦЕСУ ДЕННА'!BI77*$BX$4,0)&gt;0,ROUND('ПЛАН НАВЧАЛЬНОГО ПРОЦЕСУ ДЕННА'!BI77*$BX$4,0)*2,2),0)</f>
        <v>0</v>
      </c>
      <c r="BJ77" s="70">
        <f>'ПЛАН НАВЧАЛЬНОГО ПРОЦЕСУ ДЕННА'!BJ77</f>
        <v>0</v>
      </c>
      <c r="BK77" s="63">
        <f t="shared" si="65"/>
        <v>0</v>
      </c>
      <c r="BL77" s="127" t="str">
        <f t="shared" si="66"/>
        <v/>
      </c>
      <c r="BM77" s="14">
        <f t="shared" si="67"/>
        <v>0</v>
      </c>
      <c r="BN77" s="14">
        <f t="shared" si="68"/>
        <v>0</v>
      </c>
      <c r="BO77" s="14">
        <f t="shared" si="69"/>
        <v>0</v>
      </c>
      <c r="BP77" s="14">
        <f t="shared" si="70"/>
        <v>0</v>
      </c>
      <c r="BQ77" s="14">
        <f t="shared" si="71"/>
        <v>0</v>
      </c>
      <c r="BR77" s="14">
        <f t="shared" si="72"/>
        <v>0</v>
      </c>
      <c r="BS77" s="14">
        <f t="shared" si="73"/>
        <v>0</v>
      </c>
      <c r="BT77" s="14">
        <f t="shared" si="74"/>
        <v>0</v>
      </c>
      <c r="BU77" s="92">
        <f t="shared" si="75"/>
        <v>0</v>
      </c>
      <c r="BX77"/>
      <c r="BY77"/>
      <c r="BZ77"/>
      <c r="CA77"/>
      <c r="CB77"/>
      <c r="CC77"/>
      <c r="CD77"/>
      <c r="CE77"/>
      <c r="CF77" s="217"/>
      <c r="CG77" s="230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D77" s="318">
        <f t="shared" si="76"/>
        <v>0</v>
      </c>
      <c r="DE77" s="325">
        <f t="shared" si="77"/>
        <v>0</v>
      </c>
      <c r="DF77" s="325">
        <f t="shared" si="78"/>
        <v>0</v>
      </c>
      <c r="DG77" s="325">
        <f t="shared" si="79"/>
        <v>0</v>
      </c>
      <c r="DH77" s="325">
        <f t="shared" si="80"/>
        <v>0</v>
      </c>
      <c r="DI77" s="325">
        <f t="shared" si="81"/>
        <v>0</v>
      </c>
      <c r="DJ77" s="325">
        <f t="shared" si="82"/>
        <v>0</v>
      </c>
      <c r="DK77" s="325">
        <f t="shared" si="83"/>
        <v>0</v>
      </c>
      <c r="DL77" s="325">
        <f t="shared" si="84"/>
        <v>0</v>
      </c>
      <c r="DM77" s="326">
        <f t="shared" si="85"/>
        <v>0</v>
      </c>
      <c r="DN77" s="325">
        <f t="shared" si="86"/>
        <v>0</v>
      </c>
      <c r="DO77" s="325">
        <f t="shared" si="87"/>
        <v>0</v>
      </c>
      <c r="DP77" s="325">
        <f t="shared" si="88"/>
        <v>0</v>
      </c>
      <c r="DQ77" s="325">
        <f t="shared" si="89"/>
        <v>0</v>
      </c>
      <c r="DR77" s="325">
        <f t="shared" si="90"/>
        <v>0</v>
      </c>
      <c r="DS77" s="325">
        <f t="shared" si="91"/>
        <v>0</v>
      </c>
      <c r="DT77" s="325">
        <f t="shared" si="92"/>
        <v>0</v>
      </c>
      <c r="DU77" s="325">
        <f t="shared" si="93"/>
        <v>0</v>
      </c>
      <c r="DV77" s="326">
        <f t="shared" si="94"/>
        <v>0</v>
      </c>
    </row>
    <row r="78" spans="1:135" s="19" customFormat="1" hidden="1" x14ac:dyDescent="0.25">
      <c r="A78" s="22" t="str">
        <f>'ПЛАН НАВЧАЛЬНОГО ПРОЦЕСУ ДЕННА'!A78</f>
        <v>1.2.07</v>
      </c>
      <c r="B78" s="415">
        <f>'ПЛАН НАВЧАЛЬНОГО ПРОЦЕСУ ДЕННА'!B78</f>
        <v>0</v>
      </c>
      <c r="C78" s="416">
        <f>'ПЛАН НАВЧАЛЬНОГО ПРОЦЕСУ ДЕННА'!C78</f>
        <v>0</v>
      </c>
      <c r="D78" s="274">
        <f>'ПЛАН НАВЧАЛЬНОГО ПРОЦЕСУ ДЕННА'!D78</f>
        <v>0</v>
      </c>
      <c r="E78" s="274">
        <f>'ПЛАН НАВЧАЛЬНОГО ПРОЦЕСУ ДЕННА'!E78</f>
        <v>0</v>
      </c>
      <c r="F78" s="274">
        <f>'ПЛАН НАВЧАЛЬНОГО ПРОЦЕСУ ДЕННА'!F78</f>
        <v>0</v>
      </c>
      <c r="G78" s="274">
        <f>'ПЛАН НАВЧАЛЬНОГО ПРОЦЕСУ ДЕННА'!G78</f>
        <v>0</v>
      </c>
      <c r="H78" s="274">
        <f>'ПЛАН НАВЧАЛЬНОГО ПРОЦЕСУ ДЕННА'!H78</f>
        <v>0</v>
      </c>
      <c r="I78" s="274">
        <f>'ПЛАН НАВЧАЛЬНОГО ПРОЦЕСУ ДЕННА'!I78</f>
        <v>0</v>
      </c>
      <c r="J78" s="274">
        <f>'ПЛАН НАВЧАЛЬНОГО ПРОЦЕСУ ДЕННА'!J78</f>
        <v>0</v>
      </c>
      <c r="K78" s="274">
        <f>'ПЛАН НАВЧАЛЬНОГО ПРОЦЕСУ ДЕННА'!K78</f>
        <v>0</v>
      </c>
      <c r="L78" s="274">
        <f>'ПЛАН НАВЧАЛЬНОГО ПРОЦЕСУ ДЕННА'!L78</f>
        <v>0</v>
      </c>
      <c r="M78" s="274">
        <f>'ПЛАН НАВЧАЛЬНОГО ПРОЦЕСУ ДЕННА'!M78</f>
        <v>0</v>
      </c>
      <c r="N78" s="274">
        <f>'ПЛАН НАВЧАЛЬНОГО ПРОЦЕСУ ДЕННА'!N78</f>
        <v>0</v>
      </c>
      <c r="O78" s="274">
        <f>'ПЛАН НАВЧАЛЬНОГО ПРОЦЕСУ ДЕННА'!O78</f>
        <v>0</v>
      </c>
      <c r="P78" s="311">
        <f>'ПЛАН НАВЧАЛЬНОГО ПРОЦЕСУ ДЕННА'!P78</f>
        <v>0</v>
      </c>
      <c r="Q78" s="311">
        <f>'ПЛАН НАВЧАЛЬНОГО ПРОЦЕСУ ДЕННА'!Q78</f>
        <v>0</v>
      </c>
      <c r="R78" s="274">
        <f>'ПЛАН НАВЧАЛЬНОГО ПРОЦЕСУ ДЕННА'!R78</f>
        <v>0</v>
      </c>
      <c r="S78" s="274">
        <f>'ПЛАН НАВЧАЛЬНОГО ПРОЦЕСУ ДЕННА'!S78</f>
        <v>0</v>
      </c>
      <c r="T78" s="274">
        <f>'ПЛАН НАВЧАЛЬНОГО ПРОЦЕСУ ДЕННА'!T78</f>
        <v>0</v>
      </c>
      <c r="U78" s="274">
        <f>'ПЛАН НАВЧАЛЬНОГО ПРОЦЕСУ ДЕННА'!U78</f>
        <v>0</v>
      </c>
      <c r="V78" s="274">
        <f>'ПЛАН НАВЧАЛЬНОГО ПРОЦЕСУ ДЕННА'!V78</f>
        <v>0</v>
      </c>
      <c r="W78" s="274">
        <f>'ПЛАН НАВЧАЛЬНОГО ПРОЦЕСУ ДЕННА'!W78</f>
        <v>0</v>
      </c>
      <c r="X78" s="274">
        <f>'ПЛАН НАВЧАЛЬНОГО ПРОЦЕСУ ДЕННА'!X78</f>
        <v>0</v>
      </c>
      <c r="Y78" s="147">
        <f t="shared" si="61"/>
        <v>0</v>
      </c>
      <c r="Z78" s="147">
        <f t="shared" si="62"/>
        <v>0</v>
      </c>
      <c r="AA78" s="9">
        <f t="shared" si="63"/>
        <v>0</v>
      </c>
      <c r="AB78" s="9">
        <f t="shared" si="63"/>
        <v>0</v>
      </c>
      <c r="AC78" s="9">
        <f t="shared" si="63"/>
        <v>0</v>
      </c>
      <c r="AD78" s="9">
        <f t="shared" si="64"/>
        <v>0</v>
      </c>
      <c r="AE78" s="312">
        <f>IF('ПЛАН НАВЧАЛЬНОГО ПРОЦЕСУ ДЕННА'!AE78&gt;0,IF(ROUND('ПЛАН НАВЧАЛЬНОГО ПРОЦЕСУ ДЕННА'!AE78*$BX$4,0)&gt;0,ROUND('ПЛАН НАВЧАЛЬНОГО ПРОЦЕСУ ДЕННА'!AE78*$BX$4,0)*2,2),0)</f>
        <v>0</v>
      </c>
      <c r="AF78" s="312">
        <f>IF('ПЛАН НАВЧАЛЬНОГО ПРОЦЕСУ ДЕННА'!AF78&gt;0,IF(ROUND('ПЛАН НАВЧАЛЬНОГО ПРОЦЕСУ ДЕННА'!AF78*$BX$4,0)&gt;0,ROUND('ПЛАН НАВЧАЛЬНОГО ПРОЦЕСУ ДЕННА'!AF78*$BX$4,0)*2,2),0)</f>
        <v>0</v>
      </c>
      <c r="AG78" s="312">
        <f>IF('ПЛАН НАВЧАЛЬНОГО ПРОЦЕСУ ДЕННА'!AG78&gt;0,IF(ROUND('ПЛАН НАВЧАЛЬНОГО ПРОЦЕСУ ДЕННА'!AG78*$BX$4,0)&gt;0,ROUND('ПЛАН НАВЧАЛЬНОГО ПРОЦЕСУ ДЕННА'!AG78*$BX$4,0)*2,2),0)</f>
        <v>0</v>
      </c>
      <c r="AH78" s="70">
        <f>'ПЛАН НАВЧАЛЬНОГО ПРОЦЕСУ ДЕННА'!AH78</f>
        <v>0</v>
      </c>
      <c r="AI78" s="312">
        <f>IF('ПЛАН НАВЧАЛЬНОГО ПРОЦЕСУ ДЕННА'!AI78&gt;0,IF(ROUND('ПЛАН НАВЧАЛЬНОГО ПРОЦЕСУ ДЕННА'!AI78*$BX$4,0)&gt;0,ROUND('ПЛАН НАВЧАЛЬНОГО ПРОЦЕСУ ДЕННА'!AI78*$BX$4,0)*2,2),0)</f>
        <v>0</v>
      </c>
      <c r="AJ78" s="312">
        <f>IF('ПЛАН НАВЧАЛЬНОГО ПРОЦЕСУ ДЕННА'!AJ78&gt;0,IF(ROUND('ПЛАН НАВЧАЛЬНОГО ПРОЦЕСУ ДЕННА'!AJ78*$BX$4,0)&gt;0,ROUND('ПЛАН НАВЧАЛЬНОГО ПРОЦЕСУ ДЕННА'!AJ78*$BX$4,0)*2,2),0)</f>
        <v>0</v>
      </c>
      <c r="AK78" s="312">
        <f>IF('ПЛАН НАВЧАЛЬНОГО ПРОЦЕСУ ДЕННА'!AK78&gt;0,IF(ROUND('ПЛАН НАВЧАЛЬНОГО ПРОЦЕСУ ДЕННА'!AK78*$BX$4,0)&gt;0,ROUND('ПЛАН НАВЧАЛЬНОГО ПРОЦЕСУ ДЕННА'!AK78*$BX$4,0)*2,2),0)</f>
        <v>0</v>
      </c>
      <c r="AL78" s="70">
        <f>'ПЛАН НАВЧАЛЬНОГО ПРОЦЕСУ ДЕННА'!AL78</f>
        <v>0</v>
      </c>
      <c r="AM78" s="312">
        <f>IF('ПЛАН НАВЧАЛЬНОГО ПРОЦЕСУ ДЕННА'!AM78&gt;0,IF(ROUND('ПЛАН НАВЧАЛЬНОГО ПРОЦЕСУ ДЕННА'!AM78*$BX$4,0)&gt;0,ROUND('ПЛАН НАВЧАЛЬНОГО ПРОЦЕСУ ДЕННА'!AM78*$BX$4,0)*2,2),0)</f>
        <v>0</v>
      </c>
      <c r="AN78" s="312">
        <f>IF('ПЛАН НАВЧАЛЬНОГО ПРОЦЕСУ ДЕННА'!AN78&gt;0,IF(ROUND('ПЛАН НАВЧАЛЬНОГО ПРОЦЕСУ ДЕННА'!AN78*$BX$4,0)&gt;0,ROUND('ПЛАН НАВЧАЛЬНОГО ПРОЦЕСУ ДЕННА'!AN78*$BX$4,0)*2,2),0)</f>
        <v>0</v>
      </c>
      <c r="AO78" s="312">
        <f>IF('ПЛАН НАВЧАЛЬНОГО ПРОЦЕСУ ДЕННА'!AO78&gt;0,IF(ROUND('ПЛАН НАВЧАЛЬНОГО ПРОЦЕСУ ДЕННА'!AO78*$BX$4,0)&gt;0,ROUND('ПЛАН НАВЧАЛЬНОГО ПРОЦЕСУ ДЕННА'!AO78*$BX$4,0)*2,2),0)</f>
        <v>0</v>
      </c>
      <c r="AP78" s="70">
        <f>'ПЛАН НАВЧАЛЬНОГО ПРОЦЕСУ ДЕННА'!AP78</f>
        <v>0</v>
      </c>
      <c r="AQ78" s="312">
        <f>IF('ПЛАН НАВЧАЛЬНОГО ПРОЦЕСУ ДЕННА'!AQ78&gt;0,IF(ROUND('ПЛАН НАВЧАЛЬНОГО ПРОЦЕСУ ДЕННА'!AQ78*$BX$4,0)&gt;0,ROUND('ПЛАН НАВЧАЛЬНОГО ПРОЦЕСУ ДЕННА'!AQ78*$BX$4,0)*2,2),0)</f>
        <v>0</v>
      </c>
      <c r="AR78" s="312">
        <f>IF('ПЛАН НАВЧАЛЬНОГО ПРОЦЕСУ ДЕННА'!AR78&gt;0,IF(ROUND('ПЛАН НАВЧАЛЬНОГО ПРОЦЕСУ ДЕННА'!AR78*$BX$4,0)&gt;0,ROUND('ПЛАН НАВЧАЛЬНОГО ПРОЦЕСУ ДЕННА'!AR78*$BX$4,0)*2,2),0)</f>
        <v>0</v>
      </c>
      <c r="AS78" s="312">
        <f>IF('ПЛАН НАВЧАЛЬНОГО ПРОЦЕСУ ДЕННА'!AS78&gt;0,IF(ROUND('ПЛАН НАВЧАЛЬНОГО ПРОЦЕСУ ДЕННА'!AS78*$BX$4,0)&gt;0,ROUND('ПЛАН НАВЧАЛЬНОГО ПРОЦЕСУ ДЕННА'!AS78*$BX$4,0)*2,2),0)</f>
        <v>0</v>
      </c>
      <c r="AT78" s="70">
        <f>'ПЛАН НАВЧАЛЬНОГО ПРОЦЕСУ ДЕННА'!AT78</f>
        <v>0</v>
      </c>
      <c r="AU78" s="312">
        <f>IF('ПЛАН НАВЧАЛЬНОГО ПРОЦЕСУ ДЕННА'!AU78&gt;0,IF(ROUND('ПЛАН НАВЧАЛЬНОГО ПРОЦЕСУ ДЕННА'!AU78*$BX$4,0)&gt;0,ROUND('ПЛАН НАВЧАЛЬНОГО ПРОЦЕСУ ДЕННА'!AU78*$BX$4,0)*2,2),0)</f>
        <v>0</v>
      </c>
      <c r="AV78" s="312">
        <f>IF('ПЛАН НАВЧАЛЬНОГО ПРОЦЕСУ ДЕННА'!AV78&gt;0,IF(ROUND('ПЛАН НАВЧАЛЬНОГО ПРОЦЕСУ ДЕННА'!AV78*$BX$4,0)&gt;0,ROUND('ПЛАН НАВЧАЛЬНОГО ПРОЦЕСУ ДЕННА'!AV78*$BX$4,0)*2,2),0)</f>
        <v>0</v>
      </c>
      <c r="AW78" s="312">
        <f>IF('ПЛАН НАВЧАЛЬНОГО ПРОЦЕСУ ДЕННА'!AW78&gt;0,IF(ROUND('ПЛАН НАВЧАЛЬНОГО ПРОЦЕСУ ДЕННА'!AW78*$BX$4,0)&gt;0,ROUND('ПЛАН НАВЧАЛЬНОГО ПРОЦЕСУ ДЕННА'!AW78*$BX$4,0)*2,2),0)</f>
        <v>0</v>
      </c>
      <c r="AX78" s="70">
        <f>'ПЛАН НАВЧАЛЬНОГО ПРОЦЕСУ ДЕННА'!AX78</f>
        <v>0</v>
      </c>
      <c r="AY78" s="312">
        <f>IF('ПЛАН НАВЧАЛЬНОГО ПРОЦЕСУ ДЕННА'!AY78&gt;0,IF(ROUND('ПЛАН НАВЧАЛЬНОГО ПРОЦЕСУ ДЕННА'!AY78*$BX$4,0)&gt;0,ROUND('ПЛАН НАВЧАЛЬНОГО ПРОЦЕСУ ДЕННА'!AY78*$BX$4,0)*2,2),0)</f>
        <v>0</v>
      </c>
      <c r="AZ78" s="312">
        <f>IF('ПЛАН НАВЧАЛЬНОГО ПРОЦЕСУ ДЕННА'!AZ78&gt;0,IF(ROUND('ПЛАН НАВЧАЛЬНОГО ПРОЦЕСУ ДЕННА'!AZ78*$BX$4,0)&gt;0,ROUND('ПЛАН НАВЧАЛЬНОГО ПРОЦЕСУ ДЕННА'!AZ78*$BX$4,0)*2,2),0)</f>
        <v>0</v>
      </c>
      <c r="BA78" s="312">
        <f>IF('ПЛАН НАВЧАЛЬНОГО ПРОЦЕСУ ДЕННА'!BA78&gt;0,IF(ROUND('ПЛАН НАВЧАЛЬНОГО ПРОЦЕСУ ДЕННА'!BA78*$BX$4,0)&gt;0,ROUND('ПЛАН НАВЧАЛЬНОГО ПРОЦЕСУ ДЕННА'!BA78*$BX$4,0)*2,2),0)</f>
        <v>0</v>
      </c>
      <c r="BB78" s="70">
        <f>'ПЛАН НАВЧАЛЬНОГО ПРОЦЕСУ ДЕННА'!BB78</f>
        <v>0</v>
      </c>
      <c r="BC78" s="312">
        <f>IF('ПЛАН НАВЧАЛЬНОГО ПРОЦЕСУ ДЕННА'!BC78&gt;0,IF(ROUND('ПЛАН НАВЧАЛЬНОГО ПРОЦЕСУ ДЕННА'!BC78*$BX$4,0)&gt;0,ROUND('ПЛАН НАВЧАЛЬНОГО ПРОЦЕСУ ДЕННА'!BC78*$BX$4,0)*2,2),0)</f>
        <v>0</v>
      </c>
      <c r="BD78" s="312">
        <f>IF('ПЛАН НАВЧАЛЬНОГО ПРОЦЕСУ ДЕННА'!BD78&gt;0,IF(ROUND('ПЛАН НАВЧАЛЬНОГО ПРОЦЕСУ ДЕННА'!BD78*$BX$4,0)&gt;0,ROUND('ПЛАН НАВЧАЛЬНОГО ПРОЦЕСУ ДЕННА'!BD78*$BX$4,0)*2,2),0)</f>
        <v>0</v>
      </c>
      <c r="BE78" s="312">
        <f>IF('ПЛАН НАВЧАЛЬНОГО ПРОЦЕСУ ДЕННА'!BE78&gt;0,IF(ROUND('ПЛАН НАВЧАЛЬНОГО ПРОЦЕСУ ДЕННА'!BE78*$BX$4,0)&gt;0,ROUND('ПЛАН НАВЧАЛЬНОГО ПРОЦЕСУ ДЕННА'!BE78*$BX$4,0)*2,2),0)</f>
        <v>0</v>
      </c>
      <c r="BF78" s="70">
        <f>'ПЛАН НАВЧАЛЬНОГО ПРОЦЕСУ ДЕННА'!BF78</f>
        <v>0</v>
      </c>
      <c r="BG78" s="312">
        <f>IF('ПЛАН НАВЧАЛЬНОГО ПРОЦЕСУ ДЕННА'!BG78&gt;0,IF(ROUND('ПЛАН НАВЧАЛЬНОГО ПРОЦЕСУ ДЕННА'!BG78*$BX$4,0)&gt;0,ROUND('ПЛАН НАВЧАЛЬНОГО ПРОЦЕСУ ДЕННА'!BG78*$BX$4,0)*2,2),0)</f>
        <v>0</v>
      </c>
      <c r="BH78" s="312">
        <f>IF('ПЛАН НАВЧАЛЬНОГО ПРОЦЕСУ ДЕННА'!BH78&gt;0,IF(ROUND('ПЛАН НАВЧАЛЬНОГО ПРОЦЕСУ ДЕННА'!BH78*$BX$4,0)&gt;0,ROUND('ПЛАН НАВЧАЛЬНОГО ПРОЦЕСУ ДЕННА'!BH78*$BX$4,0)*2,2),0)</f>
        <v>0</v>
      </c>
      <c r="BI78" s="312">
        <f>IF('ПЛАН НАВЧАЛЬНОГО ПРОЦЕСУ ДЕННА'!BI78&gt;0,IF(ROUND('ПЛАН НАВЧАЛЬНОГО ПРОЦЕСУ ДЕННА'!BI78*$BX$4,0)&gt;0,ROUND('ПЛАН НАВЧАЛЬНОГО ПРОЦЕСУ ДЕННА'!BI78*$BX$4,0)*2,2),0)</f>
        <v>0</v>
      </c>
      <c r="BJ78" s="70">
        <f>'ПЛАН НАВЧАЛЬНОГО ПРОЦЕСУ ДЕННА'!BJ78</f>
        <v>0</v>
      </c>
      <c r="BK78" s="63">
        <f t="shared" si="65"/>
        <v>0</v>
      </c>
      <c r="BL78" s="127" t="str">
        <f t="shared" si="66"/>
        <v/>
      </c>
      <c r="BM78" s="14">
        <f t="shared" si="67"/>
        <v>0</v>
      </c>
      <c r="BN78" s="14">
        <f t="shared" si="68"/>
        <v>0</v>
      </c>
      <c r="BO78" s="14">
        <f t="shared" si="69"/>
        <v>0</v>
      </c>
      <c r="BP78" s="14">
        <f t="shared" si="70"/>
        <v>0</v>
      </c>
      <c r="BQ78" s="14">
        <f t="shared" si="71"/>
        <v>0</v>
      </c>
      <c r="BR78" s="14">
        <f t="shared" si="72"/>
        <v>0</v>
      </c>
      <c r="BS78" s="14">
        <f t="shared" si="73"/>
        <v>0</v>
      </c>
      <c r="BT78" s="14">
        <f t="shared" si="74"/>
        <v>0</v>
      </c>
      <c r="BU78" s="92">
        <f t="shared" si="75"/>
        <v>0</v>
      </c>
      <c r="BX78"/>
      <c r="BY78"/>
      <c r="BZ78"/>
      <c r="CA78"/>
      <c r="CB78"/>
      <c r="CC78"/>
      <c r="CD78"/>
      <c r="CE78"/>
      <c r="CF78" s="217"/>
      <c r="CG78" s="230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D78" s="318">
        <f t="shared" si="76"/>
        <v>0</v>
      </c>
      <c r="DE78" s="325">
        <f t="shared" si="77"/>
        <v>0</v>
      </c>
      <c r="DF78" s="325">
        <f t="shared" si="78"/>
        <v>0</v>
      </c>
      <c r="DG78" s="325">
        <f t="shared" si="79"/>
        <v>0</v>
      </c>
      <c r="DH78" s="325">
        <f t="shared" si="80"/>
        <v>0</v>
      </c>
      <c r="DI78" s="325">
        <f t="shared" si="81"/>
        <v>0</v>
      </c>
      <c r="DJ78" s="325">
        <f t="shared" si="82"/>
        <v>0</v>
      </c>
      <c r="DK78" s="325">
        <f t="shared" si="83"/>
        <v>0</v>
      </c>
      <c r="DL78" s="325">
        <f t="shared" si="84"/>
        <v>0</v>
      </c>
      <c r="DM78" s="326">
        <f t="shared" si="85"/>
        <v>0</v>
      </c>
      <c r="DN78" s="325">
        <f t="shared" si="86"/>
        <v>0</v>
      </c>
      <c r="DO78" s="325">
        <f t="shared" si="87"/>
        <v>0</v>
      </c>
      <c r="DP78" s="325">
        <f t="shared" si="88"/>
        <v>0</v>
      </c>
      <c r="DQ78" s="325">
        <f t="shared" si="89"/>
        <v>0</v>
      </c>
      <c r="DR78" s="325">
        <f t="shared" si="90"/>
        <v>0</v>
      </c>
      <c r="DS78" s="325">
        <f t="shared" si="91"/>
        <v>0</v>
      </c>
      <c r="DT78" s="325">
        <f t="shared" si="92"/>
        <v>0</v>
      </c>
      <c r="DU78" s="325">
        <f t="shared" si="93"/>
        <v>0</v>
      </c>
      <c r="DV78" s="326">
        <f t="shared" si="94"/>
        <v>0</v>
      </c>
    </row>
    <row r="79" spans="1:135" s="19" customFormat="1" hidden="1" x14ac:dyDescent="0.25">
      <c r="A79" s="22" t="str">
        <f>'ПЛАН НАВЧАЛЬНОГО ПРОЦЕСУ ДЕННА'!A79</f>
        <v>1.2.08</v>
      </c>
      <c r="B79" s="415">
        <f>'ПЛАН НАВЧАЛЬНОГО ПРОЦЕСУ ДЕННА'!B79</f>
        <v>0</v>
      </c>
      <c r="C79" s="416">
        <f>'ПЛАН НАВЧАЛЬНОГО ПРОЦЕСУ ДЕННА'!C79</f>
        <v>0</v>
      </c>
      <c r="D79" s="274">
        <f>'ПЛАН НАВЧАЛЬНОГО ПРОЦЕСУ ДЕННА'!D79</f>
        <v>0</v>
      </c>
      <c r="E79" s="274">
        <f>'ПЛАН НАВЧАЛЬНОГО ПРОЦЕСУ ДЕННА'!E79</f>
        <v>0</v>
      </c>
      <c r="F79" s="274">
        <f>'ПЛАН НАВЧАЛЬНОГО ПРОЦЕСУ ДЕННА'!F79</f>
        <v>0</v>
      </c>
      <c r="G79" s="274">
        <f>'ПЛАН НАВЧАЛЬНОГО ПРОЦЕСУ ДЕННА'!G79</f>
        <v>0</v>
      </c>
      <c r="H79" s="274">
        <f>'ПЛАН НАВЧАЛЬНОГО ПРОЦЕСУ ДЕННА'!H79</f>
        <v>0</v>
      </c>
      <c r="I79" s="274">
        <f>'ПЛАН НАВЧАЛЬНОГО ПРОЦЕСУ ДЕННА'!I79</f>
        <v>0</v>
      </c>
      <c r="J79" s="274">
        <f>'ПЛАН НАВЧАЛЬНОГО ПРОЦЕСУ ДЕННА'!J79</f>
        <v>0</v>
      </c>
      <c r="K79" s="274">
        <f>'ПЛАН НАВЧАЛЬНОГО ПРОЦЕСУ ДЕННА'!K79</f>
        <v>0</v>
      </c>
      <c r="L79" s="274">
        <f>'ПЛАН НАВЧАЛЬНОГО ПРОЦЕСУ ДЕННА'!L79</f>
        <v>0</v>
      </c>
      <c r="M79" s="274">
        <f>'ПЛАН НАВЧАЛЬНОГО ПРОЦЕСУ ДЕННА'!M79</f>
        <v>0</v>
      </c>
      <c r="N79" s="274">
        <f>'ПЛАН НАВЧАЛЬНОГО ПРОЦЕСУ ДЕННА'!N79</f>
        <v>0</v>
      </c>
      <c r="O79" s="274">
        <f>'ПЛАН НАВЧАЛЬНОГО ПРОЦЕСУ ДЕННА'!O79</f>
        <v>0</v>
      </c>
      <c r="P79" s="311">
        <f>'ПЛАН НАВЧАЛЬНОГО ПРОЦЕСУ ДЕННА'!P79</f>
        <v>0</v>
      </c>
      <c r="Q79" s="311">
        <f>'ПЛАН НАВЧАЛЬНОГО ПРОЦЕСУ ДЕННА'!Q79</f>
        <v>0</v>
      </c>
      <c r="R79" s="274">
        <f>'ПЛАН НАВЧАЛЬНОГО ПРОЦЕСУ ДЕННА'!R79</f>
        <v>0</v>
      </c>
      <c r="S79" s="274">
        <f>'ПЛАН НАВЧАЛЬНОГО ПРОЦЕСУ ДЕННА'!S79</f>
        <v>0</v>
      </c>
      <c r="T79" s="274">
        <f>'ПЛАН НАВЧАЛЬНОГО ПРОЦЕСУ ДЕННА'!T79</f>
        <v>0</v>
      </c>
      <c r="U79" s="274">
        <f>'ПЛАН НАВЧАЛЬНОГО ПРОЦЕСУ ДЕННА'!U79</f>
        <v>0</v>
      </c>
      <c r="V79" s="274">
        <f>'ПЛАН НАВЧАЛЬНОГО ПРОЦЕСУ ДЕННА'!V79</f>
        <v>0</v>
      </c>
      <c r="W79" s="274">
        <f>'ПЛАН НАВЧАЛЬНОГО ПРОЦЕСУ ДЕННА'!W79</f>
        <v>0</v>
      </c>
      <c r="X79" s="274">
        <f>'ПЛАН НАВЧАЛЬНОГО ПРОЦЕСУ ДЕННА'!X79</f>
        <v>0</v>
      </c>
      <c r="Y79" s="147">
        <f t="shared" si="61"/>
        <v>0</v>
      </c>
      <c r="Z79" s="147">
        <f t="shared" si="62"/>
        <v>0</v>
      </c>
      <c r="AA79" s="9">
        <f t="shared" si="63"/>
        <v>0</v>
      </c>
      <c r="AB79" s="9">
        <f t="shared" si="63"/>
        <v>0</v>
      </c>
      <c r="AC79" s="9">
        <f t="shared" si="63"/>
        <v>0</v>
      </c>
      <c r="AD79" s="9">
        <f t="shared" si="64"/>
        <v>0</v>
      </c>
      <c r="AE79" s="312">
        <f>IF('ПЛАН НАВЧАЛЬНОГО ПРОЦЕСУ ДЕННА'!AE79&gt;0,IF(ROUND('ПЛАН НАВЧАЛЬНОГО ПРОЦЕСУ ДЕННА'!AE79*$BX$4,0)&gt;0,ROUND('ПЛАН НАВЧАЛЬНОГО ПРОЦЕСУ ДЕННА'!AE79*$BX$4,0)*2,2),0)</f>
        <v>0</v>
      </c>
      <c r="AF79" s="312">
        <f>IF('ПЛАН НАВЧАЛЬНОГО ПРОЦЕСУ ДЕННА'!AF79&gt;0,IF(ROUND('ПЛАН НАВЧАЛЬНОГО ПРОЦЕСУ ДЕННА'!AF79*$BX$4,0)&gt;0,ROUND('ПЛАН НАВЧАЛЬНОГО ПРОЦЕСУ ДЕННА'!AF79*$BX$4,0)*2,2),0)</f>
        <v>0</v>
      </c>
      <c r="AG79" s="312">
        <f>IF('ПЛАН НАВЧАЛЬНОГО ПРОЦЕСУ ДЕННА'!AG79&gt;0,IF(ROUND('ПЛАН НАВЧАЛЬНОГО ПРОЦЕСУ ДЕННА'!AG79*$BX$4,0)&gt;0,ROUND('ПЛАН НАВЧАЛЬНОГО ПРОЦЕСУ ДЕННА'!AG79*$BX$4,0)*2,2),0)</f>
        <v>0</v>
      </c>
      <c r="AH79" s="70">
        <f>'ПЛАН НАВЧАЛЬНОГО ПРОЦЕСУ ДЕННА'!AH79</f>
        <v>0</v>
      </c>
      <c r="AI79" s="312">
        <f>IF('ПЛАН НАВЧАЛЬНОГО ПРОЦЕСУ ДЕННА'!AI79&gt;0,IF(ROUND('ПЛАН НАВЧАЛЬНОГО ПРОЦЕСУ ДЕННА'!AI79*$BX$4,0)&gt;0,ROUND('ПЛАН НАВЧАЛЬНОГО ПРОЦЕСУ ДЕННА'!AI79*$BX$4,0)*2,2),0)</f>
        <v>0</v>
      </c>
      <c r="AJ79" s="312">
        <f>IF('ПЛАН НАВЧАЛЬНОГО ПРОЦЕСУ ДЕННА'!AJ79&gt;0,IF(ROUND('ПЛАН НАВЧАЛЬНОГО ПРОЦЕСУ ДЕННА'!AJ79*$BX$4,0)&gt;0,ROUND('ПЛАН НАВЧАЛЬНОГО ПРОЦЕСУ ДЕННА'!AJ79*$BX$4,0)*2,2),0)</f>
        <v>0</v>
      </c>
      <c r="AK79" s="312">
        <f>IF('ПЛАН НАВЧАЛЬНОГО ПРОЦЕСУ ДЕННА'!AK79&gt;0,IF(ROUND('ПЛАН НАВЧАЛЬНОГО ПРОЦЕСУ ДЕННА'!AK79*$BX$4,0)&gt;0,ROUND('ПЛАН НАВЧАЛЬНОГО ПРОЦЕСУ ДЕННА'!AK79*$BX$4,0)*2,2),0)</f>
        <v>0</v>
      </c>
      <c r="AL79" s="70">
        <f>'ПЛАН НАВЧАЛЬНОГО ПРОЦЕСУ ДЕННА'!AL79</f>
        <v>0</v>
      </c>
      <c r="AM79" s="312">
        <f>IF('ПЛАН НАВЧАЛЬНОГО ПРОЦЕСУ ДЕННА'!AM79&gt;0,IF(ROUND('ПЛАН НАВЧАЛЬНОГО ПРОЦЕСУ ДЕННА'!AM79*$BX$4,0)&gt;0,ROUND('ПЛАН НАВЧАЛЬНОГО ПРОЦЕСУ ДЕННА'!AM79*$BX$4,0)*2,2),0)</f>
        <v>0</v>
      </c>
      <c r="AN79" s="312">
        <f>IF('ПЛАН НАВЧАЛЬНОГО ПРОЦЕСУ ДЕННА'!AN79&gt;0,IF(ROUND('ПЛАН НАВЧАЛЬНОГО ПРОЦЕСУ ДЕННА'!AN79*$BX$4,0)&gt;0,ROUND('ПЛАН НАВЧАЛЬНОГО ПРОЦЕСУ ДЕННА'!AN79*$BX$4,0)*2,2),0)</f>
        <v>0</v>
      </c>
      <c r="AO79" s="312">
        <f>IF('ПЛАН НАВЧАЛЬНОГО ПРОЦЕСУ ДЕННА'!AO79&gt;0,IF(ROUND('ПЛАН НАВЧАЛЬНОГО ПРОЦЕСУ ДЕННА'!AO79*$BX$4,0)&gt;0,ROUND('ПЛАН НАВЧАЛЬНОГО ПРОЦЕСУ ДЕННА'!AO79*$BX$4,0)*2,2),0)</f>
        <v>0</v>
      </c>
      <c r="AP79" s="70">
        <f>'ПЛАН НАВЧАЛЬНОГО ПРОЦЕСУ ДЕННА'!AP79</f>
        <v>0</v>
      </c>
      <c r="AQ79" s="312">
        <f>IF('ПЛАН НАВЧАЛЬНОГО ПРОЦЕСУ ДЕННА'!AQ79&gt;0,IF(ROUND('ПЛАН НАВЧАЛЬНОГО ПРОЦЕСУ ДЕННА'!AQ79*$BX$4,0)&gt;0,ROUND('ПЛАН НАВЧАЛЬНОГО ПРОЦЕСУ ДЕННА'!AQ79*$BX$4,0)*2,2),0)</f>
        <v>0</v>
      </c>
      <c r="AR79" s="312">
        <f>IF('ПЛАН НАВЧАЛЬНОГО ПРОЦЕСУ ДЕННА'!AR79&gt;0,IF(ROUND('ПЛАН НАВЧАЛЬНОГО ПРОЦЕСУ ДЕННА'!AR79*$BX$4,0)&gt;0,ROUND('ПЛАН НАВЧАЛЬНОГО ПРОЦЕСУ ДЕННА'!AR79*$BX$4,0)*2,2),0)</f>
        <v>0</v>
      </c>
      <c r="AS79" s="312">
        <f>IF('ПЛАН НАВЧАЛЬНОГО ПРОЦЕСУ ДЕННА'!AS79&gt;0,IF(ROUND('ПЛАН НАВЧАЛЬНОГО ПРОЦЕСУ ДЕННА'!AS79*$BX$4,0)&gt;0,ROUND('ПЛАН НАВЧАЛЬНОГО ПРОЦЕСУ ДЕННА'!AS79*$BX$4,0)*2,2),0)</f>
        <v>0</v>
      </c>
      <c r="AT79" s="70">
        <f>'ПЛАН НАВЧАЛЬНОГО ПРОЦЕСУ ДЕННА'!AT79</f>
        <v>0</v>
      </c>
      <c r="AU79" s="312">
        <f>IF('ПЛАН НАВЧАЛЬНОГО ПРОЦЕСУ ДЕННА'!AU79&gt;0,IF(ROUND('ПЛАН НАВЧАЛЬНОГО ПРОЦЕСУ ДЕННА'!AU79*$BX$4,0)&gt;0,ROUND('ПЛАН НАВЧАЛЬНОГО ПРОЦЕСУ ДЕННА'!AU79*$BX$4,0)*2,2),0)</f>
        <v>0</v>
      </c>
      <c r="AV79" s="312">
        <f>IF('ПЛАН НАВЧАЛЬНОГО ПРОЦЕСУ ДЕННА'!AV79&gt;0,IF(ROUND('ПЛАН НАВЧАЛЬНОГО ПРОЦЕСУ ДЕННА'!AV79*$BX$4,0)&gt;0,ROUND('ПЛАН НАВЧАЛЬНОГО ПРОЦЕСУ ДЕННА'!AV79*$BX$4,0)*2,2),0)</f>
        <v>0</v>
      </c>
      <c r="AW79" s="312">
        <f>IF('ПЛАН НАВЧАЛЬНОГО ПРОЦЕСУ ДЕННА'!AW79&gt;0,IF(ROUND('ПЛАН НАВЧАЛЬНОГО ПРОЦЕСУ ДЕННА'!AW79*$BX$4,0)&gt;0,ROUND('ПЛАН НАВЧАЛЬНОГО ПРОЦЕСУ ДЕННА'!AW79*$BX$4,0)*2,2),0)</f>
        <v>0</v>
      </c>
      <c r="AX79" s="70">
        <f>'ПЛАН НАВЧАЛЬНОГО ПРОЦЕСУ ДЕННА'!AX79</f>
        <v>0</v>
      </c>
      <c r="AY79" s="312">
        <f>IF('ПЛАН НАВЧАЛЬНОГО ПРОЦЕСУ ДЕННА'!AY79&gt;0,IF(ROUND('ПЛАН НАВЧАЛЬНОГО ПРОЦЕСУ ДЕННА'!AY79*$BX$4,0)&gt;0,ROUND('ПЛАН НАВЧАЛЬНОГО ПРОЦЕСУ ДЕННА'!AY79*$BX$4,0)*2,2),0)</f>
        <v>0</v>
      </c>
      <c r="AZ79" s="312">
        <f>IF('ПЛАН НАВЧАЛЬНОГО ПРОЦЕСУ ДЕННА'!AZ79&gt;0,IF(ROUND('ПЛАН НАВЧАЛЬНОГО ПРОЦЕСУ ДЕННА'!AZ79*$BX$4,0)&gt;0,ROUND('ПЛАН НАВЧАЛЬНОГО ПРОЦЕСУ ДЕННА'!AZ79*$BX$4,0)*2,2),0)</f>
        <v>0</v>
      </c>
      <c r="BA79" s="312">
        <f>IF('ПЛАН НАВЧАЛЬНОГО ПРОЦЕСУ ДЕННА'!BA79&gt;0,IF(ROUND('ПЛАН НАВЧАЛЬНОГО ПРОЦЕСУ ДЕННА'!BA79*$BX$4,0)&gt;0,ROUND('ПЛАН НАВЧАЛЬНОГО ПРОЦЕСУ ДЕННА'!BA79*$BX$4,0)*2,2),0)</f>
        <v>0</v>
      </c>
      <c r="BB79" s="70">
        <f>'ПЛАН НАВЧАЛЬНОГО ПРОЦЕСУ ДЕННА'!BB79</f>
        <v>0</v>
      </c>
      <c r="BC79" s="312">
        <f>IF('ПЛАН НАВЧАЛЬНОГО ПРОЦЕСУ ДЕННА'!BC79&gt;0,IF(ROUND('ПЛАН НАВЧАЛЬНОГО ПРОЦЕСУ ДЕННА'!BC79*$BX$4,0)&gt;0,ROUND('ПЛАН НАВЧАЛЬНОГО ПРОЦЕСУ ДЕННА'!BC79*$BX$4,0)*2,2),0)</f>
        <v>0</v>
      </c>
      <c r="BD79" s="312">
        <f>IF('ПЛАН НАВЧАЛЬНОГО ПРОЦЕСУ ДЕННА'!BD79&gt;0,IF(ROUND('ПЛАН НАВЧАЛЬНОГО ПРОЦЕСУ ДЕННА'!BD79*$BX$4,0)&gt;0,ROUND('ПЛАН НАВЧАЛЬНОГО ПРОЦЕСУ ДЕННА'!BD79*$BX$4,0)*2,2),0)</f>
        <v>0</v>
      </c>
      <c r="BE79" s="312">
        <f>IF('ПЛАН НАВЧАЛЬНОГО ПРОЦЕСУ ДЕННА'!BE79&gt;0,IF(ROUND('ПЛАН НАВЧАЛЬНОГО ПРОЦЕСУ ДЕННА'!BE79*$BX$4,0)&gt;0,ROUND('ПЛАН НАВЧАЛЬНОГО ПРОЦЕСУ ДЕННА'!BE79*$BX$4,0)*2,2),0)</f>
        <v>0</v>
      </c>
      <c r="BF79" s="70">
        <f>'ПЛАН НАВЧАЛЬНОГО ПРОЦЕСУ ДЕННА'!BF79</f>
        <v>0</v>
      </c>
      <c r="BG79" s="312">
        <f>IF('ПЛАН НАВЧАЛЬНОГО ПРОЦЕСУ ДЕННА'!BG79&gt;0,IF(ROUND('ПЛАН НАВЧАЛЬНОГО ПРОЦЕСУ ДЕННА'!BG79*$BX$4,0)&gt;0,ROUND('ПЛАН НАВЧАЛЬНОГО ПРОЦЕСУ ДЕННА'!BG79*$BX$4,0)*2,2),0)</f>
        <v>0</v>
      </c>
      <c r="BH79" s="312">
        <f>IF('ПЛАН НАВЧАЛЬНОГО ПРОЦЕСУ ДЕННА'!BH79&gt;0,IF(ROUND('ПЛАН НАВЧАЛЬНОГО ПРОЦЕСУ ДЕННА'!BH79*$BX$4,0)&gt;0,ROUND('ПЛАН НАВЧАЛЬНОГО ПРОЦЕСУ ДЕННА'!BH79*$BX$4,0)*2,2),0)</f>
        <v>0</v>
      </c>
      <c r="BI79" s="312">
        <f>IF('ПЛАН НАВЧАЛЬНОГО ПРОЦЕСУ ДЕННА'!BI79&gt;0,IF(ROUND('ПЛАН НАВЧАЛЬНОГО ПРОЦЕСУ ДЕННА'!BI79*$BX$4,0)&gt;0,ROUND('ПЛАН НАВЧАЛЬНОГО ПРОЦЕСУ ДЕННА'!BI79*$BX$4,0)*2,2),0)</f>
        <v>0</v>
      </c>
      <c r="BJ79" s="70">
        <f>'ПЛАН НАВЧАЛЬНОГО ПРОЦЕСУ ДЕННА'!BJ79</f>
        <v>0</v>
      </c>
      <c r="BK79" s="63">
        <f t="shared" si="65"/>
        <v>0</v>
      </c>
      <c r="BL79" s="127" t="str">
        <f t="shared" si="66"/>
        <v/>
      </c>
      <c r="BM79" s="14">
        <f t="shared" si="67"/>
        <v>0</v>
      </c>
      <c r="BN79" s="14">
        <f t="shared" si="68"/>
        <v>0</v>
      </c>
      <c r="BO79" s="14">
        <f t="shared" si="69"/>
        <v>0</v>
      </c>
      <c r="BP79" s="14">
        <f t="shared" si="70"/>
        <v>0</v>
      </c>
      <c r="BQ79" s="14">
        <f t="shared" si="71"/>
        <v>0</v>
      </c>
      <c r="BR79" s="14">
        <f t="shared" si="72"/>
        <v>0</v>
      </c>
      <c r="BS79" s="14">
        <f t="shared" si="73"/>
        <v>0</v>
      </c>
      <c r="BT79" s="14">
        <f t="shared" si="74"/>
        <v>0</v>
      </c>
      <c r="BU79" s="92">
        <f t="shared" si="75"/>
        <v>0</v>
      </c>
      <c r="BX79"/>
      <c r="BY79"/>
      <c r="BZ79"/>
      <c r="CA79"/>
      <c r="CB79"/>
      <c r="CC79"/>
      <c r="CD79"/>
      <c r="CE79"/>
      <c r="CF79" s="217"/>
      <c r="CG79" s="230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D79" s="318">
        <f t="shared" si="76"/>
        <v>0</v>
      </c>
      <c r="DE79" s="325">
        <f t="shared" si="77"/>
        <v>0</v>
      </c>
      <c r="DF79" s="325">
        <f t="shared" si="78"/>
        <v>0</v>
      </c>
      <c r="DG79" s="325">
        <f t="shared" si="79"/>
        <v>0</v>
      </c>
      <c r="DH79" s="325">
        <f t="shared" si="80"/>
        <v>0</v>
      </c>
      <c r="DI79" s="325">
        <f t="shared" si="81"/>
        <v>0</v>
      </c>
      <c r="DJ79" s="325">
        <f t="shared" si="82"/>
        <v>0</v>
      </c>
      <c r="DK79" s="325">
        <f t="shared" si="83"/>
        <v>0</v>
      </c>
      <c r="DL79" s="325">
        <f t="shared" si="84"/>
        <v>0</v>
      </c>
      <c r="DM79" s="326">
        <f t="shared" si="85"/>
        <v>0</v>
      </c>
      <c r="DN79" s="325">
        <f t="shared" si="86"/>
        <v>0</v>
      </c>
      <c r="DO79" s="325">
        <f t="shared" si="87"/>
        <v>0</v>
      </c>
      <c r="DP79" s="325">
        <f t="shared" si="88"/>
        <v>0</v>
      </c>
      <c r="DQ79" s="325">
        <f t="shared" si="89"/>
        <v>0</v>
      </c>
      <c r="DR79" s="325">
        <f t="shared" si="90"/>
        <v>0</v>
      </c>
      <c r="DS79" s="325">
        <f t="shared" si="91"/>
        <v>0</v>
      </c>
      <c r="DT79" s="325">
        <f t="shared" si="92"/>
        <v>0</v>
      </c>
      <c r="DU79" s="325">
        <f t="shared" si="93"/>
        <v>0</v>
      </c>
      <c r="DV79" s="326">
        <f t="shared" si="94"/>
        <v>0</v>
      </c>
    </row>
    <row r="80" spans="1:135" s="19" customFormat="1" x14ac:dyDescent="0.25">
      <c r="A80" s="330"/>
      <c r="B80" s="336" t="str">
        <f>'ПЛАН НАВЧАЛЬНОГО ПРОЦЕСУ ДЕННА'!B80</f>
        <v xml:space="preserve">Разом курсові проекти (роботи): </v>
      </c>
      <c r="C80" s="335"/>
      <c r="D80" s="184"/>
      <c r="E80" s="184"/>
      <c r="F80" s="184"/>
      <c r="G80" s="184"/>
      <c r="H80" s="184"/>
      <c r="I80" s="184"/>
      <c r="J80" s="184"/>
      <c r="K80" s="184"/>
      <c r="L80" s="184"/>
      <c r="M80" s="184"/>
      <c r="N80" s="184"/>
      <c r="O80" s="184"/>
      <c r="P80" s="184"/>
      <c r="Q80" s="184"/>
      <c r="R80" s="184"/>
      <c r="S80" s="184"/>
      <c r="T80" s="184"/>
      <c r="U80" s="184"/>
      <c r="V80" s="184"/>
      <c r="W80" s="184"/>
      <c r="X80" s="185"/>
      <c r="Y80" s="135">
        <f>SUM(Y72:Y79)</f>
        <v>90</v>
      </c>
      <c r="Z80" s="135">
        <f t="shared" ref="Z80:AD80" si="95">SUM(Z72:Z79)</f>
        <v>3</v>
      </c>
      <c r="AA80" s="135">
        <f t="shared" si="95"/>
        <v>0</v>
      </c>
      <c r="AB80" s="135">
        <f t="shared" si="95"/>
        <v>0</v>
      </c>
      <c r="AC80" s="135">
        <f t="shared" si="95"/>
        <v>0</v>
      </c>
      <c r="AD80" s="135">
        <f t="shared" si="95"/>
        <v>90</v>
      </c>
      <c r="AE80" s="240"/>
      <c r="AF80" s="240"/>
      <c r="AG80" s="240"/>
      <c r="AH80" s="70">
        <f t="shared" ref="AH80" si="96">SUM(AH72:AH79)</f>
        <v>0</v>
      </c>
      <c r="AI80" s="240"/>
      <c r="AJ80" s="240"/>
      <c r="AK80" s="240"/>
      <c r="AL80" s="70">
        <f t="shared" ref="AL80" si="97">SUM(AL72:AL79)</f>
        <v>0</v>
      </c>
      <c r="AM80" s="240"/>
      <c r="AN80" s="240"/>
      <c r="AO80" s="240"/>
      <c r="AP80" s="70">
        <f t="shared" ref="AP80" si="98">SUM(AP72:AP79)</f>
        <v>0</v>
      </c>
      <c r="AQ80" s="240"/>
      <c r="AR80" s="240"/>
      <c r="AS80" s="240"/>
      <c r="AT80" s="70">
        <f t="shared" ref="AT80" si="99">SUM(AT72:AT79)</f>
        <v>0</v>
      </c>
      <c r="AU80" s="240"/>
      <c r="AV80" s="240"/>
      <c r="AW80" s="240"/>
      <c r="AX80" s="70">
        <f t="shared" ref="AX80" si="100">SUM(AX72:AX79)</f>
        <v>0</v>
      </c>
      <c r="AY80" s="240"/>
      <c r="AZ80" s="240"/>
      <c r="BA80" s="240"/>
      <c r="BB80" s="70">
        <f t="shared" ref="BB80" si="101">SUM(BB72:BB79)</f>
        <v>1</v>
      </c>
      <c r="BC80" s="240"/>
      <c r="BD80" s="240"/>
      <c r="BE80" s="240"/>
      <c r="BF80" s="70">
        <f t="shared" ref="BF80" si="102">SUM(BF72:BF79)</f>
        <v>1</v>
      </c>
      <c r="BG80" s="240"/>
      <c r="BH80" s="240"/>
      <c r="BI80" s="240"/>
      <c r="BJ80" s="70">
        <f t="shared" ref="BJ80" si="103">SUM(BJ72:BJ79)</f>
        <v>1</v>
      </c>
      <c r="BK80" s="71"/>
      <c r="BL80" s="24"/>
      <c r="BM80" s="53"/>
      <c r="BN80" s="53"/>
      <c r="BO80" s="53"/>
      <c r="BP80" s="53"/>
      <c r="BQ80" s="53"/>
      <c r="BR80" s="53"/>
      <c r="BS80" s="53"/>
      <c r="BT80" s="53"/>
      <c r="BU80" s="53"/>
      <c r="CF80" s="215"/>
      <c r="CG80" s="23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D80" s="19">
        <f>SUM(DE80:DL80)</f>
        <v>0</v>
      </c>
      <c r="DE80" s="140">
        <f>COUNTIF(DE72:DE79,"&gt;0")</f>
        <v>0</v>
      </c>
      <c r="DF80" s="140">
        <f t="shared" ref="DF80:DL80" si="104">COUNTIF(DF72:DF79,"&gt;0")</f>
        <v>0</v>
      </c>
      <c r="DG80" s="140">
        <f t="shared" si="104"/>
        <v>0</v>
      </c>
      <c r="DH80" s="140">
        <f t="shared" si="104"/>
        <v>0</v>
      </c>
      <c r="DI80" s="140">
        <f t="shared" si="104"/>
        <v>0</v>
      </c>
      <c r="DJ80" s="140">
        <f t="shared" si="104"/>
        <v>0</v>
      </c>
      <c r="DK80" s="140">
        <f t="shared" si="104"/>
        <v>0</v>
      </c>
      <c r="DL80" s="140">
        <f t="shared" si="104"/>
        <v>0</v>
      </c>
      <c r="DM80" s="19">
        <f>SUM(DN80:DU80)</f>
        <v>3</v>
      </c>
      <c r="DN80" s="140">
        <f t="shared" ref="DN80:DU80" si="105">COUNTIF(DN72:DN79,"&gt;0")</f>
        <v>0</v>
      </c>
      <c r="DO80" s="140">
        <f t="shared" si="105"/>
        <v>0</v>
      </c>
      <c r="DP80" s="140">
        <f t="shared" si="105"/>
        <v>0</v>
      </c>
      <c r="DQ80" s="140">
        <f t="shared" si="105"/>
        <v>0</v>
      </c>
      <c r="DR80" s="140">
        <f t="shared" si="105"/>
        <v>0</v>
      </c>
      <c r="DS80" s="140">
        <f t="shared" si="105"/>
        <v>1</v>
      </c>
      <c r="DT80" s="140">
        <f t="shared" si="105"/>
        <v>1</v>
      </c>
      <c r="DU80" s="140">
        <f t="shared" si="105"/>
        <v>1</v>
      </c>
      <c r="DV80" s="19">
        <f t="shared" ref="DV80" si="106">SUM(DV72:DV79)</f>
        <v>3</v>
      </c>
    </row>
    <row r="81" spans="1:126" s="19" customFormat="1" x14ac:dyDescent="0.25">
      <c r="A81" s="330"/>
      <c r="B81" s="331" t="s">
        <v>25</v>
      </c>
      <c r="C81" s="335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333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153"/>
      <c r="AE81" s="237"/>
      <c r="AF81" s="237"/>
      <c r="AG81" s="237"/>
      <c r="AH81" s="153"/>
      <c r="AI81" s="237"/>
      <c r="AJ81" s="237"/>
      <c r="AK81" s="237"/>
      <c r="AL81" s="153"/>
      <c r="AM81" s="237"/>
      <c r="AN81" s="237"/>
      <c r="AO81" s="237"/>
      <c r="AP81" s="153"/>
      <c r="AQ81" s="237"/>
      <c r="AR81" s="237"/>
      <c r="AS81" s="237"/>
      <c r="AT81" s="153"/>
      <c r="AU81" s="237"/>
      <c r="AV81" s="237"/>
      <c r="AW81" s="237"/>
      <c r="AX81" s="153"/>
      <c r="AY81" s="237"/>
      <c r="AZ81" s="237"/>
      <c r="BA81" s="237"/>
      <c r="BB81" s="153"/>
      <c r="BC81" s="237"/>
      <c r="BD81" s="237"/>
      <c r="BE81" s="237"/>
      <c r="BF81" s="153"/>
      <c r="BG81" s="237"/>
      <c r="BH81" s="237"/>
      <c r="BI81" s="237"/>
      <c r="BJ81" s="18"/>
      <c r="BK81" s="71"/>
      <c r="BL81" s="24"/>
      <c r="BM81" s="53"/>
      <c r="BN81" s="53"/>
      <c r="BO81" s="53"/>
      <c r="BP81" s="53"/>
      <c r="BQ81" s="53"/>
      <c r="BR81" s="53"/>
      <c r="BS81" s="53"/>
      <c r="BT81" s="53"/>
      <c r="BU81" s="53"/>
      <c r="CF81" s="215"/>
      <c r="CG81" s="229"/>
    </row>
    <row r="82" spans="1:126" s="19" customFormat="1" x14ac:dyDescent="0.25">
      <c r="A82" s="337" t="str">
        <f>'ПЛАН НАВЧАЛЬНОГО ПРОЦЕСУ ДЕННА'!A82</f>
        <v>1.3</v>
      </c>
      <c r="B82" s="334" t="str">
        <f>'ПЛАН НАВЧАЛЬНОГО ПРОЦЕСУ ДЕННА'!B82</f>
        <v>Практика</v>
      </c>
      <c r="C82" s="335"/>
      <c r="D82" s="153"/>
      <c r="E82" s="153"/>
      <c r="F82" s="153"/>
      <c r="G82" s="153"/>
      <c r="H82" s="153"/>
      <c r="I82" s="153"/>
      <c r="J82" s="153"/>
      <c r="K82" s="153"/>
      <c r="L82" s="153"/>
      <c r="M82" s="153"/>
      <c r="N82" s="153"/>
      <c r="O82" s="153"/>
      <c r="P82" s="153"/>
      <c r="Q82" s="153"/>
      <c r="R82" s="153"/>
      <c r="S82" s="153"/>
      <c r="T82" s="153"/>
      <c r="U82" s="153"/>
      <c r="V82" s="153"/>
      <c r="W82" s="153"/>
      <c r="X82" s="153"/>
      <c r="Y82" s="153"/>
      <c r="Z82" s="153"/>
      <c r="AA82" s="153"/>
      <c r="AB82" s="153"/>
      <c r="AC82" s="153"/>
      <c r="AD82" s="153"/>
      <c r="AE82" s="238"/>
      <c r="AF82" s="238"/>
      <c r="AG82" s="238"/>
      <c r="AH82" s="238"/>
      <c r="AI82" s="238"/>
      <c r="AJ82" s="238"/>
      <c r="AK82" s="238"/>
      <c r="AL82" s="238"/>
      <c r="AM82" s="238"/>
      <c r="AN82" s="238"/>
      <c r="AO82" s="238"/>
      <c r="AP82" s="238"/>
      <c r="AQ82" s="238"/>
      <c r="AR82" s="238"/>
      <c r="AS82" s="238"/>
      <c r="AT82" s="238"/>
      <c r="AU82" s="238"/>
      <c r="AV82" s="238"/>
      <c r="AW82" s="238"/>
      <c r="AX82" s="238"/>
      <c r="AY82" s="238"/>
      <c r="AZ82" s="238"/>
      <c r="BA82" s="238"/>
      <c r="BB82" s="238"/>
      <c r="BC82" s="238"/>
      <c r="BD82" s="238"/>
      <c r="BE82" s="238"/>
      <c r="BF82" s="238"/>
      <c r="BG82" s="238"/>
      <c r="BH82" s="238"/>
      <c r="BI82" s="238"/>
      <c r="BJ82" s="238"/>
      <c r="BK82" s="71"/>
      <c r="BL82" s="24"/>
      <c r="BM82" s="53"/>
      <c r="BN82" s="53"/>
      <c r="BO82" s="53"/>
      <c r="BP82" s="53"/>
      <c r="BQ82" s="53"/>
      <c r="BR82" s="53"/>
      <c r="BS82" s="53"/>
      <c r="BT82" s="53"/>
      <c r="BU82" s="53"/>
      <c r="CF82" s="215"/>
      <c r="CG82" s="229"/>
    </row>
    <row r="83" spans="1:126" s="19" customFormat="1" x14ac:dyDescent="0.25">
      <c r="A83" s="22" t="str">
        <f>'ПЛАН НАВЧАЛЬНОГО ПРОЦЕСУ ДЕННА'!A83</f>
        <v>1.3.01</v>
      </c>
      <c r="B83" s="415" t="str">
        <f>'ПЛАН НАВЧАЛЬНОГО ПРОЦЕСУ ДЕННА'!B83</f>
        <v>Переддипломна</v>
      </c>
      <c r="C83" s="416" t="str">
        <f>'ПЛАН НАВЧАЛЬНОГО ПРОЦЕСУ ДЕННА'!C83</f>
        <v>ПУММ</v>
      </c>
      <c r="D83" s="308">
        <f>'ПЛАН НАВЧАЛЬНОГО ПРОЦЕСУ ДЕННА'!D83</f>
        <v>0</v>
      </c>
      <c r="E83" s="309">
        <f>'ПЛАН НАВЧАЛЬНОГО ПРОЦЕСУ ДЕННА'!E83</f>
        <v>0</v>
      </c>
      <c r="F83" s="309">
        <f>'ПЛАН НАВЧАЛЬНОГО ПРОЦЕСУ ДЕННА'!F83</f>
        <v>0</v>
      </c>
      <c r="G83" s="310">
        <f>'ПЛАН НАВЧАЛЬНОГО ПРОЦЕСУ ДЕННА'!G83</f>
        <v>0</v>
      </c>
      <c r="H83" s="308">
        <f>'ПЛАН НАВЧАЛЬНОГО ПРОЦЕСУ ДЕННА'!H83</f>
        <v>8</v>
      </c>
      <c r="I83" s="309">
        <f>'ПЛАН НАВЧАЛЬНОГО ПРОЦЕСУ ДЕННА'!I83</f>
        <v>0</v>
      </c>
      <c r="J83" s="309">
        <f>'ПЛАН НАВЧАЛЬНОГО ПРОЦЕСУ ДЕННА'!J83</f>
        <v>0</v>
      </c>
      <c r="K83" s="309">
        <f>'ПЛАН НАВЧАЛЬНОГО ПРОЦЕСУ ДЕННА'!K83</f>
        <v>0</v>
      </c>
      <c r="L83" s="309">
        <f>'ПЛАН НАВЧАЛЬНОГО ПРОЦЕСУ ДЕННА'!L83</f>
        <v>0</v>
      </c>
      <c r="M83" s="309">
        <f>'ПЛАН НАВЧАЛЬНОГО ПРОЦЕСУ ДЕННА'!M83</f>
        <v>0</v>
      </c>
      <c r="N83" s="309">
        <f>'ПЛАН НАВЧАЛЬНОГО ПРОЦЕСУ ДЕННА'!N83</f>
        <v>0</v>
      </c>
      <c r="O83" s="309">
        <f>'ПЛАН НАВЧАЛЬНОГО ПРОЦЕСУ ДЕННА'!O83</f>
        <v>0</v>
      </c>
      <c r="P83" s="274">
        <f>'ПЛАН НАВЧАЛЬНОГО ПРОЦЕСУ ДЕННА'!P83</f>
        <v>0</v>
      </c>
      <c r="Q83" s="274">
        <f>'ПЛАН НАВЧАЛЬНОГО ПРОЦЕСУ ДЕННА'!Q83</f>
        <v>0</v>
      </c>
      <c r="R83" s="308">
        <f>'ПЛАН НАВЧАЛЬНОГО ПРОЦЕСУ ДЕННА'!R83</f>
        <v>0</v>
      </c>
      <c r="S83" s="309">
        <f>'ПЛАН НАВЧАЛЬНОГО ПРОЦЕСУ ДЕННА'!S83</f>
        <v>0</v>
      </c>
      <c r="T83" s="309">
        <f>'ПЛАН НАВЧАЛЬНОГО ПРОЦЕСУ ДЕННА'!T83</f>
        <v>0</v>
      </c>
      <c r="U83" s="309">
        <f>'ПЛАН НАВЧАЛЬНОГО ПРОЦЕСУ ДЕННА'!U83</f>
        <v>0</v>
      </c>
      <c r="V83" s="309">
        <f>'ПЛАН НАВЧАЛЬНОГО ПРОЦЕСУ ДЕННА'!V83</f>
        <v>0</v>
      </c>
      <c r="W83" s="309">
        <f>'ПЛАН НАВЧАЛЬНОГО ПРОЦЕСУ ДЕННА'!W83</f>
        <v>0</v>
      </c>
      <c r="X83" s="309">
        <f>'ПЛАН НАВЧАЛЬНОГО ПРОЦЕСУ ДЕННА'!X83</f>
        <v>0</v>
      </c>
      <c r="Y83" s="311">
        <f>'ПЛАН НАВЧАЛЬНОГО ПРОЦЕСУ ДЕННА'!Y83</f>
        <v>135</v>
      </c>
      <c r="Z83" s="147">
        <f>CEILING(Y83/$BS$7,0.25)</f>
        <v>4.5</v>
      </c>
      <c r="AA83" s="9">
        <f t="shared" ref="AA83:AC87" si="107">AE83*$BM$5+AI83*$BN$5+AM83*$BO$5+AQ83*$BP$5+AU83*$BQ$5+AY83*$BR$5+BC83*$BS$5+BG83*$BT$5</f>
        <v>0</v>
      </c>
      <c r="AB83" s="9">
        <f t="shared" si="107"/>
        <v>0</v>
      </c>
      <c r="AC83" s="9">
        <f t="shared" si="107"/>
        <v>0</v>
      </c>
      <c r="AD83" s="9">
        <f t="shared" ref="AD83:AD87" si="108">Y83-AA83</f>
        <v>135</v>
      </c>
      <c r="AE83" s="312">
        <f>IF('ПЛАН НАВЧАЛЬНОГО ПРОЦЕСУ ДЕННА'!AE83&gt;0,IF(ROUND('ПЛАН НАВЧАЛЬНОГО ПРОЦЕСУ ДЕННА'!AE83*$BX$4,0)&gt;0,ROUND('ПЛАН НАВЧАЛЬНОГО ПРОЦЕСУ ДЕННА'!AE83*$BX$4,0)*2,2),0)</f>
        <v>0</v>
      </c>
      <c r="AF83" s="312">
        <f>IF('ПЛАН НАВЧАЛЬНОГО ПРОЦЕСУ ДЕННА'!AF83&gt;0,IF(ROUND('ПЛАН НАВЧАЛЬНОГО ПРОЦЕСУ ДЕННА'!AF83*$BX$4,0)&gt;0,ROUND('ПЛАН НАВЧАЛЬНОГО ПРОЦЕСУ ДЕННА'!AF83*$BX$4,0)*2,2),0)</f>
        <v>0</v>
      </c>
      <c r="AG83" s="312">
        <f>IF('ПЛАН НАВЧАЛЬНОГО ПРОЦЕСУ ДЕННА'!AG83&gt;0,IF(ROUND('ПЛАН НАВЧАЛЬНОГО ПРОЦЕСУ ДЕННА'!AG83*$BX$4,0)&gt;0,ROUND('ПЛАН НАВЧАЛЬНОГО ПРОЦЕСУ ДЕННА'!AG83*$BX$4,0)*2,2),0)</f>
        <v>0</v>
      </c>
      <c r="AH83" s="70">
        <f>'ПЛАН НАВЧАЛЬНОГО ПРОЦЕСУ ДЕННА'!AH83</f>
        <v>0</v>
      </c>
      <c r="AI83" s="312">
        <f>IF('ПЛАН НАВЧАЛЬНОГО ПРОЦЕСУ ДЕННА'!AI83&gt;0,IF(ROUND('ПЛАН НАВЧАЛЬНОГО ПРОЦЕСУ ДЕННА'!AI83*$BX$4,0)&gt;0,ROUND('ПЛАН НАВЧАЛЬНОГО ПРОЦЕСУ ДЕННА'!AI83*$BX$4,0)*2,2),0)</f>
        <v>0</v>
      </c>
      <c r="AJ83" s="312">
        <f>IF('ПЛАН НАВЧАЛЬНОГО ПРОЦЕСУ ДЕННА'!AJ83&gt;0,IF(ROUND('ПЛАН НАВЧАЛЬНОГО ПРОЦЕСУ ДЕННА'!AJ83*$BX$4,0)&gt;0,ROUND('ПЛАН НАВЧАЛЬНОГО ПРОЦЕСУ ДЕННА'!AJ83*$BX$4,0)*2,2),0)</f>
        <v>0</v>
      </c>
      <c r="AK83" s="312">
        <f>IF('ПЛАН НАВЧАЛЬНОГО ПРОЦЕСУ ДЕННА'!AK83&gt;0,IF(ROUND('ПЛАН НАВЧАЛЬНОГО ПРОЦЕСУ ДЕННА'!AK83*$BX$4,0)&gt;0,ROUND('ПЛАН НАВЧАЛЬНОГО ПРОЦЕСУ ДЕННА'!AK83*$BX$4,0)*2,2),0)</f>
        <v>0</v>
      </c>
      <c r="AL83" s="70">
        <f>'ПЛАН НАВЧАЛЬНОГО ПРОЦЕСУ ДЕННА'!AL83</f>
        <v>0</v>
      </c>
      <c r="AM83" s="312">
        <f>IF('ПЛАН НАВЧАЛЬНОГО ПРОЦЕСУ ДЕННА'!AM83&gt;0,IF(ROUND('ПЛАН НАВЧАЛЬНОГО ПРОЦЕСУ ДЕННА'!AM83*$BX$4,0)&gt;0,ROUND('ПЛАН НАВЧАЛЬНОГО ПРОЦЕСУ ДЕННА'!AM83*$BX$4,0)*2,2),0)</f>
        <v>0</v>
      </c>
      <c r="AN83" s="312">
        <f>IF('ПЛАН НАВЧАЛЬНОГО ПРОЦЕСУ ДЕННА'!AN83&gt;0,IF(ROUND('ПЛАН НАВЧАЛЬНОГО ПРОЦЕСУ ДЕННА'!AN83*$BX$4,0)&gt;0,ROUND('ПЛАН НАВЧАЛЬНОГО ПРОЦЕСУ ДЕННА'!AN83*$BX$4,0)*2,2),0)</f>
        <v>0</v>
      </c>
      <c r="AO83" s="312">
        <f>IF('ПЛАН НАВЧАЛЬНОГО ПРОЦЕСУ ДЕННА'!AO83&gt;0,IF(ROUND('ПЛАН НАВЧАЛЬНОГО ПРОЦЕСУ ДЕННА'!AO83*$BX$4,0)&gt;0,ROUND('ПЛАН НАВЧАЛЬНОГО ПРОЦЕСУ ДЕННА'!AO83*$BX$4,0)*2,2),0)</f>
        <v>0</v>
      </c>
      <c r="AP83" s="70">
        <f>'ПЛАН НАВЧАЛЬНОГО ПРОЦЕСУ ДЕННА'!AP83</f>
        <v>0</v>
      </c>
      <c r="AQ83" s="312">
        <f>IF('ПЛАН НАВЧАЛЬНОГО ПРОЦЕСУ ДЕННА'!AQ83&gt;0,IF(ROUND('ПЛАН НАВЧАЛЬНОГО ПРОЦЕСУ ДЕННА'!AQ83*$BX$4,0)&gt;0,ROUND('ПЛАН НАВЧАЛЬНОГО ПРОЦЕСУ ДЕННА'!AQ83*$BX$4,0)*2,2),0)</f>
        <v>0</v>
      </c>
      <c r="AR83" s="312">
        <f>IF('ПЛАН НАВЧАЛЬНОГО ПРОЦЕСУ ДЕННА'!AR83&gt;0,IF(ROUND('ПЛАН НАВЧАЛЬНОГО ПРОЦЕСУ ДЕННА'!AR83*$BX$4,0)&gt;0,ROUND('ПЛАН НАВЧАЛЬНОГО ПРОЦЕСУ ДЕННА'!AR83*$BX$4,0)*2,2),0)</f>
        <v>0</v>
      </c>
      <c r="AS83" s="312">
        <f>IF('ПЛАН НАВЧАЛЬНОГО ПРОЦЕСУ ДЕННА'!AS83&gt;0,IF(ROUND('ПЛАН НАВЧАЛЬНОГО ПРОЦЕСУ ДЕННА'!AS83*$BX$4,0)&gt;0,ROUND('ПЛАН НАВЧАЛЬНОГО ПРОЦЕСУ ДЕННА'!AS83*$BX$4,0)*2,2),0)</f>
        <v>0</v>
      </c>
      <c r="AT83" s="70">
        <f>'ПЛАН НАВЧАЛЬНОГО ПРОЦЕСУ ДЕННА'!AT83</f>
        <v>0</v>
      </c>
      <c r="AU83" s="312">
        <f>IF('ПЛАН НАВЧАЛЬНОГО ПРОЦЕСУ ДЕННА'!AU83&gt;0,IF(ROUND('ПЛАН НАВЧАЛЬНОГО ПРОЦЕСУ ДЕННА'!AU83*$BX$4,0)&gt;0,ROUND('ПЛАН НАВЧАЛЬНОГО ПРОЦЕСУ ДЕННА'!AU83*$BX$4,0)*2,2),0)</f>
        <v>0</v>
      </c>
      <c r="AV83" s="312">
        <f>IF('ПЛАН НАВЧАЛЬНОГО ПРОЦЕСУ ДЕННА'!AV83&gt;0,IF(ROUND('ПЛАН НАВЧАЛЬНОГО ПРОЦЕСУ ДЕННА'!AV83*$BX$4,0)&gt;0,ROUND('ПЛАН НАВЧАЛЬНОГО ПРОЦЕСУ ДЕННА'!AV83*$BX$4,0)*2,2),0)</f>
        <v>0</v>
      </c>
      <c r="AW83" s="312">
        <f>IF('ПЛАН НАВЧАЛЬНОГО ПРОЦЕСУ ДЕННА'!AW83&gt;0,IF(ROUND('ПЛАН НАВЧАЛЬНОГО ПРОЦЕСУ ДЕННА'!AW83*$BX$4,0)&gt;0,ROUND('ПЛАН НАВЧАЛЬНОГО ПРОЦЕСУ ДЕННА'!AW83*$BX$4,0)*2,2),0)</f>
        <v>0</v>
      </c>
      <c r="AX83" s="70">
        <f>'ПЛАН НАВЧАЛЬНОГО ПРОЦЕСУ ДЕННА'!AX83</f>
        <v>0</v>
      </c>
      <c r="AY83" s="312">
        <f>IF('ПЛАН НАВЧАЛЬНОГО ПРОЦЕСУ ДЕННА'!AY83&gt;0,IF(ROUND('ПЛАН НАВЧАЛЬНОГО ПРОЦЕСУ ДЕННА'!AY83*$BX$4,0)&gt;0,ROUND('ПЛАН НАВЧАЛЬНОГО ПРОЦЕСУ ДЕННА'!AY83*$BX$4,0)*2,2),0)</f>
        <v>0</v>
      </c>
      <c r="AZ83" s="312">
        <f>IF('ПЛАН НАВЧАЛЬНОГО ПРОЦЕСУ ДЕННА'!AZ83&gt;0,IF(ROUND('ПЛАН НАВЧАЛЬНОГО ПРОЦЕСУ ДЕННА'!AZ83*$BX$4,0)&gt;0,ROUND('ПЛАН НАВЧАЛЬНОГО ПРОЦЕСУ ДЕННА'!AZ83*$BX$4,0)*2,2),0)</f>
        <v>0</v>
      </c>
      <c r="BA83" s="312">
        <f>IF('ПЛАН НАВЧАЛЬНОГО ПРОЦЕСУ ДЕННА'!BA83&gt;0,IF(ROUND('ПЛАН НАВЧАЛЬНОГО ПРОЦЕСУ ДЕННА'!BA83*$BX$4,0)&gt;0,ROUND('ПЛАН НАВЧАЛЬНОГО ПРОЦЕСУ ДЕННА'!BA83*$BX$4,0)*2,2),0)</f>
        <v>0</v>
      </c>
      <c r="BB83" s="70">
        <f>'ПЛАН НАВЧАЛЬНОГО ПРОЦЕСУ ДЕННА'!BB83</f>
        <v>0</v>
      </c>
      <c r="BC83" s="312">
        <f>IF('ПЛАН НАВЧАЛЬНОГО ПРОЦЕСУ ДЕННА'!BC83&gt;0,IF(ROUND('ПЛАН НАВЧАЛЬНОГО ПРОЦЕСУ ДЕННА'!BC83*$BX$4,0)&gt;0,ROUND('ПЛАН НАВЧАЛЬНОГО ПРОЦЕСУ ДЕННА'!BC83*$BX$4,0)*2,2),0)</f>
        <v>0</v>
      </c>
      <c r="BD83" s="312">
        <f>IF('ПЛАН НАВЧАЛЬНОГО ПРОЦЕСУ ДЕННА'!BD83&gt;0,IF(ROUND('ПЛАН НАВЧАЛЬНОГО ПРОЦЕСУ ДЕННА'!BD83*$BX$4,0)&gt;0,ROUND('ПЛАН НАВЧАЛЬНОГО ПРОЦЕСУ ДЕННА'!BD83*$BX$4,0)*2,2),0)</f>
        <v>0</v>
      </c>
      <c r="BE83" s="312">
        <f>IF('ПЛАН НАВЧАЛЬНОГО ПРОЦЕСУ ДЕННА'!BE83&gt;0,IF(ROUND('ПЛАН НАВЧАЛЬНОГО ПРОЦЕСУ ДЕННА'!BE83*$BX$4,0)&gt;0,ROUND('ПЛАН НАВЧАЛЬНОГО ПРОЦЕСУ ДЕННА'!BE83*$BX$4,0)*2,2),0)</f>
        <v>0</v>
      </c>
      <c r="BF83" s="70">
        <f>'ПЛАН НАВЧАЛЬНОГО ПРОЦЕСУ ДЕННА'!BF83</f>
        <v>0</v>
      </c>
      <c r="BG83" s="312">
        <f>IF('ПЛАН НАВЧАЛЬНОГО ПРОЦЕСУ ДЕННА'!BG83&gt;0,IF(ROUND('ПЛАН НАВЧАЛЬНОГО ПРОЦЕСУ ДЕННА'!BG83*$BX$4,0)&gt;0,ROUND('ПЛАН НАВЧАЛЬНОГО ПРОЦЕСУ ДЕННА'!BG83*$BX$4,0)*2,2),0)</f>
        <v>0</v>
      </c>
      <c r="BH83" s="312">
        <f>IF('ПЛАН НАВЧАЛЬНОГО ПРОЦЕСУ ДЕННА'!BH83&gt;0,IF(ROUND('ПЛАН НАВЧАЛЬНОГО ПРОЦЕСУ ДЕННА'!BH83*$BX$4,0)&gt;0,ROUND('ПЛАН НАВЧАЛЬНОГО ПРОЦЕСУ ДЕННА'!BH83*$BX$4,0)*2,2),0)</f>
        <v>0</v>
      </c>
      <c r="BI83" s="312">
        <f>IF('ПЛАН НАВЧАЛЬНОГО ПРОЦЕСУ ДЕННА'!BI83&gt;0,IF(ROUND('ПЛАН НАВЧАЛЬНОГО ПРОЦЕСУ ДЕННА'!BI83*$BX$4,0)&gt;0,ROUND('ПЛАН НАВЧАЛЬНОГО ПРОЦЕСУ ДЕННА'!BI83*$BX$4,0)*2,2),0)</f>
        <v>0</v>
      </c>
      <c r="BJ83" s="70">
        <f>'ПЛАН НАВЧАЛЬНОГО ПРОЦЕСУ ДЕННА'!BJ83</f>
        <v>4.5</v>
      </c>
      <c r="BK83" s="63">
        <f t="shared" ref="BK83:BK88" si="109">IF(ISERROR(AD83/Y83),0,AD83/Y83)</f>
        <v>1</v>
      </c>
      <c r="BM83" s="14">
        <f>IF(OR(MID($D83,1,1)="1",MID($E83,1,1)="1",MID($F83,1,1)="1",MID($G83,1,1)="1",MID($H83,1,1)="1",MID($I83,1,1)="1",MID($J83,1,1)="1",MID($K83,1,1)="1",MID($M83,1,1)="1",MID($N83,1,1)="1",MID($O83,1,1)=1),$Z83/$DA83,0)</f>
        <v>0</v>
      </c>
      <c r="BN83" s="14">
        <f>IF(OR(MID($D83,1,1)="2",MID($E83,1,1)="2",MID($F83,1,1)="2",MID($G83,1,1)="2",MID($H83,1,1)="2",MID($I83,1,1)="2",MID($J83,1,1)="2",MID($K83,1,1)="2",MID($M83,1,1)="2",MID($N83,1,1)="2",MID($O83,1,1)=1),$Z83/$DA83,0)</f>
        <v>0</v>
      </c>
      <c r="BO83" s="14">
        <f>IF(OR(MID($D83,1,1)="3",MID($E83,1,1)="3",MID($F83,1,1)="3",MID($G83,1,1)="3",MID($H83,1,1)="3",MID($I83,1,1)="3",MID($J83,1,1)="3",MID($K83,1,1)="3",MID($M83,1,1)="3",MID($N83,1,1)="3",MID($O83,1,1)=1),$Z83/$DA83,0)</f>
        <v>0</v>
      </c>
      <c r="BP83" s="14">
        <f>IF(OR(MID($D83,1,1)="4",MID($E83,1,1)="4",MID($F83,1,1)="4",MID($G83,1,1)="4",MID($H83,1,1)="4",MID($I83,1,1)="4",MID($J83,1,1)="4",MID($K83,1,1)="4",MID($M83,1,1)="4",MID($N83,1,1)="4",MID($O83,1,1)=1),$Z83/$DA83,0)</f>
        <v>0</v>
      </c>
      <c r="BQ83" s="14">
        <f>IF(OR(MID($D83,1,1)="5",MID($E83,1,1)="5",MID($F83,1,1)="5",MID($G83,1,1)="5",MID($H83,1,1)="5",MID($I83,1,1)="5",MID($J83,1,1)="5",MID($K83,1,1)="5",MID($M83,1,1)="5",MID($N83,1,1)="5",MID($O83,1,1)=1),$Z83/$DA83,0)</f>
        <v>0</v>
      </c>
      <c r="BR83" s="14">
        <f>IF(OR(MID($D83,1,1)="6",MID($E83,1,1)="6",MID($F83,1,1)="6",MID($G83,1,1)="6",MID($H83,1,1)="6",MID($I83,1,1)="6",MID($J83,1,1)="6",MID($K83,1,1)="6",MID($M83,1,1)="6",MID($N83,1,1)="6",MID($O83,1,1)=1),$Z83/$DA83,0)</f>
        <v>0</v>
      </c>
      <c r="BS83" s="14">
        <f>IF(OR(MID($D83,1,1)="7",MID($E83,1,1)="7",MID($F83,1,1)="7",MID($G83,1,1)="7",MID($H83,1,1)="7",MID($I83,1,1)="7",MID($J83,1,1)="7",MID($K83,1,1)="7",MID($M83,1,1)="7",MID($N83,1,1)="7",MID($O83,1,1)=1),$Z83/$DA83,0)</f>
        <v>0</v>
      </c>
      <c r="BT83" s="14">
        <f>IF(OR(MID($D83,1,1)="8",MID($E83,1,1)="8",MID($F83,1,1)="8",MID($G83,1,1)="8",MID($H83,1,1)="8",MID($I83,1,1)="8",MID($J83,1,1)="8",MID($K83,1,1)="8",MID($M83,1,1)="8",MID($N83,1,1)="8",MID($O83,1,1)=1),$Z83/$DA83,0)</f>
        <v>4.5</v>
      </c>
      <c r="BU83" s="92">
        <f>SUM(BM83:BT83)</f>
        <v>4.5</v>
      </c>
      <c r="BX83"/>
      <c r="BY83"/>
      <c r="BZ83"/>
      <c r="CA83"/>
      <c r="CB83"/>
      <c r="CC83"/>
      <c r="CD83"/>
      <c r="CE83"/>
      <c r="CF83" s="217"/>
      <c r="CG83" s="313">
        <f t="shared" ref="CG83:CG88" si="110">MAX(BX83:CE83)</f>
        <v>0</v>
      </c>
      <c r="CI83"/>
      <c r="CJ83"/>
      <c r="CK83"/>
      <c r="CL83"/>
      <c r="CM83"/>
      <c r="CN83"/>
      <c r="CO83"/>
      <c r="CP83"/>
      <c r="CQ83"/>
      <c r="CR83" s="314">
        <f>IF(MID(H83,1,1)="1",1,0)+IF(MID(I83,1,1)="1",1,0)+IF(MID(J83,1,1)="1",1,0)+IF(MID(K83,1,1)="1",1,0)+IF(MID(M83,1,1)="1",1,0)+IF(MID(N83,1,1)="1",1,0)+IF(MID(O83,1,1)="1",1,0)</f>
        <v>0</v>
      </c>
      <c r="CS83" s="314">
        <f>IF(MID(H83,1,1)="2",1,0)+IF(MID(I83,1,1)="2",1,0)+IF(MID(J83,1,1)="2",1,0)+IF(MID(K83,1,1)="2",1,0)+IF(MID(M83,1,1)="2",1,0)+IF(MID(N83,1,1)="2",1,0)+IF(MID(O83,1,1)="2",1,0)</f>
        <v>0</v>
      </c>
      <c r="CT83" s="316">
        <f>IF(MID(H83,1,1)="3",1,0)+IF(MID(I83,1,1)="3",1,0)+IF(MID(J83,1,1)="3",1,0)+IF(MID(K83,1,1)="3",1,0)+IF(MID(M83,1,1)="3",1,0)+IF(MID(N83,1,1)="3",1,0)+IF(MID(O83,1,1)="3",1,0)</f>
        <v>0</v>
      </c>
      <c r="CU83" s="314">
        <f>IF(MID(H83,1,1)="4",1,0)+IF(MID(I83,1,1)="4",1,0)+IF(MID(J83,1,1)="4",1,0)+IF(MID(K83,1,1)="4",1,0)+IF(MID(M83,1,1)="4",1,0)+IF(MID(N83,1,1)="4",1,0)+IF(MID(O83,1,1)="4",1,0)</f>
        <v>0</v>
      </c>
      <c r="CV83" s="314">
        <f>IF(MID(H83,1,1)="5",1,0)+IF(MID(I83,1,1)="5",1,0)+IF(MID(J83,1,1)="5",1,0)+IF(MID(K83,1,1)="5",1,0)+IF(MID(M83,1,1)="5",1,0)+IF(MID(N83,1,1)="5",1,0)+IF(MID(O83,1,1)="5",1,0)</f>
        <v>0</v>
      </c>
      <c r="CW83" s="314">
        <f>IF(MID(H83,1,1)="6",1,0)+IF(MID(I83,1,1)="6",1,0)+IF(MID(J83,1,1)="6",1,0)+IF(MID(K83,1,1)="6",1,0)+IF(MID(M83,1,1)="6",1,0)+IF(MID(N83,1,1)="6",1,0)+IF(MID(O83,1,1)="6",1,0)</f>
        <v>0</v>
      </c>
      <c r="CX83" s="314">
        <f>IF(MID(H83,1,1)="7",1,0)+IF(MID(I83,1,1)="7",1,0)+IF(MID(J83,1,1)="7",1,0)+IF(MID(K83,1,1)="7",1,0)+IF(MID(M83,1,1)="7",1,0)+IF(MID(N83,1,1)="7",1,0)+IF(MID(O83,1,1)="7",1,0)</f>
        <v>0</v>
      </c>
      <c r="CY83" s="314">
        <f>IF(MID(H83,1,1)="8",1,0)+IF(MID(I83,1,1)="8",1,0)+IF(MID(J83,1,1)="8",1,0)+IF(MID(K83,1,1)="8",1,0)+IF(MID(M83,1,1)="8",1,0)+IF(MID(N83,1,1)="8",1,0)+IF(MID(O83,1,1)="8",1,0)</f>
        <v>1</v>
      </c>
      <c r="CZ83" s="317">
        <f>SUM(CR83:CY83)</f>
        <v>1</v>
      </c>
      <c r="DA83" s="19">
        <f>CQ83+CZ83</f>
        <v>1</v>
      </c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</row>
    <row r="84" spans="1:126" s="19" customFormat="1" hidden="1" x14ac:dyDescent="0.25">
      <c r="A84" s="22" t="str">
        <f>'ПЛАН НАВЧАЛЬНОГО ПРОЦЕСУ ДЕННА'!A84</f>
        <v>1.3.02</v>
      </c>
      <c r="B84" s="415">
        <f>'ПЛАН НАВЧАЛЬНОГО ПРОЦЕСУ ДЕННА'!B84</f>
        <v>0</v>
      </c>
      <c r="C84" s="416">
        <f>'ПЛАН НАВЧАЛЬНОГО ПРОЦЕСУ ДЕННА'!C84</f>
        <v>0</v>
      </c>
      <c r="D84" s="308">
        <f>'ПЛАН НАВЧАЛЬНОГО ПРОЦЕСУ ДЕННА'!D84</f>
        <v>0</v>
      </c>
      <c r="E84" s="309">
        <f>'ПЛАН НАВЧАЛЬНОГО ПРОЦЕСУ ДЕННА'!E84</f>
        <v>0</v>
      </c>
      <c r="F84" s="309">
        <f>'ПЛАН НАВЧАЛЬНОГО ПРОЦЕСУ ДЕННА'!F84</f>
        <v>0</v>
      </c>
      <c r="G84" s="310">
        <f>'ПЛАН НАВЧАЛЬНОГО ПРОЦЕСУ ДЕННА'!G84</f>
        <v>0</v>
      </c>
      <c r="H84" s="308">
        <f>'ПЛАН НАВЧАЛЬНОГО ПРОЦЕСУ ДЕННА'!H84</f>
        <v>0</v>
      </c>
      <c r="I84" s="309">
        <f>'ПЛАН НАВЧАЛЬНОГО ПРОЦЕСУ ДЕННА'!I84</f>
        <v>0</v>
      </c>
      <c r="J84" s="309">
        <f>'ПЛАН НАВЧАЛЬНОГО ПРОЦЕСУ ДЕННА'!J84</f>
        <v>0</v>
      </c>
      <c r="K84" s="309">
        <f>'ПЛАН НАВЧАЛЬНОГО ПРОЦЕСУ ДЕННА'!K84</f>
        <v>0</v>
      </c>
      <c r="L84" s="309">
        <f>'ПЛАН НАВЧАЛЬНОГО ПРОЦЕСУ ДЕННА'!L84</f>
        <v>0</v>
      </c>
      <c r="M84" s="309">
        <f>'ПЛАН НАВЧАЛЬНОГО ПРОЦЕСУ ДЕННА'!M84</f>
        <v>0</v>
      </c>
      <c r="N84" s="309">
        <f>'ПЛАН НАВЧАЛЬНОГО ПРОЦЕСУ ДЕННА'!N84</f>
        <v>0</v>
      </c>
      <c r="O84" s="309">
        <f>'ПЛАН НАВЧАЛЬНОГО ПРОЦЕСУ ДЕННА'!O84</f>
        <v>0</v>
      </c>
      <c r="P84" s="274">
        <f>'ПЛАН НАВЧАЛЬНОГО ПРОЦЕСУ ДЕННА'!P84</f>
        <v>0</v>
      </c>
      <c r="Q84" s="274">
        <f>'ПЛАН НАВЧАЛЬНОГО ПРОЦЕСУ ДЕННА'!Q84</f>
        <v>0</v>
      </c>
      <c r="R84" s="308">
        <f>'ПЛАН НАВЧАЛЬНОГО ПРОЦЕСУ ДЕННА'!R84</f>
        <v>0</v>
      </c>
      <c r="S84" s="309">
        <f>'ПЛАН НАВЧАЛЬНОГО ПРОЦЕСУ ДЕННА'!S84</f>
        <v>0</v>
      </c>
      <c r="T84" s="309">
        <f>'ПЛАН НАВЧАЛЬНОГО ПРОЦЕСУ ДЕННА'!T84</f>
        <v>0</v>
      </c>
      <c r="U84" s="309">
        <f>'ПЛАН НАВЧАЛЬНОГО ПРОЦЕСУ ДЕННА'!U84</f>
        <v>0</v>
      </c>
      <c r="V84" s="309">
        <f>'ПЛАН НАВЧАЛЬНОГО ПРОЦЕСУ ДЕННА'!V84</f>
        <v>0</v>
      </c>
      <c r="W84" s="309">
        <f>'ПЛАН НАВЧАЛЬНОГО ПРОЦЕСУ ДЕННА'!W84</f>
        <v>0</v>
      </c>
      <c r="X84" s="309">
        <f>'ПЛАН НАВЧАЛЬНОГО ПРОЦЕСУ ДЕННА'!X84</f>
        <v>0</v>
      </c>
      <c r="Y84" s="311">
        <f>'ПЛАН НАВЧАЛЬНОГО ПРОЦЕСУ ДЕННА'!Y84</f>
        <v>0</v>
      </c>
      <c r="Z84" s="147">
        <f>CEILING(Y84/$BS$7,0.25)</f>
        <v>0</v>
      </c>
      <c r="AA84" s="9">
        <f t="shared" si="107"/>
        <v>0</v>
      </c>
      <c r="AB84" s="9">
        <f t="shared" si="107"/>
        <v>0</v>
      </c>
      <c r="AC84" s="9">
        <f t="shared" si="107"/>
        <v>0</v>
      </c>
      <c r="AD84" s="9">
        <f t="shared" si="108"/>
        <v>0</v>
      </c>
      <c r="AE84" s="312">
        <f>IF('ПЛАН НАВЧАЛЬНОГО ПРОЦЕСУ ДЕННА'!AE84&gt;0,IF(ROUND('ПЛАН НАВЧАЛЬНОГО ПРОЦЕСУ ДЕННА'!AE84*$BX$4,0)&gt;0,ROUND('ПЛАН НАВЧАЛЬНОГО ПРОЦЕСУ ДЕННА'!AE84*$BX$4,0)*2,2),0)</f>
        <v>0</v>
      </c>
      <c r="AF84" s="312">
        <f>IF('ПЛАН НАВЧАЛЬНОГО ПРОЦЕСУ ДЕННА'!AF84&gt;0,IF(ROUND('ПЛАН НАВЧАЛЬНОГО ПРОЦЕСУ ДЕННА'!AF84*$BX$4,0)&gt;0,ROUND('ПЛАН НАВЧАЛЬНОГО ПРОЦЕСУ ДЕННА'!AF84*$BX$4,0)*2,2),0)</f>
        <v>0</v>
      </c>
      <c r="AG84" s="312">
        <f>IF('ПЛАН НАВЧАЛЬНОГО ПРОЦЕСУ ДЕННА'!AG84&gt;0,IF(ROUND('ПЛАН НАВЧАЛЬНОГО ПРОЦЕСУ ДЕННА'!AG84*$BX$4,0)&gt;0,ROUND('ПЛАН НАВЧАЛЬНОГО ПРОЦЕСУ ДЕННА'!AG84*$BX$4,0)*2,2),0)</f>
        <v>0</v>
      </c>
      <c r="AH84" s="70">
        <f>'ПЛАН НАВЧАЛЬНОГО ПРОЦЕСУ ДЕННА'!AH84</f>
        <v>0</v>
      </c>
      <c r="AI84" s="312">
        <f>IF('ПЛАН НАВЧАЛЬНОГО ПРОЦЕСУ ДЕННА'!AI84&gt;0,IF(ROUND('ПЛАН НАВЧАЛЬНОГО ПРОЦЕСУ ДЕННА'!AI84*$BX$4,0)&gt;0,ROUND('ПЛАН НАВЧАЛЬНОГО ПРОЦЕСУ ДЕННА'!AI84*$BX$4,0)*2,2),0)</f>
        <v>0</v>
      </c>
      <c r="AJ84" s="312">
        <f>IF('ПЛАН НАВЧАЛЬНОГО ПРОЦЕСУ ДЕННА'!AJ84&gt;0,IF(ROUND('ПЛАН НАВЧАЛЬНОГО ПРОЦЕСУ ДЕННА'!AJ84*$BX$4,0)&gt;0,ROUND('ПЛАН НАВЧАЛЬНОГО ПРОЦЕСУ ДЕННА'!AJ84*$BX$4,0)*2,2),0)</f>
        <v>0</v>
      </c>
      <c r="AK84" s="312">
        <f>IF('ПЛАН НАВЧАЛЬНОГО ПРОЦЕСУ ДЕННА'!AK84&gt;0,IF(ROUND('ПЛАН НАВЧАЛЬНОГО ПРОЦЕСУ ДЕННА'!AK84*$BX$4,0)&gt;0,ROUND('ПЛАН НАВЧАЛЬНОГО ПРОЦЕСУ ДЕННА'!AK84*$BX$4,0)*2,2),0)</f>
        <v>0</v>
      </c>
      <c r="AL84" s="70">
        <f>'ПЛАН НАВЧАЛЬНОГО ПРОЦЕСУ ДЕННА'!AL84</f>
        <v>0</v>
      </c>
      <c r="AM84" s="312">
        <f>IF('ПЛАН НАВЧАЛЬНОГО ПРОЦЕСУ ДЕННА'!AM84&gt;0,IF(ROUND('ПЛАН НАВЧАЛЬНОГО ПРОЦЕСУ ДЕННА'!AM84*$BX$4,0)&gt;0,ROUND('ПЛАН НАВЧАЛЬНОГО ПРОЦЕСУ ДЕННА'!AM84*$BX$4,0)*2,2),0)</f>
        <v>0</v>
      </c>
      <c r="AN84" s="312">
        <f>IF('ПЛАН НАВЧАЛЬНОГО ПРОЦЕСУ ДЕННА'!AN84&gt;0,IF(ROUND('ПЛАН НАВЧАЛЬНОГО ПРОЦЕСУ ДЕННА'!AN84*$BX$4,0)&gt;0,ROUND('ПЛАН НАВЧАЛЬНОГО ПРОЦЕСУ ДЕННА'!AN84*$BX$4,0)*2,2),0)</f>
        <v>0</v>
      </c>
      <c r="AO84" s="312">
        <f>IF('ПЛАН НАВЧАЛЬНОГО ПРОЦЕСУ ДЕННА'!AO84&gt;0,IF(ROUND('ПЛАН НАВЧАЛЬНОГО ПРОЦЕСУ ДЕННА'!AO84*$BX$4,0)&gt;0,ROUND('ПЛАН НАВЧАЛЬНОГО ПРОЦЕСУ ДЕННА'!AO84*$BX$4,0)*2,2),0)</f>
        <v>0</v>
      </c>
      <c r="AP84" s="70">
        <f>'ПЛАН НАВЧАЛЬНОГО ПРОЦЕСУ ДЕННА'!AP84</f>
        <v>0</v>
      </c>
      <c r="AQ84" s="312">
        <f>IF('ПЛАН НАВЧАЛЬНОГО ПРОЦЕСУ ДЕННА'!AQ84&gt;0,IF(ROUND('ПЛАН НАВЧАЛЬНОГО ПРОЦЕСУ ДЕННА'!AQ84*$BX$4,0)&gt;0,ROUND('ПЛАН НАВЧАЛЬНОГО ПРОЦЕСУ ДЕННА'!AQ84*$BX$4,0)*2,2),0)</f>
        <v>0</v>
      </c>
      <c r="AR84" s="312">
        <f>IF('ПЛАН НАВЧАЛЬНОГО ПРОЦЕСУ ДЕННА'!AR84&gt;0,IF(ROUND('ПЛАН НАВЧАЛЬНОГО ПРОЦЕСУ ДЕННА'!AR84*$BX$4,0)&gt;0,ROUND('ПЛАН НАВЧАЛЬНОГО ПРОЦЕСУ ДЕННА'!AR84*$BX$4,0)*2,2),0)</f>
        <v>0</v>
      </c>
      <c r="AS84" s="312">
        <f>IF('ПЛАН НАВЧАЛЬНОГО ПРОЦЕСУ ДЕННА'!AS84&gt;0,IF(ROUND('ПЛАН НАВЧАЛЬНОГО ПРОЦЕСУ ДЕННА'!AS84*$BX$4,0)&gt;0,ROUND('ПЛАН НАВЧАЛЬНОГО ПРОЦЕСУ ДЕННА'!AS84*$BX$4,0)*2,2),0)</f>
        <v>0</v>
      </c>
      <c r="AT84" s="70">
        <f>'ПЛАН НАВЧАЛЬНОГО ПРОЦЕСУ ДЕННА'!AT84</f>
        <v>0</v>
      </c>
      <c r="AU84" s="312">
        <f>IF('ПЛАН НАВЧАЛЬНОГО ПРОЦЕСУ ДЕННА'!AU84&gt;0,IF(ROUND('ПЛАН НАВЧАЛЬНОГО ПРОЦЕСУ ДЕННА'!AU84*$BX$4,0)&gt;0,ROUND('ПЛАН НАВЧАЛЬНОГО ПРОЦЕСУ ДЕННА'!AU84*$BX$4,0)*2,2),0)</f>
        <v>0</v>
      </c>
      <c r="AV84" s="312">
        <f>IF('ПЛАН НАВЧАЛЬНОГО ПРОЦЕСУ ДЕННА'!AV84&gt;0,IF(ROUND('ПЛАН НАВЧАЛЬНОГО ПРОЦЕСУ ДЕННА'!AV84*$BX$4,0)&gt;0,ROUND('ПЛАН НАВЧАЛЬНОГО ПРОЦЕСУ ДЕННА'!AV84*$BX$4,0)*2,2),0)</f>
        <v>0</v>
      </c>
      <c r="AW84" s="312">
        <f>IF('ПЛАН НАВЧАЛЬНОГО ПРОЦЕСУ ДЕННА'!AW84&gt;0,IF(ROUND('ПЛАН НАВЧАЛЬНОГО ПРОЦЕСУ ДЕННА'!AW84*$BX$4,0)&gt;0,ROUND('ПЛАН НАВЧАЛЬНОГО ПРОЦЕСУ ДЕННА'!AW84*$BX$4,0)*2,2),0)</f>
        <v>0</v>
      </c>
      <c r="AX84" s="70">
        <f>'ПЛАН НАВЧАЛЬНОГО ПРОЦЕСУ ДЕННА'!AX84</f>
        <v>0</v>
      </c>
      <c r="AY84" s="312">
        <f>IF('ПЛАН НАВЧАЛЬНОГО ПРОЦЕСУ ДЕННА'!AY84&gt;0,IF(ROUND('ПЛАН НАВЧАЛЬНОГО ПРОЦЕСУ ДЕННА'!AY84*$BX$4,0)&gt;0,ROUND('ПЛАН НАВЧАЛЬНОГО ПРОЦЕСУ ДЕННА'!AY84*$BX$4,0)*2,2),0)</f>
        <v>0</v>
      </c>
      <c r="AZ84" s="312">
        <f>IF('ПЛАН НАВЧАЛЬНОГО ПРОЦЕСУ ДЕННА'!AZ84&gt;0,IF(ROUND('ПЛАН НАВЧАЛЬНОГО ПРОЦЕСУ ДЕННА'!AZ84*$BX$4,0)&gt;0,ROUND('ПЛАН НАВЧАЛЬНОГО ПРОЦЕСУ ДЕННА'!AZ84*$BX$4,0)*2,2),0)</f>
        <v>0</v>
      </c>
      <c r="BA84" s="312">
        <f>IF('ПЛАН НАВЧАЛЬНОГО ПРОЦЕСУ ДЕННА'!BA84&gt;0,IF(ROUND('ПЛАН НАВЧАЛЬНОГО ПРОЦЕСУ ДЕННА'!BA84*$BX$4,0)&gt;0,ROUND('ПЛАН НАВЧАЛЬНОГО ПРОЦЕСУ ДЕННА'!BA84*$BX$4,0)*2,2),0)</f>
        <v>0</v>
      </c>
      <c r="BB84" s="70">
        <f>'ПЛАН НАВЧАЛЬНОГО ПРОЦЕСУ ДЕННА'!BB84</f>
        <v>0</v>
      </c>
      <c r="BC84" s="312">
        <f>IF('ПЛАН НАВЧАЛЬНОГО ПРОЦЕСУ ДЕННА'!BC84&gt;0,IF(ROUND('ПЛАН НАВЧАЛЬНОГО ПРОЦЕСУ ДЕННА'!BC84*$BX$4,0)&gt;0,ROUND('ПЛАН НАВЧАЛЬНОГО ПРОЦЕСУ ДЕННА'!BC84*$BX$4,0)*2,2),0)</f>
        <v>0</v>
      </c>
      <c r="BD84" s="312">
        <f>IF('ПЛАН НАВЧАЛЬНОГО ПРОЦЕСУ ДЕННА'!BD84&gt;0,IF(ROUND('ПЛАН НАВЧАЛЬНОГО ПРОЦЕСУ ДЕННА'!BD84*$BX$4,0)&gt;0,ROUND('ПЛАН НАВЧАЛЬНОГО ПРОЦЕСУ ДЕННА'!BD84*$BX$4,0)*2,2),0)</f>
        <v>0</v>
      </c>
      <c r="BE84" s="312">
        <f>IF('ПЛАН НАВЧАЛЬНОГО ПРОЦЕСУ ДЕННА'!BE84&gt;0,IF(ROUND('ПЛАН НАВЧАЛЬНОГО ПРОЦЕСУ ДЕННА'!BE84*$BX$4,0)&gt;0,ROUND('ПЛАН НАВЧАЛЬНОГО ПРОЦЕСУ ДЕННА'!BE84*$BX$4,0)*2,2),0)</f>
        <v>0</v>
      </c>
      <c r="BF84" s="70">
        <f>'ПЛАН НАВЧАЛЬНОГО ПРОЦЕСУ ДЕННА'!BF84</f>
        <v>0</v>
      </c>
      <c r="BG84" s="312">
        <f>IF('ПЛАН НАВЧАЛЬНОГО ПРОЦЕСУ ДЕННА'!BG84&gt;0,IF(ROUND('ПЛАН НАВЧАЛЬНОГО ПРОЦЕСУ ДЕННА'!BG84*$BX$4,0)&gt;0,ROUND('ПЛАН НАВЧАЛЬНОГО ПРОЦЕСУ ДЕННА'!BG84*$BX$4,0)*2,2),0)</f>
        <v>0</v>
      </c>
      <c r="BH84" s="312">
        <f>IF('ПЛАН НАВЧАЛЬНОГО ПРОЦЕСУ ДЕННА'!BH84&gt;0,IF(ROUND('ПЛАН НАВЧАЛЬНОГО ПРОЦЕСУ ДЕННА'!BH84*$BX$4,0)&gt;0,ROUND('ПЛАН НАВЧАЛЬНОГО ПРОЦЕСУ ДЕННА'!BH84*$BX$4,0)*2,2),0)</f>
        <v>0</v>
      </c>
      <c r="BI84" s="312">
        <f>IF('ПЛАН НАВЧАЛЬНОГО ПРОЦЕСУ ДЕННА'!BI84&gt;0,IF(ROUND('ПЛАН НАВЧАЛЬНОГО ПРОЦЕСУ ДЕННА'!BI84*$BX$4,0)&gt;0,ROUND('ПЛАН НАВЧАЛЬНОГО ПРОЦЕСУ ДЕННА'!BI84*$BX$4,0)*2,2),0)</f>
        <v>0</v>
      </c>
      <c r="BJ84" s="70">
        <f>'ПЛАН НАВЧАЛЬНОГО ПРОЦЕСУ ДЕННА'!BJ84</f>
        <v>0</v>
      </c>
      <c r="BK84" s="63">
        <f t="shared" si="109"/>
        <v>0</v>
      </c>
      <c r="BM84" s="14">
        <f>IF(OR(MID($D84,1,1)="1",MID($E84,1,1)="1",MID($F84,1,1)="1",MID($G84,1,1)="1",MID($H84,1,1)="1",MID($I84,1,1)="1",MID($J84,1,1)="1",MID($K84,1,1)="1",MID($M84,1,1)="1",MID($N84,1,1)="1",MID($O84,1,1)=1),$Z84/$DA84,0)</f>
        <v>0</v>
      </c>
      <c r="BN84" s="14">
        <f>IF(OR(MID($D84,1,1)="2",MID($E84,1,1)="2",MID($F84,1,1)="2",MID($G84,1,1)="2",MID($H84,1,1)="2",MID($I84,1,1)="2",MID($J84,1,1)="2",MID($K84,1,1)="2",MID($M84,1,1)="2",MID($N84,1,1)="2",MID($O84,1,1)=1),$Z84/$DA84,0)</f>
        <v>0</v>
      </c>
      <c r="BO84" s="14">
        <f>IF(OR(MID($D84,1,1)="3",MID($E84,1,1)="3",MID($F84,1,1)="3",MID($G84,1,1)="3",MID($H84,1,1)="3",MID($I84,1,1)="3",MID($J84,1,1)="3",MID($K84,1,1)="3",MID($M84,1,1)="3",MID($N84,1,1)="3",MID($O84,1,1)=1),$Z84/$DA84,0)</f>
        <v>0</v>
      </c>
      <c r="BP84" s="14">
        <f>IF(OR(MID($D84,1,1)="4",MID($E84,1,1)="4",MID($F84,1,1)="4",MID($G84,1,1)="4",MID($H84,1,1)="4",MID($I84,1,1)="4",MID($J84,1,1)="4",MID($K84,1,1)="4",MID($M84,1,1)="4",MID($N84,1,1)="4",MID($O84,1,1)=1),$Z84/$DA84,0)</f>
        <v>0</v>
      </c>
      <c r="BQ84" s="14">
        <f>IF(OR(MID($D84,1,1)="5",MID($E84,1,1)="5",MID($F84,1,1)="5",MID($G84,1,1)="5",MID($H84,1,1)="5",MID($I84,1,1)="5",MID($J84,1,1)="5",MID($K84,1,1)="5",MID($M84,1,1)="5",MID($N84,1,1)="5",MID($O84,1,1)=1),$Z84/$DA84,0)</f>
        <v>0</v>
      </c>
      <c r="BR84" s="14">
        <f>IF(OR(MID($D84,1,1)="6",MID($E84,1,1)="6",MID($F84,1,1)="6",MID($G84,1,1)="6",MID($H84,1,1)="6",MID($I84,1,1)="6",MID($J84,1,1)="6",MID($K84,1,1)="6",MID($M84,1,1)="6",MID($N84,1,1)="6",MID($O84,1,1)=1),$Z84/$DA84,0)</f>
        <v>0</v>
      </c>
      <c r="BS84" s="14">
        <f>IF(OR(MID($D84,1,1)="7",MID($E84,1,1)="7",MID($F84,1,1)="7",MID($G84,1,1)="7",MID($H84,1,1)="7",MID($I84,1,1)="7",MID($J84,1,1)="7",MID($K84,1,1)="7",MID($M84,1,1)="7",MID($N84,1,1)="7",MID($O84,1,1)=1),$Z84/$DA84,0)</f>
        <v>0</v>
      </c>
      <c r="BT84" s="14">
        <f>IF(OR(MID($D84,1,1)="8",MID($E84,1,1)="8",MID($F84,1,1)="8",MID($G84,1,1)="8",MID($H84,1,1)="8",MID($I84,1,1)="8",MID($J84,1,1)="8",MID($K84,1,1)="8",MID($M84,1,1)="8",MID($N84,1,1)="8",MID($O84,1,1)=1),$Z84/$DA84,0)</f>
        <v>0</v>
      </c>
      <c r="BU84" s="92">
        <f>SUM(BM84:BT84)</f>
        <v>0</v>
      </c>
      <c r="BX84"/>
      <c r="BY84"/>
      <c r="BZ84"/>
      <c r="CA84"/>
      <c r="CB84"/>
      <c r="CC84"/>
      <c r="CD84"/>
      <c r="CE84"/>
      <c r="CF84" s="217"/>
      <c r="CG84" s="313">
        <f t="shared" si="110"/>
        <v>0</v>
      </c>
      <c r="CI84"/>
      <c r="CJ84"/>
      <c r="CK84"/>
      <c r="CL84"/>
      <c r="CM84"/>
      <c r="CN84"/>
      <c r="CO84"/>
      <c r="CP84"/>
      <c r="CQ84"/>
      <c r="CR84" s="314">
        <f>IF(MID(H84,1,1)="1",1,0)+IF(MID(I84,1,1)="1",1,0)+IF(MID(J84,1,1)="1",1,0)+IF(MID(K84,1,1)="1",1,0)+IF(MID(M84,1,1)="1",1,0)+IF(MID(N84,1,1)="1",1,0)+IF(MID(O84,1,1)="1",1,0)</f>
        <v>0</v>
      </c>
      <c r="CS84" s="314">
        <f>IF(MID(H84,1,1)="2",1,0)+IF(MID(I84,1,1)="2",1,0)+IF(MID(J84,1,1)="2",1,0)+IF(MID(K84,1,1)="2",1,0)+IF(MID(M84,1,1)="2",1,0)+IF(MID(N84,1,1)="2",1,0)+IF(MID(O84,1,1)="2",1,0)</f>
        <v>0</v>
      </c>
      <c r="CT84" s="316">
        <f>IF(MID(H84,1,1)="3",1,0)+IF(MID(I84,1,1)="3",1,0)+IF(MID(J84,1,1)="3",1,0)+IF(MID(K84,1,1)="3",1,0)+IF(MID(M84,1,1)="3",1,0)+IF(MID(N84,1,1)="3",1,0)+IF(MID(O84,1,1)="3",1,0)</f>
        <v>0</v>
      </c>
      <c r="CU84" s="314">
        <f>IF(MID(H84,1,1)="4",1,0)+IF(MID(I84,1,1)="4",1,0)+IF(MID(J84,1,1)="4",1,0)+IF(MID(K84,1,1)="4",1,0)+IF(MID(M84,1,1)="4",1,0)+IF(MID(N84,1,1)="4",1,0)+IF(MID(O84,1,1)="4",1,0)</f>
        <v>0</v>
      </c>
      <c r="CV84" s="314">
        <f>IF(MID(H84,1,1)="5",1,0)+IF(MID(I84,1,1)="5",1,0)+IF(MID(J84,1,1)="5",1,0)+IF(MID(K84,1,1)="5",1,0)+IF(MID(M84,1,1)="5",1,0)+IF(MID(N84,1,1)="5",1,0)+IF(MID(O84,1,1)="5",1,0)</f>
        <v>0</v>
      </c>
      <c r="CW84" s="314">
        <f>IF(MID(H84,1,1)="6",1,0)+IF(MID(I84,1,1)="6",1,0)+IF(MID(J84,1,1)="6",1,0)+IF(MID(K84,1,1)="6",1,0)+IF(MID(M84,1,1)="6",1,0)+IF(MID(N84,1,1)="6",1,0)+IF(MID(O84,1,1)="6",1,0)</f>
        <v>0</v>
      </c>
      <c r="CX84" s="314">
        <f>IF(MID(H84,1,1)="7",1,0)+IF(MID(I84,1,1)="7",1,0)+IF(MID(J84,1,1)="7",1,0)+IF(MID(K84,1,1)="7",1,0)+IF(MID(M84,1,1)="7",1,0)+IF(MID(N84,1,1)="7",1,0)+IF(MID(O84,1,1)="7",1,0)</f>
        <v>0</v>
      </c>
      <c r="CY84" s="314">
        <f>IF(MID(H84,1,1)="8",1,0)+IF(MID(I84,1,1)="8",1,0)+IF(MID(J84,1,1)="8",1,0)+IF(MID(K84,1,1)="8",1,0)+IF(MID(M84,1,1)="8",1,0)+IF(MID(N84,1,1)="8",1,0)+IF(MID(O84,1,1)="8",1,0)</f>
        <v>0</v>
      </c>
      <c r="CZ84" s="317">
        <f>SUM(CR84:CY84)</f>
        <v>0</v>
      </c>
      <c r="DA84" s="19">
        <f>CQ84+CZ84</f>
        <v>0</v>
      </c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</row>
    <row r="85" spans="1:126" s="19" customFormat="1" hidden="1" x14ac:dyDescent="0.25">
      <c r="A85" s="22" t="str">
        <f>'ПЛАН НАВЧАЛЬНОГО ПРОЦЕСУ ДЕННА'!A85</f>
        <v>1.3.03</v>
      </c>
      <c r="B85" s="415">
        <f>'ПЛАН НАВЧАЛЬНОГО ПРОЦЕСУ ДЕННА'!B85</f>
        <v>0</v>
      </c>
      <c r="C85" s="416">
        <f>'ПЛАН НАВЧАЛЬНОГО ПРОЦЕСУ ДЕННА'!C85</f>
        <v>0</v>
      </c>
      <c r="D85" s="308">
        <f>'ПЛАН НАВЧАЛЬНОГО ПРОЦЕСУ ДЕННА'!D85</f>
        <v>0</v>
      </c>
      <c r="E85" s="309">
        <f>'ПЛАН НАВЧАЛЬНОГО ПРОЦЕСУ ДЕННА'!E85</f>
        <v>0</v>
      </c>
      <c r="F85" s="309">
        <f>'ПЛАН НАВЧАЛЬНОГО ПРОЦЕСУ ДЕННА'!F85</f>
        <v>0</v>
      </c>
      <c r="G85" s="310">
        <f>'ПЛАН НАВЧАЛЬНОГО ПРОЦЕСУ ДЕННА'!G85</f>
        <v>0</v>
      </c>
      <c r="H85" s="308">
        <f>'ПЛАН НАВЧАЛЬНОГО ПРОЦЕСУ ДЕННА'!H85</f>
        <v>0</v>
      </c>
      <c r="I85" s="309">
        <f>'ПЛАН НАВЧАЛЬНОГО ПРОЦЕСУ ДЕННА'!I85</f>
        <v>0</v>
      </c>
      <c r="J85" s="309">
        <f>'ПЛАН НАВЧАЛЬНОГО ПРОЦЕСУ ДЕННА'!J85</f>
        <v>0</v>
      </c>
      <c r="K85" s="309">
        <f>'ПЛАН НАВЧАЛЬНОГО ПРОЦЕСУ ДЕННА'!K85</f>
        <v>0</v>
      </c>
      <c r="L85" s="309">
        <f>'ПЛАН НАВЧАЛЬНОГО ПРОЦЕСУ ДЕННА'!L85</f>
        <v>0</v>
      </c>
      <c r="M85" s="309">
        <f>'ПЛАН НАВЧАЛЬНОГО ПРОЦЕСУ ДЕННА'!M85</f>
        <v>0</v>
      </c>
      <c r="N85" s="309">
        <f>'ПЛАН НАВЧАЛЬНОГО ПРОЦЕСУ ДЕННА'!N85</f>
        <v>0</v>
      </c>
      <c r="O85" s="309">
        <f>'ПЛАН НАВЧАЛЬНОГО ПРОЦЕСУ ДЕННА'!O85</f>
        <v>0</v>
      </c>
      <c r="P85" s="274">
        <f>'ПЛАН НАВЧАЛЬНОГО ПРОЦЕСУ ДЕННА'!P85</f>
        <v>0</v>
      </c>
      <c r="Q85" s="274">
        <f>'ПЛАН НАВЧАЛЬНОГО ПРОЦЕСУ ДЕННА'!Q85</f>
        <v>0</v>
      </c>
      <c r="R85" s="308">
        <f>'ПЛАН НАВЧАЛЬНОГО ПРОЦЕСУ ДЕННА'!R85</f>
        <v>0</v>
      </c>
      <c r="S85" s="309">
        <f>'ПЛАН НАВЧАЛЬНОГО ПРОЦЕСУ ДЕННА'!S85</f>
        <v>0</v>
      </c>
      <c r="T85" s="309">
        <f>'ПЛАН НАВЧАЛЬНОГО ПРОЦЕСУ ДЕННА'!T85</f>
        <v>0</v>
      </c>
      <c r="U85" s="309">
        <f>'ПЛАН НАВЧАЛЬНОГО ПРОЦЕСУ ДЕННА'!U85</f>
        <v>0</v>
      </c>
      <c r="V85" s="309">
        <f>'ПЛАН НАВЧАЛЬНОГО ПРОЦЕСУ ДЕННА'!V85</f>
        <v>0</v>
      </c>
      <c r="W85" s="309">
        <f>'ПЛАН НАВЧАЛЬНОГО ПРОЦЕСУ ДЕННА'!W85</f>
        <v>0</v>
      </c>
      <c r="X85" s="309">
        <f>'ПЛАН НАВЧАЛЬНОГО ПРОЦЕСУ ДЕННА'!X85</f>
        <v>0</v>
      </c>
      <c r="Y85" s="311">
        <f>'ПЛАН НАВЧАЛЬНОГО ПРОЦЕСУ ДЕННА'!Y85</f>
        <v>0</v>
      </c>
      <c r="Z85" s="147">
        <f>CEILING(Y85/$BS$7,0.25)</f>
        <v>0</v>
      </c>
      <c r="AA85" s="9">
        <f t="shared" si="107"/>
        <v>0</v>
      </c>
      <c r="AB85" s="9">
        <f t="shared" si="107"/>
        <v>0</v>
      </c>
      <c r="AC85" s="9">
        <f t="shared" si="107"/>
        <v>0</v>
      </c>
      <c r="AD85" s="9">
        <f t="shared" si="108"/>
        <v>0</v>
      </c>
      <c r="AE85" s="312">
        <f>IF('ПЛАН НАВЧАЛЬНОГО ПРОЦЕСУ ДЕННА'!AE85&gt;0,IF(ROUND('ПЛАН НАВЧАЛЬНОГО ПРОЦЕСУ ДЕННА'!AE85*$BX$4,0)&gt;0,ROUND('ПЛАН НАВЧАЛЬНОГО ПРОЦЕСУ ДЕННА'!AE85*$BX$4,0)*2,2),0)</f>
        <v>0</v>
      </c>
      <c r="AF85" s="312">
        <f>IF('ПЛАН НАВЧАЛЬНОГО ПРОЦЕСУ ДЕННА'!AF85&gt;0,IF(ROUND('ПЛАН НАВЧАЛЬНОГО ПРОЦЕСУ ДЕННА'!AF85*$BX$4,0)&gt;0,ROUND('ПЛАН НАВЧАЛЬНОГО ПРОЦЕСУ ДЕННА'!AF85*$BX$4,0)*2,2),0)</f>
        <v>0</v>
      </c>
      <c r="AG85" s="312">
        <f>IF('ПЛАН НАВЧАЛЬНОГО ПРОЦЕСУ ДЕННА'!AG85&gt;0,IF(ROUND('ПЛАН НАВЧАЛЬНОГО ПРОЦЕСУ ДЕННА'!AG85*$BX$4,0)&gt;0,ROUND('ПЛАН НАВЧАЛЬНОГО ПРОЦЕСУ ДЕННА'!AG85*$BX$4,0)*2,2),0)</f>
        <v>0</v>
      </c>
      <c r="AH85" s="70">
        <f>'ПЛАН НАВЧАЛЬНОГО ПРОЦЕСУ ДЕННА'!AH85</f>
        <v>0</v>
      </c>
      <c r="AI85" s="312">
        <f>IF('ПЛАН НАВЧАЛЬНОГО ПРОЦЕСУ ДЕННА'!AI85&gt;0,IF(ROUND('ПЛАН НАВЧАЛЬНОГО ПРОЦЕСУ ДЕННА'!AI85*$BX$4,0)&gt;0,ROUND('ПЛАН НАВЧАЛЬНОГО ПРОЦЕСУ ДЕННА'!AI85*$BX$4,0)*2,2),0)</f>
        <v>0</v>
      </c>
      <c r="AJ85" s="312">
        <f>IF('ПЛАН НАВЧАЛЬНОГО ПРОЦЕСУ ДЕННА'!AJ85&gt;0,IF(ROUND('ПЛАН НАВЧАЛЬНОГО ПРОЦЕСУ ДЕННА'!AJ85*$BX$4,0)&gt;0,ROUND('ПЛАН НАВЧАЛЬНОГО ПРОЦЕСУ ДЕННА'!AJ85*$BX$4,0)*2,2),0)</f>
        <v>0</v>
      </c>
      <c r="AK85" s="312">
        <f>IF('ПЛАН НАВЧАЛЬНОГО ПРОЦЕСУ ДЕННА'!AK85&gt;0,IF(ROUND('ПЛАН НАВЧАЛЬНОГО ПРОЦЕСУ ДЕННА'!AK85*$BX$4,0)&gt;0,ROUND('ПЛАН НАВЧАЛЬНОГО ПРОЦЕСУ ДЕННА'!AK85*$BX$4,0)*2,2),0)</f>
        <v>0</v>
      </c>
      <c r="AL85" s="70">
        <f>'ПЛАН НАВЧАЛЬНОГО ПРОЦЕСУ ДЕННА'!AL85</f>
        <v>0</v>
      </c>
      <c r="AM85" s="312">
        <f>IF('ПЛАН НАВЧАЛЬНОГО ПРОЦЕСУ ДЕННА'!AM85&gt;0,IF(ROUND('ПЛАН НАВЧАЛЬНОГО ПРОЦЕСУ ДЕННА'!AM85*$BX$4,0)&gt;0,ROUND('ПЛАН НАВЧАЛЬНОГО ПРОЦЕСУ ДЕННА'!AM85*$BX$4,0)*2,2),0)</f>
        <v>0</v>
      </c>
      <c r="AN85" s="312">
        <f>IF('ПЛАН НАВЧАЛЬНОГО ПРОЦЕСУ ДЕННА'!AN85&gt;0,IF(ROUND('ПЛАН НАВЧАЛЬНОГО ПРОЦЕСУ ДЕННА'!AN85*$BX$4,0)&gt;0,ROUND('ПЛАН НАВЧАЛЬНОГО ПРОЦЕСУ ДЕННА'!AN85*$BX$4,0)*2,2),0)</f>
        <v>0</v>
      </c>
      <c r="AO85" s="312">
        <f>IF('ПЛАН НАВЧАЛЬНОГО ПРОЦЕСУ ДЕННА'!AO85&gt;0,IF(ROUND('ПЛАН НАВЧАЛЬНОГО ПРОЦЕСУ ДЕННА'!AO85*$BX$4,0)&gt;0,ROUND('ПЛАН НАВЧАЛЬНОГО ПРОЦЕСУ ДЕННА'!AO85*$BX$4,0)*2,2),0)</f>
        <v>0</v>
      </c>
      <c r="AP85" s="70">
        <f>'ПЛАН НАВЧАЛЬНОГО ПРОЦЕСУ ДЕННА'!AP85</f>
        <v>0</v>
      </c>
      <c r="AQ85" s="312">
        <f>IF('ПЛАН НАВЧАЛЬНОГО ПРОЦЕСУ ДЕННА'!AQ85&gt;0,IF(ROUND('ПЛАН НАВЧАЛЬНОГО ПРОЦЕСУ ДЕННА'!AQ85*$BX$4,0)&gt;0,ROUND('ПЛАН НАВЧАЛЬНОГО ПРОЦЕСУ ДЕННА'!AQ85*$BX$4,0)*2,2),0)</f>
        <v>0</v>
      </c>
      <c r="AR85" s="312">
        <f>IF('ПЛАН НАВЧАЛЬНОГО ПРОЦЕСУ ДЕННА'!AR85&gt;0,IF(ROUND('ПЛАН НАВЧАЛЬНОГО ПРОЦЕСУ ДЕННА'!AR85*$BX$4,0)&gt;0,ROUND('ПЛАН НАВЧАЛЬНОГО ПРОЦЕСУ ДЕННА'!AR85*$BX$4,0)*2,2),0)</f>
        <v>0</v>
      </c>
      <c r="AS85" s="312">
        <f>IF('ПЛАН НАВЧАЛЬНОГО ПРОЦЕСУ ДЕННА'!AS85&gt;0,IF(ROUND('ПЛАН НАВЧАЛЬНОГО ПРОЦЕСУ ДЕННА'!AS85*$BX$4,0)&gt;0,ROUND('ПЛАН НАВЧАЛЬНОГО ПРОЦЕСУ ДЕННА'!AS85*$BX$4,0)*2,2),0)</f>
        <v>0</v>
      </c>
      <c r="AT85" s="70">
        <f>'ПЛАН НАВЧАЛЬНОГО ПРОЦЕСУ ДЕННА'!AT85</f>
        <v>0</v>
      </c>
      <c r="AU85" s="312">
        <f>IF('ПЛАН НАВЧАЛЬНОГО ПРОЦЕСУ ДЕННА'!AU85&gt;0,IF(ROUND('ПЛАН НАВЧАЛЬНОГО ПРОЦЕСУ ДЕННА'!AU85*$BX$4,0)&gt;0,ROUND('ПЛАН НАВЧАЛЬНОГО ПРОЦЕСУ ДЕННА'!AU85*$BX$4,0)*2,2),0)</f>
        <v>0</v>
      </c>
      <c r="AV85" s="312">
        <f>IF('ПЛАН НАВЧАЛЬНОГО ПРОЦЕСУ ДЕННА'!AV85&gt;0,IF(ROUND('ПЛАН НАВЧАЛЬНОГО ПРОЦЕСУ ДЕННА'!AV85*$BX$4,0)&gt;0,ROUND('ПЛАН НАВЧАЛЬНОГО ПРОЦЕСУ ДЕННА'!AV85*$BX$4,0)*2,2),0)</f>
        <v>0</v>
      </c>
      <c r="AW85" s="312">
        <f>IF('ПЛАН НАВЧАЛЬНОГО ПРОЦЕСУ ДЕННА'!AW85&gt;0,IF(ROUND('ПЛАН НАВЧАЛЬНОГО ПРОЦЕСУ ДЕННА'!AW85*$BX$4,0)&gt;0,ROUND('ПЛАН НАВЧАЛЬНОГО ПРОЦЕСУ ДЕННА'!AW85*$BX$4,0)*2,2),0)</f>
        <v>0</v>
      </c>
      <c r="AX85" s="70">
        <f>'ПЛАН НАВЧАЛЬНОГО ПРОЦЕСУ ДЕННА'!AX85</f>
        <v>0</v>
      </c>
      <c r="AY85" s="312">
        <f>IF('ПЛАН НАВЧАЛЬНОГО ПРОЦЕСУ ДЕННА'!AY85&gt;0,IF(ROUND('ПЛАН НАВЧАЛЬНОГО ПРОЦЕСУ ДЕННА'!AY85*$BX$4,0)&gt;0,ROUND('ПЛАН НАВЧАЛЬНОГО ПРОЦЕСУ ДЕННА'!AY85*$BX$4,0)*2,2),0)</f>
        <v>0</v>
      </c>
      <c r="AZ85" s="312">
        <f>IF('ПЛАН НАВЧАЛЬНОГО ПРОЦЕСУ ДЕННА'!AZ85&gt;0,IF(ROUND('ПЛАН НАВЧАЛЬНОГО ПРОЦЕСУ ДЕННА'!AZ85*$BX$4,0)&gt;0,ROUND('ПЛАН НАВЧАЛЬНОГО ПРОЦЕСУ ДЕННА'!AZ85*$BX$4,0)*2,2),0)</f>
        <v>0</v>
      </c>
      <c r="BA85" s="312">
        <f>IF('ПЛАН НАВЧАЛЬНОГО ПРОЦЕСУ ДЕННА'!BA85&gt;0,IF(ROUND('ПЛАН НАВЧАЛЬНОГО ПРОЦЕСУ ДЕННА'!BA85*$BX$4,0)&gt;0,ROUND('ПЛАН НАВЧАЛЬНОГО ПРОЦЕСУ ДЕННА'!BA85*$BX$4,0)*2,2),0)</f>
        <v>0</v>
      </c>
      <c r="BB85" s="70">
        <f>'ПЛАН НАВЧАЛЬНОГО ПРОЦЕСУ ДЕННА'!BB85</f>
        <v>0</v>
      </c>
      <c r="BC85" s="312">
        <f>IF('ПЛАН НАВЧАЛЬНОГО ПРОЦЕСУ ДЕННА'!BC85&gt;0,IF(ROUND('ПЛАН НАВЧАЛЬНОГО ПРОЦЕСУ ДЕННА'!BC85*$BX$4,0)&gt;0,ROUND('ПЛАН НАВЧАЛЬНОГО ПРОЦЕСУ ДЕННА'!BC85*$BX$4,0)*2,2),0)</f>
        <v>0</v>
      </c>
      <c r="BD85" s="312">
        <f>IF('ПЛАН НАВЧАЛЬНОГО ПРОЦЕСУ ДЕННА'!BD85&gt;0,IF(ROUND('ПЛАН НАВЧАЛЬНОГО ПРОЦЕСУ ДЕННА'!BD85*$BX$4,0)&gt;0,ROUND('ПЛАН НАВЧАЛЬНОГО ПРОЦЕСУ ДЕННА'!BD85*$BX$4,0)*2,2),0)</f>
        <v>0</v>
      </c>
      <c r="BE85" s="312">
        <f>IF('ПЛАН НАВЧАЛЬНОГО ПРОЦЕСУ ДЕННА'!BE85&gt;0,IF(ROUND('ПЛАН НАВЧАЛЬНОГО ПРОЦЕСУ ДЕННА'!BE85*$BX$4,0)&gt;0,ROUND('ПЛАН НАВЧАЛЬНОГО ПРОЦЕСУ ДЕННА'!BE85*$BX$4,0)*2,2),0)</f>
        <v>0</v>
      </c>
      <c r="BF85" s="70">
        <f>'ПЛАН НАВЧАЛЬНОГО ПРОЦЕСУ ДЕННА'!BF85</f>
        <v>0</v>
      </c>
      <c r="BG85" s="312">
        <f>IF('ПЛАН НАВЧАЛЬНОГО ПРОЦЕСУ ДЕННА'!BG85&gt;0,IF(ROUND('ПЛАН НАВЧАЛЬНОГО ПРОЦЕСУ ДЕННА'!BG85*$BX$4,0)&gt;0,ROUND('ПЛАН НАВЧАЛЬНОГО ПРОЦЕСУ ДЕННА'!BG85*$BX$4,0)*2,2),0)</f>
        <v>0</v>
      </c>
      <c r="BH85" s="312">
        <f>IF('ПЛАН НАВЧАЛЬНОГО ПРОЦЕСУ ДЕННА'!BH85&gt;0,IF(ROUND('ПЛАН НАВЧАЛЬНОГО ПРОЦЕСУ ДЕННА'!BH85*$BX$4,0)&gt;0,ROUND('ПЛАН НАВЧАЛЬНОГО ПРОЦЕСУ ДЕННА'!BH85*$BX$4,0)*2,2),0)</f>
        <v>0</v>
      </c>
      <c r="BI85" s="312">
        <f>IF('ПЛАН НАВЧАЛЬНОГО ПРОЦЕСУ ДЕННА'!BI85&gt;0,IF(ROUND('ПЛАН НАВЧАЛЬНОГО ПРОЦЕСУ ДЕННА'!BI85*$BX$4,0)&gt;0,ROUND('ПЛАН НАВЧАЛЬНОГО ПРОЦЕСУ ДЕННА'!BI85*$BX$4,0)*2,2),0)</f>
        <v>0</v>
      </c>
      <c r="BJ85" s="70">
        <f>'ПЛАН НАВЧАЛЬНОГО ПРОЦЕСУ ДЕННА'!BJ85</f>
        <v>0</v>
      </c>
      <c r="BK85" s="63">
        <f t="shared" si="109"/>
        <v>0</v>
      </c>
      <c r="BM85" s="14">
        <f>IF(OR(MID($D85,1,1)="1",MID($E85,1,1)="1",MID($F85,1,1)="1",MID($G85,1,1)="1",MID($H85,1,1)="1",MID($I85,1,1)="1",MID($J85,1,1)="1",MID($K85,1,1)="1",MID($M85,1,1)="1",MID($N85,1,1)="1",MID($O85,1,1)=1),$Z85/$DA85,0)</f>
        <v>0</v>
      </c>
      <c r="BN85" s="14">
        <f>IF(OR(MID($D85,1,1)="2",MID($E85,1,1)="2",MID($F85,1,1)="2",MID($G85,1,1)="2",MID($H85,1,1)="2",MID($I85,1,1)="2",MID($J85,1,1)="2",MID($K85,1,1)="2",MID($M85,1,1)="2",MID($N85,1,1)="2",MID($O85,1,1)=1),$Z85/$DA85,0)</f>
        <v>0</v>
      </c>
      <c r="BO85" s="14">
        <f>IF(OR(MID($D85,1,1)="3",MID($E85,1,1)="3",MID($F85,1,1)="3",MID($G85,1,1)="3",MID($H85,1,1)="3",MID($I85,1,1)="3",MID($J85,1,1)="3",MID($K85,1,1)="3",MID($M85,1,1)="3",MID($N85,1,1)="3",MID($O85,1,1)=1),$Z85/$DA85,0)</f>
        <v>0</v>
      </c>
      <c r="BP85" s="14">
        <f>IF(OR(MID($D85,1,1)="4",MID($E85,1,1)="4",MID($F85,1,1)="4",MID($G85,1,1)="4",MID($H85,1,1)="4",MID($I85,1,1)="4",MID($J85,1,1)="4",MID($K85,1,1)="4",MID($M85,1,1)="4",MID($N85,1,1)="4",MID($O85,1,1)=1),$Z85/$DA85,0)</f>
        <v>0</v>
      </c>
      <c r="BQ85" s="14">
        <f>IF(OR(MID($D85,1,1)="5",MID($E85,1,1)="5",MID($F85,1,1)="5",MID($G85,1,1)="5",MID($H85,1,1)="5",MID($I85,1,1)="5",MID($J85,1,1)="5",MID($K85,1,1)="5",MID($M85,1,1)="5",MID($N85,1,1)="5",MID($O85,1,1)=1),$Z85/$DA85,0)</f>
        <v>0</v>
      </c>
      <c r="BR85" s="14">
        <f>IF(OR(MID($D85,1,1)="6",MID($E85,1,1)="6",MID($F85,1,1)="6",MID($G85,1,1)="6",MID($H85,1,1)="6",MID($I85,1,1)="6",MID($J85,1,1)="6",MID($K85,1,1)="6",MID($M85,1,1)="6",MID($N85,1,1)="6",MID($O85,1,1)=1),$Z85/$DA85,0)</f>
        <v>0</v>
      </c>
      <c r="BS85" s="14">
        <f>IF(OR(MID($D85,1,1)="7",MID($E85,1,1)="7",MID($F85,1,1)="7",MID($G85,1,1)="7",MID($H85,1,1)="7",MID($I85,1,1)="7",MID($J85,1,1)="7",MID($K85,1,1)="7",MID($M85,1,1)="7",MID($N85,1,1)="7",MID($O85,1,1)=1),$Z85/$DA85,0)</f>
        <v>0</v>
      </c>
      <c r="BT85" s="14">
        <f>IF(OR(MID($D85,1,1)="8",MID($E85,1,1)="8",MID($F85,1,1)="8",MID($G85,1,1)="8",MID($H85,1,1)="8",MID($I85,1,1)="8",MID($J85,1,1)="8",MID($K85,1,1)="8",MID($M85,1,1)="8",MID($N85,1,1)="8",MID($O85,1,1)=1),$Z85/$DA85,0)</f>
        <v>0</v>
      </c>
      <c r="BU85" s="92">
        <f>SUM(BM85:BT85)</f>
        <v>0</v>
      </c>
      <c r="BX85"/>
      <c r="BY85"/>
      <c r="BZ85"/>
      <c r="CA85"/>
      <c r="CB85"/>
      <c r="CC85"/>
      <c r="CD85"/>
      <c r="CE85"/>
      <c r="CF85" s="217"/>
      <c r="CG85" s="313">
        <f t="shared" si="110"/>
        <v>0</v>
      </c>
      <c r="CI85"/>
      <c r="CJ85"/>
      <c r="CK85"/>
      <c r="CL85"/>
      <c r="CM85"/>
      <c r="CN85"/>
      <c r="CO85"/>
      <c r="CP85"/>
      <c r="CQ85"/>
      <c r="CR85" s="314">
        <f>IF(MID(H85,1,1)="1",1,0)+IF(MID(I85,1,1)="1",1,0)+IF(MID(J85,1,1)="1",1,0)+IF(MID(K85,1,1)="1",1,0)+IF(MID(M85,1,1)="1",1,0)+IF(MID(N85,1,1)="1",1,0)+IF(MID(O85,1,1)="1",1,0)</f>
        <v>0</v>
      </c>
      <c r="CS85" s="314">
        <f>IF(MID(H85,1,1)="2",1,0)+IF(MID(I85,1,1)="2",1,0)+IF(MID(J85,1,1)="2",1,0)+IF(MID(K85,1,1)="2",1,0)+IF(MID(M85,1,1)="2",1,0)+IF(MID(N85,1,1)="2",1,0)+IF(MID(O85,1,1)="2",1,0)</f>
        <v>0</v>
      </c>
      <c r="CT85" s="316">
        <f>IF(MID(H85,1,1)="3",1,0)+IF(MID(I85,1,1)="3",1,0)+IF(MID(J85,1,1)="3",1,0)+IF(MID(K85,1,1)="3",1,0)+IF(MID(M85,1,1)="3",1,0)+IF(MID(N85,1,1)="3",1,0)+IF(MID(O85,1,1)="3",1,0)</f>
        <v>0</v>
      </c>
      <c r="CU85" s="314">
        <f>IF(MID(H85,1,1)="4",1,0)+IF(MID(I85,1,1)="4",1,0)+IF(MID(J85,1,1)="4",1,0)+IF(MID(K85,1,1)="4",1,0)+IF(MID(M85,1,1)="4",1,0)+IF(MID(N85,1,1)="4",1,0)+IF(MID(O85,1,1)="4",1,0)</f>
        <v>0</v>
      </c>
      <c r="CV85" s="314">
        <f>IF(MID(H85,1,1)="5",1,0)+IF(MID(I85,1,1)="5",1,0)+IF(MID(J85,1,1)="5",1,0)+IF(MID(K85,1,1)="5",1,0)+IF(MID(M85,1,1)="5",1,0)+IF(MID(N85,1,1)="5",1,0)+IF(MID(O85,1,1)="5",1,0)</f>
        <v>0</v>
      </c>
      <c r="CW85" s="314">
        <f>IF(MID(H85,1,1)="6",1,0)+IF(MID(I85,1,1)="6",1,0)+IF(MID(J85,1,1)="6",1,0)+IF(MID(K85,1,1)="6",1,0)+IF(MID(M85,1,1)="6",1,0)+IF(MID(N85,1,1)="6",1,0)+IF(MID(O85,1,1)="6",1,0)</f>
        <v>0</v>
      </c>
      <c r="CX85" s="314">
        <f>IF(MID(H85,1,1)="7",1,0)+IF(MID(I85,1,1)="7",1,0)+IF(MID(J85,1,1)="7",1,0)+IF(MID(K85,1,1)="7",1,0)+IF(MID(M85,1,1)="7",1,0)+IF(MID(N85,1,1)="7",1,0)+IF(MID(O85,1,1)="7",1,0)</f>
        <v>0</v>
      </c>
      <c r="CY85" s="314">
        <f>IF(MID(H85,1,1)="8",1,0)+IF(MID(I85,1,1)="8",1,0)+IF(MID(J85,1,1)="8",1,0)+IF(MID(K85,1,1)="8",1,0)+IF(MID(M85,1,1)="8",1,0)+IF(MID(N85,1,1)="8",1,0)+IF(MID(O85,1,1)="8",1,0)</f>
        <v>0</v>
      </c>
      <c r="CZ85" s="317">
        <f>SUM(CR85:CY85)</f>
        <v>0</v>
      </c>
      <c r="DA85" s="19">
        <f>CQ85+CZ85</f>
        <v>0</v>
      </c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</row>
    <row r="86" spans="1:126" s="19" customFormat="1" hidden="1" x14ac:dyDescent="0.25">
      <c r="A86" s="22" t="str">
        <f>'ПЛАН НАВЧАЛЬНОГО ПРОЦЕСУ ДЕННА'!A86</f>
        <v>1.3.04</v>
      </c>
      <c r="B86" s="415">
        <f>'ПЛАН НАВЧАЛЬНОГО ПРОЦЕСУ ДЕННА'!B86</f>
        <v>0</v>
      </c>
      <c r="C86" s="416">
        <f>'ПЛАН НАВЧАЛЬНОГО ПРОЦЕСУ ДЕННА'!C86</f>
        <v>0</v>
      </c>
      <c r="D86" s="308">
        <f>'ПЛАН НАВЧАЛЬНОГО ПРОЦЕСУ ДЕННА'!D86</f>
        <v>0</v>
      </c>
      <c r="E86" s="309">
        <f>'ПЛАН НАВЧАЛЬНОГО ПРОЦЕСУ ДЕННА'!E86</f>
        <v>0</v>
      </c>
      <c r="F86" s="309">
        <f>'ПЛАН НАВЧАЛЬНОГО ПРОЦЕСУ ДЕННА'!F86</f>
        <v>0</v>
      </c>
      <c r="G86" s="310">
        <f>'ПЛАН НАВЧАЛЬНОГО ПРОЦЕСУ ДЕННА'!G86</f>
        <v>0</v>
      </c>
      <c r="H86" s="308">
        <f>'ПЛАН НАВЧАЛЬНОГО ПРОЦЕСУ ДЕННА'!H86</f>
        <v>0</v>
      </c>
      <c r="I86" s="309">
        <f>'ПЛАН НАВЧАЛЬНОГО ПРОЦЕСУ ДЕННА'!I86</f>
        <v>0</v>
      </c>
      <c r="J86" s="309">
        <f>'ПЛАН НАВЧАЛЬНОГО ПРОЦЕСУ ДЕННА'!J86</f>
        <v>0</v>
      </c>
      <c r="K86" s="309">
        <f>'ПЛАН НАВЧАЛЬНОГО ПРОЦЕСУ ДЕННА'!K86</f>
        <v>0</v>
      </c>
      <c r="L86" s="309">
        <f>'ПЛАН НАВЧАЛЬНОГО ПРОЦЕСУ ДЕННА'!L86</f>
        <v>0</v>
      </c>
      <c r="M86" s="309">
        <f>'ПЛАН НАВЧАЛЬНОГО ПРОЦЕСУ ДЕННА'!M86</f>
        <v>0</v>
      </c>
      <c r="N86" s="309">
        <f>'ПЛАН НАВЧАЛЬНОГО ПРОЦЕСУ ДЕННА'!N86</f>
        <v>0</v>
      </c>
      <c r="O86" s="309">
        <f>'ПЛАН НАВЧАЛЬНОГО ПРОЦЕСУ ДЕННА'!O86</f>
        <v>0</v>
      </c>
      <c r="P86" s="274">
        <f>'ПЛАН НАВЧАЛЬНОГО ПРОЦЕСУ ДЕННА'!P86</f>
        <v>0</v>
      </c>
      <c r="Q86" s="274">
        <f>'ПЛАН НАВЧАЛЬНОГО ПРОЦЕСУ ДЕННА'!Q86</f>
        <v>0</v>
      </c>
      <c r="R86" s="308">
        <f>'ПЛАН НАВЧАЛЬНОГО ПРОЦЕСУ ДЕННА'!R86</f>
        <v>0</v>
      </c>
      <c r="S86" s="309">
        <f>'ПЛАН НАВЧАЛЬНОГО ПРОЦЕСУ ДЕННА'!S86</f>
        <v>0</v>
      </c>
      <c r="T86" s="309">
        <f>'ПЛАН НАВЧАЛЬНОГО ПРОЦЕСУ ДЕННА'!T86</f>
        <v>0</v>
      </c>
      <c r="U86" s="309">
        <f>'ПЛАН НАВЧАЛЬНОГО ПРОЦЕСУ ДЕННА'!U86</f>
        <v>0</v>
      </c>
      <c r="V86" s="309">
        <f>'ПЛАН НАВЧАЛЬНОГО ПРОЦЕСУ ДЕННА'!V86</f>
        <v>0</v>
      </c>
      <c r="W86" s="309">
        <f>'ПЛАН НАВЧАЛЬНОГО ПРОЦЕСУ ДЕННА'!W86</f>
        <v>0</v>
      </c>
      <c r="X86" s="309">
        <f>'ПЛАН НАВЧАЛЬНОГО ПРОЦЕСУ ДЕННА'!X86</f>
        <v>0</v>
      </c>
      <c r="Y86" s="311">
        <f>'ПЛАН НАВЧАЛЬНОГО ПРОЦЕСУ ДЕННА'!Y86</f>
        <v>0</v>
      </c>
      <c r="Z86" s="147">
        <f>CEILING(Y86/$BS$7,0.25)</f>
        <v>0</v>
      </c>
      <c r="AA86" s="9">
        <f t="shared" si="107"/>
        <v>0</v>
      </c>
      <c r="AB86" s="9">
        <f t="shared" si="107"/>
        <v>0</v>
      </c>
      <c r="AC86" s="9">
        <f t="shared" si="107"/>
        <v>0</v>
      </c>
      <c r="AD86" s="9">
        <f t="shared" si="108"/>
        <v>0</v>
      </c>
      <c r="AE86" s="312">
        <f>IF('ПЛАН НАВЧАЛЬНОГО ПРОЦЕСУ ДЕННА'!AE86&gt;0,IF(ROUND('ПЛАН НАВЧАЛЬНОГО ПРОЦЕСУ ДЕННА'!AE86*$BX$4,0)&gt;0,ROUND('ПЛАН НАВЧАЛЬНОГО ПРОЦЕСУ ДЕННА'!AE86*$BX$4,0)*2,2),0)</f>
        <v>0</v>
      </c>
      <c r="AF86" s="312">
        <f>IF('ПЛАН НАВЧАЛЬНОГО ПРОЦЕСУ ДЕННА'!AF86&gt;0,IF(ROUND('ПЛАН НАВЧАЛЬНОГО ПРОЦЕСУ ДЕННА'!AF86*$BX$4,0)&gt;0,ROUND('ПЛАН НАВЧАЛЬНОГО ПРОЦЕСУ ДЕННА'!AF86*$BX$4,0)*2,2),0)</f>
        <v>0</v>
      </c>
      <c r="AG86" s="312">
        <f>IF('ПЛАН НАВЧАЛЬНОГО ПРОЦЕСУ ДЕННА'!AG86&gt;0,IF(ROUND('ПЛАН НАВЧАЛЬНОГО ПРОЦЕСУ ДЕННА'!AG86*$BX$4,0)&gt;0,ROUND('ПЛАН НАВЧАЛЬНОГО ПРОЦЕСУ ДЕННА'!AG86*$BX$4,0)*2,2),0)</f>
        <v>0</v>
      </c>
      <c r="AH86" s="70">
        <f>'ПЛАН НАВЧАЛЬНОГО ПРОЦЕСУ ДЕННА'!AH86</f>
        <v>0</v>
      </c>
      <c r="AI86" s="312">
        <f>IF('ПЛАН НАВЧАЛЬНОГО ПРОЦЕСУ ДЕННА'!AI86&gt;0,IF(ROUND('ПЛАН НАВЧАЛЬНОГО ПРОЦЕСУ ДЕННА'!AI86*$BX$4,0)&gt;0,ROUND('ПЛАН НАВЧАЛЬНОГО ПРОЦЕСУ ДЕННА'!AI86*$BX$4,0)*2,2),0)</f>
        <v>0</v>
      </c>
      <c r="AJ86" s="312">
        <f>IF('ПЛАН НАВЧАЛЬНОГО ПРОЦЕСУ ДЕННА'!AJ86&gt;0,IF(ROUND('ПЛАН НАВЧАЛЬНОГО ПРОЦЕСУ ДЕННА'!AJ86*$BX$4,0)&gt;0,ROUND('ПЛАН НАВЧАЛЬНОГО ПРОЦЕСУ ДЕННА'!AJ86*$BX$4,0)*2,2),0)</f>
        <v>0</v>
      </c>
      <c r="AK86" s="312">
        <f>IF('ПЛАН НАВЧАЛЬНОГО ПРОЦЕСУ ДЕННА'!AK86&gt;0,IF(ROUND('ПЛАН НАВЧАЛЬНОГО ПРОЦЕСУ ДЕННА'!AK86*$BX$4,0)&gt;0,ROUND('ПЛАН НАВЧАЛЬНОГО ПРОЦЕСУ ДЕННА'!AK86*$BX$4,0)*2,2),0)</f>
        <v>0</v>
      </c>
      <c r="AL86" s="70">
        <f>'ПЛАН НАВЧАЛЬНОГО ПРОЦЕСУ ДЕННА'!AL86</f>
        <v>0</v>
      </c>
      <c r="AM86" s="312">
        <f>IF('ПЛАН НАВЧАЛЬНОГО ПРОЦЕСУ ДЕННА'!AM86&gt;0,IF(ROUND('ПЛАН НАВЧАЛЬНОГО ПРОЦЕСУ ДЕННА'!AM86*$BX$4,0)&gt;0,ROUND('ПЛАН НАВЧАЛЬНОГО ПРОЦЕСУ ДЕННА'!AM86*$BX$4,0)*2,2),0)</f>
        <v>0</v>
      </c>
      <c r="AN86" s="312">
        <f>IF('ПЛАН НАВЧАЛЬНОГО ПРОЦЕСУ ДЕННА'!AN86&gt;0,IF(ROUND('ПЛАН НАВЧАЛЬНОГО ПРОЦЕСУ ДЕННА'!AN86*$BX$4,0)&gt;0,ROUND('ПЛАН НАВЧАЛЬНОГО ПРОЦЕСУ ДЕННА'!AN86*$BX$4,0)*2,2),0)</f>
        <v>0</v>
      </c>
      <c r="AO86" s="312">
        <f>IF('ПЛАН НАВЧАЛЬНОГО ПРОЦЕСУ ДЕННА'!AO86&gt;0,IF(ROUND('ПЛАН НАВЧАЛЬНОГО ПРОЦЕСУ ДЕННА'!AO86*$BX$4,0)&gt;0,ROUND('ПЛАН НАВЧАЛЬНОГО ПРОЦЕСУ ДЕННА'!AO86*$BX$4,0)*2,2),0)</f>
        <v>0</v>
      </c>
      <c r="AP86" s="70">
        <f>'ПЛАН НАВЧАЛЬНОГО ПРОЦЕСУ ДЕННА'!AP86</f>
        <v>0</v>
      </c>
      <c r="AQ86" s="312">
        <f>IF('ПЛАН НАВЧАЛЬНОГО ПРОЦЕСУ ДЕННА'!AQ86&gt;0,IF(ROUND('ПЛАН НАВЧАЛЬНОГО ПРОЦЕСУ ДЕННА'!AQ86*$BX$4,0)&gt;0,ROUND('ПЛАН НАВЧАЛЬНОГО ПРОЦЕСУ ДЕННА'!AQ86*$BX$4,0)*2,2),0)</f>
        <v>0</v>
      </c>
      <c r="AR86" s="312">
        <f>IF('ПЛАН НАВЧАЛЬНОГО ПРОЦЕСУ ДЕННА'!AR86&gt;0,IF(ROUND('ПЛАН НАВЧАЛЬНОГО ПРОЦЕСУ ДЕННА'!AR86*$BX$4,0)&gt;0,ROUND('ПЛАН НАВЧАЛЬНОГО ПРОЦЕСУ ДЕННА'!AR86*$BX$4,0)*2,2),0)</f>
        <v>0</v>
      </c>
      <c r="AS86" s="312">
        <f>IF('ПЛАН НАВЧАЛЬНОГО ПРОЦЕСУ ДЕННА'!AS86&gt;0,IF(ROUND('ПЛАН НАВЧАЛЬНОГО ПРОЦЕСУ ДЕННА'!AS86*$BX$4,0)&gt;0,ROUND('ПЛАН НАВЧАЛЬНОГО ПРОЦЕСУ ДЕННА'!AS86*$BX$4,0)*2,2),0)</f>
        <v>0</v>
      </c>
      <c r="AT86" s="70">
        <f>'ПЛАН НАВЧАЛЬНОГО ПРОЦЕСУ ДЕННА'!AT86</f>
        <v>0</v>
      </c>
      <c r="AU86" s="312">
        <f>IF('ПЛАН НАВЧАЛЬНОГО ПРОЦЕСУ ДЕННА'!AU86&gt;0,IF(ROUND('ПЛАН НАВЧАЛЬНОГО ПРОЦЕСУ ДЕННА'!AU86*$BX$4,0)&gt;0,ROUND('ПЛАН НАВЧАЛЬНОГО ПРОЦЕСУ ДЕННА'!AU86*$BX$4,0)*2,2),0)</f>
        <v>0</v>
      </c>
      <c r="AV86" s="312">
        <f>IF('ПЛАН НАВЧАЛЬНОГО ПРОЦЕСУ ДЕННА'!AV86&gt;0,IF(ROUND('ПЛАН НАВЧАЛЬНОГО ПРОЦЕСУ ДЕННА'!AV86*$BX$4,0)&gt;0,ROUND('ПЛАН НАВЧАЛЬНОГО ПРОЦЕСУ ДЕННА'!AV86*$BX$4,0)*2,2),0)</f>
        <v>0</v>
      </c>
      <c r="AW86" s="312">
        <f>IF('ПЛАН НАВЧАЛЬНОГО ПРОЦЕСУ ДЕННА'!AW86&gt;0,IF(ROUND('ПЛАН НАВЧАЛЬНОГО ПРОЦЕСУ ДЕННА'!AW86*$BX$4,0)&gt;0,ROUND('ПЛАН НАВЧАЛЬНОГО ПРОЦЕСУ ДЕННА'!AW86*$BX$4,0)*2,2),0)</f>
        <v>0</v>
      </c>
      <c r="AX86" s="70">
        <f>'ПЛАН НАВЧАЛЬНОГО ПРОЦЕСУ ДЕННА'!AX86</f>
        <v>0</v>
      </c>
      <c r="AY86" s="312">
        <f>IF('ПЛАН НАВЧАЛЬНОГО ПРОЦЕСУ ДЕННА'!AY86&gt;0,IF(ROUND('ПЛАН НАВЧАЛЬНОГО ПРОЦЕСУ ДЕННА'!AY86*$BX$4,0)&gt;0,ROUND('ПЛАН НАВЧАЛЬНОГО ПРОЦЕСУ ДЕННА'!AY86*$BX$4,0)*2,2),0)</f>
        <v>0</v>
      </c>
      <c r="AZ86" s="312">
        <f>IF('ПЛАН НАВЧАЛЬНОГО ПРОЦЕСУ ДЕННА'!AZ86&gt;0,IF(ROUND('ПЛАН НАВЧАЛЬНОГО ПРОЦЕСУ ДЕННА'!AZ86*$BX$4,0)&gt;0,ROUND('ПЛАН НАВЧАЛЬНОГО ПРОЦЕСУ ДЕННА'!AZ86*$BX$4,0)*2,2),0)</f>
        <v>0</v>
      </c>
      <c r="BA86" s="312">
        <f>IF('ПЛАН НАВЧАЛЬНОГО ПРОЦЕСУ ДЕННА'!BA86&gt;0,IF(ROUND('ПЛАН НАВЧАЛЬНОГО ПРОЦЕСУ ДЕННА'!BA86*$BX$4,0)&gt;0,ROUND('ПЛАН НАВЧАЛЬНОГО ПРОЦЕСУ ДЕННА'!BA86*$BX$4,0)*2,2),0)</f>
        <v>0</v>
      </c>
      <c r="BB86" s="70">
        <f>'ПЛАН НАВЧАЛЬНОГО ПРОЦЕСУ ДЕННА'!BB86</f>
        <v>0</v>
      </c>
      <c r="BC86" s="312">
        <f>IF('ПЛАН НАВЧАЛЬНОГО ПРОЦЕСУ ДЕННА'!BC86&gt;0,IF(ROUND('ПЛАН НАВЧАЛЬНОГО ПРОЦЕСУ ДЕННА'!BC86*$BX$4,0)&gt;0,ROUND('ПЛАН НАВЧАЛЬНОГО ПРОЦЕСУ ДЕННА'!BC86*$BX$4,0)*2,2),0)</f>
        <v>0</v>
      </c>
      <c r="BD86" s="312">
        <f>IF('ПЛАН НАВЧАЛЬНОГО ПРОЦЕСУ ДЕННА'!BD86&gt;0,IF(ROUND('ПЛАН НАВЧАЛЬНОГО ПРОЦЕСУ ДЕННА'!BD86*$BX$4,0)&gt;0,ROUND('ПЛАН НАВЧАЛЬНОГО ПРОЦЕСУ ДЕННА'!BD86*$BX$4,0)*2,2),0)</f>
        <v>0</v>
      </c>
      <c r="BE86" s="312">
        <f>IF('ПЛАН НАВЧАЛЬНОГО ПРОЦЕСУ ДЕННА'!BE86&gt;0,IF(ROUND('ПЛАН НАВЧАЛЬНОГО ПРОЦЕСУ ДЕННА'!BE86*$BX$4,0)&gt;0,ROUND('ПЛАН НАВЧАЛЬНОГО ПРОЦЕСУ ДЕННА'!BE86*$BX$4,0)*2,2),0)</f>
        <v>0</v>
      </c>
      <c r="BF86" s="70">
        <f>'ПЛАН НАВЧАЛЬНОГО ПРОЦЕСУ ДЕННА'!BF86</f>
        <v>0</v>
      </c>
      <c r="BG86" s="312">
        <f>IF('ПЛАН НАВЧАЛЬНОГО ПРОЦЕСУ ДЕННА'!BG86&gt;0,IF(ROUND('ПЛАН НАВЧАЛЬНОГО ПРОЦЕСУ ДЕННА'!BG86*$BX$4,0)&gt;0,ROUND('ПЛАН НАВЧАЛЬНОГО ПРОЦЕСУ ДЕННА'!BG86*$BX$4,0)*2,2),0)</f>
        <v>0</v>
      </c>
      <c r="BH86" s="312">
        <f>IF('ПЛАН НАВЧАЛЬНОГО ПРОЦЕСУ ДЕННА'!BH86&gt;0,IF(ROUND('ПЛАН НАВЧАЛЬНОГО ПРОЦЕСУ ДЕННА'!BH86*$BX$4,0)&gt;0,ROUND('ПЛАН НАВЧАЛЬНОГО ПРОЦЕСУ ДЕННА'!BH86*$BX$4,0)*2,2),0)</f>
        <v>0</v>
      </c>
      <c r="BI86" s="312">
        <f>IF('ПЛАН НАВЧАЛЬНОГО ПРОЦЕСУ ДЕННА'!BI86&gt;0,IF(ROUND('ПЛАН НАВЧАЛЬНОГО ПРОЦЕСУ ДЕННА'!BI86*$BX$4,0)&gt;0,ROUND('ПЛАН НАВЧАЛЬНОГО ПРОЦЕСУ ДЕННА'!BI86*$BX$4,0)*2,2),0)</f>
        <v>0</v>
      </c>
      <c r="BJ86" s="70">
        <f>'ПЛАН НАВЧАЛЬНОГО ПРОЦЕСУ ДЕННА'!BJ86</f>
        <v>0</v>
      </c>
      <c r="BK86" s="63">
        <f t="shared" si="109"/>
        <v>0</v>
      </c>
      <c r="BM86" s="14">
        <f>IF(OR(MID($D86,1,1)="1",MID($E86,1,1)="1",MID($F86,1,1)="1",MID($G86,1,1)="1",MID($H86,1,1)="1",MID($I86,1,1)="1",MID($J86,1,1)="1",MID($K86,1,1)="1",MID($M86,1,1)="1",MID($N86,1,1)="1",MID($O86,1,1)=1),$Z86/$DA86,0)</f>
        <v>0</v>
      </c>
      <c r="BN86" s="14">
        <f>IF(OR(MID($D86,1,1)="2",MID($E86,1,1)="2",MID($F86,1,1)="2",MID($G86,1,1)="2",MID($H86,1,1)="2",MID($I86,1,1)="2",MID($J86,1,1)="2",MID($K86,1,1)="2",MID($M86,1,1)="2",MID($N86,1,1)="2",MID($O86,1,1)=1),$Z86/$DA86,0)</f>
        <v>0</v>
      </c>
      <c r="BO86" s="14">
        <f>IF(OR(MID($D86,1,1)="3",MID($E86,1,1)="3",MID($F86,1,1)="3",MID($G86,1,1)="3",MID($H86,1,1)="3",MID($I86,1,1)="3",MID($J86,1,1)="3",MID($K86,1,1)="3",MID($M86,1,1)="3",MID($N86,1,1)="3",MID($O86,1,1)=1),$Z86/$DA86,0)</f>
        <v>0</v>
      </c>
      <c r="BP86" s="14">
        <f>IF(OR(MID($D86,1,1)="4",MID($E86,1,1)="4",MID($F86,1,1)="4",MID($G86,1,1)="4",MID($H86,1,1)="4",MID($I86,1,1)="4",MID($J86,1,1)="4",MID($K86,1,1)="4",MID($M86,1,1)="4",MID($N86,1,1)="4",MID($O86,1,1)=1),$Z86/$DA86,0)</f>
        <v>0</v>
      </c>
      <c r="BQ86" s="14">
        <f>IF(OR(MID($D86,1,1)="5",MID($E86,1,1)="5",MID($F86,1,1)="5",MID($G86,1,1)="5",MID($H86,1,1)="5",MID($I86,1,1)="5",MID($J86,1,1)="5",MID($K86,1,1)="5",MID($M86,1,1)="5",MID($N86,1,1)="5",MID($O86,1,1)=1),$Z86/$DA86,0)</f>
        <v>0</v>
      </c>
      <c r="BR86" s="14">
        <f>IF(OR(MID($D86,1,1)="6",MID($E86,1,1)="6",MID($F86,1,1)="6",MID($G86,1,1)="6",MID($H86,1,1)="6",MID($I86,1,1)="6",MID($J86,1,1)="6",MID($K86,1,1)="6",MID($M86,1,1)="6",MID($N86,1,1)="6",MID($O86,1,1)=1),$Z86/$DA86,0)</f>
        <v>0</v>
      </c>
      <c r="BS86" s="14">
        <f>IF(OR(MID($D86,1,1)="7",MID($E86,1,1)="7",MID($F86,1,1)="7",MID($G86,1,1)="7",MID($H86,1,1)="7",MID($I86,1,1)="7",MID($J86,1,1)="7",MID($K86,1,1)="7",MID($M86,1,1)="7",MID($N86,1,1)="7",MID($O86,1,1)=1),$Z86/$DA86,0)</f>
        <v>0</v>
      </c>
      <c r="BT86" s="14">
        <f>IF(OR(MID($D86,1,1)="8",MID($E86,1,1)="8",MID($F86,1,1)="8",MID($G86,1,1)="8",MID($H86,1,1)="8",MID($I86,1,1)="8",MID($J86,1,1)="8",MID($K86,1,1)="8",MID($M86,1,1)="8",MID($N86,1,1)="8",MID($O86,1,1)=1),$Z86/$DA86,0)</f>
        <v>0</v>
      </c>
      <c r="BU86" s="92">
        <f>SUM(BM86:BT86)</f>
        <v>0</v>
      </c>
      <c r="BX86"/>
      <c r="BY86"/>
      <c r="BZ86"/>
      <c r="CA86"/>
      <c r="CB86"/>
      <c r="CC86"/>
      <c r="CD86"/>
      <c r="CE86"/>
      <c r="CF86" s="217"/>
      <c r="CG86" s="313">
        <f>MAX(BX86:CE86)</f>
        <v>0</v>
      </c>
      <c r="CI86"/>
      <c r="CJ86"/>
      <c r="CK86"/>
      <c r="CL86"/>
      <c r="CM86"/>
      <c r="CN86"/>
      <c r="CO86"/>
      <c r="CP86"/>
      <c r="CQ86"/>
      <c r="CR86" s="314">
        <f>IF(MID(H86,1,1)="1",1,0)+IF(MID(I86,1,1)="1",1,0)+IF(MID(J86,1,1)="1",1,0)+IF(MID(K86,1,1)="1",1,0)+IF(MID(M86,1,1)="1",1,0)+IF(MID(N86,1,1)="1",1,0)+IF(MID(O86,1,1)="1",1,0)</f>
        <v>0</v>
      </c>
      <c r="CS86" s="314">
        <f>IF(MID(H86,1,1)="2",1,0)+IF(MID(I86,1,1)="2",1,0)+IF(MID(J86,1,1)="2",1,0)+IF(MID(K86,1,1)="2",1,0)+IF(MID(M86,1,1)="2",1,0)+IF(MID(N86,1,1)="2",1,0)+IF(MID(O86,1,1)="2",1,0)</f>
        <v>0</v>
      </c>
      <c r="CT86" s="316">
        <f>IF(MID(H86,1,1)="3",1,0)+IF(MID(I86,1,1)="3",1,0)+IF(MID(J86,1,1)="3",1,0)+IF(MID(K86,1,1)="3",1,0)+IF(MID(M86,1,1)="3",1,0)+IF(MID(N86,1,1)="3",1,0)+IF(MID(O86,1,1)="3",1,0)</f>
        <v>0</v>
      </c>
      <c r="CU86" s="314">
        <f>IF(MID(H86,1,1)="4",1,0)+IF(MID(I86,1,1)="4",1,0)+IF(MID(J86,1,1)="4",1,0)+IF(MID(K86,1,1)="4",1,0)+IF(MID(M86,1,1)="4",1,0)+IF(MID(N86,1,1)="4",1,0)+IF(MID(O86,1,1)="4",1,0)</f>
        <v>0</v>
      </c>
      <c r="CV86" s="314">
        <f>IF(MID(H86,1,1)="5",1,0)+IF(MID(I86,1,1)="5",1,0)+IF(MID(J86,1,1)="5",1,0)+IF(MID(K86,1,1)="5",1,0)+IF(MID(M86,1,1)="5",1,0)+IF(MID(N86,1,1)="5",1,0)+IF(MID(O86,1,1)="5",1,0)</f>
        <v>0</v>
      </c>
      <c r="CW86" s="314">
        <f>IF(MID(H86,1,1)="6",1,0)+IF(MID(I86,1,1)="6",1,0)+IF(MID(J86,1,1)="6",1,0)+IF(MID(K86,1,1)="6",1,0)+IF(MID(M86,1,1)="6",1,0)+IF(MID(N86,1,1)="6",1,0)+IF(MID(O86,1,1)="6",1,0)</f>
        <v>0</v>
      </c>
      <c r="CX86" s="314">
        <f>IF(MID(H86,1,1)="7",1,0)+IF(MID(I86,1,1)="7",1,0)+IF(MID(J86,1,1)="7",1,0)+IF(MID(K86,1,1)="7",1,0)+IF(MID(M86,1,1)="7",1,0)+IF(MID(N86,1,1)="7",1,0)+IF(MID(O86,1,1)="7",1,0)</f>
        <v>0</v>
      </c>
      <c r="CY86" s="314">
        <f>IF(MID(H86,1,1)="8",1,0)+IF(MID(I86,1,1)="8",1,0)+IF(MID(J86,1,1)="8",1,0)+IF(MID(K86,1,1)="8",1,0)+IF(MID(M86,1,1)="8",1,0)+IF(MID(N86,1,1)="8",1,0)+IF(MID(O86,1,1)="8",1,0)</f>
        <v>0</v>
      </c>
      <c r="CZ86" s="317">
        <f>SUM(CR86:CY86)</f>
        <v>0</v>
      </c>
      <c r="DA86" s="19">
        <f>CQ86+CZ86</f>
        <v>0</v>
      </c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</row>
    <row r="87" spans="1:126" s="19" customFormat="1" hidden="1" x14ac:dyDescent="0.25">
      <c r="A87" s="22" t="str">
        <f>'ПЛАН НАВЧАЛЬНОГО ПРОЦЕСУ ДЕННА'!A87</f>
        <v>1.3.05</v>
      </c>
      <c r="B87" s="415">
        <f>'ПЛАН НАВЧАЛЬНОГО ПРОЦЕСУ ДЕННА'!B87</f>
        <v>0</v>
      </c>
      <c r="C87" s="416">
        <f>'ПЛАН НАВЧАЛЬНОГО ПРОЦЕСУ ДЕННА'!C87</f>
        <v>0</v>
      </c>
      <c r="D87" s="308">
        <f>'ПЛАН НАВЧАЛЬНОГО ПРОЦЕСУ ДЕННА'!D87</f>
        <v>0</v>
      </c>
      <c r="E87" s="309">
        <f>'ПЛАН НАВЧАЛЬНОГО ПРОЦЕСУ ДЕННА'!E87</f>
        <v>0</v>
      </c>
      <c r="F87" s="309">
        <f>'ПЛАН НАВЧАЛЬНОГО ПРОЦЕСУ ДЕННА'!F87</f>
        <v>0</v>
      </c>
      <c r="G87" s="310">
        <f>'ПЛАН НАВЧАЛЬНОГО ПРОЦЕСУ ДЕННА'!G87</f>
        <v>0</v>
      </c>
      <c r="H87" s="308">
        <f>'ПЛАН НАВЧАЛЬНОГО ПРОЦЕСУ ДЕННА'!H87</f>
        <v>0</v>
      </c>
      <c r="I87" s="309">
        <f>'ПЛАН НАВЧАЛЬНОГО ПРОЦЕСУ ДЕННА'!I87</f>
        <v>0</v>
      </c>
      <c r="J87" s="309">
        <f>'ПЛАН НАВЧАЛЬНОГО ПРОЦЕСУ ДЕННА'!J87</f>
        <v>0</v>
      </c>
      <c r="K87" s="309">
        <f>'ПЛАН НАВЧАЛЬНОГО ПРОЦЕСУ ДЕННА'!K87</f>
        <v>0</v>
      </c>
      <c r="L87" s="309">
        <f>'ПЛАН НАВЧАЛЬНОГО ПРОЦЕСУ ДЕННА'!L87</f>
        <v>0</v>
      </c>
      <c r="M87" s="309">
        <f>'ПЛАН НАВЧАЛЬНОГО ПРОЦЕСУ ДЕННА'!M87</f>
        <v>0</v>
      </c>
      <c r="N87" s="309">
        <f>'ПЛАН НАВЧАЛЬНОГО ПРОЦЕСУ ДЕННА'!N87</f>
        <v>0</v>
      </c>
      <c r="O87" s="309">
        <f>'ПЛАН НАВЧАЛЬНОГО ПРОЦЕСУ ДЕННА'!O87</f>
        <v>0</v>
      </c>
      <c r="P87" s="274">
        <f>'ПЛАН НАВЧАЛЬНОГО ПРОЦЕСУ ДЕННА'!P87</f>
        <v>0</v>
      </c>
      <c r="Q87" s="274">
        <f>'ПЛАН НАВЧАЛЬНОГО ПРОЦЕСУ ДЕННА'!Q87</f>
        <v>0</v>
      </c>
      <c r="R87" s="308">
        <f>'ПЛАН НАВЧАЛЬНОГО ПРОЦЕСУ ДЕННА'!R87</f>
        <v>0</v>
      </c>
      <c r="S87" s="309">
        <f>'ПЛАН НАВЧАЛЬНОГО ПРОЦЕСУ ДЕННА'!S87</f>
        <v>0</v>
      </c>
      <c r="T87" s="309">
        <f>'ПЛАН НАВЧАЛЬНОГО ПРОЦЕСУ ДЕННА'!T87</f>
        <v>0</v>
      </c>
      <c r="U87" s="309">
        <f>'ПЛАН НАВЧАЛЬНОГО ПРОЦЕСУ ДЕННА'!U87</f>
        <v>0</v>
      </c>
      <c r="V87" s="309">
        <f>'ПЛАН НАВЧАЛЬНОГО ПРОЦЕСУ ДЕННА'!V87</f>
        <v>0</v>
      </c>
      <c r="W87" s="309">
        <f>'ПЛАН НАВЧАЛЬНОГО ПРОЦЕСУ ДЕННА'!W87</f>
        <v>0</v>
      </c>
      <c r="X87" s="309">
        <f>'ПЛАН НАВЧАЛЬНОГО ПРОЦЕСУ ДЕННА'!X87</f>
        <v>0</v>
      </c>
      <c r="Y87" s="311">
        <f>'ПЛАН НАВЧАЛЬНОГО ПРОЦЕСУ ДЕННА'!Y87</f>
        <v>0</v>
      </c>
      <c r="Z87" s="147">
        <f>CEILING(Y87/$BS$7,0.25)</f>
        <v>0</v>
      </c>
      <c r="AA87" s="9">
        <f t="shared" si="107"/>
        <v>0</v>
      </c>
      <c r="AB87" s="9">
        <f t="shared" si="107"/>
        <v>0</v>
      </c>
      <c r="AC87" s="9">
        <f t="shared" si="107"/>
        <v>0</v>
      </c>
      <c r="AD87" s="9">
        <f t="shared" si="108"/>
        <v>0</v>
      </c>
      <c r="AE87" s="312">
        <f>IF('ПЛАН НАВЧАЛЬНОГО ПРОЦЕСУ ДЕННА'!AE87&gt;0,IF(ROUND('ПЛАН НАВЧАЛЬНОГО ПРОЦЕСУ ДЕННА'!AE87*$BX$4,0)&gt;0,ROUND('ПЛАН НАВЧАЛЬНОГО ПРОЦЕСУ ДЕННА'!AE87*$BX$4,0)*2,2),0)</f>
        <v>0</v>
      </c>
      <c r="AF87" s="312">
        <f>IF('ПЛАН НАВЧАЛЬНОГО ПРОЦЕСУ ДЕННА'!AF87&gt;0,IF(ROUND('ПЛАН НАВЧАЛЬНОГО ПРОЦЕСУ ДЕННА'!AF87*$BX$4,0)&gt;0,ROUND('ПЛАН НАВЧАЛЬНОГО ПРОЦЕСУ ДЕННА'!AF87*$BX$4,0)*2,2),0)</f>
        <v>0</v>
      </c>
      <c r="AG87" s="312">
        <f>IF('ПЛАН НАВЧАЛЬНОГО ПРОЦЕСУ ДЕННА'!AG87&gt;0,IF(ROUND('ПЛАН НАВЧАЛЬНОГО ПРОЦЕСУ ДЕННА'!AG87*$BX$4,0)&gt;0,ROUND('ПЛАН НАВЧАЛЬНОГО ПРОЦЕСУ ДЕННА'!AG87*$BX$4,0)*2,2),0)</f>
        <v>0</v>
      </c>
      <c r="AH87" s="70">
        <f>'ПЛАН НАВЧАЛЬНОГО ПРОЦЕСУ ДЕННА'!AH87</f>
        <v>0</v>
      </c>
      <c r="AI87" s="312">
        <f>IF('ПЛАН НАВЧАЛЬНОГО ПРОЦЕСУ ДЕННА'!AI87&gt;0,IF(ROUND('ПЛАН НАВЧАЛЬНОГО ПРОЦЕСУ ДЕННА'!AI87*$BX$4,0)&gt;0,ROUND('ПЛАН НАВЧАЛЬНОГО ПРОЦЕСУ ДЕННА'!AI87*$BX$4,0)*2,2),0)</f>
        <v>0</v>
      </c>
      <c r="AJ87" s="312">
        <f>IF('ПЛАН НАВЧАЛЬНОГО ПРОЦЕСУ ДЕННА'!AJ87&gt;0,IF(ROUND('ПЛАН НАВЧАЛЬНОГО ПРОЦЕСУ ДЕННА'!AJ87*$BX$4,0)&gt;0,ROUND('ПЛАН НАВЧАЛЬНОГО ПРОЦЕСУ ДЕННА'!AJ87*$BX$4,0)*2,2),0)</f>
        <v>0</v>
      </c>
      <c r="AK87" s="312">
        <f>IF('ПЛАН НАВЧАЛЬНОГО ПРОЦЕСУ ДЕННА'!AK87&gt;0,IF(ROUND('ПЛАН НАВЧАЛЬНОГО ПРОЦЕСУ ДЕННА'!AK87*$BX$4,0)&gt;0,ROUND('ПЛАН НАВЧАЛЬНОГО ПРОЦЕСУ ДЕННА'!AK87*$BX$4,0)*2,2),0)</f>
        <v>0</v>
      </c>
      <c r="AL87" s="70">
        <f>'ПЛАН НАВЧАЛЬНОГО ПРОЦЕСУ ДЕННА'!AL87</f>
        <v>0</v>
      </c>
      <c r="AM87" s="312">
        <f>IF('ПЛАН НАВЧАЛЬНОГО ПРОЦЕСУ ДЕННА'!AM87&gt;0,IF(ROUND('ПЛАН НАВЧАЛЬНОГО ПРОЦЕСУ ДЕННА'!AM87*$BX$4,0)&gt;0,ROUND('ПЛАН НАВЧАЛЬНОГО ПРОЦЕСУ ДЕННА'!AM87*$BX$4,0)*2,2),0)</f>
        <v>0</v>
      </c>
      <c r="AN87" s="312">
        <f>IF('ПЛАН НАВЧАЛЬНОГО ПРОЦЕСУ ДЕННА'!AN87&gt;0,IF(ROUND('ПЛАН НАВЧАЛЬНОГО ПРОЦЕСУ ДЕННА'!AN87*$BX$4,0)&gt;0,ROUND('ПЛАН НАВЧАЛЬНОГО ПРОЦЕСУ ДЕННА'!AN87*$BX$4,0)*2,2),0)</f>
        <v>0</v>
      </c>
      <c r="AO87" s="312">
        <f>IF('ПЛАН НАВЧАЛЬНОГО ПРОЦЕСУ ДЕННА'!AO87&gt;0,IF(ROUND('ПЛАН НАВЧАЛЬНОГО ПРОЦЕСУ ДЕННА'!AO87*$BX$4,0)&gt;0,ROUND('ПЛАН НАВЧАЛЬНОГО ПРОЦЕСУ ДЕННА'!AO87*$BX$4,0)*2,2),0)</f>
        <v>0</v>
      </c>
      <c r="AP87" s="70">
        <f>'ПЛАН НАВЧАЛЬНОГО ПРОЦЕСУ ДЕННА'!AP87</f>
        <v>0</v>
      </c>
      <c r="AQ87" s="312">
        <f>IF('ПЛАН НАВЧАЛЬНОГО ПРОЦЕСУ ДЕННА'!AQ87&gt;0,IF(ROUND('ПЛАН НАВЧАЛЬНОГО ПРОЦЕСУ ДЕННА'!AQ87*$BX$4,0)&gt;0,ROUND('ПЛАН НАВЧАЛЬНОГО ПРОЦЕСУ ДЕННА'!AQ87*$BX$4,0)*2,2),0)</f>
        <v>0</v>
      </c>
      <c r="AR87" s="312">
        <f>IF('ПЛАН НАВЧАЛЬНОГО ПРОЦЕСУ ДЕННА'!AR87&gt;0,IF(ROUND('ПЛАН НАВЧАЛЬНОГО ПРОЦЕСУ ДЕННА'!AR87*$BX$4,0)&gt;0,ROUND('ПЛАН НАВЧАЛЬНОГО ПРОЦЕСУ ДЕННА'!AR87*$BX$4,0)*2,2),0)</f>
        <v>0</v>
      </c>
      <c r="AS87" s="312">
        <f>IF('ПЛАН НАВЧАЛЬНОГО ПРОЦЕСУ ДЕННА'!AS87&gt;0,IF(ROUND('ПЛАН НАВЧАЛЬНОГО ПРОЦЕСУ ДЕННА'!AS87*$BX$4,0)&gt;0,ROUND('ПЛАН НАВЧАЛЬНОГО ПРОЦЕСУ ДЕННА'!AS87*$BX$4,0)*2,2),0)</f>
        <v>0</v>
      </c>
      <c r="AT87" s="70">
        <f>'ПЛАН НАВЧАЛЬНОГО ПРОЦЕСУ ДЕННА'!AT87</f>
        <v>0</v>
      </c>
      <c r="AU87" s="312">
        <f>IF('ПЛАН НАВЧАЛЬНОГО ПРОЦЕСУ ДЕННА'!AU87&gt;0,IF(ROUND('ПЛАН НАВЧАЛЬНОГО ПРОЦЕСУ ДЕННА'!AU87*$BX$4,0)&gt;0,ROUND('ПЛАН НАВЧАЛЬНОГО ПРОЦЕСУ ДЕННА'!AU87*$BX$4,0)*2,2),0)</f>
        <v>0</v>
      </c>
      <c r="AV87" s="312">
        <f>IF('ПЛАН НАВЧАЛЬНОГО ПРОЦЕСУ ДЕННА'!AV87&gt;0,IF(ROUND('ПЛАН НАВЧАЛЬНОГО ПРОЦЕСУ ДЕННА'!AV87*$BX$4,0)&gt;0,ROUND('ПЛАН НАВЧАЛЬНОГО ПРОЦЕСУ ДЕННА'!AV87*$BX$4,0)*2,2),0)</f>
        <v>0</v>
      </c>
      <c r="AW87" s="312">
        <f>IF('ПЛАН НАВЧАЛЬНОГО ПРОЦЕСУ ДЕННА'!AW87&gt;0,IF(ROUND('ПЛАН НАВЧАЛЬНОГО ПРОЦЕСУ ДЕННА'!AW87*$BX$4,0)&gt;0,ROUND('ПЛАН НАВЧАЛЬНОГО ПРОЦЕСУ ДЕННА'!AW87*$BX$4,0)*2,2),0)</f>
        <v>0</v>
      </c>
      <c r="AX87" s="70">
        <f>'ПЛАН НАВЧАЛЬНОГО ПРОЦЕСУ ДЕННА'!AX87</f>
        <v>0</v>
      </c>
      <c r="AY87" s="312">
        <f>IF('ПЛАН НАВЧАЛЬНОГО ПРОЦЕСУ ДЕННА'!AY87&gt;0,IF(ROUND('ПЛАН НАВЧАЛЬНОГО ПРОЦЕСУ ДЕННА'!AY87*$BX$4,0)&gt;0,ROUND('ПЛАН НАВЧАЛЬНОГО ПРОЦЕСУ ДЕННА'!AY87*$BX$4,0)*2,2),0)</f>
        <v>0</v>
      </c>
      <c r="AZ87" s="312">
        <f>IF('ПЛАН НАВЧАЛЬНОГО ПРОЦЕСУ ДЕННА'!AZ87&gt;0,IF(ROUND('ПЛАН НАВЧАЛЬНОГО ПРОЦЕСУ ДЕННА'!AZ87*$BX$4,0)&gt;0,ROUND('ПЛАН НАВЧАЛЬНОГО ПРОЦЕСУ ДЕННА'!AZ87*$BX$4,0)*2,2),0)</f>
        <v>0</v>
      </c>
      <c r="BA87" s="312">
        <f>IF('ПЛАН НАВЧАЛЬНОГО ПРОЦЕСУ ДЕННА'!BA87&gt;0,IF(ROUND('ПЛАН НАВЧАЛЬНОГО ПРОЦЕСУ ДЕННА'!BA87*$BX$4,0)&gt;0,ROUND('ПЛАН НАВЧАЛЬНОГО ПРОЦЕСУ ДЕННА'!BA87*$BX$4,0)*2,2),0)</f>
        <v>0</v>
      </c>
      <c r="BB87" s="70">
        <f>'ПЛАН НАВЧАЛЬНОГО ПРОЦЕСУ ДЕННА'!BB87</f>
        <v>0</v>
      </c>
      <c r="BC87" s="312">
        <f>IF('ПЛАН НАВЧАЛЬНОГО ПРОЦЕСУ ДЕННА'!BC87&gt;0,IF(ROUND('ПЛАН НАВЧАЛЬНОГО ПРОЦЕСУ ДЕННА'!BC87*$BX$4,0)&gt;0,ROUND('ПЛАН НАВЧАЛЬНОГО ПРОЦЕСУ ДЕННА'!BC87*$BX$4,0)*2,2),0)</f>
        <v>0</v>
      </c>
      <c r="BD87" s="312">
        <f>IF('ПЛАН НАВЧАЛЬНОГО ПРОЦЕСУ ДЕННА'!BD87&gt;0,IF(ROUND('ПЛАН НАВЧАЛЬНОГО ПРОЦЕСУ ДЕННА'!BD87*$BX$4,0)&gt;0,ROUND('ПЛАН НАВЧАЛЬНОГО ПРОЦЕСУ ДЕННА'!BD87*$BX$4,0)*2,2),0)</f>
        <v>0</v>
      </c>
      <c r="BE87" s="312">
        <f>IF('ПЛАН НАВЧАЛЬНОГО ПРОЦЕСУ ДЕННА'!BE87&gt;0,IF(ROUND('ПЛАН НАВЧАЛЬНОГО ПРОЦЕСУ ДЕННА'!BE87*$BX$4,0)&gt;0,ROUND('ПЛАН НАВЧАЛЬНОГО ПРОЦЕСУ ДЕННА'!BE87*$BX$4,0)*2,2),0)</f>
        <v>0</v>
      </c>
      <c r="BF87" s="70">
        <f>'ПЛАН НАВЧАЛЬНОГО ПРОЦЕСУ ДЕННА'!BF87</f>
        <v>0</v>
      </c>
      <c r="BG87" s="312">
        <f>IF('ПЛАН НАВЧАЛЬНОГО ПРОЦЕСУ ДЕННА'!BG87&gt;0,IF(ROUND('ПЛАН НАВЧАЛЬНОГО ПРОЦЕСУ ДЕННА'!BG87*$BX$4,0)&gt;0,ROUND('ПЛАН НАВЧАЛЬНОГО ПРОЦЕСУ ДЕННА'!BG87*$BX$4,0)*2,2),0)</f>
        <v>0</v>
      </c>
      <c r="BH87" s="312">
        <f>IF('ПЛАН НАВЧАЛЬНОГО ПРОЦЕСУ ДЕННА'!BH87&gt;0,IF(ROUND('ПЛАН НАВЧАЛЬНОГО ПРОЦЕСУ ДЕННА'!BH87*$BX$4,0)&gt;0,ROUND('ПЛАН НАВЧАЛЬНОГО ПРОЦЕСУ ДЕННА'!BH87*$BX$4,0)*2,2),0)</f>
        <v>0</v>
      </c>
      <c r="BI87" s="312">
        <f>IF('ПЛАН НАВЧАЛЬНОГО ПРОЦЕСУ ДЕННА'!BI87&gt;0,IF(ROUND('ПЛАН НАВЧАЛЬНОГО ПРОЦЕСУ ДЕННА'!BI87*$BX$4,0)&gt;0,ROUND('ПЛАН НАВЧАЛЬНОГО ПРОЦЕСУ ДЕННА'!BI87*$BX$4,0)*2,2),0)</f>
        <v>0</v>
      </c>
      <c r="BJ87" s="70">
        <f>'ПЛАН НАВЧАЛЬНОГО ПРОЦЕСУ ДЕННА'!BJ87</f>
        <v>0</v>
      </c>
      <c r="BK87" s="63">
        <f t="shared" si="109"/>
        <v>0</v>
      </c>
      <c r="BM87" s="14">
        <f>IF(OR(MID($D87,1,1)="1",MID($E87,1,1)="1",MID($F87,1,1)="1",MID($G87,1,1)="1",MID($H87,1,1)="1",MID($I87,1,1)="1",MID($J87,1,1)="1",MID($K87,1,1)="1",MID($M87,1,1)="1",MID($N87,1,1)="1",MID($O87,1,1)=1),$Z87/$DA87,0)</f>
        <v>0</v>
      </c>
      <c r="BN87" s="14">
        <f>IF(OR(MID($D87,1,1)="2",MID($E87,1,1)="2",MID($F87,1,1)="2",MID($G87,1,1)="2",MID($H87,1,1)="2",MID($I87,1,1)="2",MID($J87,1,1)="2",MID($K87,1,1)="2",MID($M87,1,1)="2",MID($N87,1,1)="2",MID($O87,1,1)=1),$Z87/$DA87,0)</f>
        <v>0</v>
      </c>
      <c r="BO87" s="14">
        <f>IF(OR(MID($D87,1,1)="3",MID($E87,1,1)="3",MID($F87,1,1)="3",MID($G87,1,1)="3",MID($H87,1,1)="3",MID($I87,1,1)="3",MID($J87,1,1)="3",MID($K87,1,1)="3",MID($M87,1,1)="3",MID($N87,1,1)="3",MID($O87,1,1)=1),$Z87/$DA87,0)</f>
        <v>0</v>
      </c>
      <c r="BP87" s="14">
        <f>IF(OR(MID($D87,1,1)="4",MID($E87,1,1)="4",MID($F87,1,1)="4",MID($G87,1,1)="4",MID($H87,1,1)="4",MID($I87,1,1)="4",MID($J87,1,1)="4",MID($K87,1,1)="4",MID($M87,1,1)="4",MID($N87,1,1)="4",MID($O87,1,1)=1),$Z87/$DA87,0)</f>
        <v>0</v>
      </c>
      <c r="BQ87" s="14">
        <f>IF(OR(MID($D87,1,1)="5",MID($E87,1,1)="5",MID($F87,1,1)="5",MID($G87,1,1)="5",MID($H87,1,1)="5",MID($I87,1,1)="5",MID($J87,1,1)="5",MID($K87,1,1)="5",MID($M87,1,1)="5",MID($N87,1,1)="5",MID($O87,1,1)=1),$Z87/$DA87,0)</f>
        <v>0</v>
      </c>
      <c r="BR87" s="14">
        <f>IF(OR(MID($D87,1,1)="6",MID($E87,1,1)="6",MID($F87,1,1)="6",MID($G87,1,1)="6",MID($H87,1,1)="6",MID($I87,1,1)="6",MID($J87,1,1)="6",MID($K87,1,1)="6",MID($M87,1,1)="6",MID($N87,1,1)="6",MID($O87,1,1)=1),$Z87/$DA87,0)</f>
        <v>0</v>
      </c>
      <c r="BS87" s="14">
        <f>IF(OR(MID($D87,1,1)="7",MID($E87,1,1)="7",MID($F87,1,1)="7",MID($G87,1,1)="7",MID($H87,1,1)="7",MID($I87,1,1)="7",MID($J87,1,1)="7",MID($K87,1,1)="7",MID($M87,1,1)="7",MID($N87,1,1)="7",MID($O87,1,1)=1),$Z87/$DA87,0)</f>
        <v>0</v>
      </c>
      <c r="BT87" s="14">
        <f>IF(OR(MID($D87,1,1)="8",MID($E87,1,1)="8",MID($F87,1,1)="8",MID($G87,1,1)="8",MID($H87,1,1)="8",MID($I87,1,1)="8",MID($J87,1,1)="8",MID($K87,1,1)="8",MID($M87,1,1)="8",MID($N87,1,1)="8",MID($O87,1,1)=1),$Z87/$DA87,0)</f>
        <v>0</v>
      </c>
      <c r="BU87" s="92">
        <f>SUM(BM87:BT87)</f>
        <v>0</v>
      </c>
      <c r="BX87"/>
      <c r="BY87"/>
      <c r="BZ87"/>
      <c r="CA87"/>
      <c r="CB87"/>
      <c r="CC87"/>
      <c r="CD87"/>
      <c r="CE87"/>
      <c r="CF87" s="217"/>
      <c r="CG87" s="313">
        <f>MAX(BX87:CE87)</f>
        <v>0</v>
      </c>
      <c r="CI87"/>
      <c r="CJ87"/>
      <c r="CK87"/>
      <c r="CL87"/>
      <c r="CM87"/>
      <c r="CN87"/>
      <c r="CO87"/>
      <c r="CP87"/>
      <c r="CQ87"/>
      <c r="CR87" s="314">
        <f>IF(MID(H87,1,1)="1",1,0)+IF(MID(I87,1,1)="1",1,0)+IF(MID(J87,1,1)="1",1,0)+IF(MID(K87,1,1)="1",1,0)+IF(MID(M87,1,1)="1",1,0)+IF(MID(N87,1,1)="1",1,0)+IF(MID(O87,1,1)="1",1,0)</f>
        <v>0</v>
      </c>
      <c r="CS87" s="314">
        <f>IF(MID(H87,1,1)="2",1,0)+IF(MID(I87,1,1)="2",1,0)+IF(MID(J87,1,1)="2",1,0)+IF(MID(K87,1,1)="2",1,0)+IF(MID(M87,1,1)="2",1,0)+IF(MID(N87,1,1)="2",1,0)+IF(MID(O87,1,1)="2",1,0)</f>
        <v>0</v>
      </c>
      <c r="CT87" s="316">
        <f>IF(MID(H87,1,1)="3",1,0)+IF(MID(I87,1,1)="3",1,0)+IF(MID(J87,1,1)="3",1,0)+IF(MID(K87,1,1)="3",1,0)+IF(MID(M87,1,1)="3",1,0)+IF(MID(N87,1,1)="3",1,0)+IF(MID(O87,1,1)="3",1,0)</f>
        <v>0</v>
      </c>
      <c r="CU87" s="314">
        <f>IF(MID(H87,1,1)="4",1,0)+IF(MID(I87,1,1)="4",1,0)+IF(MID(J87,1,1)="4",1,0)+IF(MID(K87,1,1)="4",1,0)+IF(MID(M87,1,1)="4",1,0)+IF(MID(N87,1,1)="4",1,0)+IF(MID(O87,1,1)="4",1,0)</f>
        <v>0</v>
      </c>
      <c r="CV87" s="314">
        <f>IF(MID(H87,1,1)="5",1,0)+IF(MID(I87,1,1)="5",1,0)+IF(MID(J87,1,1)="5",1,0)+IF(MID(K87,1,1)="5",1,0)+IF(MID(M87,1,1)="5",1,0)+IF(MID(N87,1,1)="5",1,0)+IF(MID(O87,1,1)="5",1,0)</f>
        <v>0</v>
      </c>
      <c r="CW87" s="314">
        <f>IF(MID(H87,1,1)="6",1,0)+IF(MID(I87,1,1)="6",1,0)+IF(MID(J87,1,1)="6",1,0)+IF(MID(K87,1,1)="6",1,0)+IF(MID(M87,1,1)="6",1,0)+IF(MID(N87,1,1)="6",1,0)+IF(MID(O87,1,1)="6",1,0)</f>
        <v>0</v>
      </c>
      <c r="CX87" s="314">
        <f>IF(MID(H87,1,1)="7",1,0)+IF(MID(I87,1,1)="7",1,0)+IF(MID(J87,1,1)="7",1,0)+IF(MID(K87,1,1)="7",1,0)+IF(MID(M87,1,1)="7",1,0)+IF(MID(N87,1,1)="7",1,0)+IF(MID(O87,1,1)="7",1,0)</f>
        <v>0</v>
      </c>
      <c r="CY87" s="314">
        <f>IF(MID(H87,1,1)="8",1,0)+IF(MID(I87,1,1)="8",1,0)+IF(MID(J87,1,1)="8",1,0)+IF(MID(K87,1,1)="8",1,0)+IF(MID(M87,1,1)="8",1,0)+IF(MID(N87,1,1)="8",1,0)+IF(MID(O87,1,1)="8",1,0)</f>
        <v>0</v>
      </c>
      <c r="CZ87" s="317">
        <f>SUM(CR87:CY87)</f>
        <v>0</v>
      </c>
      <c r="DA87" s="19">
        <f>CQ87+CZ87</f>
        <v>0</v>
      </c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</row>
    <row r="88" spans="1:126" s="19" customFormat="1" x14ac:dyDescent="0.25">
      <c r="A88" s="338" t="s">
        <v>24</v>
      </c>
      <c r="B88" s="327" t="str">
        <f>'ПЛАН НАВЧАЛЬНОГО ПРОЦЕСУ ДЕННА'!B88</f>
        <v xml:space="preserve">Разом практика: </v>
      </c>
      <c r="C88" s="184"/>
      <c r="D88" s="184"/>
      <c r="E88" s="184"/>
      <c r="F88" s="184"/>
      <c r="G88" s="184"/>
      <c r="H88" s="184"/>
      <c r="I88" s="184"/>
      <c r="J88" s="184"/>
      <c r="K88" s="184"/>
      <c r="L88" s="309">
        <f>'ПЛАН НАВЧАЛЬНОГО ПРОЦЕСУ ДЕННА'!L88</f>
        <v>0</v>
      </c>
      <c r="M88" s="184"/>
      <c r="N88" s="184"/>
      <c r="O88" s="184"/>
      <c r="P88" s="184"/>
      <c r="Q88" s="184"/>
      <c r="R88" s="184"/>
      <c r="S88" s="184"/>
      <c r="T88" s="184"/>
      <c r="U88" s="184"/>
      <c r="V88" s="184"/>
      <c r="W88" s="184"/>
      <c r="X88" s="185"/>
      <c r="Y88" s="36">
        <f>Z88*$BS$7</f>
        <v>135</v>
      </c>
      <c r="Z88" s="147">
        <f t="shared" ref="Z88:BJ88" si="111">SUM(Z83:Z87)</f>
        <v>4.5</v>
      </c>
      <c r="AA88" s="36">
        <f t="shared" si="111"/>
        <v>0</v>
      </c>
      <c r="AB88" s="36">
        <f t="shared" si="111"/>
        <v>0</v>
      </c>
      <c r="AC88" s="36">
        <f t="shared" si="111"/>
        <v>0</v>
      </c>
      <c r="AD88" s="36">
        <f t="shared" si="111"/>
        <v>135</v>
      </c>
      <c r="AE88" s="236">
        <f t="shared" si="111"/>
        <v>0</v>
      </c>
      <c r="AF88" s="236">
        <f t="shared" si="111"/>
        <v>0</v>
      </c>
      <c r="AG88" s="236">
        <f t="shared" si="111"/>
        <v>0</v>
      </c>
      <c r="AH88" s="70">
        <f t="shared" si="111"/>
        <v>0</v>
      </c>
      <c r="AI88" s="236">
        <f t="shared" si="111"/>
        <v>0</v>
      </c>
      <c r="AJ88" s="236">
        <f t="shared" si="111"/>
        <v>0</v>
      </c>
      <c r="AK88" s="236">
        <f t="shared" si="111"/>
        <v>0</v>
      </c>
      <c r="AL88" s="70">
        <f t="shared" si="111"/>
        <v>0</v>
      </c>
      <c r="AM88" s="236">
        <f t="shared" si="111"/>
        <v>0</v>
      </c>
      <c r="AN88" s="236">
        <f t="shared" si="111"/>
        <v>0</v>
      </c>
      <c r="AO88" s="236">
        <f t="shared" si="111"/>
        <v>0</v>
      </c>
      <c r="AP88" s="70">
        <f t="shared" si="111"/>
        <v>0</v>
      </c>
      <c r="AQ88" s="236">
        <f t="shared" si="111"/>
        <v>0</v>
      </c>
      <c r="AR88" s="236">
        <f t="shared" si="111"/>
        <v>0</v>
      </c>
      <c r="AS88" s="236">
        <f t="shared" si="111"/>
        <v>0</v>
      </c>
      <c r="AT88" s="70">
        <f t="shared" si="111"/>
        <v>0</v>
      </c>
      <c r="AU88" s="236">
        <f t="shared" si="111"/>
        <v>0</v>
      </c>
      <c r="AV88" s="236">
        <f t="shared" si="111"/>
        <v>0</v>
      </c>
      <c r="AW88" s="236">
        <f t="shared" si="111"/>
        <v>0</v>
      </c>
      <c r="AX88" s="70">
        <f t="shared" si="111"/>
        <v>0</v>
      </c>
      <c r="AY88" s="236">
        <f t="shared" si="111"/>
        <v>0</v>
      </c>
      <c r="AZ88" s="236">
        <f t="shared" si="111"/>
        <v>0</v>
      </c>
      <c r="BA88" s="236">
        <f t="shared" si="111"/>
        <v>0</v>
      </c>
      <c r="BB88" s="70">
        <f t="shared" si="111"/>
        <v>0</v>
      </c>
      <c r="BC88" s="236">
        <f t="shared" si="111"/>
        <v>0</v>
      </c>
      <c r="BD88" s="236">
        <f t="shared" si="111"/>
        <v>0</v>
      </c>
      <c r="BE88" s="236">
        <f t="shared" si="111"/>
        <v>0</v>
      </c>
      <c r="BF88" s="70">
        <f t="shared" si="111"/>
        <v>0</v>
      </c>
      <c r="BG88" s="236">
        <f t="shared" si="111"/>
        <v>0</v>
      </c>
      <c r="BH88" s="236">
        <f t="shared" si="111"/>
        <v>0</v>
      </c>
      <c r="BI88" s="236">
        <f t="shared" si="111"/>
        <v>0</v>
      </c>
      <c r="BJ88" s="70">
        <f t="shared" si="111"/>
        <v>4.5</v>
      </c>
      <c r="BK88" s="63">
        <f t="shared" si="109"/>
        <v>1</v>
      </c>
      <c r="BM88" s="81">
        <f>SUM(BM83:BM87)</f>
        <v>0</v>
      </c>
      <c r="BN88" s="81">
        <f t="shared" ref="BN88:BU88" si="112">SUM(BN83:BN87)</f>
        <v>0</v>
      </c>
      <c r="BO88" s="81">
        <f t="shared" si="112"/>
        <v>0</v>
      </c>
      <c r="BP88" s="81">
        <f t="shared" si="112"/>
        <v>0</v>
      </c>
      <c r="BQ88" s="81">
        <f t="shared" si="112"/>
        <v>0</v>
      </c>
      <c r="BR88" s="81">
        <f t="shared" si="112"/>
        <v>0</v>
      </c>
      <c r="BS88" s="81">
        <f t="shared" si="112"/>
        <v>0</v>
      </c>
      <c r="BT88" s="81">
        <f t="shared" si="112"/>
        <v>4.5</v>
      </c>
      <c r="BU88" s="81">
        <f t="shared" si="112"/>
        <v>4.5</v>
      </c>
      <c r="BV88" s="24"/>
      <c r="BW88" s="24"/>
      <c r="BX88"/>
      <c r="BY88"/>
      <c r="BZ88"/>
      <c r="CA88"/>
      <c r="CB88"/>
      <c r="CC88"/>
      <c r="CD88"/>
      <c r="CE88"/>
      <c r="CF88" s="217"/>
      <c r="CG88" s="313">
        <f t="shared" si="110"/>
        <v>0</v>
      </c>
      <c r="CI88"/>
      <c r="CJ88"/>
      <c r="CK88"/>
      <c r="CL88"/>
      <c r="CM88"/>
      <c r="CN88"/>
      <c r="CO88"/>
      <c r="CP88"/>
      <c r="CQ88"/>
      <c r="CR88" s="19">
        <f t="shared" ref="CR88:CY88" si="113">SUM(CR83:CR87)</f>
        <v>0</v>
      </c>
      <c r="CS88" s="19">
        <f t="shared" si="113"/>
        <v>0</v>
      </c>
      <c r="CT88" s="19">
        <f t="shared" si="113"/>
        <v>0</v>
      </c>
      <c r="CU88" s="19">
        <f t="shared" si="113"/>
        <v>0</v>
      </c>
      <c r="CV88" s="19">
        <f t="shared" si="113"/>
        <v>0</v>
      </c>
      <c r="CW88" s="19">
        <f t="shared" si="113"/>
        <v>0</v>
      </c>
      <c r="CX88" s="19">
        <f t="shared" si="113"/>
        <v>0</v>
      </c>
      <c r="CY88" s="19">
        <f t="shared" si="113"/>
        <v>1</v>
      </c>
      <c r="CZ88" s="339">
        <f>SUM(CZ83:CZ87)</f>
        <v>1</v>
      </c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</row>
    <row r="89" spans="1:126" s="19" customFormat="1" ht="10.199999999999999" x14ac:dyDescent="0.2">
      <c r="A89" s="184"/>
      <c r="B89" s="184"/>
      <c r="C89" s="184"/>
      <c r="D89" s="184"/>
      <c r="E89" s="184"/>
      <c r="F89" s="184"/>
      <c r="G89" s="184"/>
      <c r="H89" s="184"/>
      <c r="I89" s="184"/>
      <c r="J89" s="184"/>
      <c r="K89" s="184"/>
      <c r="L89" s="184"/>
      <c r="M89" s="184"/>
      <c r="N89" s="184"/>
      <c r="O89" s="184"/>
      <c r="P89" s="184"/>
      <c r="Q89" s="184"/>
      <c r="R89" s="184"/>
      <c r="S89" s="184"/>
      <c r="T89" s="184"/>
      <c r="U89" s="184"/>
      <c r="V89" s="184"/>
      <c r="W89" s="184"/>
      <c r="X89" s="184"/>
      <c r="Y89" s="184"/>
      <c r="Z89" s="184"/>
      <c r="AA89" s="184"/>
      <c r="AB89" s="184"/>
      <c r="AC89" s="184"/>
      <c r="AD89" s="184"/>
      <c r="AE89" s="184"/>
      <c r="AF89" s="184"/>
      <c r="AG89" s="184"/>
      <c r="AH89" s="184"/>
      <c r="AI89" s="184"/>
      <c r="AJ89" s="184"/>
      <c r="AK89" s="184"/>
      <c r="AL89" s="184"/>
      <c r="AM89" s="184"/>
      <c r="AN89" s="184"/>
      <c r="AO89" s="184"/>
      <c r="AP89" s="184"/>
      <c r="AQ89" s="184"/>
      <c r="AR89" s="184"/>
      <c r="AS89" s="184"/>
      <c r="AT89" s="184"/>
      <c r="AU89" s="184"/>
      <c r="AV89" s="184"/>
      <c r="AW89" s="184"/>
      <c r="AX89" s="184"/>
      <c r="AY89" s="184"/>
      <c r="AZ89" s="184"/>
      <c r="BA89" s="184"/>
      <c r="BB89" s="184"/>
      <c r="BC89" s="184"/>
      <c r="BD89" s="184"/>
      <c r="BE89" s="184"/>
      <c r="BF89" s="184"/>
      <c r="BG89" s="184"/>
      <c r="BH89" s="184"/>
      <c r="BI89" s="184"/>
      <c r="BJ89" s="184"/>
      <c r="BK89" s="340"/>
      <c r="BL89" s="340"/>
      <c r="BM89" s="341"/>
      <c r="BN89" s="341"/>
      <c r="BO89" s="341"/>
      <c r="BP89" s="341"/>
      <c r="BQ89" s="341"/>
      <c r="BR89" s="341"/>
      <c r="BS89" s="341"/>
      <c r="BT89" s="341"/>
      <c r="BU89" s="341"/>
    </row>
    <row r="90" spans="1:126" s="19" customFormat="1" x14ac:dyDescent="0.25">
      <c r="A90" s="337" t="str">
        <f>'ПЛАН НАВЧАЛЬНОГО ПРОЦЕСУ ДЕННА'!A90</f>
        <v>1.4</v>
      </c>
      <c r="B90" s="334" t="str">
        <f>'ПЛАН НАВЧАЛЬНОГО ПРОЦЕСУ ДЕННА'!B90</f>
        <v>Кваліфікаційна робота</v>
      </c>
      <c r="C90" s="335"/>
      <c r="D90" s="153"/>
      <c r="E90" s="153"/>
      <c r="F90" s="153"/>
      <c r="G90" s="153"/>
      <c r="H90" s="153"/>
      <c r="I90" s="153"/>
      <c r="J90" s="153"/>
      <c r="K90" s="153"/>
      <c r="L90" s="153"/>
      <c r="M90" s="153"/>
      <c r="N90" s="153"/>
      <c r="O90" s="153"/>
      <c r="P90" s="153"/>
      <c r="Q90" s="153"/>
      <c r="R90" s="153"/>
      <c r="S90" s="153"/>
      <c r="T90" s="153"/>
      <c r="U90" s="153"/>
      <c r="V90" s="153"/>
      <c r="W90" s="153"/>
      <c r="X90" s="153"/>
      <c r="Y90" s="153"/>
      <c r="Z90" s="153"/>
      <c r="AA90" s="153"/>
      <c r="AB90" s="153"/>
      <c r="AC90" s="153"/>
      <c r="AD90" s="153"/>
      <c r="AE90" s="238"/>
      <c r="AF90" s="238"/>
      <c r="AG90" s="238"/>
      <c r="AH90" s="238"/>
      <c r="AI90" s="238"/>
      <c r="AJ90" s="238"/>
      <c r="AK90" s="238"/>
      <c r="AL90" s="238"/>
      <c r="AM90" s="238"/>
      <c r="AN90" s="238"/>
      <c r="AO90" s="238"/>
      <c r="AP90" s="238"/>
      <c r="AQ90" s="238"/>
      <c r="AR90" s="238"/>
      <c r="AS90" s="238"/>
      <c r="AT90" s="238"/>
      <c r="AU90" s="238"/>
      <c r="AV90" s="238"/>
      <c r="AW90" s="238"/>
      <c r="AX90" s="238"/>
      <c r="AY90" s="238"/>
      <c r="AZ90" s="238"/>
      <c r="BA90" s="238"/>
      <c r="BB90" s="238"/>
      <c r="BC90" s="238"/>
      <c r="BD90" s="238"/>
      <c r="BE90" s="238"/>
      <c r="BF90" s="238"/>
      <c r="BG90" s="238"/>
      <c r="BH90" s="238"/>
      <c r="BI90" s="238"/>
      <c r="BJ90" s="238"/>
      <c r="BK90" s="71"/>
      <c r="BL90" s="24"/>
      <c r="BM90" s="53"/>
      <c r="BN90" s="53"/>
      <c r="BO90" s="53"/>
      <c r="BP90" s="53"/>
      <c r="BQ90" s="53"/>
      <c r="BR90" s="53"/>
      <c r="BS90" s="53"/>
      <c r="BT90" s="53"/>
      <c r="BU90" s="53"/>
      <c r="CF90" s="215"/>
      <c r="CG90" s="229"/>
    </row>
    <row r="91" spans="1:126" s="19" customFormat="1" x14ac:dyDescent="0.25">
      <c r="A91" s="22" t="str">
        <f>'ПЛАН НАВЧАЛЬНОГО ПРОЦЕСУ ДЕННА'!A91</f>
        <v>1.4.01</v>
      </c>
      <c r="B91" s="415" t="str">
        <f>'ПЛАН НАВЧАЛЬНОГО ПРОЦЕСУ ДЕННА'!B91</f>
        <v>Кваліфікаційна робота бакалавра</v>
      </c>
      <c r="C91" s="416" t="str">
        <f>'ПЛАН НАВЧАЛЬНОГО ПРОЦЕСУ ДЕННА'!C91</f>
        <v>ПУММ</v>
      </c>
      <c r="D91" s="274">
        <f>'ПЛАН НАВЧАЛЬНОГО ПРОЦЕСУ ДЕННА'!D91</f>
        <v>8</v>
      </c>
      <c r="E91" s="274">
        <f>'ПЛАН НАВЧАЛЬНОГО ПРОЦЕСУ ДЕННА'!E91</f>
        <v>0</v>
      </c>
      <c r="F91" s="274">
        <f>'ПЛАН НАВЧАЛЬНОГО ПРОЦЕСУ ДЕННА'!F91</f>
        <v>0</v>
      </c>
      <c r="G91" s="274">
        <f>'ПЛАН НАВЧАЛЬНОГО ПРОЦЕСУ ДЕННА'!G91</f>
        <v>0</v>
      </c>
      <c r="H91" s="274">
        <f>'ПЛАН НАВЧАЛЬНОГО ПРОЦЕСУ ДЕННА'!H91</f>
        <v>0</v>
      </c>
      <c r="I91" s="274">
        <f>'ПЛАН НАВЧАЛЬНОГО ПРОЦЕСУ ДЕННА'!I91</f>
        <v>0</v>
      </c>
      <c r="J91" s="274">
        <f>'ПЛАН НАВЧАЛЬНОГО ПРОЦЕСУ ДЕННА'!J91</f>
        <v>0</v>
      </c>
      <c r="K91" s="274">
        <f>'ПЛАН НАВЧАЛЬНОГО ПРОЦЕСУ ДЕННА'!K91</f>
        <v>0</v>
      </c>
      <c r="L91" s="274">
        <f>'ПЛАН НАВЧАЛЬНОГО ПРОЦЕСУ ДЕННА'!L91</f>
        <v>0</v>
      </c>
      <c r="M91" s="274">
        <f>'ПЛАН НАВЧАЛЬНОГО ПРОЦЕСУ ДЕННА'!M91</f>
        <v>0</v>
      </c>
      <c r="N91" s="274">
        <f>'ПЛАН НАВЧАЛЬНОГО ПРОЦЕСУ ДЕННА'!N91</f>
        <v>0</v>
      </c>
      <c r="O91" s="274">
        <f>'ПЛАН НАВЧАЛЬНОГО ПРОЦЕСУ ДЕННА'!O91</f>
        <v>0</v>
      </c>
      <c r="P91" s="274">
        <f>'ПЛАН НАВЧАЛЬНОГО ПРОЦЕСУ ДЕННА'!P91</f>
        <v>0</v>
      </c>
      <c r="Q91" s="274">
        <f>'ПЛАН НАВЧАЛЬНОГО ПРОЦЕСУ ДЕННА'!Q91</f>
        <v>0</v>
      </c>
      <c r="R91" s="274">
        <f>'ПЛАН НАВЧАЛЬНОГО ПРОЦЕСУ ДЕННА'!R91</f>
        <v>0</v>
      </c>
      <c r="S91" s="274">
        <f>'ПЛАН НАВЧАЛЬНОГО ПРОЦЕСУ ДЕННА'!S91</f>
        <v>0</v>
      </c>
      <c r="T91" s="274">
        <f>'ПЛАН НАВЧАЛЬНОГО ПРОЦЕСУ ДЕННА'!T91</f>
        <v>0</v>
      </c>
      <c r="U91" s="274">
        <f>'ПЛАН НАВЧАЛЬНОГО ПРОЦЕСУ ДЕННА'!U91</f>
        <v>0</v>
      </c>
      <c r="V91" s="274">
        <f>'ПЛАН НАВЧАЛЬНОГО ПРОЦЕСУ ДЕННА'!V91</f>
        <v>0</v>
      </c>
      <c r="W91" s="274">
        <f>'ПЛАН НАВЧАЛЬНОГО ПРОЦЕСУ ДЕННА'!W91</f>
        <v>0</v>
      </c>
      <c r="X91" s="274">
        <f>'ПЛАН НАВЧАЛЬНОГО ПРОЦЕСУ ДЕННА'!X91</f>
        <v>0</v>
      </c>
      <c r="Y91" s="311">
        <f>'ПЛАН НАВЧАЛЬНОГО ПРОЦЕСУ ДЕННА'!Y91</f>
        <v>270</v>
      </c>
      <c r="Z91" s="147">
        <f>CEILING(Y91/$BS$7,0.25)</f>
        <v>9</v>
      </c>
      <c r="AA91" s="9">
        <f t="shared" ref="AA91:AC91" si="114">AE91*$BM$5+AI91*$BN$5+AM91*$BO$5+AQ91*$BP$5+AU91*$BQ$5+AY91*$BR$5+BC91*$BS$5+BG91*$BT$5</f>
        <v>0</v>
      </c>
      <c r="AB91" s="9">
        <f t="shared" si="114"/>
        <v>0</v>
      </c>
      <c r="AC91" s="9">
        <f t="shared" si="114"/>
        <v>0</v>
      </c>
      <c r="AD91" s="9">
        <f t="shared" ref="AD91" si="115">Y91-AA91</f>
        <v>270</v>
      </c>
      <c r="AE91" s="147">
        <f>'ПЛАН НАВЧАЛЬНОГО ПРОЦЕСУ ДЕННА'!AE91</f>
        <v>0</v>
      </c>
      <c r="AF91" s="147">
        <f>'ПЛАН НАВЧАЛЬНОГО ПРОЦЕСУ ДЕННА'!AF91</f>
        <v>0</v>
      </c>
      <c r="AG91" s="147">
        <f>'ПЛАН НАВЧАЛЬНОГО ПРОЦЕСУ ДЕННА'!AG91</f>
        <v>0</v>
      </c>
      <c r="AH91" s="70">
        <f>BM91</f>
        <v>0</v>
      </c>
      <c r="AI91" s="147">
        <f>'ПЛАН НАВЧАЛЬНОГО ПРОЦЕСУ ДЕННА'!AI91</f>
        <v>0</v>
      </c>
      <c r="AJ91" s="147">
        <f>'ПЛАН НАВЧАЛЬНОГО ПРОЦЕСУ ДЕННА'!AJ91</f>
        <v>0</v>
      </c>
      <c r="AK91" s="147">
        <f>'ПЛАН НАВЧАЛЬНОГО ПРОЦЕСУ ДЕННА'!AK91</f>
        <v>0</v>
      </c>
      <c r="AL91" s="70">
        <f>BN91</f>
        <v>0</v>
      </c>
      <c r="AM91" s="147">
        <f>'ПЛАН НАВЧАЛЬНОГО ПРОЦЕСУ ДЕННА'!AM91</f>
        <v>0</v>
      </c>
      <c r="AN91" s="147">
        <f>'ПЛАН НАВЧАЛЬНОГО ПРОЦЕСУ ДЕННА'!AN91</f>
        <v>0</v>
      </c>
      <c r="AO91" s="147">
        <f>'ПЛАН НАВЧАЛЬНОГО ПРОЦЕСУ ДЕННА'!AO91</f>
        <v>0</v>
      </c>
      <c r="AP91" s="70">
        <f>BO91</f>
        <v>0</v>
      </c>
      <c r="AQ91" s="147">
        <f>'ПЛАН НАВЧАЛЬНОГО ПРОЦЕСУ ДЕННА'!AQ91</f>
        <v>0</v>
      </c>
      <c r="AR91" s="147">
        <f>'ПЛАН НАВЧАЛЬНОГО ПРОЦЕСУ ДЕННА'!AR91</f>
        <v>0</v>
      </c>
      <c r="AS91" s="147">
        <f>'ПЛАН НАВЧАЛЬНОГО ПРОЦЕСУ ДЕННА'!AS91</f>
        <v>0</v>
      </c>
      <c r="AT91" s="70">
        <f>BP91</f>
        <v>0</v>
      </c>
      <c r="AU91" s="147">
        <f>'ПЛАН НАВЧАЛЬНОГО ПРОЦЕСУ ДЕННА'!AU91</f>
        <v>0</v>
      </c>
      <c r="AV91" s="147">
        <f>'ПЛАН НАВЧАЛЬНОГО ПРОЦЕСУ ДЕННА'!AV91</f>
        <v>0</v>
      </c>
      <c r="AW91" s="147">
        <f>'ПЛАН НАВЧАЛЬНОГО ПРОЦЕСУ ДЕННА'!AW91</f>
        <v>0</v>
      </c>
      <c r="AX91" s="70">
        <f>BQ91</f>
        <v>0</v>
      </c>
      <c r="AY91" s="147">
        <f>'ПЛАН НАВЧАЛЬНОГО ПРОЦЕСУ ДЕННА'!AY91</f>
        <v>0</v>
      </c>
      <c r="AZ91" s="147">
        <f>'ПЛАН НАВЧАЛЬНОГО ПРОЦЕСУ ДЕННА'!AZ91</f>
        <v>0</v>
      </c>
      <c r="BA91" s="147">
        <f>'ПЛАН НАВЧАЛЬНОГО ПРОЦЕСУ ДЕННА'!BA91</f>
        <v>0</v>
      </c>
      <c r="BB91" s="70">
        <f>BR91</f>
        <v>0</v>
      </c>
      <c r="BC91" s="147">
        <f>'ПЛАН НАВЧАЛЬНОГО ПРОЦЕСУ ДЕННА'!BC91</f>
        <v>0</v>
      </c>
      <c r="BD91" s="147">
        <f>'ПЛАН НАВЧАЛЬНОГО ПРОЦЕСУ ДЕННА'!BD91</f>
        <v>0</v>
      </c>
      <c r="BE91" s="147">
        <f>'ПЛАН НАВЧАЛЬНОГО ПРОЦЕСУ ДЕННА'!BE91</f>
        <v>0</v>
      </c>
      <c r="BF91" s="70">
        <f>BS91</f>
        <v>0</v>
      </c>
      <c r="BG91" s="147">
        <f>'ПЛАН НАВЧАЛЬНОГО ПРОЦЕСУ ДЕННА'!BG91</f>
        <v>0</v>
      </c>
      <c r="BH91" s="147">
        <f>'ПЛАН НАВЧАЛЬНОГО ПРОЦЕСУ ДЕННА'!BH91</f>
        <v>0</v>
      </c>
      <c r="BI91" s="147">
        <f>'ПЛАН НАВЧАЛЬНОГО ПРОЦЕСУ ДЕННА'!BI91</f>
        <v>0</v>
      </c>
      <c r="BJ91" s="70">
        <f>BT91</f>
        <v>9</v>
      </c>
      <c r="BK91" s="63">
        <f t="shared" ref="BK91" si="116">IF(ISERROR(AD91/Y91),0,AD91/Y91)</f>
        <v>1</v>
      </c>
      <c r="BM91" s="14">
        <f>IF(OR(MID($D91,1,1)="1",MID($E91,1,1)="1",MID($F91,1,1)="1",MID($G91,1,1)="1",MID($H91,1,1)="1",MID($I91,1,1)="1",MID($J91,1,1)="1",MID($K91,1,1)="1",MID($M91,1,1)="1",MID($N91,1,1)="1",MID($O91,1,1)=1),$Z91/$DA91,0)</f>
        <v>0</v>
      </c>
      <c r="BN91" s="14">
        <f>IF(OR(MID($D91,1,1)="2",MID($E91,1,1)="2",MID($F91,1,1)="2",MID($G91,1,1)="2",MID($H91,1,1)="2",MID($I91,1,1)="2",MID($J91,1,1)="2",MID($K91,1,1)="2",MID($M91,1,1)="2",MID($N91,1,1)="2",MID($O91,1,1)=1),$Z91/$DA91,0)</f>
        <v>0</v>
      </c>
      <c r="BO91" s="14">
        <f>IF(OR(MID($D91,1,1)="3",MID($E91,1,1)="3",MID($F91,1,1)="3",MID($G91,1,1)="3",MID($H91,1,1)="3",MID($I91,1,1)="3",MID($J91,1,1)="3",MID($K91,1,1)="3",MID($M91,1,1)="3",MID($N91,1,1)="3",MID($O91,1,1)=1),$Z91/$DA91,0)</f>
        <v>0</v>
      </c>
      <c r="BP91" s="14">
        <f>IF(OR(MID($D91,1,1)="4",MID($E91,1,1)="4",MID($F91,1,1)="4",MID($G91,1,1)="4",MID($H91,1,1)="4",MID($I91,1,1)="4",MID($J91,1,1)="4",MID($K91,1,1)="4",MID($M91,1,1)="4",MID($N91,1,1)="4",MID($O91,1,1)=1),$Z91/$DA91,0)</f>
        <v>0</v>
      </c>
      <c r="BQ91" s="14">
        <f>IF(OR(MID($D91,1,1)="5",MID($E91,1,1)="5",MID($F91,1,1)="5",MID($G91,1,1)="5",MID($H91,1,1)="5",MID($I91,1,1)="5",MID($J91,1,1)="5",MID($K91,1,1)="5",MID($M91,1,1)="5",MID($N91,1,1)="5",MID($O91,1,1)=1),$Z91/$DA91,0)</f>
        <v>0</v>
      </c>
      <c r="BR91" s="14">
        <f>IF(OR(MID($D91,1,1)="6",MID($E91,1,1)="6",MID($F91,1,1)="6",MID($G91,1,1)="6",MID($H91,1,1)="6",MID($I91,1,1)="6",MID($J91,1,1)="6",MID($K91,1,1)="6",MID($M91,1,1)="6",MID($N91,1,1)="6",MID($O91,1,1)=1),$Z91/$DA91,0)</f>
        <v>0</v>
      </c>
      <c r="BS91" s="14">
        <f>IF(OR(MID($D91,1,1)="7",MID($E91,1,1)="7",MID($F91,1,1)="7",MID($G91,1,1)="7",MID($H91,1,1)="7",MID($I91,1,1)="7",MID($J91,1,1)="7",MID($K91,1,1)="7",MID($M91,1,1)="7",MID($N91,1,1)="7",MID($O91,1,1)=1),$Z91/$DA91,0)</f>
        <v>0</v>
      </c>
      <c r="BT91" s="14">
        <f>IF(OR(MID($D91,1,1)="8",MID($E91,1,1)="8",MID($F91,1,1)="8",MID($G91,1,1)="8",MID($H91,1,1)="8",MID($I91,1,1)="8",MID($J91,1,1)="8",MID($K91,1,1)="8",MID($M91,1,1)="8",MID($N91,1,1)="8",MID($O91,1,1)=1),$Z91/$DA91,0)</f>
        <v>9</v>
      </c>
      <c r="BU91" s="92">
        <f>SUM(BM91:BT91)</f>
        <v>9</v>
      </c>
      <c r="BX91"/>
      <c r="BY91"/>
      <c r="BZ91"/>
      <c r="CA91"/>
      <c r="CB91"/>
      <c r="CC91"/>
      <c r="CD91"/>
      <c r="CE91"/>
      <c r="CF91" s="217"/>
      <c r="CG91" s="313">
        <f t="shared" ref="CG91" si="117">MAX(BX91:CE91)</f>
        <v>0</v>
      </c>
      <c r="CI91"/>
      <c r="CJ91"/>
      <c r="CK91"/>
      <c r="CL91"/>
      <c r="CM91"/>
      <c r="CN91"/>
      <c r="CO91"/>
      <c r="CP91"/>
      <c r="CQ91"/>
      <c r="CR91" s="314">
        <f>IF(MID(H91,1,1)="1",1,0)+IF(MID(I91,1,1)="1",1,0)+IF(MID(J91,1,1)="1",1,0)+IF(MID(K91,1,1)="1",1,0)+IF(MID(M91,1,1)="1",1,0)+IF(MID(N91,1,1)="1",1,0)+IF(MID(O91,1,1)="1",1,0)</f>
        <v>0</v>
      </c>
      <c r="CS91" s="314">
        <f>IF(MID(H91,1,1)="2",1,0)+IF(MID(I91,1,1)="2",1,0)+IF(MID(J91,1,1)="2",1,0)+IF(MID(K91,1,1)="2",1,0)+IF(MID(M91,1,1)="2",1,0)+IF(MID(N91,1,1)="2",1,0)+IF(MID(O91,1,1)="2",1,0)</f>
        <v>0</v>
      </c>
      <c r="CT91" s="316">
        <f>IF(MID(H91,1,1)="3",1,0)+IF(MID(I91,1,1)="3",1,0)+IF(MID(J91,1,1)="3",1,0)+IF(MID(K91,1,1)="3",1,0)+IF(MID(M91,1,1)="3",1,0)+IF(MID(N91,1,1)="3",1,0)+IF(MID(O91,1,1)="3",1,0)</f>
        <v>0</v>
      </c>
      <c r="CU91" s="314">
        <f>IF(MID(H91,1,1)="4",1,0)+IF(MID(I91,1,1)="4",1,0)+IF(MID(J91,1,1)="4",1,0)+IF(MID(K91,1,1)="4",1,0)+IF(MID(M91,1,1)="4",1,0)+IF(MID(N91,1,1)="4",1,0)+IF(MID(O91,1,1)="4",1,0)</f>
        <v>0</v>
      </c>
      <c r="CV91" s="314">
        <f>IF(MID(H91,1,1)="5",1,0)+IF(MID(I91,1,1)="5",1,0)+IF(MID(J91,1,1)="5",1,0)+IF(MID(K91,1,1)="5",1,0)+IF(MID(M91,1,1)="5",1,0)+IF(MID(N91,1,1)="5",1,0)+IF(MID(O91,1,1)="5",1,0)</f>
        <v>0</v>
      </c>
      <c r="CW91" s="314">
        <f>IF(MID(H91,1,1)="6",1,0)+IF(MID(I91,1,1)="6",1,0)+IF(MID(J91,1,1)="6",1,0)+IF(MID(K91,1,1)="6",1,0)+IF(MID(M91,1,1)="6",1,0)+IF(MID(N91,1,1)="6",1,0)+IF(MID(O91,1,1)="6",1,0)</f>
        <v>0</v>
      </c>
      <c r="CX91" s="314">
        <f>IF(MID(H91,1,1)="7",1,0)+IF(MID(I91,1,1)="7",1,0)+IF(MID(J91,1,1)="7",1,0)+IF(MID(K91,1,1)="7",1,0)+IF(MID(M91,1,1)="7",1,0)+IF(MID(N91,1,1)="7",1,0)+IF(MID(O91,1,1)="7",1,0)</f>
        <v>0</v>
      </c>
      <c r="CY91" s="314">
        <f>IF(MID(H91,1,1)="8",1,0)+IF(MID(I91,1,1)="8",1,0)+IF(MID(J91,1,1)="8",1,0)+IF(MID(K91,1,1)="8",1,0)+IF(MID(M91,1,1)="8",1,0)+IF(MID(N91,1,1)="8",1,0)+IF(MID(O91,1,1)="8",1,0)+IF(MID(D91,1,1)="8",1,0)</f>
        <v>1</v>
      </c>
      <c r="CZ91" s="317">
        <f>SUM(CR91:CY91)</f>
        <v>1</v>
      </c>
      <c r="DA91" s="19">
        <f>CQ91+CZ91</f>
        <v>1</v>
      </c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</row>
    <row r="92" spans="1:126" s="19" customFormat="1" ht="10.199999999999999" hidden="1" x14ac:dyDescent="0.2">
      <c r="A92" s="184"/>
      <c r="B92" s="184"/>
      <c r="C92" s="184"/>
      <c r="D92" s="184"/>
      <c r="E92" s="184"/>
      <c r="F92" s="184"/>
      <c r="G92" s="184"/>
      <c r="H92" s="184"/>
      <c r="I92" s="184"/>
      <c r="J92" s="184"/>
      <c r="K92" s="184"/>
      <c r="L92" s="184"/>
      <c r="M92" s="184"/>
      <c r="N92" s="184"/>
      <c r="O92" s="184"/>
      <c r="P92" s="184"/>
      <c r="Q92" s="184"/>
      <c r="R92" s="184"/>
      <c r="S92" s="184"/>
      <c r="T92" s="184"/>
      <c r="U92" s="184"/>
      <c r="V92" s="184"/>
      <c r="W92" s="184"/>
      <c r="X92" s="184"/>
      <c r="Y92" s="184"/>
      <c r="Z92" s="184"/>
      <c r="AA92" s="184"/>
      <c r="AB92" s="184"/>
      <c r="AC92" s="184"/>
      <c r="AD92" s="184"/>
      <c r="AE92" s="184"/>
      <c r="AF92" s="184"/>
      <c r="AG92" s="184"/>
      <c r="AH92" s="184"/>
      <c r="AI92" s="184"/>
      <c r="AJ92" s="184"/>
      <c r="AK92" s="184"/>
      <c r="AL92" s="184"/>
      <c r="AM92" s="184"/>
      <c r="AN92" s="184"/>
      <c r="AO92" s="184"/>
      <c r="AP92" s="184"/>
      <c r="AQ92" s="184"/>
      <c r="AR92" s="184"/>
      <c r="AS92" s="184"/>
      <c r="AT92" s="184"/>
      <c r="AU92" s="184"/>
      <c r="AV92" s="184"/>
      <c r="AW92" s="184"/>
      <c r="AX92" s="184"/>
      <c r="AY92" s="184"/>
      <c r="AZ92" s="184"/>
      <c r="BA92" s="184"/>
      <c r="BB92" s="184"/>
      <c r="BC92" s="184"/>
      <c r="BD92" s="184"/>
      <c r="BE92" s="184"/>
      <c r="BF92" s="184"/>
      <c r="BG92" s="184"/>
      <c r="BH92" s="184"/>
      <c r="BI92" s="184"/>
      <c r="BJ92" s="184"/>
      <c r="BK92" s="340"/>
      <c r="BL92" s="340"/>
      <c r="BM92" s="340"/>
      <c r="BN92" s="340"/>
      <c r="BO92" s="340"/>
      <c r="BP92" s="340"/>
      <c r="BQ92" s="340"/>
      <c r="BR92" s="340"/>
      <c r="BS92" s="340"/>
      <c r="BT92" s="340"/>
      <c r="BU92" s="340"/>
    </row>
    <row r="93" spans="1:126" s="19" customFormat="1" ht="10.199999999999999" hidden="1" x14ac:dyDescent="0.2">
      <c r="A93" s="184"/>
      <c r="B93" s="184"/>
      <c r="C93" s="184"/>
      <c r="D93" s="184"/>
      <c r="E93" s="184"/>
      <c r="F93" s="184"/>
      <c r="G93" s="184"/>
      <c r="H93" s="184"/>
      <c r="I93" s="184"/>
      <c r="J93" s="184"/>
      <c r="K93" s="184"/>
      <c r="L93" s="184"/>
      <c r="M93" s="184"/>
      <c r="N93" s="184"/>
      <c r="O93" s="184"/>
      <c r="P93" s="184"/>
      <c r="Q93" s="184"/>
      <c r="R93" s="184"/>
      <c r="S93" s="184"/>
      <c r="T93" s="184"/>
      <c r="U93" s="184"/>
      <c r="V93" s="184"/>
      <c r="W93" s="184"/>
      <c r="X93" s="184"/>
      <c r="Y93" s="184"/>
      <c r="Z93" s="184"/>
      <c r="AA93" s="184"/>
      <c r="AB93" s="184"/>
      <c r="AC93" s="184"/>
      <c r="AD93" s="184"/>
      <c r="AE93" s="184"/>
      <c r="AF93" s="184"/>
      <c r="AG93" s="184"/>
      <c r="AH93" s="184"/>
      <c r="AI93" s="184"/>
      <c r="AJ93" s="184"/>
      <c r="AK93" s="184"/>
      <c r="AL93" s="184"/>
      <c r="AM93" s="184"/>
      <c r="AN93" s="184"/>
      <c r="AO93" s="184"/>
      <c r="AP93" s="184"/>
      <c r="AQ93" s="184"/>
      <c r="AR93" s="184"/>
      <c r="AS93" s="184"/>
      <c r="AT93" s="184"/>
      <c r="AU93" s="184"/>
      <c r="AV93" s="184"/>
      <c r="AW93" s="184"/>
      <c r="AX93" s="184"/>
      <c r="AY93" s="184"/>
      <c r="AZ93" s="184"/>
      <c r="BA93" s="184"/>
      <c r="BB93" s="184"/>
      <c r="BC93" s="184"/>
      <c r="BD93" s="184"/>
      <c r="BE93" s="184"/>
      <c r="BF93" s="184"/>
      <c r="BG93" s="184"/>
      <c r="BH93" s="184"/>
      <c r="BI93" s="184"/>
      <c r="BJ93" s="184"/>
      <c r="BK93" s="340"/>
      <c r="BL93" s="340"/>
      <c r="BM93" s="340"/>
      <c r="BN93" s="340"/>
      <c r="BO93" s="340"/>
      <c r="BP93" s="340"/>
      <c r="BQ93" s="340"/>
      <c r="BR93" s="340"/>
      <c r="BS93" s="340"/>
      <c r="BT93" s="340"/>
      <c r="BU93" s="340"/>
    </row>
    <row r="94" spans="1:126" s="19" customFormat="1" ht="10.199999999999999" hidden="1" x14ac:dyDescent="0.2">
      <c r="A94" s="184"/>
      <c r="B94" s="184"/>
      <c r="C94" s="184"/>
      <c r="D94" s="184"/>
      <c r="E94" s="184"/>
      <c r="F94" s="184"/>
      <c r="G94" s="184"/>
      <c r="H94" s="184"/>
      <c r="I94" s="184"/>
      <c r="J94" s="184"/>
      <c r="K94" s="184"/>
      <c r="L94" s="184"/>
      <c r="M94" s="184"/>
      <c r="N94" s="184"/>
      <c r="O94" s="184"/>
      <c r="P94" s="184"/>
      <c r="Q94" s="184"/>
      <c r="R94" s="184"/>
      <c r="S94" s="184"/>
      <c r="T94" s="184"/>
      <c r="U94" s="184"/>
      <c r="V94" s="184"/>
      <c r="W94" s="184"/>
      <c r="X94" s="184"/>
      <c r="Y94" s="184"/>
      <c r="Z94" s="184"/>
      <c r="AA94" s="184"/>
      <c r="AB94" s="184"/>
      <c r="AC94" s="184"/>
      <c r="AD94" s="184"/>
      <c r="AE94" s="184"/>
      <c r="AF94" s="184"/>
      <c r="AG94" s="184"/>
      <c r="AH94" s="184"/>
      <c r="AI94" s="184"/>
      <c r="AJ94" s="184"/>
      <c r="AK94" s="184"/>
      <c r="AL94" s="184"/>
      <c r="AM94" s="184"/>
      <c r="AN94" s="184"/>
      <c r="AO94" s="184"/>
      <c r="AP94" s="184"/>
      <c r="AQ94" s="184"/>
      <c r="AR94" s="184"/>
      <c r="AS94" s="184"/>
      <c r="AT94" s="184"/>
      <c r="AU94" s="184"/>
      <c r="AV94" s="184"/>
      <c r="AW94" s="184"/>
      <c r="AX94" s="184"/>
      <c r="AY94" s="184"/>
      <c r="AZ94" s="184"/>
      <c r="BA94" s="184"/>
      <c r="BB94" s="184"/>
      <c r="BC94" s="184"/>
      <c r="BD94" s="184"/>
      <c r="BE94" s="184"/>
      <c r="BF94" s="184"/>
      <c r="BG94" s="184"/>
      <c r="BH94" s="184"/>
      <c r="BI94" s="184"/>
      <c r="BJ94" s="184"/>
      <c r="BK94" s="340"/>
      <c r="BL94" s="340"/>
      <c r="BM94" s="340"/>
      <c r="BN94" s="340"/>
      <c r="BO94" s="340"/>
      <c r="BP94" s="340"/>
      <c r="BQ94" s="340"/>
      <c r="BR94" s="340"/>
      <c r="BS94" s="340"/>
      <c r="BT94" s="340"/>
      <c r="BU94" s="340"/>
    </row>
    <row r="95" spans="1:126" s="19" customFormat="1" ht="10.199999999999999" hidden="1" x14ac:dyDescent="0.2">
      <c r="A95" s="184"/>
      <c r="B95" s="184"/>
      <c r="C95" s="184"/>
      <c r="D95" s="184"/>
      <c r="E95" s="184"/>
      <c r="F95" s="184"/>
      <c r="G95" s="184"/>
      <c r="H95" s="184"/>
      <c r="I95" s="184"/>
      <c r="J95" s="184"/>
      <c r="K95" s="184"/>
      <c r="L95" s="184"/>
      <c r="M95" s="184"/>
      <c r="N95" s="184"/>
      <c r="O95" s="184"/>
      <c r="P95" s="184"/>
      <c r="Q95" s="184"/>
      <c r="R95" s="184"/>
      <c r="S95" s="184"/>
      <c r="T95" s="184"/>
      <c r="U95" s="184"/>
      <c r="V95" s="184"/>
      <c r="W95" s="184"/>
      <c r="X95" s="184"/>
      <c r="Y95" s="184"/>
      <c r="Z95" s="184"/>
      <c r="AA95" s="184"/>
      <c r="AB95" s="184"/>
      <c r="AC95" s="184"/>
      <c r="AD95" s="184"/>
      <c r="AE95" s="184"/>
      <c r="AF95" s="184"/>
      <c r="AG95" s="184"/>
      <c r="AH95" s="184"/>
      <c r="AI95" s="184"/>
      <c r="AJ95" s="184"/>
      <c r="AK95" s="184"/>
      <c r="AL95" s="184"/>
      <c r="AM95" s="184"/>
      <c r="AN95" s="184"/>
      <c r="AO95" s="184"/>
      <c r="AP95" s="184"/>
      <c r="AQ95" s="184"/>
      <c r="AR95" s="184"/>
      <c r="AS95" s="184"/>
      <c r="AT95" s="184"/>
      <c r="AU95" s="184"/>
      <c r="AV95" s="184"/>
      <c r="AW95" s="184"/>
      <c r="AX95" s="184"/>
      <c r="AY95" s="184"/>
      <c r="AZ95" s="184"/>
      <c r="BA95" s="184"/>
      <c r="BB95" s="184"/>
      <c r="BC95" s="184"/>
      <c r="BD95" s="184"/>
      <c r="BE95" s="184"/>
      <c r="BF95" s="184"/>
      <c r="BG95" s="184"/>
      <c r="BH95" s="184"/>
      <c r="BI95" s="184"/>
      <c r="BJ95" s="184"/>
      <c r="BK95" s="340"/>
      <c r="BL95" s="340"/>
      <c r="BM95" s="340"/>
      <c r="BN95" s="340"/>
      <c r="BO95" s="340"/>
      <c r="BP95" s="340"/>
      <c r="BQ95" s="340"/>
      <c r="BR95" s="340"/>
      <c r="BS95" s="340"/>
      <c r="BT95" s="340"/>
      <c r="BU95" s="340"/>
    </row>
    <row r="96" spans="1:126" s="19" customFormat="1" hidden="1" x14ac:dyDescent="0.25">
      <c r="A96" s="337" t="str">
        <f>'ПЛАН НАВЧАЛЬНОГО ПРОЦЕСУ ДЕННА'!A96</f>
        <v>1.5</v>
      </c>
      <c r="B96" s="334" t="str">
        <f>'ПЛАН НАВЧАЛЬНОГО ПРОЦЕСУ ДЕННА'!B96</f>
        <v>Атестація</v>
      </c>
      <c r="C96" s="342"/>
      <c r="D96" s="342"/>
      <c r="E96" s="342"/>
      <c r="F96" s="342"/>
      <c r="G96" s="342"/>
      <c r="H96" s="342"/>
      <c r="I96" s="342"/>
      <c r="J96" s="342"/>
      <c r="K96" s="342"/>
      <c r="L96" s="342"/>
      <c r="M96" s="342"/>
      <c r="N96" s="342"/>
      <c r="O96" s="342"/>
      <c r="P96" s="342"/>
      <c r="Q96" s="342"/>
      <c r="R96" s="342"/>
      <c r="S96" s="342"/>
      <c r="T96" s="342"/>
      <c r="U96" s="342"/>
      <c r="V96" s="342"/>
      <c r="W96" s="342"/>
      <c r="X96" s="342"/>
      <c r="Y96" s="294"/>
      <c r="Z96" s="154"/>
      <c r="AA96" s="154"/>
      <c r="AB96" s="154"/>
      <c r="AC96" s="154"/>
      <c r="AD96" s="154"/>
      <c r="AE96" s="239"/>
      <c r="AF96" s="239"/>
      <c r="AG96" s="239"/>
      <c r="AH96" s="152"/>
      <c r="AI96" s="239"/>
      <c r="AJ96" s="239"/>
      <c r="AK96" s="239"/>
      <c r="AL96" s="152"/>
      <c r="AM96" s="239"/>
      <c r="AN96" s="239"/>
      <c r="AO96" s="239"/>
      <c r="AP96" s="152"/>
      <c r="AQ96" s="239"/>
      <c r="AR96" s="239"/>
      <c r="AS96" s="239"/>
      <c r="AT96" s="152"/>
      <c r="AU96" s="239"/>
      <c r="AV96" s="239"/>
      <c r="AW96" s="239"/>
      <c r="AX96" s="152"/>
      <c r="AY96" s="239"/>
      <c r="AZ96" s="239"/>
      <c r="BA96" s="239"/>
      <c r="BB96" s="152"/>
      <c r="BC96" s="239"/>
      <c r="BD96" s="239"/>
      <c r="BE96" s="239"/>
      <c r="BF96" s="152"/>
      <c r="BG96" s="239"/>
      <c r="BH96" s="239"/>
      <c r="BI96" s="239"/>
      <c r="BJ96" s="152"/>
      <c r="BK96" s="71"/>
      <c r="BL96" s="24"/>
      <c r="BM96" s="53"/>
      <c r="BN96" s="53"/>
      <c r="BO96" s="53"/>
      <c r="BP96" s="53"/>
      <c r="BQ96" s="53"/>
      <c r="BR96" s="53"/>
      <c r="BS96" s="53"/>
      <c r="BT96" s="53"/>
      <c r="BU96" s="53"/>
      <c r="CF96" s="215"/>
      <c r="CG96" s="229"/>
      <c r="CN96"/>
      <c r="CO96"/>
      <c r="CP96"/>
      <c r="CQ96"/>
      <c r="CR96"/>
      <c r="CS96"/>
      <c r="CT96"/>
      <c r="CU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</row>
    <row r="97" spans="1:126" s="19" customFormat="1" hidden="1" x14ac:dyDescent="0.25">
      <c r="A97" s="22" t="str">
        <f>'ПЛАН НАВЧАЛЬНОГО ПРОЦЕСУ ДЕННА'!A97</f>
        <v>1.5.01</v>
      </c>
      <c r="B97" s="415">
        <f>'ПЛАН НАВЧАЛЬНОГО ПРОЦЕСУ ДЕННА'!B97</f>
        <v>0</v>
      </c>
      <c r="C97" s="416">
        <f>'ПЛАН НАВЧАЛЬНОГО ПРОЦЕСУ ДЕННА'!C97</f>
        <v>0</v>
      </c>
      <c r="D97" s="308">
        <f>'ПЛАН НАВЧАЛЬНОГО ПРОЦЕСУ ДЕННА'!D97</f>
        <v>0</v>
      </c>
      <c r="E97" s="309">
        <f>'ПЛАН НАВЧАЛЬНОГО ПРОЦЕСУ ДЕННА'!E97</f>
        <v>0</v>
      </c>
      <c r="F97" s="309">
        <f>'ПЛАН НАВЧАЛЬНОГО ПРОЦЕСУ ДЕННА'!F97</f>
        <v>0</v>
      </c>
      <c r="G97" s="310">
        <f>'ПЛАН НАВЧАЛЬНОГО ПРОЦЕСУ ДЕННА'!G97</f>
        <v>0</v>
      </c>
      <c r="H97" s="308">
        <f>'ПЛАН НАВЧАЛЬНОГО ПРОЦЕСУ ДЕННА'!H97</f>
        <v>0</v>
      </c>
      <c r="I97" s="309">
        <f>'ПЛАН НАВЧАЛЬНОГО ПРОЦЕСУ ДЕННА'!I97</f>
        <v>0</v>
      </c>
      <c r="J97" s="309">
        <f>'ПЛАН НАВЧАЛЬНОГО ПРОЦЕСУ ДЕННА'!J97</f>
        <v>0</v>
      </c>
      <c r="K97" s="309">
        <f>'ПЛАН НАВЧАЛЬНОГО ПРОЦЕСУ ДЕННА'!K97</f>
        <v>0</v>
      </c>
      <c r="L97" s="309">
        <f>'ПЛАН НАВЧАЛЬНОГО ПРОЦЕСУ ДЕННА'!L97</f>
        <v>0</v>
      </c>
      <c r="M97" s="309">
        <f>'ПЛАН НАВЧАЛЬНОГО ПРОЦЕСУ ДЕННА'!M97</f>
        <v>0</v>
      </c>
      <c r="N97" s="309">
        <f>'ПЛАН НАВЧАЛЬНОГО ПРОЦЕСУ ДЕННА'!N97</f>
        <v>0</v>
      </c>
      <c r="O97" s="309">
        <f>'ПЛАН НАВЧАЛЬНОГО ПРОЦЕСУ ДЕННА'!O97</f>
        <v>0</v>
      </c>
      <c r="P97" s="274">
        <f>'ПЛАН НАВЧАЛЬНОГО ПРОЦЕСУ ДЕННА'!P97</f>
        <v>0</v>
      </c>
      <c r="Q97" s="274">
        <f>'ПЛАН НАВЧАЛЬНОГО ПРОЦЕСУ ДЕННА'!Q97</f>
        <v>0</v>
      </c>
      <c r="R97" s="308">
        <f>'ПЛАН НАВЧАЛЬНОГО ПРОЦЕСУ ДЕННА'!R97</f>
        <v>0</v>
      </c>
      <c r="S97" s="309">
        <f>'ПЛАН НАВЧАЛЬНОГО ПРОЦЕСУ ДЕННА'!S97</f>
        <v>0</v>
      </c>
      <c r="T97" s="309">
        <f>'ПЛАН НАВЧАЛЬНОГО ПРОЦЕСУ ДЕННА'!T97</f>
        <v>0</v>
      </c>
      <c r="U97" s="309">
        <f>'ПЛАН НАВЧАЛЬНОГО ПРОЦЕСУ ДЕННА'!U97</f>
        <v>0</v>
      </c>
      <c r="V97" s="309">
        <f>'ПЛАН НАВЧАЛЬНОГО ПРОЦЕСУ ДЕННА'!V97</f>
        <v>0</v>
      </c>
      <c r="W97" s="309">
        <f>'ПЛАН НАВЧАЛЬНОГО ПРОЦЕСУ ДЕННА'!W97</f>
        <v>0</v>
      </c>
      <c r="X97" s="309">
        <f>'ПЛАН НАВЧАЛЬНОГО ПРОЦЕСУ ДЕННА'!X97</f>
        <v>0</v>
      </c>
      <c r="Y97" s="147">
        <f>'ПЛАН НАВЧАЛЬНОГО ПРОЦЕСУ ДЕННА'!Y97</f>
        <v>0</v>
      </c>
      <c r="Z97" s="147">
        <f>CEILING(Y97/$BS$7,0.25)</f>
        <v>0</v>
      </c>
      <c r="AA97" s="9">
        <f t="shared" ref="AA97:AC101" si="118">AE97*$BM$5+AI97*$BN$5+AM97*$BO$5+AQ97*$BP$5+AU97*$BQ$5+AY97*$BR$5+BC97*$BS$5+BG97*$BT$5</f>
        <v>0</v>
      </c>
      <c r="AB97" s="9">
        <f t="shared" si="118"/>
        <v>0</v>
      </c>
      <c r="AC97" s="9">
        <f t="shared" si="118"/>
        <v>0</v>
      </c>
      <c r="AD97" s="9">
        <f t="shared" ref="AD97:AD101" si="119">Y97-AA97</f>
        <v>0</v>
      </c>
      <c r="AE97" s="312">
        <f>IF('ПЛАН НАВЧАЛЬНОГО ПРОЦЕСУ ДЕННА'!AE97&gt;0,IF(ROUND('ПЛАН НАВЧАЛЬНОГО ПРОЦЕСУ ДЕННА'!AE97*$BX$4,0)&gt;0,ROUND('ПЛАН НАВЧАЛЬНОГО ПРОЦЕСУ ДЕННА'!AE97*$BX$4,0)*2,2),0)</f>
        <v>0</v>
      </c>
      <c r="AF97" s="312">
        <f>IF('ПЛАН НАВЧАЛЬНОГО ПРОЦЕСУ ДЕННА'!AF97&gt;0,IF(ROUND('ПЛАН НАВЧАЛЬНОГО ПРОЦЕСУ ДЕННА'!AF97*$BX$4,0)&gt;0,ROUND('ПЛАН НАВЧАЛЬНОГО ПРОЦЕСУ ДЕННА'!AF97*$BX$4,0)*2,2),0)</f>
        <v>0</v>
      </c>
      <c r="AG97" s="312">
        <f>IF('ПЛАН НАВЧАЛЬНОГО ПРОЦЕСУ ДЕННА'!AG97&gt;0,IF(ROUND('ПЛАН НАВЧАЛЬНОГО ПРОЦЕСУ ДЕННА'!AG97*$BX$4,0)&gt;0,ROUND('ПЛАН НАВЧАЛЬНОГО ПРОЦЕСУ ДЕННА'!AG97*$BX$4,0)*2,2),0)</f>
        <v>0</v>
      </c>
      <c r="AH97" s="70">
        <f>'ПЛАН НАВЧАЛЬНОГО ПРОЦЕСУ ДЕННА'!AH97</f>
        <v>0</v>
      </c>
      <c r="AI97" s="312">
        <f>IF('ПЛАН НАВЧАЛЬНОГО ПРОЦЕСУ ДЕННА'!AI97&gt;0,IF(ROUND('ПЛАН НАВЧАЛЬНОГО ПРОЦЕСУ ДЕННА'!AI97*$BX$4,0)&gt;0,ROUND('ПЛАН НАВЧАЛЬНОГО ПРОЦЕСУ ДЕННА'!AI97*$BX$4,0)*2,2),0)</f>
        <v>0</v>
      </c>
      <c r="AJ97" s="312">
        <f>IF('ПЛАН НАВЧАЛЬНОГО ПРОЦЕСУ ДЕННА'!AJ97&gt;0,IF(ROUND('ПЛАН НАВЧАЛЬНОГО ПРОЦЕСУ ДЕННА'!AJ97*$BX$4,0)&gt;0,ROUND('ПЛАН НАВЧАЛЬНОГО ПРОЦЕСУ ДЕННА'!AJ97*$BX$4,0)*2,2),0)</f>
        <v>0</v>
      </c>
      <c r="AK97" s="312">
        <f>IF('ПЛАН НАВЧАЛЬНОГО ПРОЦЕСУ ДЕННА'!AK97&gt;0,IF(ROUND('ПЛАН НАВЧАЛЬНОГО ПРОЦЕСУ ДЕННА'!AK97*$BX$4,0)&gt;0,ROUND('ПЛАН НАВЧАЛЬНОГО ПРОЦЕСУ ДЕННА'!AK97*$BX$4,0)*2,2),0)</f>
        <v>0</v>
      </c>
      <c r="AL97" s="70">
        <f>'ПЛАН НАВЧАЛЬНОГО ПРОЦЕСУ ДЕННА'!AL97</f>
        <v>0</v>
      </c>
      <c r="AM97" s="312">
        <f>IF('ПЛАН НАВЧАЛЬНОГО ПРОЦЕСУ ДЕННА'!AM97&gt;0,IF(ROUND('ПЛАН НАВЧАЛЬНОГО ПРОЦЕСУ ДЕННА'!AM97*$BX$4,0)&gt;0,ROUND('ПЛАН НАВЧАЛЬНОГО ПРОЦЕСУ ДЕННА'!AM97*$BX$4,0)*2,2),0)</f>
        <v>0</v>
      </c>
      <c r="AN97" s="312">
        <f>IF('ПЛАН НАВЧАЛЬНОГО ПРОЦЕСУ ДЕННА'!AN97&gt;0,IF(ROUND('ПЛАН НАВЧАЛЬНОГО ПРОЦЕСУ ДЕННА'!AN97*$BX$4,0)&gt;0,ROUND('ПЛАН НАВЧАЛЬНОГО ПРОЦЕСУ ДЕННА'!AN97*$BX$4,0)*2,2),0)</f>
        <v>0</v>
      </c>
      <c r="AO97" s="312">
        <f>IF('ПЛАН НАВЧАЛЬНОГО ПРОЦЕСУ ДЕННА'!AO97&gt;0,IF(ROUND('ПЛАН НАВЧАЛЬНОГО ПРОЦЕСУ ДЕННА'!AO97*$BX$4,0)&gt;0,ROUND('ПЛАН НАВЧАЛЬНОГО ПРОЦЕСУ ДЕННА'!AO97*$BX$4,0)*2,2),0)</f>
        <v>0</v>
      </c>
      <c r="AP97" s="70">
        <f>'ПЛАН НАВЧАЛЬНОГО ПРОЦЕСУ ДЕННА'!AP97</f>
        <v>0</v>
      </c>
      <c r="AQ97" s="312">
        <f>IF('ПЛАН НАВЧАЛЬНОГО ПРОЦЕСУ ДЕННА'!AQ97&gt;0,IF(ROUND('ПЛАН НАВЧАЛЬНОГО ПРОЦЕСУ ДЕННА'!AQ97*$BX$4,0)&gt;0,ROUND('ПЛАН НАВЧАЛЬНОГО ПРОЦЕСУ ДЕННА'!AQ97*$BX$4,0)*2,2),0)</f>
        <v>0</v>
      </c>
      <c r="AR97" s="312">
        <f>IF('ПЛАН НАВЧАЛЬНОГО ПРОЦЕСУ ДЕННА'!AR97&gt;0,IF(ROUND('ПЛАН НАВЧАЛЬНОГО ПРОЦЕСУ ДЕННА'!AR97*$BX$4,0)&gt;0,ROUND('ПЛАН НАВЧАЛЬНОГО ПРОЦЕСУ ДЕННА'!AR97*$BX$4,0)*2,2),0)</f>
        <v>0</v>
      </c>
      <c r="AS97" s="312">
        <f>IF('ПЛАН НАВЧАЛЬНОГО ПРОЦЕСУ ДЕННА'!AS97&gt;0,IF(ROUND('ПЛАН НАВЧАЛЬНОГО ПРОЦЕСУ ДЕННА'!AS97*$BX$4,0)&gt;0,ROUND('ПЛАН НАВЧАЛЬНОГО ПРОЦЕСУ ДЕННА'!AS97*$BX$4,0)*2,2),0)</f>
        <v>0</v>
      </c>
      <c r="AT97" s="70">
        <f>'ПЛАН НАВЧАЛЬНОГО ПРОЦЕСУ ДЕННА'!AT97</f>
        <v>0</v>
      </c>
      <c r="AU97" s="312">
        <f>IF('ПЛАН НАВЧАЛЬНОГО ПРОЦЕСУ ДЕННА'!AU97&gt;0,IF(ROUND('ПЛАН НАВЧАЛЬНОГО ПРОЦЕСУ ДЕННА'!AU97*$BX$4,0)&gt;0,ROUND('ПЛАН НАВЧАЛЬНОГО ПРОЦЕСУ ДЕННА'!AU97*$BX$4,0)*2,2),0)</f>
        <v>0</v>
      </c>
      <c r="AV97" s="312">
        <f>IF('ПЛАН НАВЧАЛЬНОГО ПРОЦЕСУ ДЕННА'!AV97&gt;0,IF(ROUND('ПЛАН НАВЧАЛЬНОГО ПРОЦЕСУ ДЕННА'!AV97*$BX$4,0)&gt;0,ROUND('ПЛАН НАВЧАЛЬНОГО ПРОЦЕСУ ДЕННА'!AV97*$BX$4,0)*2,2),0)</f>
        <v>0</v>
      </c>
      <c r="AW97" s="312">
        <f>IF('ПЛАН НАВЧАЛЬНОГО ПРОЦЕСУ ДЕННА'!AW97&gt;0,IF(ROUND('ПЛАН НАВЧАЛЬНОГО ПРОЦЕСУ ДЕННА'!AW97*$BX$4,0)&gt;0,ROUND('ПЛАН НАВЧАЛЬНОГО ПРОЦЕСУ ДЕННА'!AW97*$BX$4,0)*2,2),0)</f>
        <v>0</v>
      </c>
      <c r="AX97" s="70">
        <f>'ПЛАН НАВЧАЛЬНОГО ПРОЦЕСУ ДЕННА'!AX97</f>
        <v>0</v>
      </c>
      <c r="AY97" s="312">
        <f>IF('ПЛАН НАВЧАЛЬНОГО ПРОЦЕСУ ДЕННА'!AY97&gt;0,IF(ROUND('ПЛАН НАВЧАЛЬНОГО ПРОЦЕСУ ДЕННА'!AY97*$BX$4,0)&gt;0,ROUND('ПЛАН НАВЧАЛЬНОГО ПРОЦЕСУ ДЕННА'!AY97*$BX$4,0)*2,2),0)</f>
        <v>0</v>
      </c>
      <c r="AZ97" s="312">
        <f>IF('ПЛАН НАВЧАЛЬНОГО ПРОЦЕСУ ДЕННА'!AZ97&gt;0,IF(ROUND('ПЛАН НАВЧАЛЬНОГО ПРОЦЕСУ ДЕННА'!AZ97*$BX$4,0)&gt;0,ROUND('ПЛАН НАВЧАЛЬНОГО ПРОЦЕСУ ДЕННА'!AZ97*$BX$4,0)*2,2),0)</f>
        <v>0</v>
      </c>
      <c r="BA97" s="312">
        <f>IF('ПЛАН НАВЧАЛЬНОГО ПРОЦЕСУ ДЕННА'!BA97&gt;0,IF(ROUND('ПЛАН НАВЧАЛЬНОГО ПРОЦЕСУ ДЕННА'!BA97*$BX$4,0)&gt;0,ROUND('ПЛАН НАВЧАЛЬНОГО ПРОЦЕСУ ДЕННА'!BA97*$BX$4,0)*2,2),0)</f>
        <v>0</v>
      </c>
      <c r="BB97" s="70">
        <f>'ПЛАН НАВЧАЛЬНОГО ПРОЦЕСУ ДЕННА'!BB97</f>
        <v>0</v>
      </c>
      <c r="BC97" s="312">
        <f>IF('ПЛАН НАВЧАЛЬНОГО ПРОЦЕСУ ДЕННА'!BC97&gt;0,IF(ROUND('ПЛАН НАВЧАЛЬНОГО ПРОЦЕСУ ДЕННА'!BC97*$BX$4,0)&gt;0,ROUND('ПЛАН НАВЧАЛЬНОГО ПРОЦЕСУ ДЕННА'!BC97*$BX$4,0)*2,2),0)</f>
        <v>0</v>
      </c>
      <c r="BD97" s="312">
        <f>IF('ПЛАН НАВЧАЛЬНОГО ПРОЦЕСУ ДЕННА'!BD97&gt;0,IF(ROUND('ПЛАН НАВЧАЛЬНОГО ПРОЦЕСУ ДЕННА'!BD97*$BX$4,0)&gt;0,ROUND('ПЛАН НАВЧАЛЬНОГО ПРОЦЕСУ ДЕННА'!BD97*$BX$4,0)*2,2),0)</f>
        <v>0</v>
      </c>
      <c r="BE97" s="312">
        <f>IF('ПЛАН НАВЧАЛЬНОГО ПРОЦЕСУ ДЕННА'!BE97&gt;0,IF(ROUND('ПЛАН НАВЧАЛЬНОГО ПРОЦЕСУ ДЕННА'!BE97*$BX$4,0)&gt;0,ROUND('ПЛАН НАВЧАЛЬНОГО ПРОЦЕСУ ДЕННА'!BE97*$BX$4,0)*2,2),0)</f>
        <v>0</v>
      </c>
      <c r="BF97" s="70">
        <f>'ПЛАН НАВЧАЛЬНОГО ПРОЦЕСУ ДЕННА'!BF97</f>
        <v>0</v>
      </c>
      <c r="BG97" s="312">
        <f>IF('ПЛАН НАВЧАЛЬНОГО ПРОЦЕСУ ДЕННА'!BG97&gt;0,IF(ROUND('ПЛАН НАВЧАЛЬНОГО ПРОЦЕСУ ДЕННА'!BG97*$BX$4,0)&gt;0,ROUND('ПЛАН НАВЧАЛЬНОГО ПРОЦЕСУ ДЕННА'!BG97*$BX$4,0)*2,2),0)</f>
        <v>0</v>
      </c>
      <c r="BH97" s="312">
        <f>IF('ПЛАН НАВЧАЛЬНОГО ПРОЦЕСУ ДЕННА'!BH97&gt;0,IF(ROUND('ПЛАН НАВЧАЛЬНОГО ПРОЦЕСУ ДЕННА'!BH97*$BX$4,0)&gt;0,ROUND('ПЛАН НАВЧАЛЬНОГО ПРОЦЕСУ ДЕННА'!BH97*$BX$4,0)*2,2),0)</f>
        <v>0</v>
      </c>
      <c r="BI97" s="312">
        <f>IF('ПЛАН НАВЧАЛЬНОГО ПРОЦЕСУ ДЕННА'!BI97&gt;0,IF(ROUND('ПЛАН НАВЧАЛЬНОГО ПРОЦЕСУ ДЕННА'!BI97*$BX$4,0)&gt;0,ROUND('ПЛАН НАВЧАЛЬНОГО ПРОЦЕСУ ДЕННА'!BI97*$BX$4,0)*2,2),0)</f>
        <v>0</v>
      </c>
      <c r="BJ97" s="70">
        <f>'ПЛАН НАВЧАЛЬНОГО ПРОЦЕСУ ДЕННА'!BJ97</f>
        <v>0</v>
      </c>
      <c r="BK97" s="63">
        <f t="shared" ref="BK97:BK101" si="120">IF(ISERROR(AD97/Y97),0,AD97/Y97)</f>
        <v>0</v>
      </c>
      <c r="BM97" s="14">
        <f>IF(OR(MID($D97,1,1)="1",MID($E97,1,1)="1",MID($F97,1,1)="1",MID($G97,1,1)="1",MID($H97,1,1)="1",MID($I97,1,1)="1",MID($J97,1,1)="1",MID($K97,1,1)="1",MID($M97,1,1)="1",MID($N97,1,1)="1",MID($O97,1,1)=1),$Z97/$DA97,0)</f>
        <v>0</v>
      </c>
      <c r="BN97" s="14">
        <f>IF(OR(MID($D97,1,1)="2",MID($E97,1,1)="2",MID($F97,1,1)="2",MID($G97,1,1)="2",MID($H97,1,1)="2",MID($I97,1,1)="2",MID($J97,1,1)="2",MID($K97,1,1)="2",MID($M97,1,1)="2",MID($N97,1,1)="2",MID($O97,1,1)=1),$Z97/$DA97,0)</f>
        <v>0</v>
      </c>
      <c r="BO97" s="14">
        <f>IF(OR(MID($D97,1,1)="3",MID($E97,1,1)="3",MID($F97,1,1)="3",MID($G97,1,1)="3",MID($H97,1,1)="3",MID($I97,1,1)="3",MID($J97,1,1)="3",MID($K97,1,1)="3",MID($M97,1,1)="3",MID($N97,1,1)="3",MID($O97,1,1)=1),$Z97/$DA97,0)</f>
        <v>0</v>
      </c>
      <c r="BP97" s="14">
        <f>IF(OR(MID($D97,1,1)="4",MID($E97,1,1)="4",MID($F97,1,1)="4",MID($G97,1,1)="4",MID($H97,1,1)="4",MID($I97,1,1)="4",MID($J97,1,1)="4",MID($K97,1,1)="4",MID($M97,1,1)="4",MID($N97,1,1)="4",MID($O97,1,1)=1),$Z97/$DA97,0)</f>
        <v>0</v>
      </c>
      <c r="BQ97" s="14">
        <f>IF(OR(MID($D97,1,1)="5",MID($E97,1,1)="5",MID($F97,1,1)="5",MID($G97,1,1)="5",MID($H97,1,1)="5",MID($I97,1,1)="5",MID($J97,1,1)="5",MID($K97,1,1)="5",MID($M97,1,1)="5",MID($N97,1,1)="5",MID($O97,1,1)=1),$Z97/$DA97,0)</f>
        <v>0</v>
      </c>
      <c r="BR97" s="14">
        <f>IF(OR(MID($D97,1,1)="6",MID($E97,1,1)="6",MID($F97,1,1)="6",MID($G97,1,1)="6",MID($H97,1,1)="6",MID($I97,1,1)="6",MID($J97,1,1)="6",MID($K97,1,1)="6",MID($M97,1,1)="6",MID($N97,1,1)="6",MID($O97,1,1)=1),$Z97/$DA97,0)</f>
        <v>0</v>
      </c>
      <c r="BS97" s="14">
        <f>IF(OR(MID($D97,1,1)="7",MID($E97,1,1)="7",MID($F97,1,1)="7",MID($G97,1,1)="7",MID($H97,1,1)="7",MID($I97,1,1)="7",MID($J97,1,1)="7",MID($K97,1,1)="7",MID($M97,1,1)="7",MID($N97,1,1)="7",MID($O97,1,1)=1),$Z97/$DA97,0)</f>
        <v>0</v>
      </c>
      <c r="BT97" s="14">
        <f>IF(OR(MID($D97,1,1)="8",MID($E97,1,1)="8",MID($F97,1,1)="8",MID($G97,1,1)="8",MID($H97,1,1)="8",MID($I97,1,1)="8",MID($J97,1,1)="8",MID($K97,1,1)="8",MID($M97,1,1)="8",MID($N97,1,1)="8",MID($O97,1,1)=1),$Z97/$DA97,0)</f>
        <v>0</v>
      </c>
      <c r="BU97" s="92">
        <f>SUM(BM97:BT97)</f>
        <v>0</v>
      </c>
      <c r="BX97"/>
      <c r="BY97"/>
      <c r="BZ97"/>
      <c r="CA97"/>
      <c r="CB97"/>
      <c r="CC97"/>
      <c r="CD97"/>
      <c r="CE97"/>
      <c r="CF97" s="217"/>
      <c r="CG97" s="313">
        <f>MAX(BX97:CE97)</f>
        <v>0</v>
      </c>
      <c r="CI97" s="314">
        <f>IF(MID($D97,1,1)="1",1,0)+IF(MID($E97,1,1)="1",1,0)+IF(MID($F97,1,1)="1",1,0)+IF(MID($G97,1,1)="1",1,0)</f>
        <v>0</v>
      </c>
      <c r="CJ97" s="314">
        <f>IF(MID($D97,1,1)="2",1,0)+IF(MID($E97,1,1)="2",1,0)+IF(MID($F97,1,1)="2",1,0)+IF(MID($G97,1,1)="2",1,0)</f>
        <v>0</v>
      </c>
      <c r="CK97" s="314">
        <f>IF(MID($D97,1,1)="3",1,0)+IF(MID($E97,1,1)="3",1,0)+IF(MID($F97,1,1)="3",1,0)+IF(MID($G97,1,1)="3",1,0)</f>
        <v>0</v>
      </c>
      <c r="CL97" s="314">
        <f>IF(MID($D97,1,1)="4",1,0)+IF(MID($E97,1,1)="4",1,0)+IF(MID($F97,1,1)="4",1,0)+IF(MID($G97,1,1)="4",1,0)</f>
        <v>0</v>
      </c>
      <c r="CM97" s="314">
        <f>IF(MID($D97,1,1)="5",1,0)+IF(MID($E97,1,1)="5",1,0)+IF(MID($F97,1,1)="5",1,0)+IF(MID($G97,1,1)="5",1,0)+IF(MID($H97,1,1)="5",1,0)+IF(MID($I97,1,1)="5",1,0)+IF(MID($J97,1,1)="5",1,0)</f>
        <v>0</v>
      </c>
      <c r="CN97" s="314">
        <f>IF(MID($D97,1,1)="6",1,0)+IF(MID($E97,1,1)="6",1,0)+IF(MID($F97,1,1)="6",1,0)+IF(MID($G97,1,1)="6",1,0)+IF(MID($H97,1,1)="6",1,0)+IF(MID($I97,1,1)="6",1,0)+IF(MID($J97,1,1)="6",1,0)</f>
        <v>0</v>
      </c>
      <c r="CO97" s="314">
        <f>IF(MID($D97,1,1)="7",1,0)+IF(MID($E97,1,1)="7",1,0)+IF(MID($F97,1,1)="7",1,0)+IF(MID($G97,1,1)="7",1,0)+IF(MID($H97,1,1)="7",1,0)+IF(MID($I97,1,1)="7",1,0)+IF(MID($J97,1,1)="7",1,0)</f>
        <v>0</v>
      </c>
      <c r="CP97" s="314">
        <f>IF(MID($D97,1,1)="8",1,0)+IF(MID($E97,1,1)="8",1,0)+IF(MID($F97,1,1)="8",1,0)+IF(MID($G97,1,1)="8",1,0)+IF(MID($H97,1,1)="8",1,0)+IF(MID($I97,1,1)="8",1,0)+IF(MID($J97,1,1)="8",1,0)</f>
        <v>0</v>
      </c>
      <c r="CQ97" s="315">
        <f>SUM(CI97:CP97)</f>
        <v>0</v>
      </c>
      <c r="CR97" s="314">
        <f>IF(MID(H97,1,1)="1",1,0)+IF(MID(I97,1,1)="1",1,0)+IF(MID(J97,1,1)="1",1,0)+IF(MID(K97,1,1)="1",1,0)+IF(MID(M97,1,1)="1",1,0)+IF(MID(N97,1,1)="1",1,0)+IF(MID(O97,1,1)="1",1,0)</f>
        <v>0</v>
      </c>
      <c r="CS97" s="314">
        <f>IF(MID(H97,1,1)="2",1,0)+IF(MID(I97,1,1)="2",1,0)+IF(MID(J97,1,1)="2",1,0)+IF(MID(K97,1,1)="2",1,0)+IF(MID(M97,1,1)="2",1,0)+IF(MID(N97,1,1)="2",1,0)+IF(MID(O97,1,1)="2",1,0)</f>
        <v>0</v>
      </c>
      <c r="CT97" s="316">
        <f>IF(MID(H97,1,1)="3",1,0)+IF(MID(I97,1,1)="3",1,0)+IF(MID(J97,1,1)="3",1,0)+IF(MID(K97,1,1)="3",1,0)+IF(MID(M97,1,1)="3",1,0)+IF(MID(N97,1,1)="3",1,0)+IF(MID(O97,1,1)="3",1,0)</f>
        <v>0</v>
      </c>
      <c r="CU97" s="314">
        <f>IF(MID(H97,1,1)="4",1,0)+IF(MID(I97,1,1)="4",1,0)+IF(MID(J97,1,1)="4",1,0)+IF(MID(K97,1,1)="4",1,0)+IF(MID(M97,1,1)="4",1,0)+IF(MID(N97,1,1)="4",1,0)+IF(MID(O97,1,1)="4",1,0)</f>
        <v>0</v>
      </c>
      <c r="CV97" s="314">
        <f>IF(MID(H97,1,1)="5",1,0)+IF(MID(I97,1,1)="5",1,0)+IF(MID(J97,1,1)="5",1,0)+IF(MID(K97,1,1)="5",1,0)+IF(MID(M97,1,1)="5",1,0)+IF(MID(N97,1,1)="5",1,0)+IF(MID(O97,1,1)="5",1,0)</f>
        <v>0</v>
      </c>
      <c r="CW97" s="314">
        <f>IF(MID(H97,1,1)="6",1,0)+IF(MID(I97,1,1)="6",1,0)+IF(MID(J97,1,1)="6",1,0)+IF(MID(K97,1,1)="6",1,0)+IF(MID(M97,1,1)="6",1,0)+IF(MID(N97,1,1)="6",1,0)+IF(MID(O97,1,1)="6",1,0)</f>
        <v>0</v>
      </c>
      <c r="CX97" s="314">
        <f>IF(MID(H97,1,1)="7",1,0)+IF(MID(I97,1,1)="7",1,0)+IF(MID(J97,1,1)="7",1,0)+IF(MID(K97,1,1)="7",1,0)+IF(MID(M97,1,1)="7",1,0)+IF(MID(N97,1,1)="7",1,0)+IF(MID(O97,1,1)="7",1,0)</f>
        <v>0</v>
      </c>
      <c r="CY97" s="314">
        <f>IF(MID(H97,1,1)="8",1,0)+IF(MID(I97,1,1)="8",1,0)+IF(MID(J97,1,1)="8",1,0)+IF(MID(K97,1,1)="8",1,0)+IF(MID(M97,1,1)="8",1,0)+IF(MID(N97,1,1)="8",1,0)+IF(MID(O97,1,1)="8",1,0)</f>
        <v>0</v>
      </c>
      <c r="CZ97" s="317">
        <f>SUM(CR97:CY97)</f>
        <v>0</v>
      </c>
      <c r="DA97" s="19">
        <f>CQ97+CZ97</f>
        <v>0</v>
      </c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</row>
    <row r="98" spans="1:126" s="19" customFormat="1" hidden="1" x14ac:dyDescent="0.25">
      <c r="A98" s="22" t="str">
        <f>'ПЛАН НАВЧАЛЬНОГО ПРОЦЕСУ ДЕННА'!A98</f>
        <v>1.5.02</v>
      </c>
      <c r="B98" s="415">
        <f>'ПЛАН НАВЧАЛЬНОГО ПРОЦЕСУ ДЕННА'!B98</f>
        <v>0</v>
      </c>
      <c r="C98" s="416">
        <f>'ПЛАН НАВЧАЛЬНОГО ПРОЦЕСУ ДЕННА'!C98</f>
        <v>0</v>
      </c>
      <c r="D98" s="308">
        <f>'ПЛАН НАВЧАЛЬНОГО ПРОЦЕСУ ДЕННА'!D98</f>
        <v>0</v>
      </c>
      <c r="E98" s="309">
        <f>'ПЛАН НАВЧАЛЬНОГО ПРОЦЕСУ ДЕННА'!E98</f>
        <v>0</v>
      </c>
      <c r="F98" s="309">
        <f>'ПЛАН НАВЧАЛЬНОГО ПРОЦЕСУ ДЕННА'!F98</f>
        <v>0</v>
      </c>
      <c r="G98" s="310">
        <f>'ПЛАН НАВЧАЛЬНОГО ПРОЦЕСУ ДЕННА'!G98</f>
        <v>0</v>
      </c>
      <c r="H98" s="308">
        <f>'ПЛАН НАВЧАЛЬНОГО ПРОЦЕСУ ДЕННА'!H98</f>
        <v>0</v>
      </c>
      <c r="I98" s="309">
        <f>'ПЛАН НАВЧАЛЬНОГО ПРОЦЕСУ ДЕННА'!I98</f>
        <v>0</v>
      </c>
      <c r="J98" s="309">
        <f>'ПЛАН НАВЧАЛЬНОГО ПРОЦЕСУ ДЕННА'!J98</f>
        <v>0</v>
      </c>
      <c r="K98" s="309">
        <f>'ПЛАН НАВЧАЛЬНОГО ПРОЦЕСУ ДЕННА'!K98</f>
        <v>0</v>
      </c>
      <c r="L98" s="309">
        <f>'ПЛАН НАВЧАЛЬНОГО ПРОЦЕСУ ДЕННА'!L98</f>
        <v>0</v>
      </c>
      <c r="M98" s="309">
        <f>'ПЛАН НАВЧАЛЬНОГО ПРОЦЕСУ ДЕННА'!M98</f>
        <v>0</v>
      </c>
      <c r="N98" s="309">
        <f>'ПЛАН НАВЧАЛЬНОГО ПРОЦЕСУ ДЕННА'!N98</f>
        <v>0</v>
      </c>
      <c r="O98" s="309">
        <f>'ПЛАН НАВЧАЛЬНОГО ПРОЦЕСУ ДЕННА'!O98</f>
        <v>0</v>
      </c>
      <c r="P98" s="274">
        <f>'ПЛАН НАВЧАЛЬНОГО ПРОЦЕСУ ДЕННА'!P98</f>
        <v>0</v>
      </c>
      <c r="Q98" s="274">
        <f>'ПЛАН НАВЧАЛЬНОГО ПРОЦЕСУ ДЕННА'!Q98</f>
        <v>0</v>
      </c>
      <c r="R98" s="308">
        <f>'ПЛАН НАВЧАЛЬНОГО ПРОЦЕСУ ДЕННА'!R98</f>
        <v>0</v>
      </c>
      <c r="S98" s="309">
        <f>'ПЛАН НАВЧАЛЬНОГО ПРОЦЕСУ ДЕННА'!S98</f>
        <v>0</v>
      </c>
      <c r="T98" s="309">
        <f>'ПЛАН НАВЧАЛЬНОГО ПРОЦЕСУ ДЕННА'!T98</f>
        <v>0</v>
      </c>
      <c r="U98" s="309">
        <f>'ПЛАН НАВЧАЛЬНОГО ПРОЦЕСУ ДЕННА'!U98</f>
        <v>0</v>
      </c>
      <c r="V98" s="309">
        <f>'ПЛАН НАВЧАЛЬНОГО ПРОЦЕСУ ДЕННА'!V98</f>
        <v>0</v>
      </c>
      <c r="W98" s="309">
        <f>'ПЛАН НАВЧАЛЬНОГО ПРОЦЕСУ ДЕННА'!W98</f>
        <v>0</v>
      </c>
      <c r="X98" s="309">
        <f>'ПЛАН НАВЧАЛЬНОГО ПРОЦЕСУ ДЕННА'!X98</f>
        <v>0</v>
      </c>
      <c r="Y98" s="147">
        <f>'ПЛАН НАВЧАЛЬНОГО ПРОЦЕСУ ДЕННА'!Y98</f>
        <v>0</v>
      </c>
      <c r="Z98" s="147">
        <f>CEILING(Y98/$BS$7,0.25)</f>
        <v>0</v>
      </c>
      <c r="AA98" s="9">
        <f t="shared" si="118"/>
        <v>0</v>
      </c>
      <c r="AB98" s="9">
        <f t="shared" si="118"/>
        <v>0</v>
      </c>
      <c r="AC98" s="9">
        <f t="shared" si="118"/>
        <v>0</v>
      </c>
      <c r="AD98" s="9">
        <f t="shared" si="119"/>
        <v>0</v>
      </c>
      <c r="AE98" s="312">
        <f>IF('ПЛАН НАВЧАЛЬНОГО ПРОЦЕСУ ДЕННА'!AE98&gt;0,IF(ROUND('ПЛАН НАВЧАЛЬНОГО ПРОЦЕСУ ДЕННА'!AE98*$BX$4,0)&gt;0,ROUND('ПЛАН НАВЧАЛЬНОГО ПРОЦЕСУ ДЕННА'!AE98*$BX$4,0)*2,2),0)</f>
        <v>0</v>
      </c>
      <c r="AF98" s="312">
        <f>IF('ПЛАН НАВЧАЛЬНОГО ПРОЦЕСУ ДЕННА'!AF98&gt;0,IF(ROUND('ПЛАН НАВЧАЛЬНОГО ПРОЦЕСУ ДЕННА'!AF98*$BX$4,0)&gt;0,ROUND('ПЛАН НАВЧАЛЬНОГО ПРОЦЕСУ ДЕННА'!AF98*$BX$4,0)*2,2),0)</f>
        <v>0</v>
      </c>
      <c r="AG98" s="312">
        <f>IF('ПЛАН НАВЧАЛЬНОГО ПРОЦЕСУ ДЕННА'!AG98&gt;0,IF(ROUND('ПЛАН НАВЧАЛЬНОГО ПРОЦЕСУ ДЕННА'!AG98*$BX$4,0)&gt;0,ROUND('ПЛАН НАВЧАЛЬНОГО ПРОЦЕСУ ДЕННА'!AG98*$BX$4,0)*2,2),0)</f>
        <v>0</v>
      </c>
      <c r="AH98" s="70">
        <f>'ПЛАН НАВЧАЛЬНОГО ПРОЦЕСУ ДЕННА'!AH98</f>
        <v>0</v>
      </c>
      <c r="AI98" s="312">
        <f>IF('ПЛАН НАВЧАЛЬНОГО ПРОЦЕСУ ДЕННА'!AI98&gt;0,IF(ROUND('ПЛАН НАВЧАЛЬНОГО ПРОЦЕСУ ДЕННА'!AI98*$BX$4,0)&gt;0,ROUND('ПЛАН НАВЧАЛЬНОГО ПРОЦЕСУ ДЕННА'!AI98*$BX$4,0)*2,2),0)</f>
        <v>0</v>
      </c>
      <c r="AJ98" s="312">
        <f>IF('ПЛАН НАВЧАЛЬНОГО ПРОЦЕСУ ДЕННА'!AJ98&gt;0,IF(ROUND('ПЛАН НАВЧАЛЬНОГО ПРОЦЕСУ ДЕННА'!AJ98*$BX$4,0)&gt;0,ROUND('ПЛАН НАВЧАЛЬНОГО ПРОЦЕСУ ДЕННА'!AJ98*$BX$4,0)*2,2),0)</f>
        <v>0</v>
      </c>
      <c r="AK98" s="312">
        <f>IF('ПЛАН НАВЧАЛЬНОГО ПРОЦЕСУ ДЕННА'!AK98&gt;0,IF(ROUND('ПЛАН НАВЧАЛЬНОГО ПРОЦЕСУ ДЕННА'!AK98*$BX$4,0)&gt;0,ROUND('ПЛАН НАВЧАЛЬНОГО ПРОЦЕСУ ДЕННА'!AK98*$BX$4,0)*2,2),0)</f>
        <v>0</v>
      </c>
      <c r="AL98" s="70">
        <f>'ПЛАН НАВЧАЛЬНОГО ПРОЦЕСУ ДЕННА'!AL98</f>
        <v>0</v>
      </c>
      <c r="AM98" s="312">
        <f>IF('ПЛАН НАВЧАЛЬНОГО ПРОЦЕСУ ДЕННА'!AM98&gt;0,IF(ROUND('ПЛАН НАВЧАЛЬНОГО ПРОЦЕСУ ДЕННА'!AM98*$BX$4,0)&gt;0,ROUND('ПЛАН НАВЧАЛЬНОГО ПРОЦЕСУ ДЕННА'!AM98*$BX$4,0)*2,2),0)</f>
        <v>0</v>
      </c>
      <c r="AN98" s="312">
        <f>IF('ПЛАН НАВЧАЛЬНОГО ПРОЦЕСУ ДЕННА'!AN98&gt;0,IF(ROUND('ПЛАН НАВЧАЛЬНОГО ПРОЦЕСУ ДЕННА'!AN98*$BX$4,0)&gt;0,ROUND('ПЛАН НАВЧАЛЬНОГО ПРОЦЕСУ ДЕННА'!AN98*$BX$4,0)*2,2),0)</f>
        <v>0</v>
      </c>
      <c r="AO98" s="312">
        <f>IF('ПЛАН НАВЧАЛЬНОГО ПРОЦЕСУ ДЕННА'!AO98&gt;0,IF(ROUND('ПЛАН НАВЧАЛЬНОГО ПРОЦЕСУ ДЕННА'!AO98*$BX$4,0)&gt;0,ROUND('ПЛАН НАВЧАЛЬНОГО ПРОЦЕСУ ДЕННА'!AO98*$BX$4,0)*2,2),0)</f>
        <v>0</v>
      </c>
      <c r="AP98" s="70">
        <f>'ПЛАН НАВЧАЛЬНОГО ПРОЦЕСУ ДЕННА'!AP98</f>
        <v>0</v>
      </c>
      <c r="AQ98" s="312">
        <f>IF('ПЛАН НАВЧАЛЬНОГО ПРОЦЕСУ ДЕННА'!AQ98&gt;0,IF(ROUND('ПЛАН НАВЧАЛЬНОГО ПРОЦЕСУ ДЕННА'!AQ98*$BX$4,0)&gt;0,ROUND('ПЛАН НАВЧАЛЬНОГО ПРОЦЕСУ ДЕННА'!AQ98*$BX$4,0)*2,2),0)</f>
        <v>0</v>
      </c>
      <c r="AR98" s="312">
        <f>IF('ПЛАН НАВЧАЛЬНОГО ПРОЦЕСУ ДЕННА'!AR98&gt;0,IF(ROUND('ПЛАН НАВЧАЛЬНОГО ПРОЦЕСУ ДЕННА'!AR98*$BX$4,0)&gt;0,ROUND('ПЛАН НАВЧАЛЬНОГО ПРОЦЕСУ ДЕННА'!AR98*$BX$4,0)*2,2),0)</f>
        <v>0</v>
      </c>
      <c r="AS98" s="312">
        <f>IF('ПЛАН НАВЧАЛЬНОГО ПРОЦЕСУ ДЕННА'!AS98&gt;0,IF(ROUND('ПЛАН НАВЧАЛЬНОГО ПРОЦЕСУ ДЕННА'!AS98*$BX$4,0)&gt;0,ROUND('ПЛАН НАВЧАЛЬНОГО ПРОЦЕСУ ДЕННА'!AS98*$BX$4,0)*2,2),0)</f>
        <v>0</v>
      </c>
      <c r="AT98" s="70">
        <f>'ПЛАН НАВЧАЛЬНОГО ПРОЦЕСУ ДЕННА'!AT98</f>
        <v>0</v>
      </c>
      <c r="AU98" s="312">
        <f>IF('ПЛАН НАВЧАЛЬНОГО ПРОЦЕСУ ДЕННА'!AU98&gt;0,IF(ROUND('ПЛАН НАВЧАЛЬНОГО ПРОЦЕСУ ДЕННА'!AU98*$BX$4,0)&gt;0,ROUND('ПЛАН НАВЧАЛЬНОГО ПРОЦЕСУ ДЕННА'!AU98*$BX$4,0)*2,2),0)</f>
        <v>0</v>
      </c>
      <c r="AV98" s="312">
        <f>IF('ПЛАН НАВЧАЛЬНОГО ПРОЦЕСУ ДЕННА'!AV98&gt;0,IF(ROUND('ПЛАН НАВЧАЛЬНОГО ПРОЦЕСУ ДЕННА'!AV98*$BX$4,0)&gt;0,ROUND('ПЛАН НАВЧАЛЬНОГО ПРОЦЕСУ ДЕННА'!AV98*$BX$4,0)*2,2),0)</f>
        <v>0</v>
      </c>
      <c r="AW98" s="312">
        <f>IF('ПЛАН НАВЧАЛЬНОГО ПРОЦЕСУ ДЕННА'!AW98&gt;0,IF(ROUND('ПЛАН НАВЧАЛЬНОГО ПРОЦЕСУ ДЕННА'!AW98*$BX$4,0)&gt;0,ROUND('ПЛАН НАВЧАЛЬНОГО ПРОЦЕСУ ДЕННА'!AW98*$BX$4,0)*2,2),0)</f>
        <v>0</v>
      </c>
      <c r="AX98" s="70">
        <f>'ПЛАН НАВЧАЛЬНОГО ПРОЦЕСУ ДЕННА'!AX98</f>
        <v>0</v>
      </c>
      <c r="AY98" s="312">
        <f>IF('ПЛАН НАВЧАЛЬНОГО ПРОЦЕСУ ДЕННА'!AY98&gt;0,IF(ROUND('ПЛАН НАВЧАЛЬНОГО ПРОЦЕСУ ДЕННА'!AY98*$BX$4,0)&gt;0,ROUND('ПЛАН НАВЧАЛЬНОГО ПРОЦЕСУ ДЕННА'!AY98*$BX$4,0)*2,2),0)</f>
        <v>0</v>
      </c>
      <c r="AZ98" s="312">
        <f>IF('ПЛАН НАВЧАЛЬНОГО ПРОЦЕСУ ДЕННА'!AZ98&gt;0,IF(ROUND('ПЛАН НАВЧАЛЬНОГО ПРОЦЕСУ ДЕННА'!AZ98*$BX$4,0)&gt;0,ROUND('ПЛАН НАВЧАЛЬНОГО ПРОЦЕСУ ДЕННА'!AZ98*$BX$4,0)*2,2),0)</f>
        <v>0</v>
      </c>
      <c r="BA98" s="312">
        <f>IF('ПЛАН НАВЧАЛЬНОГО ПРОЦЕСУ ДЕННА'!BA98&gt;0,IF(ROUND('ПЛАН НАВЧАЛЬНОГО ПРОЦЕСУ ДЕННА'!BA98*$BX$4,0)&gt;0,ROUND('ПЛАН НАВЧАЛЬНОГО ПРОЦЕСУ ДЕННА'!BA98*$BX$4,0)*2,2),0)</f>
        <v>0</v>
      </c>
      <c r="BB98" s="70">
        <f>'ПЛАН НАВЧАЛЬНОГО ПРОЦЕСУ ДЕННА'!BB98</f>
        <v>0</v>
      </c>
      <c r="BC98" s="312">
        <f>IF('ПЛАН НАВЧАЛЬНОГО ПРОЦЕСУ ДЕННА'!BC98&gt;0,IF(ROUND('ПЛАН НАВЧАЛЬНОГО ПРОЦЕСУ ДЕННА'!BC98*$BX$4,0)&gt;0,ROUND('ПЛАН НАВЧАЛЬНОГО ПРОЦЕСУ ДЕННА'!BC98*$BX$4,0)*2,2),0)</f>
        <v>0</v>
      </c>
      <c r="BD98" s="312">
        <f>IF('ПЛАН НАВЧАЛЬНОГО ПРОЦЕСУ ДЕННА'!BD98&gt;0,IF(ROUND('ПЛАН НАВЧАЛЬНОГО ПРОЦЕСУ ДЕННА'!BD98*$BX$4,0)&gt;0,ROUND('ПЛАН НАВЧАЛЬНОГО ПРОЦЕСУ ДЕННА'!BD98*$BX$4,0)*2,2),0)</f>
        <v>0</v>
      </c>
      <c r="BE98" s="312">
        <f>IF('ПЛАН НАВЧАЛЬНОГО ПРОЦЕСУ ДЕННА'!BE98&gt;0,IF(ROUND('ПЛАН НАВЧАЛЬНОГО ПРОЦЕСУ ДЕННА'!BE98*$BX$4,0)&gt;0,ROUND('ПЛАН НАВЧАЛЬНОГО ПРОЦЕСУ ДЕННА'!BE98*$BX$4,0)*2,2),0)</f>
        <v>0</v>
      </c>
      <c r="BF98" s="70">
        <f>'ПЛАН НАВЧАЛЬНОГО ПРОЦЕСУ ДЕННА'!BF98</f>
        <v>0</v>
      </c>
      <c r="BG98" s="312">
        <f>IF('ПЛАН НАВЧАЛЬНОГО ПРОЦЕСУ ДЕННА'!BG98&gt;0,IF(ROUND('ПЛАН НАВЧАЛЬНОГО ПРОЦЕСУ ДЕННА'!BG98*$BX$4,0)&gt;0,ROUND('ПЛАН НАВЧАЛЬНОГО ПРОЦЕСУ ДЕННА'!BG98*$BX$4,0)*2,2),0)</f>
        <v>0</v>
      </c>
      <c r="BH98" s="312">
        <f>IF('ПЛАН НАВЧАЛЬНОГО ПРОЦЕСУ ДЕННА'!BH98&gt;0,IF(ROUND('ПЛАН НАВЧАЛЬНОГО ПРОЦЕСУ ДЕННА'!BH98*$BX$4,0)&gt;0,ROUND('ПЛАН НАВЧАЛЬНОГО ПРОЦЕСУ ДЕННА'!BH98*$BX$4,0)*2,2),0)</f>
        <v>0</v>
      </c>
      <c r="BI98" s="312">
        <f>IF('ПЛАН НАВЧАЛЬНОГО ПРОЦЕСУ ДЕННА'!BI98&gt;0,IF(ROUND('ПЛАН НАВЧАЛЬНОГО ПРОЦЕСУ ДЕННА'!BI98*$BX$4,0)&gt;0,ROUND('ПЛАН НАВЧАЛЬНОГО ПРОЦЕСУ ДЕННА'!BI98*$BX$4,0)*2,2),0)</f>
        <v>0</v>
      </c>
      <c r="BJ98" s="70">
        <f>'ПЛАН НАВЧАЛЬНОГО ПРОЦЕСУ ДЕННА'!BJ98</f>
        <v>0</v>
      </c>
      <c r="BK98" s="63">
        <f t="shared" si="120"/>
        <v>0</v>
      </c>
      <c r="BM98" s="14">
        <f>IF(OR(MID($D98,1,1)="1",MID($E98,1,1)="1",MID($F98,1,1)="1",MID($G98,1,1)="1",MID($H98,1,1)="1",MID($I98,1,1)="1",MID($J98,1,1)="1",MID($K98,1,1)="1",MID($M98,1,1)="1",MID($N98,1,1)="1",MID($O98,1,1)=1),$Z98/$DA98,0)</f>
        <v>0</v>
      </c>
      <c r="BN98" s="14">
        <f>IF(OR(MID($D98,1,1)="2",MID($E98,1,1)="2",MID($F98,1,1)="2",MID($G98,1,1)="2",MID($H98,1,1)="2",MID($I98,1,1)="2",MID($J98,1,1)="2",MID($K98,1,1)="2",MID($M98,1,1)="2",MID($N98,1,1)="2",MID($O98,1,1)=1),$Z98/$DA98,0)</f>
        <v>0</v>
      </c>
      <c r="BO98" s="14">
        <f>IF(OR(MID($D98,1,1)="3",MID($E98,1,1)="3",MID($F98,1,1)="3",MID($G98,1,1)="3",MID($H98,1,1)="3",MID($I98,1,1)="3",MID($J98,1,1)="3",MID($K98,1,1)="3",MID($M98,1,1)="3",MID($N98,1,1)="3",MID($O98,1,1)=1),$Z98/$DA98,0)</f>
        <v>0</v>
      </c>
      <c r="BP98" s="14">
        <f>IF(OR(MID($D98,1,1)="4",MID($E98,1,1)="4",MID($F98,1,1)="4",MID($G98,1,1)="4",MID($H98,1,1)="4",MID($I98,1,1)="4",MID($J98,1,1)="4",MID($K98,1,1)="4",MID($M98,1,1)="4",MID($N98,1,1)="4",MID($O98,1,1)=1),$Z98/$DA98,0)</f>
        <v>0</v>
      </c>
      <c r="BQ98" s="14">
        <f>IF(OR(MID($D98,1,1)="5",MID($E98,1,1)="5",MID($F98,1,1)="5",MID($G98,1,1)="5",MID($H98,1,1)="5",MID($I98,1,1)="5",MID($J98,1,1)="5",MID($K98,1,1)="5",MID($M98,1,1)="5",MID($N98,1,1)="5",MID($O98,1,1)=1),$Z98/$DA98,0)</f>
        <v>0</v>
      </c>
      <c r="BR98" s="14">
        <f>IF(OR(MID($D98,1,1)="6",MID($E98,1,1)="6",MID($F98,1,1)="6",MID($G98,1,1)="6",MID($H98,1,1)="6",MID($I98,1,1)="6",MID($J98,1,1)="6",MID($K98,1,1)="6",MID($M98,1,1)="6",MID($N98,1,1)="6",MID($O98,1,1)=1),$Z98/$DA98,0)</f>
        <v>0</v>
      </c>
      <c r="BS98" s="14">
        <f>IF(OR(MID($D98,1,1)="7",MID($E98,1,1)="7",MID($F98,1,1)="7",MID($G98,1,1)="7",MID($H98,1,1)="7",MID($I98,1,1)="7",MID($J98,1,1)="7",MID($K98,1,1)="7",MID($M98,1,1)="7",MID($N98,1,1)="7",MID($O98,1,1)=1),$Z98/$DA98,0)</f>
        <v>0</v>
      </c>
      <c r="BT98" s="14">
        <f>IF(OR(MID($D98,1,1)="8",MID($E98,1,1)="8",MID($F98,1,1)="8",MID($G98,1,1)="8",MID($H98,1,1)="8",MID($I98,1,1)="8",MID($J98,1,1)="8",MID($K98,1,1)="8",MID($M98,1,1)="8",MID($N98,1,1)="8",MID($O98,1,1)=1),$Z98/$DA98,0)</f>
        <v>0</v>
      </c>
      <c r="BU98" s="92">
        <f>SUM(BM98:BT98)</f>
        <v>0</v>
      </c>
      <c r="BX98"/>
      <c r="BY98"/>
      <c r="BZ98"/>
      <c r="CA98"/>
      <c r="CB98"/>
      <c r="CC98"/>
      <c r="CD98"/>
      <c r="CE98"/>
      <c r="CF98" s="217"/>
      <c r="CG98" s="313">
        <f>MAX(BX98:CE98)</f>
        <v>0</v>
      </c>
      <c r="CI98" s="314">
        <f>IF(MID($D98,1,1)="1",1,0)+IF(MID($E98,1,1)="1",1,0)+IF(MID($F98,1,1)="1",1,0)+IF(MID($G98,1,1)="1",1,0)</f>
        <v>0</v>
      </c>
      <c r="CJ98" s="314">
        <f>IF(MID($D98,1,1)="2",1,0)+IF(MID($E98,1,1)="2",1,0)+IF(MID($F98,1,1)="2",1,0)+IF(MID($G98,1,1)="2",1,0)</f>
        <v>0</v>
      </c>
      <c r="CK98" s="314">
        <f>IF(MID($D98,1,1)="3",1,0)+IF(MID($E98,1,1)="3",1,0)+IF(MID($F98,1,1)="3",1,0)+IF(MID($G98,1,1)="3",1,0)</f>
        <v>0</v>
      </c>
      <c r="CL98" s="314">
        <f>IF(MID($D98,1,1)="4",1,0)+IF(MID($E98,1,1)="4",1,0)+IF(MID($F98,1,1)="4",1,0)+IF(MID($G98,1,1)="4",1,0)</f>
        <v>0</v>
      </c>
      <c r="CM98" s="314">
        <f>IF(MID($D98,1,1)="5",1,0)+IF(MID($E98,1,1)="5",1,0)+IF(MID($F98,1,1)="5",1,0)+IF(MID($G98,1,1)="5",1,0)+IF(MID($H98,1,1)="5",1,0)+IF(MID($I98,1,1)="5",1,0)+IF(MID($J98,1,1)="5",1,0)</f>
        <v>0</v>
      </c>
      <c r="CN98" s="314">
        <f>IF(MID($D98,1,1)="6",1,0)+IF(MID($E98,1,1)="6",1,0)+IF(MID($F98,1,1)="6",1,0)+IF(MID($G98,1,1)="6",1,0)+IF(MID($H98,1,1)="6",1,0)+IF(MID($I98,1,1)="6",1,0)+IF(MID($J98,1,1)="6",1,0)</f>
        <v>0</v>
      </c>
      <c r="CO98" s="314">
        <f>IF(MID($D98,1,1)="7",1,0)+IF(MID($E98,1,1)="7",1,0)+IF(MID($F98,1,1)="7",1,0)+IF(MID($G98,1,1)="7",1,0)+IF(MID($H98,1,1)="7",1,0)+IF(MID($I98,1,1)="7",1,0)+IF(MID($J98,1,1)="7",1,0)</f>
        <v>0</v>
      </c>
      <c r="CP98" s="314">
        <f>IF(MID($D98,1,1)="8",1,0)+IF(MID($E98,1,1)="8",1,0)+IF(MID($F98,1,1)="8",1,0)+IF(MID($G98,1,1)="8",1,0)+IF(MID($H98,1,1)="8",1,0)+IF(MID($I98,1,1)="8",1,0)+IF(MID($J98,1,1)="8",1,0)</f>
        <v>0</v>
      </c>
      <c r="CQ98" s="315">
        <f>SUM(CI98:CP98)</f>
        <v>0</v>
      </c>
      <c r="CR98" s="314">
        <f>IF(MID(H98,1,1)="1",1,0)+IF(MID(I98,1,1)="1",1,0)+IF(MID(J98,1,1)="1",1,0)+IF(MID(K98,1,1)="1",1,0)+IF(MID(M98,1,1)="1",1,0)+IF(MID(N98,1,1)="1",1,0)+IF(MID(O98,1,1)="1",1,0)</f>
        <v>0</v>
      </c>
      <c r="CS98" s="314">
        <f>IF(MID(H98,1,1)="2",1,0)+IF(MID(I98,1,1)="2",1,0)+IF(MID(J98,1,1)="2",1,0)+IF(MID(K98,1,1)="2",1,0)+IF(MID(M98,1,1)="2",1,0)+IF(MID(N98,1,1)="2",1,0)+IF(MID(O98,1,1)="2",1,0)</f>
        <v>0</v>
      </c>
      <c r="CT98" s="316">
        <f>IF(MID(H98,1,1)="3",1,0)+IF(MID(I98,1,1)="3",1,0)+IF(MID(J98,1,1)="3",1,0)+IF(MID(K98,1,1)="3",1,0)+IF(MID(M98,1,1)="3",1,0)+IF(MID(N98,1,1)="3",1,0)+IF(MID(O98,1,1)="3",1,0)</f>
        <v>0</v>
      </c>
      <c r="CU98" s="314">
        <f>IF(MID(H98,1,1)="4",1,0)+IF(MID(I98,1,1)="4",1,0)+IF(MID(J98,1,1)="4",1,0)+IF(MID(K98,1,1)="4",1,0)+IF(MID(M98,1,1)="4",1,0)+IF(MID(N98,1,1)="4",1,0)+IF(MID(O98,1,1)="4",1,0)</f>
        <v>0</v>
      </c>
      <c r="CV98" s="314">
        <f>IF(MID(H98,1,1)="5",1,0)+IF(MID(I98,1,1)="5",1,0)+IF(MID(J98,1,1)="5",1,0)+IF(MID(K98,1,1)="5",1,0)+IF(MID(M98,1,1)="5",1,0)+IF(MID(N98,1,1)="5",1,0)+IF(MID(O98,1,1)="5",1,0)</f>
        <v>0</v>
      </c>
      <c r="CW98" s="314">
        <f>IF(MID(H98,1,1)="6",1,0)+IF(MID(I98,1,1)="6",1,0)+IF(MID(J98,1,1)="6",1,0)+IF(MID(K98,1,1)="6",1,0)+IF(MID(M98,1,1)="6",1,0)+IF(MID(N98,1,1)="6",1,0)+IF(MID(O98,1,1)="6",1,0)</f>
        <v>0</v>
      </c>
      <c r="CX98" s="314">
        <f>IF(MID(H98,1,1)="7",1,0)+IF(MID(I98,1,1)="7",1,0)+IF(MID(J98,1,1)="7",1,0)+IF(MID(K98,1,1)="7",1,0)+IF(MID(M98,1,1)="7",1,0)+IF(MID(N98,1,1)="7",1,0)+IF(MID(O98,1,1)="7",1,0)</f>
        <v>0</v>
      </c>
      <c r="CY98" s="314">
        <f>IF(MID(H98,1,1)="8",1,0)+IF(MID(I98,1,1)="8",1,0)+IF(MID(J98,1,1)="8",1,0)+IF(MID(K98,1,1)="8",1,0)+IF(MID(M98,1,1)="8",1,0)+IF(MID(N98,1,1)="8",1,0)+IF(MID(O98,1,1)="8",1,0)</f>
        <v>0</v>
      </c>
      <c r="CZ98" s="317">
        <f>SUM(CR98:CY98)</f>
        <v>0</v>
      </c>
      <c r="DA98" s="19">
        <f>CQ98+CZ98</f>
        <v>0</v>
      </c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</row>
    <row r="99" spans="1:126" s="19" customFormat="1" hidden="1" x14ac:dyDescent="0.25">
      <c r="A99" s="22" t="str">
        <f>'ПЛАН НАВЧАЛЬНОГО ПРОЦЕСУ ДЕННА'!A99</f>
        <v>1.5.03</v>
      </c>
      <c r="B99" s="415">
        <f>'ПЛАН НАВЧАЛЬНОГО ПРОЦЕСУ ДЕННА'!B99</f>
        <v>0</v>
      </c>
      <c r="C99" s="416">
        <f>'ПЛАН НАВЧАЛЬНОГО ПРОЦЕСУ ДЕННА'!C99</f>
        <v>0</v>
      </c>
      <c r="D99" s="308">
        <f>'ПЛАН НАВЧАЛЬНОГО ПРОЦЕСУ ДЕННА'!D99</f>
        <v>0</v>
      </c>
      <c r="E99" s="309">
        <f>'ПЛАН НАВЧАЛЬНОГО ПРОЦЕСУ ДЕННА'!E99</f>
        <v>0</v>
      </c>
      <c r="F99" s="309">
        <f>'ПЛАН НАВЧАЛЬНОГО ПРОЦЕСУ ДЕННА'!F99</f>
        <v>0</v>
      </c>
      <c r="G99" s="310">
        <f>'ПЛАН НАВЧАЛЬНОГО ПРОЦЕСУ ДЕННА'!G99</f>
        <v>0</v>
      </c>
      <c r="H99" s="308">
        <f>'ПЛАН НАВЧАЛЬНОГО ПРОЦЕСУ ДЕННА'!H99</f>
        <v>0</v>
      </c>
      <c r="I99" s="309">
        <f>'ПЛАН НАВЧАЛЬНОГО ПРОЦЕСУ ДЕННА'!I99</f>
        <v>0</v>
      </c>
      <c r="J99" s="309">
        <f>'ПЛАН НАВЧАЛЬНОГО ПРОЦЕСУ ДЕННА'!J99</f>
        <v>0</v>
      </c>
      <c r="K99" s="309">
        <f>'ПЛАН НАВЧАЛЬНОГО ПРОЦЕСУ ДЕННА'!K99</f>
        <v>0</v>
      </c>
      <c r="L99" s="309">
        <f>'ПЛАН НАВЧАЛЬНОГО ПРОЦЕСУ ДЕННА'!L99</f>
        <v>0</v>
      </c>
      <c r="M99" s="309">
        <f>'ПЛАН НАВЧАЛЬНОГО ПРОЦЕСУ ДЕННА'!M99</f>
        <v>0</v>
      </c>
      <c r="N99" s="309">
        <f>'ПЛАН НАВЧАЛЬНОГО ПРОЦЕСУ ДЕННА'!N99</f>
        <v>0</v>
      </c>
      <c r="O99" s="309">
        <f>'ПЛАН НАВЧАЛЬНОГО ПРОЦЕСУ ДЕННА'!O99</f>
        <v>0</v>
      </c>
      <c r="P99" s="274">
        <f>'ПЛАН НАВЧАЛЬНОГО ПРОЦЕСУ ДЕННА'!P99</f>
        <v>0</v>
      </c>
      <c r="Q99" s="274">
        <f>'ПЛАН НАВЧАЛЬНОГО ПРОЦЕСУ ДЕННА'!Q99</f>
        <v>0</v>
      </c>
      <c r="R99" s="308">
        <f>'ПЛАН НАВЧАЛЬНОГО ПРОЦЕСУ ДЕННА'!R99</f>
        <v>0</v>
      </c>
      <c r="S99" s="309">
        <f>'ПЛАН НАВЧАЛЬНОГО ПРОЦЕСУ ДЕННА'!S99</f>
        <v>0</v>
      </c>
      <c r="T99" s="309">
        <f>'ПЛАН НАВЧАЛЬНОГО ПРОЦЕСУ ДЕННА'!T99</f>
        <v>0</v>
      </c>
      <c r="U99" s="309">
        <f>'ПЛАН НАВЧАЛЬНОГО ПРОЦЕСУ ДЕННА'!U99</f>
        <v>0</v>
      </c>
      <c r="V99" s="309">
        <f>'ПЛАН НАВЧАЛЬНОГО ПРОЦЕСУ ДЕННА'!V99</f>
        <v>0</v>
      </c>
      <c r="W99" s="309">
        <f>'ПЛАН НАВЧАЛЬНОГО ПРОЦЕСУ ДЕННА'!W99</f>
        <v>0</v>
      </c>
      <c r="X99" s="309">
        <f>'ПЛАН НАВЧАЛЬНОГО ПРОЦЕСУ ДЕННА'!X99</f>
        <v>0</v>
      </c>
      <c r="Y99" s="147">
        <f>'ПЛАН НАВЧАЛЬНОГО ПРОЦЕСУ ДЕННА'!Y99</f>
        <v>0</v>
      </c>
      <c r="Z99" s="147">
        <f>CEILING(Y99/$BS$7,0.25)</f>
        <v>0</v>
      </c>
      <c r="AA99" s="9">
        <f t="shared" si="118"/>
        <v>0</v>
      </c>
      <c r="AB99" s="9">
        <f t="shared" si="118"/>
        <v>0</v>
      </c>
      <c r="AC99" s="9">
        <f t="shared" si="118"/>
        <v>0</v>
      </c>
      <c r="AD99" s="9">
        <f t="shared" si="119"/>
        <v>0</v>
      </c>
      <c r="AE99" s="312">
        <f>IF('ПЛАН НАВЧАЛЬНОГО ПРОЦЕСУ ДЕННА'!AE99&gt;0,IF(ROUND('ПЛАН НАВЧАЛЬНОГО ПРОЦЕСУ ДЕННА'!AE99*$BX$4,0)&gt;0,ROUND('ПЛАН НАВЧАЛЬНОГО ПРОЦЕСУ ДЕННА'!AE99*$BX$4,0)*2,2),0)</f>
        <v>0</v>
      </c>
      <c r="AF99" s="312">
        <f>IF('ПЛАН НАВЧАЛЬНОГО ПРОЦЕСУ ДЕННА'!AF99&gt;0,IF(ROUND('ПЛАН НАВЧАЛЬНОГО ПРОЦЕСУ ДЕННА'!AF99*$BX$4,0)&gt;0,ROUND('ПЛАН НАВЧАЛЬНОГО ПРОЦЕСУ ДЕННА'!AF99*$BX$4,0)*2,2),0)</f>
        <v>0</v>
      </c>
      <c r="AG99" s="312">
        <f>IF('ПЛАН НАВЧАЛЬНОГО ПРОЦЕСУ ДЕННА'!AG99&gt;0,IF(ROUND('ПЛАН НАВЧАЛЬНОГО ПРОЦЕСУ ДЕННА'!AG99*$BX$4,0)&gt;0,ROUND('ПЛАН НАВЧАЛЬНОГО ПРОЦЕСУ ДЕННА'!AG99*$BX$4,0)*2,2),0)</f>
        <v>0</v>
      </c>
      <c r="AH99" s="70">
        <f>'ПЛАН НАВЧАЛЬНОГО ПРОЦЕСУ ДЕННА'!AH99</f>
        <v>0</v>
      </c>
      <c r="AI99" s="312">
        <f>IF('ПЛАН НАВЧАЛЬНОГО ПРОЦЕСУ ДЕННА'!AI99&gt;0,IF(ROUND('ПЛАН НАВЧАЛЬНОГО ПРОЦЕСУ ДЕННА'!AI99*$BX$4,0)&gt;0,ROUND('ПЛАН НАВЧАЛЬНОГО ПРОЦЕСУ ДЕННА'!AI99*$BX$4,0)*2,2),0)</f>
        <v>0</v>
      </c>
      <c r="AJ99" s="312">
        <f>IF('ПЛАН НАВЧАЛЬНОГО ПРОЦЕСУ ДЕННА'!AJ99&gt;0,IF(ROUND('ПЛАН НАВЧАЛЬНОГО ПРОЦЕСУ ДЕННА'!AJ99*$BX$4,0)&gt;0,ROUND('ПЛАН НАВЧАЛЬНОГО ПРОЦЕСУ ДЕННА'!AJ99*$BX$4,0)*2,2),0)</f>
        <v>0</v>
      </c>
      <c r="AK99" s="312">
        <f>IF('ПЛАН НАВЧАЛЬНОГО ПРОЦЕСУ ДЕННА'!AK99&gt;0,IF(ROUND('ПЛАН НАВЧАЛЬНОГО ПРОЦЕСУ ДЕННА'!AK99*$BX$4,0)&gt;0,ROUND('ПЛАН НАВЧАЛЬНОГО ПРОЦЕСУ ДЕННА'!AK99*$BX$4,0)*2,2),0)</f>
        <v>0</v>
      </c>
      <c r="AL99" s="70">
        <f>'ПЛАН НАВЧАЛЬНОГО ПРОЦЕСУ ДЕННА'!AL99</f>
        <v>0</v>
      </c>
      <c r="AM99" s="312">
        <f>IF('ПЛАН НАВЧАЛЬНОГО ПРОЦЕСУ ДЕННА'!AM99&gt;0,IF(ROUND('ПЛАН НАВЧАЛЬНОГО ПРОЦЕСУ ДЕННА'!AM99*$BX$4,0)&gt;0,ROUND('ПЛАН НАВЧАЛЬНОГО ПРОЦЕСУ ДЕННА'!AM99*$BX$4,0)*2,2),0)</f>
        <v>0</v>
      </c>
      <c r="AN99" s="312">
        <f>IF('ПЛАН НАВЧАЛЬНОГО ПРОЦЕСУ ДЕННА'!AN99&gt;0,IF(ROUND('ПЛАН НАВЧАЛЬНОГО ПРОЦЕСУ ДЕННА'!AN99*$BX$4,0)&gt;0,ROUND('ПЛАН НАВЧАЛЬНОГО ПРОЦЕСУ ДЕННА'!AN99*$BX$4,0)*2,2),0)</f>
        <v>0</v>
      </c>
      <c r="AO99" s="312">
        <f>IF('ПЛАН НАВЧАЛЬНОГО ПРОЦЕСУ ДЕННА'!AO99&gt;0,IF(ROUND('ПЛАН НАВЧАЛЬНОГО ПРОЦЕСУ ДЕННА'!AO99*$BX$4,0)&gt;0,ROUND('ПЛАН НАВЧАЛЬНОГО ПРОЦЕСУ ДЕННА'!AO99*$BX$4,0)*2,2),0)</f>
        <v>0</v>
      </c>
      <c r="AP99" s="70">
        <f>'ПЛАН НАВЧАЛЬНОГО ПРОЦЕСУ ДЕННА'!AP99</f>
        <v>0</v>
      </c>
      <c r="AQ99" s="312">
        <f>IF('ПЛАН НАВЧАЛЬНОГО ПРОЦЕСУ ДЕННА'!AQ99&gt;0,IF(ROUND('ПЛАН НАВЧАЛЬНОГО ПРОЦЕСУ ДЕННА'!AQ99*$BX$4,0)&gt;0,ROUND('ПЛАН НАВЧАЛЬНОГО ПРОЦЕСУ ДЕННА'!AQ99*$BX$4,0)*2,2),0)</f>
        <v>0</v>
      </c>
      <c r="AR99" s="312">
        <f>IF('ПЛАН НАВЧАЛЬНОГО ПРОЦЕСУ ДЕННА'!AR99&gt;0,IF(ROUND('ПЛАН НАВЧАЛЬНОГО ПРОЦЕСУ ДЕННА'!AR99*$BX$4,0)&gt;0,ROUND('ПЛАН НАВЧАЛЬНОГО ПРОЦЕСУ ДЕННА'!AR99*$BX$4,0)*2,2),0)</f>
        <v>0</v>
      </c>
      <c r="AS99" s="312">
        <f>IF('ПЛАН НАВЧАЛЬНОГО ПРОЦЕСУ ДЕННА'!AS99&gt;0,IF(ROUND('ПЛАН НАВЧАЛЬНОГО ПРОЦЕСУ ДЕННА'!AS99*$BX$4,0)&gt;0,ROUND('ПЛАН НАВЧАЛЬНОГО ПРОЦЕСУ ДЕННА'!AS99*$BX$4,0)*2,2),0)</f>
        <v>0</v>
      </c>
      <c r="AT99" s="70">
        <f>'ПЛАН НАВЧАЛЬНОГО ПРОЦЕСУ ДЕННА'!AT99</f>
        <v>0</v>
      </c>
      <c r="AU99" s="312">
        <f>IF('ПЛАН НАВЧАЛЬНОГО ПРОЦЕСУ ДЕННА'!AU99&gt;0,IF(ROUND('ПЛАН НАВЧАЛЬНОГО ПРОЦЕСУ ДЕННА'!AU99*$BX$4,0)&gt;0,ROUND('ПЛАН НАВЧАЛЬНОГО ПРОЦЕСУ ДЕННА'!AU99*$BX$4,0)*2,2),0)</f>
        <v>0</v>
      </c>
      <c r="AV99" s="312">
        <f>IF('ПЛАН НАВЧАЛЬНОГО ПРОЦЕСУ ДЕННА'!AV99&gt;0,IF(ROUND('ПЛАН НАВЧАЛЬНОГО ПРОЦЕСУ ДЕННА'!AV99*$BX$4,0)&gt;0,ROUND('ПЛАН НАВЧАЛЬНОГО ПРОЦЕСУ ДЕННА'!AV99*$BX$4,0)*2,2),0)</f>
        <v>0</v>
      </c>
      <c r="AW99" s="312">
        <f>IF('ПЛАН НАВЧАЛЬНОГО ПРОЦЕСУ ДЕННА'!AW99&gt;0,IF(ROUND('ПЛАН НАВЧАЛЬНОГО ПРОЦЕСУ ДЕННА'!AW99*$BX$4,0)&gt;0,ROUND('ПЛАН НАВЧАЛЬНОГО ПРОЦЕСУ ДЕННА'!AW99*$BX$4,0)*2,2),0)</f>
        <v>0</v>
      </c>
      <c r="AX99" s="70">
        <f>'ПЛАН НАВЧАЛЬНОГО ПРОЦЕСУ ДЕННА'!AX99</f>
        <v>0</v>
      </c>
      <c r="AY99" s="312">
        <f>IF('ПЛАН НАВЧАЛЬНОГО ПРОЦЕСУ ДЕННА'!AY99&gt;0,IF(ROUND('ПЛАН НАВЧАЛЬНОГО ПРОЦЕСУ ДЕННА'!AY99*$BX$4,0)&gt;0,ROUND('ПЛАН НАВЧАЛЬНОГО ПРОЦЕСУ ДЕННА'!AY99*$BX$4,0)*2,2),0)</f>
        <v>0</v>
      </c>
      <c r="AZ99" s="312">
        <f>IF('ПЛАН НАВЧАЛЬНОГО ПРОЦЕСУ ДЕННА'!AZ99&gt;0,IF(ROUND('ПЛАН НАВЧАЛЬНОГО ПРОЦЕСУ ДЕННА'!AZ99*$BX$4,0)&gt;0,ROUND('ПЛАН НАВЧАЛЬНОГО ПРОЦЕСУ ДЕННА'!AZ99*$BX$4,0)*2,2),0)</f>
        <v>0</v>
      </c>
      <c r="BA99" s="312">
        <f>IF('ПЛАН НАВЧАЛЬНОГО ПРОЦЕСУ ДЕННА'!BA99&gt;0,IF(ROUND('ПЛАН НАВЧАЛЬНОГО ПРОЦЕСУ ДЕННА'!BA99*$BX$4,0)&gt;0,ROUND('ПЛАН НАВЧАЛЬНОГО ПРОЦЕСУ ДЕННА'!BA99*$BX$4,0)*2,2),0)</f>
        <v>0</v>
      </c>
      <c r="BB99" s="70">
        <f>'ПЛАН НАВЧАЛЬНОГО ПРОЦЕСУ ДЕННА'!BB99</f>
        <v>0</v>
      </c>
      <c r="BC99" s="312">
        <f>IF('ПЛАН НАВЧАЛЬНОГО ПРОЦЕСУ ДЕННА'!BC99&gt;0,IF(ROUND('ПЛАН НАВЧАЛЬНОГО ПРОЦЕСУ ДЕННА'!BC99*$BX$4,0)&gt;0,ROUND('ПЛАН НАВЧАЛЬНОГО ПРОЦЕСУ ДЕННА'!BC99*$BX$4,0)*2,2),0)</f>
        <v>0</v>
      </c>
      <c r="BD99" s="312">
        <f>IF('ПЛАН НАВЧАЛЬНОГО ПРОЦЕСУ ДЕННА'!BD99&gt;0,IF(ROUND('ПЛАН НАВЧАЛЬНОГО ПРОЦЕСУ ДЕННА'!BD99*$BX$4,0)&gt;0,ROUND('ПЛАН НАВЧАЛЬНОГО ПРОЦЕСУ ДЕННА'!BD99*$BX$4,0)*2,2),0)</f>
        <v>0</v>
      </c>
      <c r="BE99" s="312">
        <f>IF('ПЛАН НАВЧАЛЬНОГО ПРОЦЕСУ ДЕННА'!BE99&gt;0,IF(ROUND('ПЛАН НАВЧАЛЬНОГО ПРОЦЕСУ ДЕННА'!BE99*$BX$4,0)&gt;0,ROUND('ПЛАН НАВЧАЛЬНОГО ПРОЦЕСУ ДЕННА'!BE99*$BX$4,0)*2,2),0)</f>
        <v>0</v>
      </c>
      <c r="BF99" s="70">
        <f>'ПЛАН НАВЧАЛЬНОГО ПРОЦЕСУ ДЕННА'!BF99</f>
        <v>0</v>
      </c>
      <c r="BG99" s="312">
        <f>IF('ПЛАН НАВЧАЛЬНОГО ПРОЦЕСУ ДЕННА'!BG99&gt;0,IF(ROUND('ПЛАН НАВЧАЛЬНОГО ПРОЦЕСУ ДЕННА'!BG99*$BX$4,0)&gt;0,ROUND('ПЛАН НАВЧАЛЬНОГО ПРОЦЕСУ ДЕННА'!BG99*$BX$4,0)*2,2),0)</f>
        <v>0</v>
      </c>
      <c r="BH99" s="312">
        <f>IF('ПЛАН НАВЧАЛЬНОГО ПРОЦЕСУ ДЕННА'!BH99&gt;0,IF(ROUND('ПЛАН НАВЧАЛЬНОГО ПРОЦЕСУ ДЕННА'!BH99*$BX$4,0)&gt;0,ROUND('ПЛАН НАВЧАЛЬНОГО ПРОЦЕСУ ДЕННА'!BH99*$BX$4,0)*2,2),0)</f>
        <v>0</v>
      </c>
      <c r="BI99" s="312">
        <f>IF('ПЛАН НАВЧАЛЬНОГО ПРОЦЕСУ ДЕННА'!BI99&gt;0,IF(ROUND('ПЛАН НАВЧАЛЬНОГО ПРОЦЕСУ ДЕННА'!BI99*$BX$4,0)&gt;0,ROUND('ПЛАН НАВЧАЛЬНОГО ПРОЦЕСУ ДЕННА'!BI99*$BX$4,0)*2,2),0)</f>
        <v>0</v>
      </c>
      <c r="BJ99" s="70">
        <f>'ПЛАН НАВЧАЛЬНОГО ПРОЦЕСУ ДЕННА'!BJ99</f>
        <v>0</v>
      </c>
      <c r="BK99" s="63">
        <f t="shared" si="120"/>
        <v>0</v>
      </c>
      <c r="BM99" s="14">
        <f>IF(OR(MID($D99,1,1)="1",MID($E99,1,1)="1",MID($F99,1,1)="1",MID($G99,1,1)="1",MID($H99,1,1)="1",MID($I99,1,1)="1",MID($J99,1,1)="1",MID($K99,1,1)="1",MID($M99,1,1)="1",MID($N99,1,1)="1",MID($O99,1,1)=1),$Z99/$DA99,0)</f>
        <v>0</v>
      </c>
      <c r="BN99" s="14">
        <f>IF(OR(MID($D99,1,1)="2",MID($E99,1,1)="2",MID($F99,1,1)="2",MID($G99,1,1)="2",MID($H99,1,1)="2",MID($I99,1,1)="2",MID($J99,1,1)="2",MID($K99,1,1)="2",MID($M99,1,1)="2",MID($N99,1,1)="2",MID($O99,1,1)=1),$Z99/$DA99,0)</f>
        <v>0</v>
      </c>
      <c r="BO99" s="14">
        <f>IF(OR(MID($D99,1,1)="3",MID($E99,1,1)="3",MID($F99,1,1)="3",MID($G99,1,1)="3",MID($H99,1,1)="3",MID($I99,1,1)="3",MID($J99,1,1)="3",MID($K99,1,1)="3",MID($M99,1,1)="3",MID($N99,1,1)="3",MID($O99,1,1)=1),$Z99/$DA99,0)</f>
        <v>0</v>
      </c>
      <c r="BP99" s="14">
        <f>IF(OR(MID($D99,1,1)="4",MID($E99,1,1)="4",MID($F99,1,1)="4",MID($G99,1,1)="4",MID($H99,1,1)="4",MID($I99,1,1)="4",MID($J99,1,1)="4",MID($K99,1,1)="4",MID($M99,1,1)="4",MID($N99,1,1)="4",MID($O99,1,1)=1),$Z99/$DA99,0)</f>
        <v>0</v>
      </c>
      <c r="BQ99" s="14">
        <f>IF(OR(MID($D99,1,1)="5",MID($E99,1,1)="5",MID($F99,1,1)="5",MID($G99,1,1)="5",MID($H99,1,1)="5",MID($I99,1,1)="5",MID($J99,1,1)="5",MID($K99,1,1)="5",MID($M99,1,1)="5",MID($N99,1,1)="5",MID($O99,1,1)=1),$Z99/$DA99,0)</f>
        <v>0</v>
      </c>
      <c r="BR99" s="14">
        <f>IF(OR(MID($D99,1,1)="6",MID($E99,1,1)="6",MID($F99,1,1)="6",MID($G99,1,1)="6",MID($H99,1,1)="6",MID($I99,1,1)="6",MID($J99,1,1)="6",MID($K99,1,1)="6",MID($M99,1,1)="6",MID($N99,1,1)="6",MID($O99,1,1)=1),$Z99/$DA99,0)</f>
        <v>0</v>
      </c>
      <c r="BS99" s="14">
        <f>IF(OR(MID($D99,1,1)="7",MID($E99,1,1)="7",MID($F99,1,1)="7",MID($G99,1,1)="7",MID($H99,1,1)="7",MID($I99,1,1)="7",MID($J99,1,1)="7",MID($K99,1,1)="7",MID($M99,1,1)="7",MID($N99,1,1)="7",MID($O99,1,1)=1),$Z99/$DA99,0)</f>
        <v>0</v>
      </c>
      <c r="BT99" s="14">
        <f>IF(OR(MID($D99,1,1)="8",MID($E99,1,1)="8",MID($F99,1,1)="8",MID($G99,1,1)="8",MID($H99,1,1)="8",MID($I99,1,1)="8",MID($J99,1,1)="8",MID($K99,1,1)="8",MID($M99,1,1)="8",MID($N99,1,1)="8",MID($O99,1,1)=1),$Z99/$DA99,0)</f>
        <v>0</v>
      </c>
      <c r="BU99" s="92">
        <f>SUM(BM99:BT99)</f>
        <v>0</v>
      </c>
      <c r="BX99"/>
      <c r="BY99"/>
      <c r="BZ99"/>
      <c r="CA99"/>
      <c r="CB99"/>
      <c r="CC99"/>
      <c r="CD99"/>
      <c r="CE99"/>
      <c r="CF99" s="217"/>
      <c r="CG99" s="313">
        <f>MAX(BX99:CE99)</f>
        <v>0</v>
      </c>
      <c r="CI99" s="314">
        <f>IF(MID($D99,1,1)="1",1,0)+IF(MID($E99,1,1)="1",1,0)+IF(MID($F99,1,1)="1",1,0)+IF(MID($G99,1,1)="1",1,0)</f>
        <v>0</v>
      </c>
      <c r="CJ99" s="314">
        <f>IF(MID($D99,1,1)="2",1,0)+IF(MID($E99,1,1)="2",1,0)+IF(MID($F99,1,1)="2",1,0)+IF(MID($G99,1,1)="2",1,0)</f>
        <v>0</v>
      </c>
      <c r="CK99" s="314">
        <f>IF(MID($D99,1,1)="3",1,0)+IF(MID($E99,1,1)="3",1,0)+IF(MID($F99,1,1)="3",1,0)+IF(MID($G99,1,1)="3",1,0)</f>
        <v>0</v>
      </c>
      <c r="CL99" s="314">
        <f>IF(MID($D99,1,1)="4",1,0)+IF(MID($E99,1,1)="4",1,0)+IF(MID($F99,1,1)="4",1,0)+IF(MID($G99,1,1)="4",1,0)</f>
        <v>0</v>
      </c>
      <c r="CM99" s="314">
        <f>IF(MID($D99,1,1)="5",1,0)+IF(MID($E99,1,1)="5",1,0)+IF(MID($F99,1,1)="5",1,0)+IF(MID($G99,1,1)="5",1,0)+IF(MID($H99,1,1)="5",1,0)+IF(MID($I99,1,1)="5",1,0)+IF(MID($J99,1,1)="5",1,0)</f>
        <v>0</v>
      </c>
      <c r="CN99" s="314">
        <f>IF(MID($D99,1,1)="6",1,0)+IF(MID($E99,1,1)="6",1,0)+IF(MID($F99,1,1)="6",1,0)+IF(MID($G99,1,1)="6",1,0)+IF(MID($H99,1,1)="6",1,0)+IF(MID($I99,1,1)="6",1,0)+IF(MID($J99,1,1)="6",1,0)</f>
        <v>0</v>
      </c>
      <c r="CO99" s="314">
        <f>IF(MID($D99,1,1)="7",1,0)+IF(MID($E99,1,1)="7",1,0)+IF(MID($F99,1,1)="7",1,0)+IF(MID($G99,1,1)="7",1,0)+IF(MID($H99,1,1)="7",1,0)+IF(MID($I99,1,1)="7",1,0)+IF(MID($J99,1,1)="7",1,0)</f>
        <v>0</v>
      </c>
      <c r="CP99" s="314">
        <f>IF(MID($D99,1,1)="8",1,0)+IF(MID($E99,1,1)="8",1,0)+IF(MID($F99,1,1)="8",1,0)+IF(MID($G99,1,1)="8",1,0)+IF(MID($H99,1,1)="8",1,0)+IF(MID($I99,1,1)="8",1,0)+IF(MID($J99,1,1)="8",1,0)</f>
        <v>0</v>
      </c>
      <c r="CQ99" s="315">
        <f>SUM(CI99:CP99)</f>
        <v>0</v>
      </c>
      <c r="CR99" s="314">
        <f>IF(MID(H99,1,1)="1",1,0)+IF(MID(I99,1,1)="1",1,0)+IF(MID(J99,1,1)="1",1,0)+IF(MID(K99,1,1)="1",1,0)+IF(MID(M99,1,1)="1",1,0)+IF(MID(N99,1,1)="1",1,0)+IF(MID(O99,1,1)="1",1,0)</f>
        <v>0</v>
      </c>
      <c r="CS99" s="314">
        <f>IF(MID(H99,1,1)="2",1,0)+IF(MID(I99,1,1)="2",1,0)+IF(MID(J99,1,1)="2",1,0)+IF(MID(K99,1,1)="2",1,0)+IF(MID(M99,1,1)="2",1,0)+IF(MID(N99,1,1)="2",1,0)+IF(MID(O99,1,1)="2",1,0)</f>
        <v>0</v>
      </c>
      <c r="CT99" s="316">
        <f>IF(MID(H99,1,1)="3",1,0)+IF(MID(I99,1,1)="3",1,0)+IF(MID(J99,1,1)="3",1,0)+IF(MID(K99,1,1)="3",1,0)+IF(MID(M99,1,1)="3",1,0)+IF(MID(N99,1,1)="3",1,0)+IF(MID(O99,1,1)="3",1,0)</f>
        <v>0</v>
      </c>
      <c r="CU99" s="314">
        <f>IF(MID(H99,1,1)="4",1,0)+IF(MID(I99,1,1)="4",1,0)+IF(MID(J99,1,1)="4",1,0)+IF(MID(K99,1,1)="4",1,0)+IF(MID(M99,1,1)="4",1,0)+IF(MID(N99,1,1)="4",1,0)+IF(MID(O99,1,1)="4",1,0)</f>
        <v>0</v>
      </c>
      <c r="CV99" s="314">
        <f>IF(MID(H99,1,1)="5",1,0)+IF(MID(I99,1,1)="5",1,0)+IF(MID(J99,1,1)="5",1,0)+IF(MID(K99,1,1)="5",1,0)+IF(MID(M99,1,1)="5",1,0)+IF(MID(N99,1,1)="5",1,0)+IF(MID(O99,1,1)="5",1,0)</f>
        <v>0</v>
      </c>
      <c r="CW99" s="314">
        <f>IF(MID(H99,1,1)="6",1,0)+IF(MID(I99,1,1)="6",1,0)+IF(MID(J99,1,1)="6",1,0)+IF(MID(K99,1,1)="6",1,0)+IF(MID(M99,1,1)="6",1,0)+IF(MID(N99,1,1)="6",1,0)+IF(MID(O99,1,1)="6",1,0)</f>
        <v>0</v>
      </c>
      <c r="CX99" s="314">
        <f>IF(MID(H99,1,1)="7",1,0)+IF(MID(I99,1,1)="7",1,0)+IF(MID(J99,1,1)="7",1,0)+IF(MID(K99,1,1)="7",1,0)+IF(MID(M99,1,1)="7",1,0)+IF(MID(N99,1,1)="7",1,0)+IF(MID(O99,1,1)="7",1,0)</f>
        <v>0</v>
      </c>
      <c r="CY99" s="314">
        <f>IF(MID(H99,1,1)="8",1,0)+IF(MID(I99,1,1)="8",1,0)+IF(MID(J99,1,1)="8",1,0)+IF(MID(K99,1,1)="8",1,0)+IF(MID(M99,1,1)="8",1,0)+IF(MID(N99,1,1)="8",1,0)+IF(MID(O99,1,1)="8",1,0)</f>
        <v>0</v>
      </c>
      <c r="CZ99" s="317">
        <f>SUM(CR99:CY99)</f>
        <v>0</v>
      </c>
      <c r="DA99" s="19">
        <f>CQ99+CZ99</f>
        <v>0</v>
      </c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</row>
    <row r="100" spans="1:126" s="19" customFormat="1" hidden="1" x14ac:dyDescent="0.25">
      <c r="A100" s="22" t="str">
        <f>'ПЛАН НАВЧАЛЬНОГО ПРОЦЕСУ ДЕННА'!A100</f>
        <v>1.5.04</v>
      </c>
      <c r="B100" s="415">
        <f>'ПЛАН НАВЧАЛЬНОГО ПРОЦЕСУ ДЕННА'!B100</f>
        <v>0</v>
      </c>
      <c r="C100" s="416">
        <f>'ПЛАН НАВЧАЛЬНОГО ПРОЦЕСУ ДЕННА'!C100</f>
        <v>0</v>
      </c>
      <c r="D100" s="308">
        <f>'ПЛАН НАВЧАЛЬНОГО ПРОЦЕСУ ДЕННА'!D100</f>
        <v>0</v>
      </c>
      <c r="E100" s="309">
        <f>'ПЛАН НАВЧАЛЬНОГО ПРОЦЕСУ ДЕННА'!E100</f>
        <v>0</v>
      </c>
      <c r="F100" s="309">
        <f>'ПЛАН НАВЧАЛЬНОГО ПРОЦЕСУ ДЕННА'!F100</f>
        <v>0</v>
      </c>
      <c r="G100" s="310">
        <f>'ПЛАН НАВЧАЛЬНОГО ПРОЦЕСУ ДЕННА'!G100</f>
        <v>0</v>
      </c>
      <c r="H100" s="308">
        <f>'ПЛАН НАВЧАЛЬНОГО ПРОЦЕСУ ДЕННА'!H100</f>
        <v>0</v>
      </c>
      <c r="I100" s="309">
        <f>'ПЛАН НАВЧАЛЬНОГО ПРОЦЕСУ ДЕННА'!I100</f>
        <v>0</v>
      </c>
      <c r="J100" s="309">
        <f>'ПЛАН НАВЧАЛЬНОГО ПРОЦЕСУ ДЕННА'!J100</f>
        <v>0</v>
      </c>
      <c r="K100" s="309">
        <f>'ПЛАН НАВЧАЛЬНОГО ПРОЦЕСУ ДЕННА'!K100</f>
        <v>0</v>
      </c>
      <c r="L100" s="309">
        <f>'ПЛАН НАВЧАЛЬНОГО ПРОЦЕСУ ДЕННА'!L100</f>
        <v>0</v>
      </c>
      <c r="M100" s="309">
        <f>'ПЛАН НАВЧАЛЬНОГО ПРОЦЕСУ ДЕННА'!M100</f>
        <v>0</v>
      </c>
      <c r="N100" s="309">
        <f>'ПЛАН НАВЧАЛЬНОГО ПРОЦЕСУ ДЕННА'!N100</f>
        <v>0</v>
      </c>
      <c r="O100" s="309">
        <f>'ПЛАН НАВЧАЛЬНОГО ПРОЦЕСУ ДЕННА'!O100</f>
        <v>0</v>
      </c>
      <c r="P100" s="274">
        <f>'ПЛАН НАВЧАЛЬНОГО ПРОЦЕСУ ДЕННА'!P100</f>
        <v>0</v>
      </c>
      <c r="Q100" s="274">
        <f>'ПЛАН НАВЧАЛЬНОГО ПРОЦЕСУ ДЕННА'!Q100</f>
        <v>0</v>
      </c>
      <c r="R100" s="308">
        <f>'ПЛАН НАВЧАЛЬНОГО ПРОЦЕСУ ДЕННА'!R100</f>
        <v>0</v>
      </c>
      <c r="S100" s="309">
        <f>'ПЛАН НАВЧАЛЬНОГО ПРОЦЕСУ ДЕННА'!S100</f>
        <v>0</v>
      </c>
      <c r="T100" s="309">
        <f>'ПЛАН НАВЧАЛЬНОГО ПРОЦЕСУ ДЕННА'!T100</f>
        <v>0</v>
      </c>
      <c r="U100" s="309">
        <f>'ПЛАН НАВЧАЛЬНОГО ПРОЦЕСУ ДЕННА'!U100</f>
        <v>0</v>
      </c>
      <c r="V100" s="309">
        <f>'ПЛАН НАВЧАЛЬНОГО ПРОЦЕСУ ДЕННА'!V100</f>
        <v>0</v>
      </c>
      <c r="W100" s="309">
        <f>'ПЛАН НАВЧАЛЬНОГО ПРОЦЕСУ ДЕННА'!W100</f>
        <v>0</v>
      </c>
      <c r="X100" s="309">
        <f>'ПЛАН НАВЧАЛЬНОГО ПРОЦЕСУ ДЕННА'!X100</f>
        <v>0</v>
      </c>
      <c r="Y100" s="147">
        <f>'ПЛАН НАВЧАЛЬНОГО ПРОЦЕСУ ДЕННА'!Y100</f>
        <v>0</v>
      </c>
      <c r="Z100" s="147">
        <f>CEILING(Y100/$BS$7,0.25)</f>
        <v>0</v>
      </c>
      <c r="AA100" s="9">
        <f t="shared" si="118"/>
        <v>0</v>
      </c>
      <c r="AB100" s="9">
        <f t="shared" si="118"/>
        <v>0</v>
      </c>
      <c r="AC100" s="9">
        <f t="shared" si="118"/>
        <v>0</v>
      </c>
      <c r="AD100" s="9">
        <f t="shared" si="119"/>
        <v>0</v>
      </c>
      <c r="AE100" s="312">
        <f>IF('ПЛАН НАВЧАЛЬНОГО ПРОЦЕСУ ДЕННА'!AE100&gt;0,IF(ROUND('ПЛАН НАВЧАЛЬНОГО ПРОЦЕСУ ДЕННА'!AE100*$BX$4,0)&gt;0,ROUND('ПЛАН НАВЧАЛЬНОГО ПРОЦЕСУ ДЕННА'!AE100*$BX$4,0)*2,2),0)</f>
        <v>0</v>
      </c>
      <c r="AF100" s="312">
        <f>IF('ПЛАН НАВЧАЛЬНОГО ПРОЦЕСУ ДЕННА'!AF100&gt;0,IF(ROUND('ПЛАН НАВЧАЛЬНОГО ПРОЦЕСУ ДЕННА'!AF100*$BX$4,0)&gt;0,ROUND('ПЛАН НАВЧАЛЬНОГО ПРОЦЕСУ ДЕННА'!AF100*$BX$4,0)*2,2),0)</f>
        <v>0</v>
      </c>
      <c r="AG100" s="312">
        <f>IF('ПЛАН НАВЧАЛЬНОГО ПРОЦЕСУ ДЕННА'!AG100&gt;0,IF(ROUND('ПЛАН НАВЧАЛЬНОГО ПРОЦЕСУ ДЕННА'!AG100*$BX$4,0)&gt;0,ROUND('ПЛАН НАВЧАЛЬНОГО ПРОЦЕСУ ДЕННА'!AG100*$BX$4,0)*2,2),0)</f>
        <v>0</v>
      </c>
      <c r="AH100" s="70">
        <f>'ПЛАН НАВЧАЛЬНОГО ПРОЦЕСУ ДЕННА'!AH100</f>
        <v>0</v>
      </c>
      <c r="AI100" s="312">
        <f>IF('ПЛАН НАВЧАЛЬНОГО ПРОЦЕСУ ДЕННА'!AI100&gt;0,IF(ROUND('ПЛАН НАВЧАЛЬНОГО ПРОЦЕСУ ДЕННА'!AI100*$BX$4,0)&gt;0,ROUND('ПЛАН НАВЧАЛЬНОГО ПРОЦЕСУ ДЕННА'!AI100*$BX$4,0)*2,2),0)</f>
        <v>0</v>
      </c>
      <c r="AJ100" s="312">
        <f>IF('ПЛАН НАВЧАЛЬНОГО ПРОЦЕСУ ДЕННА'!AJ100&gt;0,IF(ROUND('ПЛАН НАВЧАЛЬНОГО ПРОЦЕСУ ДЕННА'!AJ100*$BX$4,0)&gt;0,ROUND('ПЛАН НАВЧАЛЬНОГО ПРОЦЕСУ ДЕННА'!AJ100*$BX$4,0)*2,2),0)</f>
        <v>0</v>
      </c>
      <c r="AK100" s="312">
        <f>IF('ПЛАН НАВЧАЛЬНОГО ПРОЦЕСУ ДЕННА'!AK100&gt;0,IF(ROUND('ПЛАН НАВЧАЛЬНОГО ПРОЦЕСУ ДЕННА'!AK100*$BX$4,0)&gt;0,ROUND('ПЛАН НАВЧАЛЬНОГО ПРОЦЕСУ ДЕННА'!AK100*$BX$4,0)*2,2),0)</f>
        <v>0</v>
      </c>
      <c r="AL100" s="70">
        <f>'ПЛАН НАВЧАЛЬНОГО ПРОЦЕСУ ДЕННА'!AL100</f>
        <v>0</v>
      </c>
      <c r="AM100" s="312">
        <f>IF('ПЛАН НАВЧАЛЬНОГО ПРОЦЕСУ ДЕННА'!AM100&gt;0,IF(ROUND('ПЛАН НАВЧАЛЬНОГО ПРОЦЕСУ ДЕННА'!AM100*$BX$4,0)&gt;0,ROUND('ПЛАН НАВЧАЛЬНОГО ПРОЦЕСУ ДЕННА'!AM100*$BX$4,0)*2,2),0)</f>
        <v>0</v>
      </c>
      <c r="AN100" s="312">
        <f>IF('ПЛАН НАВЧАЛЬНОГО ПРОЦЕСУ ДЕННА'!AN100&gt;0,IF(ROUND('ПЛАН НАВЧАЛЬНОГО ПРОЦЕСУ ДЕННА'!AN100*$BX$4,0)&gt;0,ROUND('ПЛАН НАВЧАЛЬНОГО ПРОЦЕСУ ДЕННА'!AN100*$BX$4,0)*2,2),0)</f>
        <v>0</v>
      </c>
      <c r="AO100" s="312">
        <f>IF('ПЛАН НАВЧАЛЬНОГО ПРОЦЕСУ ДЕННА'!AO100&gt;0,IF(ROUND('ПЛАН НАВЧАЛЬНОГО ПРОЦЕСУ ДЕННА'!AO100*$BX$4,0)&gt;0,ROUND('ПЛАН НАВЧАЛЬНОГО ПРОЦЕСУ ДЕННА'!AO100*$BX$4,0)*2,2),0)</f>
        <v>0</v>
      </c>
      <c r="AP100" s="70">
        <f>'ПЛАН НАВЧАЛЬНОГО ПРОЦЕСУ ДЕННА'!AP100</f>
        <v>0</v>
      </c>
      <c r="AQ100" s="312">
        <f>IF('ПЛАН НАВЧАЛЬНОГО ПРОЦЕСУ ДЕННА'!AQ100&gt;0,IF(ROUND('ПЛАН НАВЧАЛЬНОГО ПРОЦЕСУ ДЕННА'!AQ100*$BX$4,0)&gt;0,ROUND('ПЛАН НАВЧАЛЬНОГО ПРОЦЕСУ ДЕННА'!AQ100*$BX$4,0)*2,2),0)</f>
        <v>0</v>
      </c>
      <c r="AR100" s="312">
        <f>IF('ПЛАН НАВЧАЛЬНОГО ПРОЦЕСУ ДЕННА'!AR100&gt;0,IF(ROUND('ПЛАН НАВЧАЛЬНОГО ПРОЦЕСУ ДЕННА'!AR100*$BX$4,0)&gt;0,ROUND('ПЛАН НАВЧАЛЬНОГО ПРОЦЕСУ ДЕННА'!AR100*$BX$4,0)*2,2),0)</f>
        <v>0</v>
      </c>
      <c r="AS100" s="312">
        <f>IF('ПЛАН НАВЧАЛЬНОГО ПРОЦЕСУ ДЕННА'!AS100&gt;0,IF(ROUND('ПЛАН НАВЧАЛЬНОГО ПРОЦЕСУ ДЕННА'!AS100*$BX$4,0)&gt;0,ROUND('ПЛАН НАВЧАЛЬНОГО ПРОЦЕСУ ДЕННА'!AS100*$BX$4,0)*2,2),0)</f>
        <v>0</v>
      </c>
      <c r="AT100" s="70">
        <f>'ПЛАН НАВЧАЛЬНОГО ПРОЦЕСУ ДЕННА'!AT100</f>
        <v>0</v>
      </c>
      <c r="AU100" s="312">
        <f>IF('ПЛАН НАВЧАЛЬНОГО ПРОЦЕСУ ДЕННА'!AU100&gt;0,IF(ROUND('ПЛАН НАВЧАЛЬНОГО ПРОЦЕСУ ДЕННА'!AU100*$BX$4,0)&gt;0,ROUND('ПЛАН НАВЧАЛЬНОГО ПРОЦЕСУ ДЕННА'!AU100*$BX$4,0)*2,2),0)</f>
        <v>0</v>
      </c>
      <c r="AV100" s="312">
        <f>IF('ПЛАН НАВЧАЛЬНОГО ПРОЦЕСУ ДЕННА'!AV100&gt;0,IF(ROUND('ПЛАН НАВЧАЛЬНОГО ПРОЦЕСУ ДЕННА'!AV100*$BX$4,0)&gt;0,ROUND('ПЛАН НАВЧАЛЬНОГО ПРОЦЕСУ ДЕННА'!AV100*$BX$4,0)*2,2),0)</f>
        <v>0</v>
      </c>
      <c r="AW100" s="312">
        <f>IF('ПЛАН НАВЧАЛЬНОГО ПРОЦЕСУ ДЕННА'!AW100&gt;0,IF(ROUND('ПЛАН НАВЧАЛЬНОГО ПРОЦЕСУ ДЕННА'!AW100*$BX$4,0)&gt;0,ROUND('ПЛАН НАВЧАЛЬНОГО ПРОЦЕСУ ДЕННА'!AW100*$BX$4,0)*2,2),0)</f>
        <v>0</v>
      </c>
      <c r="AX100" s="70">
        <f>'ПЛАН НАВЧАЛЬНОГО ПРОЦЕСУ ДЕННА'!AX100</f>
        <v>0</v>
      </c>
      <c r="AY100" s="312">
        <f>IF('ПЛАН НАВЧАЛЬНОГО ПРОЦЕСУ ДЕННА'!AY100&gt;0,IF(ROUND('ПЛАН НАВЧАЛЬНОГО ПРОЦЕСУ ДЕННА'!AY100*$BX$4,0)&gt;0,ROUND('ПЛАН НАВЧАЛЬНОГО ПРОЦЕСУ ДЕННА'!AY100*$BX$4,0)*2,2),0)</f>
        <v>0</v>
      </c>
      <c r="AZ100" s="312">
        <f>IF('ПЛАН НАВЧАЛЬНОГО ПРОЦЕСУ ДЕННА'!AZ100&gt;0,IF(ROUND('ПЛАН НАВЧАЛЬНОГО ПРОЦЕСУ ДЕННА'!AZ100*$BX$4,0)&gt;0,ROUND('ПЛАН НАВЧАЛЬНОГО ПРОЦЕСУ ДЕННА'!AZ100*$BX$4,0)*2,2),0)</f>
        <v>0</v>
      </c>
      <c r="BA100" s="312">
        <f>IF('ПЛАН НАВЧАЛЬНОГО ПРОЦЕСУ ДЕННА'!BA100&gt;0,IF(ROUND('ПЛАН НАВЧАЛЬНОГО ПРОЦЕСУ ДЕННА'!BA100*$BX$4,0)&gt;0,ROUND('ПЛАН НАВЧАЛЬНОГО ПРОЦЕСУ ДЕННА'!BA100*$BX$4,0)*2,2),0)</f>
        <v>0</v>
      </c>
      <c r="BB100" s="70">
        <f>'ПЛАН НАВЧАЛЬНОГО ПРОЦЕСУ ДЕННА'!BB100</f>
        <v>0</v>
      </c>
      <c r="BC100" s="312">
        <f>IF('ПЛАН НАВЧАЛЬНОГО ПРОЦЕСУ ДЕННА'!BC100&gt;0,IF(ROUND('ПЛАН НАВЧАЛЬНОГО ПРОЦЕСУ ДЕННА'!BC100*$BX$4,0)&gt;0,ROUND('ПЛАН НАВЧАЛЬНОГО ПРОЦЕСУ ДЕННА'!BC100*$BX$4,0)*2,2),0)</f>
        <v>0</v>
      </c>
      <c r="BD100" s="312">
        <f>IF('ПЛАН НАВЧАЛЬНОГО ПРОЦЕСУ ДЕННА'!BD100&gt;0,IF(ROUND('ПЛАН НАВЧАЛЬНОГО ПРОЦЕСУ ДЕННА'!BD100*$BX$4,0)&gt;0,ROUND('ПЛАН НАВЧАЛЬНОГО ПРОЦЕСУ ДЕННА'!BD100*$BX$4,0)*2,2),0)</f>
        <v>0</v>
      </c>
      <c r="BE100" s="312">
        <f>IF('ПЛАН НАВЧАЛЬНОГО ПРОЦЕСУ ДЕННА'!BE100&gt;0,IF(ROUND('ПЛАН НАВЧАЛЬНОГО ПРОЦЕСУ ДЕННА'!BE100*$BX$4,0)&gt;0,ROUND('ПЛАН НАВЧАЛЬНОГО ПРОЦЕСУ ДЕННА'!BE100*$BX$4,0)*2,2),0)</f>
        <v>0</v>
      </c>
      <c r="BF100" s="70">
        <f>'ПЛАН НАВЧАЛЬНОГО ПРОЦЕСУ ДЕННА'!BF100</f>
        <v>0</v>
      </c>
      <c r="BG100" s="312">
        <f>IF('ПЛАН НАВЧАЛЬНОГО ПРОЦЕСУ ДЕННА'!BG100&gt;0,IF(ROUND('ПЛАН НАВЧАЛЬНОГО ПРОЦЕСУ ДЕННА'!BG100*$BX$4,0)&gt;0,ROUND('ПЛАН НАВЧАЛЬНОГО ПРОЦЕСУ ДЕННА'!BG100*$BX$4,0)*2,2),0)</f>
        <v>0</v>
      </c>
      <c r="BH100" s="312">
        <f>IF('ПЛАН НАВЧАЛЬНОГО ПРОЦЕСУ ДЕННА'!BH100&gt;0,IF(ROUND('ПЛАН НАВЧАЛЬНОГО ПРОЦЕСУ ДЕННА'!BH100*$BX$4,0)&gt;0,ROUND('ПЛАН НАВЧАЛЬНОГО ПРОЦЕСУ ДЕННА'!BH100*$BX$4,0)*2,2),0)</f>
        <v>0</v>
      </c>
      <c r="BI100" s="312">
        <f>IF('ПЛАН НАВЧАЛЬНОГО ПРОЦЕСУ ДЕННА'!BI100&gt;0,IF(ROUND('ПЛАН НАВЧАЛЬНОГО ПРОЦЕСУ ДЕННА'!BI100*$BX$4,0)&gt;0,ROUND('ПЛАН НАВЧАЛЬНОГО ПРОЦЕСУ ДЕННА'!BI100*$BX$4,0)*2,2),0)</f>
        <v>0</v>
      </c>
      <c r="BJ100" s="70">
        <f>'ПЛАН НАВЧАЛЬНОГО ПРОЦЕСУ ДЕННА'!BJ100</f>
        <v>0</v>
      </c>
      <c r="BK100" s="63">
        <f t="shared" si="120"/>
        <v>0</v>
      </c>
      <c r="BM100" s="14">
        <f>IF(OR(MID($D100,1,1)="1",MID($E100,1,1)="1",MID($F100,1,1)="1",MID($G100,1,1)="1",MID($H100,1,1)="1",MID($I100,1,1)="1",MID($J100,1,1)="1",MID($K100,1,1)="1",MID($M100,1,1)="1",MID($N100,1,1)="1",MID($O100,1,1)=1),$Z100/$DA100,0)</f>
        <v>0</v>
      </c>
      <c r="BN100" s="14">
        <f>IF(OR(MID($D100,1,1)="2",MID($E100,1,1)="2",MID($F100,1,1)="2",MID($G100,1,1)="2",MID($H100,1,1)="2",MID($I100,1,1)="2",MID($J100,1,1)="2",MID($K100,1,1)="2",MID($M100,1,1)="2",MID($N100,1,1)="2",MID($O100,1,1)=1),$Z100/$DA100,0)</f>
        <v>0</v>
      </c>
      <c r="BO100" s="14">
        <f>IF(OR(MID($D100,1,1)="3",MID($E100,1,1)="3",MID($F100,1,1)="3",MID($G100,1,1)="3",MID($H100,1,1)="3",MID($I100,1,1)="3",MID($J100,1,1)="3",MID($K100,1,1)="3",MID($M100,1,1)="3",MID($N100,1,1)="3",MID($O100,1,1)=1),$Z100/$DA100,0)</f>
        <v>0</v>
      </c>
      <c r="BP100" s="14">
        <f>IF(OR(MID($D100,1,1)="4",MID($E100,1,1)="4",MID($F100,1,1)="4",MID($G100,1,1)="4",MID($H100,1,1)="4",MID($I100,1,1)="4",MID($J100,1,1)="4",MID($K100,1,1)="4",MID($M100,1,1)="4",MID($N100,1,1)="4",MID($O100,1,1)=1),$Z100/$DA100,0)</f>
        <v>0</v>
      </c>
      <c r="BQ100" s="14">
        <f>IF(OR(MID($D100,1,1)="5",MID($E100,1,1)="5",MID($F100,1,1)="5",MID($G100,1,1)="5",MID($H100,1,1)="5",MID($I100,1,1)="5",MID($J100,1,1)="5",MID($K100,1,1)="5",MID($M100,1,1)="5",MID($N100,1,1)="5",MID($O100,1,1)=1),$Z100/$DA100,0)</f>
        <v>0</v>
      </c>
      <c r="BR100" s="14">
        <f>IF(OR(MID($D100,1,1)="6",MID($E100,1,1)="6",MID($F100,1,1)="6",MID($G100,1,1)="6",MID($H100,1,1)="6",MID($I100,1,1)="6",MID($J100,1,1)="6",MID($K100,1,1)="6",MID($M100,1,1)="6",MID($N100,1,1)="6",MID($O100,1,1)=1),$Z100/$DA100,0)</f>
        <v>0</v>
      </c>
      <c r="BS100" s="14">
        <f>IF(OR(MID($D100,1,1)="7",MID($E100,1,1)="7",MID($F100,1,1)="7",MID($G100,1,1)="7",MID($H100,1,1)="7",MID($I100,1,1)="7",MID($J100,1,1)="7",MID($K100,1,1)="7",MID($M100,1,1)="7",MID($N100,1,1)="7",MID($O100,1,1)=1),$Z100/$DA100,0)</f>
        <v>0</v>
      </c>
      <c r="BT100" s="14">
        <f>IF(OR(MID($D100,1,1)="8",MID($E100,1,1)="8",MID($F100,1,1)="8",MID($G100,1,1)="8",MID($H100,1,1)="8",MID($I100,1,1)="8",MID($J100,1,1)="8",MID($K100,1,1)="8",MID($M100,1,1)="8",MID($N100,1,1)="8",MID($O100,1,1)=1),$Z100/$DA100,0)</f>
        <v>0</v>
      </c>
      <c r="BU100" s="92">
        <f>SUM(BM100:BT100)</f>
        <v>0</v>
      </c>
      <c r="BX100"/>
      <c r="BY100"/>
      <c r="BZ100"/>
      <c r="CA100"/>
      <c r="CB100"/>
      <c r="CC100"/>
      <c r="CD100"/>
      <c r="CE100"/>
      <c r="CF100" s="217"/>
      <c r="CG100" s="313">
        <f>MAX(BX100:CE100)</f>
        <v>0</v>
      </c>
      <c r="CI100" s="314">
        <f>IF(MID($D100,1,1)="1",1,0)+IF(MID($E100,1,1)="1",1,0)+IF(MID($F100,1,1)="1",1,0)+IF(MID($G100,1,1)="1",1,0)</f>
        <v>0</v>
      </c>
      <c r="CJ100" s="314">
        <f>IF(MID($D100,1,1)="2",1,0)+IF(MID($E100,1,1)="2",1,0)+IF(MID($F100,1,1)="2",1,0)+IF(MID($G100,1,1)="2",1,0)</f>
        <v>0</v>
      </c>
      <c r="CK100" s="314">
        <f>IF(MID($D100,1,1)="3",1,0)+IF(MID($E100,1,1)="3",1,0)+IF(MID($F100,1,1)="3",1,0)+IF(MID($G100,1,1)="3",1,0)</f>
        <v>0</v>
      </c>
      <c r="CL100" s="314">
        <f>IF(MID($D100,1,1)="4",1,0)+IF(MID($E100,1,1)="4",1,0)+IF(MID($F100,1,1)="4",1,0)+IF(MID($G100,1,1)="4",1,0)</f>
        <v>0</v>
      </c>
      <c r="CM100" s="314">
        <f>IF(MID($D100,1,1)="5",1,0)+IF(MID($E100,1,1)="5",1,0)+IF(MID($F100,1,1)="5",1,0)+IF(MID($G100,1,1)="5",1,0)+IF(MID($H100,1,1)="5",1,0)+IF(MID($I100,1,1)="5",1,0)+IF(MID($J100,1,1)="5",1,0)</f>
        <v>0</v>
      </c>
      <c r="CN100" s="314">
        <f>IF(MID($D100,1,1)="6",1,0)+IF(MID($E100,1,1)="6",1,0)+IF(MID($F100,1,1)="6",1,0)+IF(MID($G100,1,1)="6",1,0)+IF(MID($H100,1,1)="6",1,0)+IF(MID($I100,1,1)="6",1,0)+IF(MID($J100,1,1)="6",1,0)</f>
        <v>0</v>
      </c>
      <c r="CO100" s="314">
        <f>IF(MID($D100,1,1)="7",1,0)+IF(MID($E100,1,1)="7",1,0)+IF(MID($F100,1,1)="7",1,0)+IF(MID($G100,1,1)="7",1,0)+IF(MID($H100,1,1)="7",1,0)+IF(MID($I100,1,1)="7",1,0)+IF(MID($J100,1,1)="7",1,0)</f>
        <v>0</v>
      </c>
      <c r="CP100" s="314">
        <f>IF(MID($D100,1,1)="8",1,0)+IF(MID($E100,1,1)="8",1,0)+IF(MID($F100,1,1)="8",1,0)+IF(MID($G100,1,1)="8",1,0)+IF(MID($H100,1,1)="8",1,0)+IF(MID($I100,1,1)="8",1,0)+IF(MID($J100,1,1)="8",1,0)</f>
        <v>0</v>
      </c>
      <c r="CQ100" s="315">
        <f>SUM(CI100:CP100)</f>
        <v>0</v>
      </c>
      <c r="CR100" s="314">
        <f>IF(MID(H100,1,1)="1",1,0)+IF(MID(I100,1,1)="1",1,0)+IF(MID(J100,1,1)="1",1,0)+IF(MID(K100,1,1)="1",1,0)+IF(MID(M100,1,1)="1",1,0)+IF(MID(N100,1,1)="1",1,0)+IF(MID(O100,1,1)="1",1,0)</f>
        <v>0</v>
      </c>
      <c r="CS100" s="314">
        <f>IF(MID(H100,1,1)="2",1,0)+IF(MID(I100,1,1)="2",1,0)+IF(MID(J100,1,1)="2",1,0)+IF(MID(K100,1,1)="2",1,0)+IF(MID(M100,1,1)="2",1,0)+IF(MID(N100,1,1)="2",1,0)+IF(MID(O100,1,1)="2",1,0)</f>
        <v>0</v>
      </c>
      <c r="CT100" s="316">
        <f>IF(MID(H100,1,1)="3",1,0)+IF(MID(I100,1,1)="3",1,0)+IF(MID(J100,1,1)="3",1,0)+IF(MID(K100,1,1)="3",1,0)+IF(MID(M100,1,1)="3",1,0)+IF(MID(N100,1,1)="3",1,0)+IF(MID(O100,1,1)="3",1,0)</f>
        <v>0</v>
      </c>
      <c r="CU100" s="314">
        <f>IF(MID(H100,1,1)="4",1,0)+IF(MID(I100,1,1)="4",1,0)+IF(MID(J100,1,1)="4",1,0)+IF(MID(K100,1,1)="4",1,0)+IF(MID(M100,1,1)="4",1,0)+IF(MID(N100,1,1)="4",1,0)+IF(MID(O100,1,1)="4",1,0)</f>
        <v>0</v>
      </c>
      <c r="CV100" s="314">
        <f>IF(MID(H100,1,1)="5",1,0)+IF(MID(I100,1,1)="5",1,0)+IF(MID(J100,1,1)="5",1,0)+IF(MID(K100,1,1)="5",1,0)+IF(MID(M100,1,1)="5",1,0)+IF(MID(N100,1,1)="5",1,0)+IF(MID(O100,1,1)="5",1,0)</f>
        <v>0</v>
      </c>
      <c r="CW100" s="314">
        <f>IF(MID(H100,1,1)="6",1,0)+IF(MID(I100,1,1)="6",1,0)+IF(MID(J100,1,1)="6",1,0)+IF(MID(K100,1,1)="6",1,0)+IF(MID(M100,1,1)="6",1,0)+IF(MID(N100,1,1)="6",1,0)+IF(MID(O100,1,1)="6",1,0)</f>
        <v>0</v>
      </c>
      <c r="CX100" s="314">
        <f>IF(MID(H100,1,1)="7",1,0)+IF(MID(I100,1,1)="7",1,0)+IF(MID(J100,1,1)="7",1,0)+IF(MID(K100,1,1)="7",1,0)+IF(MID(M100,1,1)="7",1,0)+IF(MID(N100,1,1)="7",1,0)+IF(MID(O100,1,1)="7",1,0)</f>
        <v>0</v>
      </c>
      <c r="CY100" s="314">
        <f>IF(MID(H100,1,1)="8",1,0)+IF(MID(I100,1,1)="8",1,0)+IF(MID(J100,1,1)="8",1,0)+IF(MID(K100,1,1)="8",1,0)+IF(MID(M100,1,1)="8",1,0)+IF(MID(N100,1,1)="8",1,0)+IF(MID(O100,1,1)="8",1,0)</f>
        <v>0</v>
      </c>
      <c r="CZ100" s="317">
        <f>SUM(CR100:CY100)</f>
        <v>0</v>
      </c>
      <c r="DA100" s="19">
        <f>CQ100+CZ100</f>
        <v>0</v>
      </c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</row>
    <row r="101" spans="1:126" s="19" customFormat="1" hidden="1" x14ac:dyDescent="0.25">
      <c r="A101" s="22" t="str">
        <f>'ПЛАН НАВЧАЛЬНОГО ПРОЦЕСУ ДЕННА'!A101</f>
        <v>1.5.05</v>
      </c>
      <c r="B101" s="415">
        <f>'ПЛАН НАВЧАЛЬНОГО ПРОЦЕСУ ДЕННА'!B101</f>
        <v>0</v>
      </c>
      <c r="C101" s="416">
        <f>'ПЛАН НАВЧАЛЬНОГО ПРОЦЕСУ ДЕННА'!C101</f>
        <v>0</v>
      </c>
      <c r="D101" s="308">
        <f>'ПЛАН НАВЧАЛЬНОГО ПРОЦЕСУ ДЕННА'!D101</f>
        <v>0</v>
      </c>
      <c r="E101" s="309">
        <f>'ПЛАН НАВЧАЛЬНОГО ПРОЦЕСУ ДЕННА'!E101</f>
        <v>0</v>
      </c>
      <c r="F101" s="309">
        <f>'ПЛАН НАВЧАЛЬНОГО ПРОЦЕСУ ДЕННА'!F101</f>
        <v>0</v>
      </c>
      <c r="G101" s="310">
        <f>'ПЛАН НАВЧАЛЬНОГО ПРОЦЕСУ ДЕННА'!G101</f>
        <v>0</v>
      </c>
      <c r="H101" s="308">
        <f>'ПЛАН НАВЧАЛЬНОГО ПРОЦЕСУ ДЕННА'!H101</f>
        <v>0</v>
      </c>
      <c r="I101" s="309">
        <f>'ПЛАН НАВЧАЛЬНОГО ПРОЦЕСУ ДЕННА'!I101</f>
        <v>0</v>
      </c>
      <c r="J101" s="309">
        <f>'ПЛАН НАВЧАЛЬНОГО ПРОЦЕСУ ДЕННА'!J101</f>
        <v>0</v>
      </c>
      <c r="K101" s="309">
        <f>'ПЛАН НАВЧАЛЬНОГО ПРОЦЕСУ ДЕННА'!K101</f>
        <v>0</v>
      </c>
      <c r="L101" s="309">
        <f>'ПЛАН НАВЧАЛЬНОГО ПРОЦЕСУ ДЕННА'!L101</f>
        <v>0</v>
      </c>
      <c r="M101" s="309">
        <f>'ПЛАН НАВЧАЛЬНОГО ПРОЦЕСУ ДЕННА'!M101</f>
        <v>0</v>
      </c>
      <c r="N101" s="309">
        <f>'ПЛАН НАВЧАЛЬНОГО ПРОЦЕСУ ДЕННА'!N101</f>
        <v>0</v>
      </c>
      <c r="O101" s="309">
        <f>'ПЛАН НАВЧАЛЬНОГО ПРОЦЕСУ ДЕННА'!O101</f>
        <v>0</v>
      </c>
      <c r="P101" s="274">
        <f>'ПЛАН НАВЧАЛЬНОГО ПРОЦЕСУ ДЕННА'!P101</f>
        <v>0</v>
      </c>
      <c r="Q101" s="274">
        <f>'ПЛАН НАВЧАЛЬНОГО ПРОЦЕСУ ДЕННА'!Q101</f>
        <v>0</v>
      </c>
      <c r="R101" s="308">
        <f>'ПЛАН НАВЧАЛЬНОГО ПРОЦЕСУ ДЕННА'!R101</f>
        <v>0</v>
      </c>
      <c r="S101" s="309">
        <f>'ПЛАН НАВЧАЛЬНОГО ПРОЦЕСУ ДЕННА'!S101</f>
        <v>0</v>
      </c>
      <c r="T101" s="309">
        <f>'ПЛАН НАВЧАЛЬНОГО ПРОЦЕСУ ДЕННА'!T101</f>
        <v>0</v>
      </c>
      <c r="U101" s="309">
        <f>'ПЛАН НАВЧАЛЬНОГО ПРОЦЕСУ ДЕННА'!U101</f>
        <v>0</v>
      </c>
      <c r="V101" s="309">
        <f>'ПЛАН НАВЧАЛЬНОГО ПРОЦЕСУ ДЕННА'!V101</f>
        <v>0</v>
      </c>
      <c r="W101" s="309">
        <f>'ПЛАН НАВЧАЛЬНОГО ПРОЦЕСУ ДЕННА'!W101</f>
        <v>0</v>
      </c>
      <c r="X101" s="309">
        <f>'ПЛАН НАВЧАЛЬНОГО ПРОЦЕСУ ДЕННА'!X101</f>
        <v>0</v>
      </c>
      <c r="Y101" s="147">
        <f>'ПЛАН НАВЧАЛЬНОГО ПРОЦЕСУ ДЕННА'!Y101</f>
        <v>0</v>
      </c>
      <c r="Z101" s="147">
        <f>CEILING(Y101/$BS$7,0.25)</f>
        <v>0</v>
      </c>
      <c r="AA101" s="9">
        <f t="shared" si="118"/>
        <v>0</v>
      </c>
      <c r="AB101" s="9">
        <f t="shared" si="118"/>
        <v>0</v>
      </c>
      <c r="AC101" s="9">
        <f t="shared" si="118"/>
        <v>0</v>
      </c>
      <c r="AD101" s="9">
        <f t="shared" si="119"/>
        <v>0</v>
      </c>
      <c r="AE101" s="312">
        <f>IF('ПЛАН НАВЧАЛЬНОГО ПРОЦЕСУ ДЕННА'!AE101&gt;0,IF(ROUND('ПЛАН НАВЧАЛЬНОГО ПРОЦЕСУ ДЕННА'!AE101*$BX$4,0)&gt;0,ROUND('ПЛАН НАВЧАЛЬНОГО ПРОЦЕСУ ДЕННА'!AE101*$BX$4,0)*2,2),0)</f>
        <v>0</v>
      </c>
      <c r="AF101" s="312">
        <f>IF('ПЛАН НАВЧАЛЬНОГО ПРОЦЕСУ ДЕННА'!AF101&gt;0,IF(ROUND('ПЛАН НАВЧАЛЬНОГО ПРОЦЕСУ ДЕННА'!AF101*$BX$4,0)&gt;0,ROUND('ПЛАН НАВЧАЛЬНОГО ПРОЦЕСУ ДЕННА'!AF101*$BX$4,0)*2,2),0)</f>
        <v>0</v>
      </c>
      <c r="AG101" s="312">
        <f>IF('ПЛАН НАВЧАЛЬНОГО ПРОЦЕСУ ДЕННА'!AG101&gt;0,IF(ROUND('ПЛАН НАВЧАЛЬНОГО ПРОЦЕСУ ДЕННА'!AG101*$BX$4,0)&gt;0,ROUND('ПЛАН НАВЧАЛЬНОГО ПРОЦЕСУ ДЕННА'!AG101*$BX$4,0)*2,2),0)</f>
        <v>0</v>
      </c>
      <c r="AH101" s="70">
        <f>'ПЛАН НАВЧАЛЬНОГО ПРОЦЕСУ ДЕННА'!AH101</f>
        <v>0</v>
      </c>
      <c r="AI101" s="312">
        <f>IF('ПЛАН НАВЧАЛЬНОГО ПРОЦЕСУ ДЕННА'!AI101&gt;0,IF(ROUND('ПЛАН НАВЧАЛЬНОГО ПРОЦЕСУ ДЕННА'!AI101*$BX$4,0)&gt;0,ROUND('ПЛАН НАВЧАЛЬНОГО ПРОЦЕСУ ДЕННА'!AI101*$BX$4,0)*2,2),0)</f>
        <v>0</v>
      </c>
      <c r="AJ101" s="312">
        <f>IF('ПЛАН НАВЧАЛЬНОГО ПРОЦЕСУ ДЕННА'!AJ101&gt;0,IF(ROUND('ПЛАН НАВЧАЛЬНОГО ПРОЦЕСУ ДЕННА'!AJ101*$BX$4,0)&gt;0,ROUND('ПЛАН НАВЧАЛЬНОГО ПРОЦЕСУ ДЕННА'!AJ101*$BX$4,0)*2,2),0)</f>
        <v>0</v>
      </c>
      <c r="AK101" s="312">
        <f>IF('ПЛАН НАВЧАЛЬНОГО ПРОЦЕСУ ДЕННА'!AK101&gt;0,IF(ROUND('ПЛАН НАВЧАЛЬНОГО ПРОЦЕСУ ДЕННА'!AK101*$BX$4,0)&gt;0,ROUND('ПЛАН НАВЧАЛЬНОГО ПРОЦЕСУ ДЕННА'!AK101*$BX$4,0)*2,2),0)</f>
        <v>0</v>
      </c>
      <c r="AL101" s="70">
        <f>'ПЛАН НАВЧАЛЬНОГО ПРОЦЕСУ ДЕННА'!AL101</f>
        <v>0</v>
      </c>
      <c r="AM101" s="312">
        <f>IF('ПЛАН НАВЧАЛЬНОГО ПРОЦЕСУ ДЕННА'!AM101&gt;0,IF(ROUND('ПЛАН НАВЧАЛЬНОГО ПРОЦЕСУ ДЕННА'!AM101*$BX$4,0)&gt;0,ROUND('ПЛАН НАВЧАЛЬНОГО ПРОЦЕСУ ДЕННА'!AM101*$BX$4,0)*2,2),0)</f>
        <v>0</v>
      </c>
      <c r="AN101" s="312">
        <f>IF('ПЛАН НАВЧАЛЬНОГО ПРОЦЕСУ ДЕННА'!AN101&gt;0,IF(ROUND('ПЛАН НАВЧАЛЬНОГО ПРОЦЕСУ ДЕННА'!AN101*$BX$4,0)&gt;0,ROUND('ПЛАН НАВЧАЛЬНОГО ПРОЦЕСУ ДЕННА'!AN101*$BX$4,0)*2,2),0)</f>
        <v>0</v>
      </c>
      <c r="AO101" s="312">
        <f>IF('ПЛАН НАВЧАЛЬНОГО ПРОЦЕСУ ДЕННА'!AO101&gt;0,IF(ROUND('ПЛАН НАВЧАЛЬНОГО ПРОЦЕСУ ДЕННА'!AO101*$BX$4,0)&gt;0,ROUND('ПЛАН НАВЧАЛЬНОГО ПРОЦЕСУ ДЕННА'!AO101*$BX$4,0)*2,2),0)</f>
        <v>0</v>
      </c>
      <c r="AP101" s="70">
        <f>'ПЛАН НАВЧАЛЬНОГО ПРОЦЕСУ ДЕННА'!AP101</f>
        <v>0</v>
      </c>
      <c r="AQ101" s="312">
        <f>IF('ПЛАН НАВЧАЛЬНОГО ПРОЦЕСУ ДЕННА'!AQ101&gt;0,IF(ROUND('ПЛАН НАВЧАЛЬНОГО ПРОЦЕСУ ДЕННА'!AQ101*$BX$4,0)&gt;0,ROUND('ПЛАН НАВЧАЛЬНОГО ПРОЦЕСУ ДЕННА'!AQ101*$BX$4,0)*2,2),0)</f>
        <v>0</v>
      </c>
      <c r="AR101" s="312">
        <f>IF('ПЛАН НАВЧАЛЬНОГО ПРОЦЕСУ ДЕННА'!AR101&gt;0,IF(ROUND('ПЛАН НАВЧАЛЬНОГО ПРОЦЕСУ ДЕННА'!AR101*$BX$4,0)&gt;0,ROUND('ПЛАН НАВЧАЛЬНОГО ПРОЦЕСУ ДЕННА'!AR101*$BX$4,0)*2,2),0)</f>
        <v>0</v>
      </c>
      <c r="AS101" s="312">
        <f>IF('ПЛАН НАВЧАЛЬНОГО ПРОЦЕСУ ДЕННА'!AS101&gt;0,IF(ROUND('ПЛАН НАВЧАЛЬНОГО ПРОЦЕСУ ДЕННА'!AS101*$BX$4,0)&gt;0,ROUND('ПЛАН НАВЧАЛЬНОГО ПРОЦЕСУ ДЕННА'!AS101*$BX$4,0)*2,2),0)</f>
        <v>0</v>
      </c>
      <c r="AT101" s="70">
        <f>'ПЛАН НАВЧАЛЬНОГО ПРОЦЕСУ ДЕННА'!AT101</f>
        <v>0</v>
      </c>
      <c r="AU101" s="312">
        <f>IF('ПЛАН НАВЧАЛЬНОГО ПРОЦЕСУ ДЕННА'!AU101&gt;0,IF(ROUND('ПЛАН НАВЧАЛЬНОГО ПРОЦЕСУ ДЕННА'!AU101*$BX$4,0)&gt;0,ROUND('ПЛАН НАВЧАЛЬНОГО ПРОЦЕСУ ДЕННА'!AU101*$BX$4,0)*2,2),0)</f>
        <v>0</v>
      </c>
      <c r="AV101" s="312">
        <f>IF('ПЛАН НАВЧАЛЬНОГО ПРОЦЕСУ ДЕННА'!AV101&gt;0,IF(ROUND('ПЛАН НАВЧАЛЬНОГО ПРОЦЕСУ ДЕННА'!AV101*$BX$4,0)&gt;0,ROUND('ПЛАН НАВЧАЛЬНОГО ПРОЦЕСУ ДЕННА'!AV101*$BX$4,0)*2,2),0)</f>
        <v>0</v>
      </c>
      <c r="AW101" s="312">
        <f>IF('ПЛАН НАВЧАЛЬНОГО ПРОЦЕСУ ДЕННА'!AW101&gt;0,IF(ROUND('ПЛАН НАВЧАЛЬНОГО ПРОЦЕСУ ДЕННА'!AW101*$BX$4,0)&gt;0,ROUND('ПЛАН НАВЧАЛЬНОГО ПРОЦЕСУ ДЕННА'!AW101*$BX$4,0)*2,2),0)</f>
        <v>0</v>
      </c>
      <c r="AX101" s="70">
        <f>'ПЛАН НАВЧАЛЬНОГО ПРОЦЕСУ ДЕННА'!AX101</f>
        <v>0</v>
      </c>
      <c r="AY101" s="312">
        <f>IF('ПЛАН НАВЧАЛЬНОГО ПРОЦЕСУ ДЕННА'!AY101&gt;0,IF(ROUND('ПЛАН НАВЧАЛЬНОГО ПРОЦЕСУ ДЕННА'!AY101*$BX$4,0)&gt;0,ROUND('ПЛАН НАВЧАЛЬНОГО ПРОЦЕСУ ДЕННА'!AY101*$BX$4,0)*2,2),0)</f>
        <v>0</v>
      </c>
      <c r="AZ101" s="312">
        <f>IF('ПЛАН НАВЧАЛЬНОГО ПРОЦЕСУ ДЕННА'!AZ101&gt;0,IF(ROUND('ПЛАН НАВЧАЛЬНОГО ПРОЦЕСУ ДЕННА'!AZ101*$BX$4,0)&gt;0,ROUND('ПЛАН НАВЧАЛЬНОГО ПРОЦЕСУ ДЕННА'!AZ101*$BX$4,0)*2,2),0)</f>
        <v>0</v>
      </c>
      <c r="BA101" s="312">
        <f>IF('ПЛАН НАВЧАЛЬНОГО ПРОЦЕСУ ДЕННА'!BA101&gt;0,IF(ROUND('ПЛАН НАВЧАЛЬНОГО ПРОЦЕСУ ДЕННА'!BA101*$BX$4,0)&gt;0,ROUND('ПЛАН НАВЧАЛЬНОГО ПРОЦЕСУ ДЕННА'!BA101*$BX$4,0)*2,2),0)</f>
        <v>0</v>
      </c>
      <c r="BB101" s="70">
        <f>'ПЛАН НАВЧАЛЬНОГО ПРОЦЕСУ ДЕННА'!BB101</f>
        <v>0</v>
      </c>
      <c r="BC101" s="312">
        <f>IF('ПЛАН НАВЧАЛЬНОГО ПРОЦЕСУ ДЕННА'!BC101&gt;0,IF(ROUND('ПЛАН НАВЧАЛЬНОГО ПРОЦЕСУ ДЕННА'!BC101*$BX$4,0)&gt;0,ROUND('ПЛАН НАВЧАЛЬНОГО ПРОЦЕСУ ДЕННА'!BC101*$BX$4,0)*2,2),0)</f>
        <v>0</v>
      </c>
      <c r="BD101" s="312">
        <f>IF('ПЛАН НАВЧАЛЬНОГО ПРОЦЕСУ ДЕННА'!BD101&gt;0,IF(ROUND('ПЛАН НАВЧАЛЬНОГО ПРОЦЕСУ ДЕННА'!BD101*$BX$4,0)&gt;0,ROUND('ПЛАН НАВЧАЛЬНОГО ПРОЦЕСУ ДЕННА'!BD101*$BX$4,0)*2,2),0)</f>
        <v>0</v>
      </c>
      <c r="BE101" s="312">
        <f>IF('ПЛАН НАВЧАЛЬНОГО ПРОЦЕСУ ДЕННА'!BE101&gt;0,IF(ROUND('ПЛАН НАВЧАЛЬНОГО ПРОЦЕСУ ДЕННА'!BE101*$BX$4,0)&gt;0,ROUND('ПЛАН НАВЧАЛЬНОГО ПРОЦЕСУ ДЕННА'!BE101*$BX$4,0)*2,2),0)</f>
        <v>0</v>
      </c>
      <c r="BF101" s="70">
        <f>'ПЛАН НАВЧАЛЬНОГО ПРОЦЕСУ ДЕННА'!BF101</f>
        <v>0</v>
      </c>
      <c r="BG101" s="312">
        <f>IF('ПЛАН НАВЧАЛЬНОГО ПРОЦЕСУ ДЕННА'!BG101&gt;0,IF(ROUND('ПЛАН НАВЧАЛЬНОГО ПРОЦЕСУ ДЕННА'!BG101*$BX$4,0)&gt;0,ROUND('ПЛАН НАВЧАЛЬНОГО ПРОЦЕСУ ДЕННА'!BG101*$BX$4,0)*2,2),0)</f>
        <v>0</v>
      </c>
      <c r="BH101" s="312">
        <f>IF('ПЛАН НАВЧАЛЬНОГО ПРОЦЕСУ ДЕННА'!BH101&gt;0,IF(ROUND('ПЛАН НАВЧАЛЬНОГО ПРОЦЕСУ ДЕННА'!BH101*$BX$4,0)&gt;0,ROUND('ПЛАН НАВЧАЛЬНОГО ПРОЦЕСУ ДЕННА'!BH101*$BX$4,0)*2,2),0)</f>
        <v>0</v>
      </c>
      <c r="BI101" s="312">
        <f>IF('ПЛАН НАВЧАЛЬНОГО ПРОЦЕСУ ДЕННА'!BI101&gt;0,IF(ROUND('ПЛАН НАВЧАЛЬНОГО ПРОЦЕСУ ДЕННА'!BI101*$BX$4,0)&gt;0,ROUND('ПЛАН НАВЧАЛЬНОГО ПРОЦЕСУ ДЕННА'!BI101*$BX$4,0)*2,2),0)</f>
        <v>0</v>
      </c>
      <c r="BJ101" s="70">
        <f>'ПЛАН НАВЧАЛЬНОГО ПРОЦЕСУ ДЕННА'!BJ101</f>
        <v>0</v>
      </c>
      <c r="BK101" s="63">
        <f t="shared" si="120"/>
        <v>0</v>
      </c>
      <c r="BM101" s="14">
        <f>IF(OR(MID($D101,1,1)="1",MID($E101,1,1)="1",MID($F101,1,1)="1",MID($G101,1,1)="1",MID($H101,1,1)="1",MID($I101,1,1)="1",MID($J101,1,1)="1",MID($K101,1,1)="1",MID($M101,1,1)="1",MID($N101,1,1)="1",MID($O101,1,1)=1),$Z101/$DA101,0)</f>
        <v>0</v>
      </c>
      <c r="BN101" s="14">
        <f>IF(OR(MID($D101,1,1)="2",MID($E101,1,1)="2",MID($F101,1,1)="2",MID($G101,1,1)="2",MID($H101,1,1)="2",MID($I101,1,1)="2",MID($J101,1,1)="2",MID($K101,1,1)="2",MID($M101,1,1)="2",MID($N101,1,1)="2",MID($O101,1,1)=1),$Z101/$DA101,0)</f>
        <v>0</v>
      </c>
      <c r="BO101" s="14">
        <f>IF(OR(MID($D101,1,1)="3",MID($E101,1,1)="3",MID($F101,1,1)="3",MID($G101,1,1)="3",MID($H101,1,1)="3",MID($I101,1,1)="3",MID($J101,1,1)="3",MID($K101,1,1)="3",MID($M101,1,1)="3",MID($N101,1,1)="3",MID($O101,1,1)=1),$Z101/$DA101,0)</f>
        <v>0</v>
      </c>
      <c r="BP101" s="14">
        <f>IF(OR(MID($D101,1,1)="4",MID($E101,1,1)="4",MID($F101,1,1)="4",MID($G101,1,1)="4",MID($H101,1,1)="4",MID($I101,1,1)="4",MID($J101,1,1)="4",MID($K101,1,1)="4",MID($M101,1,1)="4",MID($N101,1,1)="4",MID($O101,1,1)=1),$Z101/$DA101,0)</f>
        <v>0</v>
      </c>
      <c r="BQ101" s="14">
        <f>IF(OR(MID($D101,1,1)="5",MID($E101,1,1)="5",MID($F101,1,1)="5",MID($G101,1,1)="5",MID($H101,1,1)="5",MID($I101,1,1)="5",MID($J101,1,1)="5",MID($K101,1,1)="5",MID($M101,1,1)="5",MID($N101,1,1)="5",MID($O101,1,1)=1),$Z101/$DA101,0)</f>
        <v>0</v>
      </c>
      <c r="BR101" s="14">
        <f>IF(OR(MID($D101,1,1)="6",MID($E101,1,1)="6",MID($F101,1,1)="6",MID($G101,1,1)="6",MID($H101,1,1)="6",MID($I101,1,1)="6",MID($J101,1,1)="6",MID($K101,1,1)="6",MID($M101,1,1)="6",MID($N101,1,1)="6",MID($O101,1,1)=1),$Z101/$DA101,0)</f>
        <v>0</v>
      </c>
      <c r="BS101" s="14">
        <f>IF(OR(MID($D101,1,1)="7",MID($E101,1,1)="7",MID($F101,1,1)="7",MID($G101,1,1)="7",MID($H101,1,1)="7",MID($I101,1,1)="7",MID($J101,1,1)="7",MID($K101,1,1)="7",MID($M101,1,1)="7",MID($N101,1,1)="7",MID($O101,1,1)=1),$Z101/$DA101,0)</f>
        <v>0</v>
      </c>
      <c r="BT101" s="14">
        <f>IF(OR(MID($D101,1,1)="8",MID($E101,1,1)="8",MID($F101,1,1)="8",MID($G101,1,1)="8",MID($H101,1,1)="8",MID($I101,1,1)="8",MID($J101,1,1)="8",MID($K101,1,1)="8",MID($M101,1,1)="8",MID($N101,1,1)="8",MID($O101,1,1)=1),$Z101/$DA101,0)</f>
        <v>0</v>
      </c>
      <c r="BU101" s="92">
        <f>SUM(BM101:BT101)</f>
        <v>0</v>
      </c>
      <c r="BX101"/>
      <c r="BY101"/>
      <c r="BZ101"/>
      <c r="CA101"/>
      <c r="CB101"/>
      <c r="CC101"/>
      <c r="CD101"/>
      <c r="CE101"/>
      <c r="CF101" s="217"/>
      <c r="CG101" s="313">
        <f>MAX(BX101:CE101)</f>
        <v>0</v>
      </c>
      <c r="CI101" s="314">
        <f>IF(MID($D101,1,1)="1",1,0)+IF(MID($E101,1,1)="1",1,0)+IF(MID($F101,1,1)="1",1,0)+IF(MID($G101,1,1)="1",1,0)</f>
        <v>0</v>
      </c>
      <c r="CJ101" s="314">
        <f>IF(MID($D101,1,1)="2",1,0)+IF(MID($E101,1,1)="2",1,0)+IF(MID($F101,1,1)="2",1,0)+IF(MID($G101,1,1)="2",1,0)</f>
        <v>0</v>
      </c>
      <c r="CK101" s="314">
        <f>IF(MID($D101,1,1)="3",1,0)+IF(MID($E101,1,1)="3",1,0)+IF(MID($F101,1,1)="3",1,0)+IF(MID($G101,1,1)="3",1,0)</f>
        <v>0</v>
      </c>
      <c r="CL101" s="314">
        <f>IF(MID($D101,1,1)="4",1,0)+IF(MID($E101,1,1)="4",1,0)+IF(MID($F101,1,1)="4",1,0)+IF(MID($G101,1,1)="4",1,0)</f>
        <v>0</v>
      </c>
      <c r="CM101" s="314">
        <f>IF(MID($D101,1,1)="5",1,0)+IF(MID($E101,1,1)="5",1,0)+IF(MID($F101,1,1)="5",1,0)+IF(MID($G101,1,1)="5",1,0)+IF(MID($H101,1,1)="5",1,0)+IF(MID($I101,1,1)="5",1,0)+IF(MID($J101,1,1)="5",1,0)</f>
        <v>0</v>
      </c>
      <c r="CN101" s="314">
        <f>IF(MID($D101,1,1)="6",1,0)+IF(MID($E101,1,1)="6",1,0)+IF(MID($F101,1,1)="6",1,0)+IF(MID($G101,1,1)="6",1,0)+IF(MID($H101,1,1)="6",1,0)+IF(MID($I101,1,1)="6",1,0)+IF(MID($J101,1,1)="6",1,0)</f>
        <v>0</v>
      </c>
      <c r="CO101" s="314">
        <f>IF(MID($D101,1,1)="7",1,0)+IF(MID($E101,1,1)="7",1,0)+IF(MID($F101,1,1)="7",1,0)+IF(MID($G101,1,1)="7",1,0)+IF(MID($H101,1,1)="7",1,0)+IF(MID($I101,1,1)="7",1,0)+IF(MID($J101,1,1)="7",1,0)</f>
        <v>0</v>
      </c>
      <c r="CP101" s="314">
        <f>IF(MID($D101,1,1)="8",1,0)+IF(MID($E101,1,1)="8",1,0)+IF(MID($F101,1,1)="8",1,0)+IF(MID($G101,1,1)="8",1,0)+IF(MID($H101,1,1)="8",1,0)+IF(MID($I101,1,1)="8",1,0)+IF(MID($J101,1,1)="8",1,0)</f>
        <v>0</v>
      </c>
      <c r="CQ101" s="315">
        <f>SUM(CI101:CP101)</f>
        <v>0</v>
      </c>
      <c r="CR101" s="314">
        <f>IF(MID(H101,1,1)="1",1,0)+IF(MID(I101,1,1)="1",1,0)+IF(MID(J101,1,1)="1",1,0)+IF(MID(K101,1,1)="1",1,0)+IF(MID(M101,1,1)="1",1,0)+IF(MID(N101,1,1)="1",1,0)+IF(MID(O101,1,1)="1",1,0)</f>
        <v>0</v>
      </c>
      <c r="CS101" s="314">
        <f>IF(MID(H101,1,1)="2",1,0)+IF(MID(I101,1,1)="2",1,0)+IF(MID(J101,1,1)="2",1,0)+IF(MID(K101,1,1)="2",1,0)+IF(MID(M101,1,1)="2",1,0)+IF(MID(N101,1,1)="2",1,0)+IF(MID(O101,1,1)="2",1,0)</f>
        <v>0</v>
      </c>
      <c r="CT101" s="316">
        <f>IF(MID(H101,1,1)="3",1,0)+IF(MID(I101,1,1)="3",1,0)+IF(MID(J101,1,1)="3",1,0)+IF(MID(K101,1,1)="3",1,0)+IF(MID(M101,1,1)="3",1,0)+IF(MID(N101,1,1)="3",1,0)+IF(MID(O101,1,1)="3",1,0)</f>
        <v>0</v>
      </c>
      <c r="CU101" s="314">
        <f>IF(MID(H101,1,1)="4",1,0)+IF(MID(I101,1,1)="4",1,0)+IF(MID(J101,1,1)="4",1,0)+IF(MID(K101,1,1)="4",1,0)+IF(MID(M101,1,1)="4",1,0)+IF(MID(N101,1,1)="4",1,0)+IF(MID(O101,1,1)="4",1,0)</f>
        <v>0</v>
      </c>
      <c r="CV101" s="314">
        <f>IF(MID(H101,1,1)="5",1,0)+IF(MID(I101,1,1)="5",1,0)+IF(MID(J101,1,1)="5",1,0)+IF(MID(K101,1,1)="5",1,0)+IF(MID(M101,1,1)="5",1,0)+IF(MID(N101,1,1)="5",1,0)+IF(MID(O101,1,1)="5",1,0)</f>
        <v>0</v>
      </c>
      <c r="CW101" s="314">
        <f>IF(MID(H101,1,1)="6",1,0)+IF(MID(I101,1,1)="6",1,0)+IF(MID(J101,1,1)="6",1,0)+IF(MID(K101,1,1)="6",1,0)+IF(MID(M101,1,1)="6",1,0)+IF(MID(N101,1,1)="6",1,0)+IF(MID(O101,1,1)="6",1,0)</f>
        <v>0</v>
      </c>
      <c r="CX101" s="314">
        <f>IF(MID(H101,1,1)="7",1,0)+IF(MID(I101,1,1)="7",1,0)+IF(MID(J101,1,1)="7",1,0)+IF(MID(K101,1,1)="7",1,0)+IF(MID(M101,1,1)="7",1,0)+IF(MID(N101,1,1)="7",1,0)+IF(MID(O101,1,1)="7",1,0)</f>
        <v>0</v>
      </c>
      <c r="CY101" s="314">
        <f>IF(MID(H101,1,1)="8",1,0)+IF(MID(I101,1,1)="8",1,0)+IF(MID(J101,1,1)="8",1,0)+IF(MID(K101,1,1)="8",1,0)+IF(MID(M101,1,1)="8",1,0)+IF(MID(N101,1,1)="8",1,0)+IF(MID(O101,1,1)="8",1,0)</f>
        <v>0</v>
      </c>
      <c r="CZ101" s="317">
        <f>SUM(CR101:CY101)</f>
        <v>0</v>
      </c>
      <c r="DA101" s="19">
        <f>CQ101+CZ101</f>
        <v>0</v>
      </c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</row>
    <row r="102" spans="1:126" s="19" customFormat="1" hidden="1" x14ac:dyDescent="0.25">
      <c r="A102" s="184"/>
      <c r="B102" s="184"/>
      <c r="C102" s="184"/>
      <c r="D102" s="184"/>
      <c r="E102" s="184"/>
      <c r="F102" s="184"/>
      <c r="G102" s="184"/>
      <c r="H102" s="184"/>
      <c r="I102" s="184"/>
      <c r="J102" s="184"/>
      <c r="K102" s="184"/>
      <c r="L102" s="184"/>
      <c r="M102" s="184"/>
      <c r="N102" s="184"/>
      <c r="O102" s="184"/>
      <c r="P102" s="184"/>
      <c r="Q102" s="184"/>
      <c r="R102" s="184"/>
      <c r="S102" s="184"/>
      <c r="T102" s="184"/>
      <c r="U102" s="184"/>
      <c r="V102" s="184"/>
      <c r="W102" s="184"/>
      <c r="X102" s="184"/>
      <c r="Y102" s="184"/>
      <c r="Z102" s="184"/>
      <c r="AA102" s="184"/>
      <c r="AB102" s="184"/>
      <c r="AC102" s="184"/>
      <c r="AD102" s="184"/>
      <c r="AE102" s="184"/>
      <c r="AF102" s="184"/>
      <c r="AG102" s="184"/>
      <c r="AH102" s="184"/>
      <c r="AI102" s="184"/>
      <c r="AJ102" s="184"/>
      <c r="AK102" s="184"/>
      <c r="AL102" s="184"/>
      <c r="AM102" s="184"/>
      <c r="AN102" s="184"/>
      <c r="AO102" s="184"/>
      <c r="AP102" s="184"/>
      <c r="AQ102" s="184"/>
      <c r="AR102" s="184"/>
      <c r="AS102" s="184"/>
      <c r="AT102" s="184"/>
      <c r="AU102" s="184"/>
      <c r="AV102" s="184"/>
      <c r="AW102" s="184"/>
      <c r="AX102" s="184"/>
      <c r="AY102" s="184"/>
      <c r="AZ102" s="184"/>
      <c r="BA102" s="184"/>
      <c r="BB102" s="184"/>
      <c r="BC102" s="184"/>
      <c r="BD102" s="184"/>
      <c r="BE102" s="184"/>
      <c r="BF102" s="184"/>
      <c r="BG102" s="184"/>
      <c r="BH102" s="184"/>
      <c r="BI102" s="184"/>
      <c r="BJ102" s="184"/>
      <c r="BK102" s="152"/>
      <c r="BL102" s="24"/>
      <c r="BM102" s="53"/>
      <c r="BN102" s="53"/>
      <c r="BO102" s="53"/>
      <c r="BP102" s="53"/>
      <c r="BQ102" s="53"/>
      <c r="BR102" s="53"/>
      <c r="BS102" s="53"/>
      <c r="BT102" s="53"/>
      <c r="BU102" s="53"/>
      <c r="CF102" s="215"/>
      <c r="CG102" s="229"/>
    </row>
    <row r="103" spans="1:126" s="19" customFormat="1" ht="10.199999999999999" x14ac:dyDescent="0.2">
      <c r="A103" s="343"/>
      <c r="B103" s="336" t="s">
        <v>218</v>
      </c>
      <c r="C103" s="344"/>
      <c r="D103" s="184"/>
      <c r="E103" s="184"/>
      <c r="F103" s="184"/>
      <c r="G103" s="184"/>
      <c r="H103" s="184"/>
      <c r="I103" s="184"/>
      <c r="J103" s="184"/>
      <c r="K103" s="184"/>
      <c r="L103" s="184"/>
      <c r="M103" s="184"/>
      <c r="N103" s="184"/>
      <c r="O103" s="184"/>
      <c r="P103" s="184"/>
      <c r="Q103" s="184"/>
      <c r="R103" s="184"/>
      <c r="S103" s="184"/>
      <c r="T103" s="184"/>
      <c r="U103" s="184"/>
      <c r="V103" s="184"/>
      <c r="W103" s="184"/>
      <c r="X103" s="184"/>
      <c r="Y103" s="171">
        <f>Y$91+Y$88+Y$80+Y$69</f>
        <v>5400</v>
      </c>
      <c r="Z103" s="171">
        <f>Z$91+Z$88+Z$80+Z$69</f>
        <v>180</v>
      </c>
      <c r="AA103" s="251">
        <f>AA$91+AA$88+AA$80+AA$69</f>
        <v>82</v>
      </c>
      <c r="AB103" s="251">
        <f t="shared" ref="AB103:BJ103" si="121">AB$91+AB$88+AB$80+AB$69</f>
        <v>0</v>
      </c>
      <c r="AC103" s="251">
        <f t="shared" si="121"/>
        <v>134</v>
      </c>
      <c r="AD103" s="251">
        <f t="shared" si="121"/>
        <v>5184</v>
      </c>
      <c r="AE103" s="251">
        <f t="shared" si="121"/>
        <v>18</v>
      </c>
      <c r="AF103" s="251">
        <f t="shared" si="121"/>
        <v>0</v>
      </c>
      <c r="AG103" s="251">
        <f t="shared" si="121"/>
        <v>26</v>
      </c>
      <c r="AH103" s="172">
        <f>AH$91+AH$88+AH$80+AH$69</f>
        <v>30</v>
      </c>
      <c r="AI103" s="251">
        <f t="shared" si="121"/>
        <v>14</v>
      </c>
      <c r="AJ103" s="251">
        <f t="shared" si="121"/>
        <v>0</v>
      </c>
      <c r="AK103" s="251">
        <f t="shared" si="121"/>
        <v>22</v>
      </c>
      <c r="AL103" s="172">
        <f t="shared" si="121"/>
        <v>30</v>
      </c>
      <c r="AM103" s="251">
        <f t="shared" si="121"/>
        <v>10</v>
      </c>
      <c r="AN103" s="251">
        <f t="shared" si="121"/>
        <v>0</v>
      </c>
      <c r="AO103" s="251">
        <f t="shared" si="121"/>
        <v>18</v>
      </c>
      <c r="AP103" s="172">
        <f t="shared" si="121"/>
        <v>20</v>
      </c>
      <c r="AQ103" s="251">
        <f t="shared" si="121"/>
        <v>10</v>
      </c>
      <c r="AR103" s="251">
        <f t="shared" si="121"/>
        <v>0</v>
      </c>
      <c r="AS103" s="251">
        <f t="shared" si="121"/>
        <v>20</v>
      </c>
      <c r="AT103" s="172">
        <f t="shared" si="121"/>
        <v>20</v>
      </c>
      <c r="AU103" s="251">
        <f t="shared" si="121"/>
        <v>8</v>
      </c>
      <c r="AV103" s="251">
        <f t="shared" si="121"/>
        <v>0</v>
      </c>
      <c r="AW103" s="251">
        <f t="shared" si="121"/>
        <v>14</v>
      </c>
      <c r="AX103" s="172">
        <f t="shared" si="121"/>
        <v>20</v>
      </c>
      <c r="AY103" s="251">
        <f t="shared" si="121"/>
        <v>10</v>
      </c>
      <c r="AZ103" s="251">
        <f t="shared" si="121"/>
        <v>0</v>
      </c>
      <c r="BA103" s="251">
        <f t="shared" si="121"/>
        <v>14</v>
      </c>
      <c r="BB103" s="172">
        <f t="shared" si="121"/>
        <v>20</v>
      </c>
      <c r="BC103" s="251">
        <f t="shared" si="121"/>
        <v>10</v>
      </c>
      <c r="BD103" s="251">
        <f t="shared" si="121"/>
        <v>0</v>
      </c>
      <c r="BE103" s="251">
        <f t="shared" si="121"/>
        <v>14</v>
      </c>
      <c r="BF103" s="172">
        <f t="shared" si="121"/>
        <v>20</v>
      </c>
      <c r="BG103" s="251">
        <f t="shared" si="121"/>
        <v>2</v>
      </c>
      <c r="BH103" s="251">
        <f t="shared" si="121"/>
        <v>0</v>
      </c>
      <c r="BI103" s="251">
        <f t="shared" si="121"/>
        <v>6</v>
      </c>
      <c r="BJ103" s="172">
        <f t="shared" si="121"/>
        <v>20</v>
      </c>
      <c r="BK103" s="152"/>
      <c r="BL103" s="24"/>
      <c r="BM103" s="35">
        <f t="shared" ref="BM103:BU103" si="122">BM$91+BM$88+BM$80+BM$69</f>
        <v>30</v>
      </c>
      <c r="BN103" s="35">
        <f t="shared" si="122"/>
        <v>30</v>
      </c>
      <c r="BO103" s="35">
        <f t="shared" si="122"/>
        <v>20</v>
      </c>
      <c r="BP103" s="35">
        <f t="shared" si="122"/>
        <v>20</v>
      </c>
      <c r="BQ103" s="35">
        <f t="shared" si="122"/>
        <v>20</v>
      </c>
      <c r="BR103" s="35">
        <f t="shared" si="122"/>
        <v>19</v>
      </c>
      <c r="BS103" s="35">
        <f t="shared" si="122"/>
        <v>19</v>
      </c>
      <c r="BT103" s="35">
        <f t="shared" si="122"/>
        <v>19</v>
      </c>
      <c r="BU103" s="271">
        <f t="shared" si="122"/>
        <v>177</v>
      </c>
      <c r="CF103" s="215"/>
      <c r="CG103" s="229"/>
    </row>
    <row r="104" spans="1:126" s="19" customFormat="1" x14ac:dyDescent="0.25">
      <c r="A104" s="184"/>
      <c r="B104" s="184"/>
      <c r="C104" s="184"/>
      <c r="D104" s="184"/>
      <c r="E104" s="184"/>
      <c r="F104" s="184"/>
      <c r="G104" s="184"/>
      <c r="H104" s="184"/>
      <c r="I104" s="184"/>
      <c r="J104" s="184"/>
      <c r="K104" s="184"/>
      <c r="L104" s="184"/>
      <c r="M104" s="184"/>
      <c r="N104" s="184"/>
      <c r="O104" s="184"/>
      <c r="P104" s="184"/>
      <c r="Q104" s="184"/>
      <c r="R104" s="184"/>
      <c r="S104" s="184"/>
      <c r="T104" s="184"/>
      <c r="U104" s="184"/>
      <c r="V104" s="184"/>
      <c r="W104" s="184"/>
      <c r="X104" s="184"/>
      <c r="Y104" s="184"/>
      <c r="Z104" s="184"/>
      <c r="AA104" s="184"/>
      <c r="AB104" s="184"/>
      <c r="AC104" s="184"/>
      <c r="AD104" s="184"/>
      <c r="AE104" s="184"/>
      <c r="AF104" s="184"/>
      <c r="AG104" s="184"/>
      <c r="AH104" s="184"/>
      <c r="AI104" s="184"/>
      <c r="AJ104" s="184"/>
      <c r="AK104" s="184"/>
      <c r="AL104" s="184"/>
      <c r="AM104" s="184"/>
      <c r="AN104" s="184"/>
      <c r="AO104" s="184"/>
      <c r="AP104" s="184"/>
      <c r="AQ104" s="184"/>
      <c r="AR104" s="184"/>
      <c r="AS104" s="184"/>
      <c r="AT104" s="184"/>
      <c r="AU104" s="184"/>
      <c r="AV104" s="184"/>
      <c r="AW104" s="184"/>
      <c r="AX104" s="184"/>
      <c r="AY104" s="184"/>
      <c r="AZ104" s="184"/>
      <c r="BA104" s="184"/>
      <c r="BB104" s="184"/>
      <c r="BC104" s="184"/>
      <c r="BD104" s="184"/>
      <c r="BE104" s="184"/>
      <c r="BF104" s="184"/>
      <c r="BG104" s="184"/>
      <c r="BH104" s="184"/>
      <c r="BI104" s="184"/>
      <c r="BJ104" s="184"/>
      <c r="BK104" s="152"/>
      <c r="BL104" s="24"/>
      <c r="BM104" s="53"/>
      <c r="BN104" s="53"/>
      <c r="BO104" s="53"/>
      <c r="BP104" s="53"/>
      <c r="BQ104" s="53"/>
      <c r="BR104" s="53"/>
      <c r="BS104" s="53"/>
      <c r="BT104" s="53"/>
      <c r="BU104" s="53"/>
      <c r="CF104" s="215"/>
      <c r="CG104" s="229"/>
    </row>
    <row r="105" spans="1:126" s="19" customFormat="1" x14ac:dyDescent="0.25">
      <c r="A105" s="298" t="s">
        <v>137</v>
      </c>
      <c r="B105" s="345" t="s">
        <v>168</v>
      </c>
      <c r="C105" s="346"/>
      <c r="D105" s="186"/>
      <c r="E105" s="186"/>
      <c r="F105" s="186"/>
      <c r="G105" s="186"/>
      <c r="H105" s="186"/>
      <c r="I105" s="186"/>
      <c r="J105" s="186"/>
      <c r="K105" s="186"/>
      <c r="L105" s="186"/>
      <c r="M105" s="186"/>
      <c r="N105" s="186"/>
      <c r="O105" s="186"/>
      <c r="P105" s="186"/>
      <c r="Q105" s="186"/>
      <c r="R105" s="186"/>
      <c r="S105" s="186"/>
      <c r="T105" s="186"/>
      <c r="U105" s="186"/>
      <c r="V105" s="186"/>
      <c r="W105" s="186"/>
      <c r="X105" s="186"/>
      <c r="Y105" s="170"/>
      <c r="Z105" s="252"/>
      <c r="AA105" s="252"/>
      <c r="AB105" s="252"/>
      <c r="AC105" s="252"/>
      <c r="AD105" s="252"/>
      <c r="AE105" s="235"/>
      <c r="AF105" s="235"/>
      <c r="AG105" s="235"/>
      <c r="AH105" s="235"/>
      <c r="AI105" s="235"/>
      <c r="AJ105" s="235"/>
      <c r="AK105" s="235"/>
      <c r="AL105" s="235"/>
      <c r="AM105" s="235"/>
      <c r="AN105" s="235"/>
      <c r="AO105" s="235"/>
      <c r="AP105" s="235"/>
      <c r="AQ105" s="235"/>
      <c r="AR105" s="235"/>
      <c r="AS105" s="235"/>
      <c r="AT105" s="235"/>
      <c r="AU105" s="235"/>
      <c r="AV105" s="235"/>
      <c r="AW105" s="235"/>
      <c r="AX105" s="235"/>
      <c r="AY105" s="235"/>
      <c r="AZ105" s="235"/>
      <c r="BA105" s="235"/>
      <c r="BB105" s="235"/>
      <c r="BC105" s="235"/>
      <c r="BD105" s="235"/>
      <c r="BE105" s="235"/>
      <c r="BF105" s="235"/>
      <c r="BG105" s="235"/>
      <c r="BH105" s="235"/>
      <c r="BI105" s="235"/>
      <c r="BJ105" s="235"/>
      <c r="BK105" s="71"/>
      <c r="BL105" s="21"/>
      <c r="BM105" s="53"/>
      <c r="BN105" s="53"/>
      <c r="BO105" s="53"/>
      <c r="BP105" s="53"/>
      <c r="BQ105" s="53"/>
      <c r="BR105" s="53"/>
      <c r="BS105" s="53"/>
      <c r="BT105" s="53"/>
      <c r="BU105" s="93"/>
      <c r="CF105" s="215"/>
      <c r="CG105" s="229"/>
    </row>
    <row r="106" spans="1:126" s="19" customFormat="1" x14ac:dyDescent="0.25">
      <c r="A106" s="22" t="str">
        <f>'ПЛАН НАВЧАЛЬНОГО ПРОЦЕСУ ДЕННА'!A106</f>
        <v>2.01</v>
      </c>
      <c r="B106" s="306" t="str">
        <f>'ПЛАН НАВЧАЛЬНОГО ПРОЦЕСУ ДЕННА'!B106</f>
        <v>Вибіркова дисципліна 1</v>
      </c>
      <c r="C106" s="307"/>
      <c r="D106" s="308">
        <f>'ПЛАН НАВЧАЛЬНОГО ПРОЦЕСУ ДЕННА'!D106</f>
        <v>0</v>
      </c>
      <c r="E106" s="309">
        <f>'ПЛАН НАВЧАЛЬНОГО ПРОЦЕСУ ДЕННА'!E106</f>
        <v>0</v>
      </c>
      <c r="F106" s="309">
        <f>'ПЛАН НАВЧАЛЬНОГО ПРОЦЕСУ ДЕННА'!F106</f>
        <v>0</v>
      </c>
      <c r="G106" s="310">
        <f>'ПЛАН НАВЧАЛЬНОГО ПРОЦЕСУ ДЕННА'!G106</f>
        <v>0</v>
      </c>
      <c r="H106" s="308">
        <f>'ПЛАН НАВЧАЛЬНОГО ПРОЦЕСУ ДЕННА'!H106</f>
        <v>3</v>
      </c>
      <c r="I106" s="309">
        <f>'ПЛАН НАВЧАЛЬНОГО ПРОЦЕСУ ДЕННА'!I106</f>
        <v>0</v>
      </c>
      <c r="J106" s="309">
        <f>'ПЛАН НАВЧАЛЬНОГО ПРОЦЕСУ ДЕННА'!J106</f>
        <v>0</v>
      </c>
      <c r="K106" s="309">
        <f>'ПЛАН НАВЧАЛЬНОГО ПРОЦЕСУ ДЕННА'!K106</f>
        <v>0</v>
      </c>
      <c r="L106" s="309">
        <f>'ПЛАН НАВЧАЛЬНОГО ПРОЦЕСУ ДЕННА'!L106</f>
        <v>0</v>
      </c>
      <c r="M106" s="309">
        <f>'ПЛАН НАВЧАЛЬНОГО ПРОЦЕСУ ДЕННА'!M106</f>
        <v>0</v>
      </c>
      <c r="N106" s="309">
        <f>'ПЛАН НАВЧАЛЬНОГО ПРОЦЕСУ ДЕННА'!N106</f>
        <v>0</v>
      </c>
      <c r="O106" s="309">
        <f>'ПЛАН НАВЧАЛЬНОГО ПРОЦЕСУ ДЕННА'!O106</f>
        <v>0</v>
      </c>
      <c r="P106" s="274">
        <f>'ПЛАН НАВЧАЛЬНОГО ПРОЦЕСУ ДЕННА'!P106</f>
        <v>0</v>
      </c>
      <c r="Q106" s="274">
        <f>'ПЛАН НАВЧАЛЬНОГО ПРОЦЕСУ ДЕННА'!Q106</f>
        <v>0</v>
      </c>
      <c r="R106" s="308">
        <f>'ПЛАН НАВЧАЛЬНОГО ПРОЦЕСУ ДЕННА'!R106</f>
        <v>0</v>
      </c>
      <c r="S106" s="309">
        <f>'ПЛАН НАВЧАЛЬНОГО ПРОЦЕСУ ДЕННА'!S106</f>
        <v>0</v>
      </c>
      <c r="T106" s="309">
        <f>'ПЛАН НАВЧАЛЬНОГО ПРОЦЕСУ ДЕННА'!T106</f>
        <v>0</v>
      </c>
      <c r="U106" s="309">
        <f>'ПЛАН НАВЧАЛЬНОГО ПРОЦЕСУ ДЕННА'!U106</f>
        <v>0</v>
      </c>
      <c r="V106" s="309">
        <f>'ПЛАН НАВЧАЛЬНОГО ПРОЦЕСУ ДЕННА'!V106</f>
        <v>0</v>
      </c>
      <c r="W106" s="309">
        <f>'ПЛАН НАВЧАЛЬНОГО ПРОЦЕСУ ДЕННА'!W106</f>
        <v>0</v>
      </c>
      <c r="X106" s="309">
        <f>'ПЛАН НАВЧАЛЬНОГО ПРОЦЕСУ ДЕННА'!X106</f>
        <v>0</v>
      </c>
      <c r="Y106" s="311">
        <f>'ПЛАН НАВЧАЛЬНОГО ПРОЦЕСУ ДЕННА'!Y106</f>
        <v>150</v>
      </c>
      <c r="Z106" s="147">
        <f t="shared" ref="Z106:Z125" si="123">CEILING(Y106/$BS$7,0.25)</f>
        <v>5</v>
      </c>
      <c r="AA106" s="9"/>
      <c r="AB106" s="9"/>
      <c r="AC106" s="9"/>
      <c r="AD106" s="9"/>
      <c r="AE106" s="312">
        <f>IF('ПЛАН НАВЧАЛЬНОГО ПРОЦЕСУ ДЕННА'!AE106&gt;0,IF(ROUND('ПЛАН НАВЧАЛЬНОГО ПРОЦЕСУ ДЕННА'!AE106*$BX$4,0)&gt;0,ROUND('ПЛАН НАВЧАЛЬНОГО ПРОЦЕСУ ДЕННА'!AE106*$BX$4,0)*2,2),0)</f>
        <v>0</v>
      </c>
      <c r="AF106" s="312">
        <f>IF('ПЛАН НАВЧАЛЬНОГО ПРОЦЕСУ ДЕННА'!AF106&gt;0,IF(ROUND('ПЛАН НАВЧАЛЬНОГО ПРОЦЕСУ ДЕННА'!AF106*$BX$4,0)&gt;0,ROUND('ПЛАН НАВЧАЛЬНОГО ПРОЦЕСУ ДЕННА'!AF106*$BX$4,0)*2,2),0)</f>
        <v>0</v>
      </c>
      <c r="AG106" s="312">
        <f>IF('ПЛАН НАВЧАЛЬНОГО ПРОЦЕСУ ДЕННА'!AG106&gt;0,IF(ROUND('ПЛАН НАВЧАЛЬНОГО ПРОЦЕСУ ДЕННА'!AG106*$BX$4,0)&gt;0,ROUND('ПЛАН НАВЧАЛЬНОГО ПРОЦЕСУ ДЕННА'!AG106*$BX$4,0)*2,2),0)</f>
        <v>0</v>
      </c>
      <c r="AH106" s="70">
        <f>'ПЛАН НАВЧАЛЬНОГО ПРОЦЕСУ ДЕННА'!AH106</f>
        <v>0</v>
      </c>
      <c r="AI106" s="312">
        <f>IF('ПЛАН НАВЧАЛЬНОГО ПРОЦЕСУ ДЕННА'!AI106&gt;0,IF(ROUND('ПЛАН НАВЧАЛЬНОГО ПРОЦЕСУ ДЕННА'!AI106*$BX$4,0)&gt;0,ROUND('ПЛАН НАВЧАЛЬНОГО ПРОЦЕСУ ДЕННА'!AI106*$BX$4,0)*2,2),0)</f>
        <v>0</v>
      </c>
      <c r="AJ106" s="312">
        <f>IF('ПЛАН НАВЧАЛЬНОГО ПРОЦЕСУ ДЕННА'!AJ106&gt;0,IF(ROUND('ПЛАН НАВЧАЛЬНОГО ПРОЦЕСУ ДЕННА'!AJ106*$BX$4,0)&gt;0,ROUND('ПЛАН НАВЧАЛЬНОГО ПРОЦЕСУ ДЕННА'!AJ106*$BX$4,0)*2,2),0)</f>
        <v>0</v>
      </c>
      <c r="AK106" s="312">
        <f>IF('ПЛАН НАВЧАЛЬНОГО ПРОЦЕСУ ДЕННА'!AK106&gt;0,IF(ROUND('ПЛАН НАВЧАЛЬНОГО ПРОЦЕСУ ДЕННА'!AK106*$BX$4,0)&gt;0,ROUND('ПЛАН НАВЧАЛЬНОГО ПРОЦЕСУ ДЕННА'!AK106*$BX$4,0)*2,2),0)</f>
        <v>0</v>
      </c>
      <c r="AL106" s="70">
        <f>'ПЛАН НАВЧАЛЬНОГО ПРОЦЕСУ ДЕННА'!AL106</f>
        <v>0</v>
      </c>
      <c r="AM106" s="312">
        <f>IF('ПЛАН НАВЧАЛЬНОГО ПРОЦЕСУ ДЕННА'!AM106&gt;0,IF(ROUND('ПЛАН НАВЧАЛЬНОГО ПРОЦЕСУ ДЕННА'!AM106*$BX$4,0)&gt;0,ROUND('ПЛАН НАВЧАЛЬНОГО ПРОЦЕСУ ДЕННА'!AM106*$BX$4,0)*2,2),0)</f>
        <v>0</v>
      </c>
      <c r="AN106" s="312">
        <f>IF('ПЛАН НАВЧАЛЬНОГО ПРОЦЕСУ ДЕННА'!AN106&gt;0,IF(ROUND('ПЛАН НАВЧАЛЬНОГО ПРОЦЕСУ ДЕННА'!AN106*$BX$4,0)&gt;0,ROUND('ПЛАН НАВЧАЛЬНОГО ПРОЦЕСУ ДЕННА'!AN106*$BX$4,0)*2,2),0)</f>
        <v>0</v>
      </c>
      <c r="AO106" s="312">
        <f>IF('ПЛАН НАВЧАЛЬНОГО ПРОЦЕСУ ДЕННА'!AO106&gt;0,IF(ROUND('ПЛАН НАВЧАЛЬНОГО ПРОЦЕСУ ДЕННА'!AO106*$BX$4,0)&gt;0,ROUND('ПЛАН НАВЧАЛЬНОГО ПРОЦЕСУ ДЕННА'!AO106*$BX$4,0)*2,2),0)</f>
        <v>0</v>
      </c>
      <c r="AP106" s="70">
        <f>'ПЛАН НАВЧАЛЬНОГО ПРОЦЕСУ ДЕННА'!AP106</f>
        <v>5</v>
      </c>
      <c r="AQ106" s="312">
        <f>IF('ПЛАН НАВЧАЛЬНОГО ПРОЦЕСУ ДЕННА'!AQ106&gt;0,IF(ROUND('ПЛАН НАВЧАЛЬНОГО ПРОЦЕСУ ДЕННА'!AQ106*$BX$4,0)&gt;0,ROUND('ПЛАН НАВЧАЛЬНОГО ПРОЦЕСУ ДЕННА'!AQ106*$BX$4,0)*2,2),0)</f>
        <v>0</v>
      </c>
      <c r="AR106" s="312">
        <f>IF('ПЛАН НАВЧАЛЬНОГО ПРОЦЕСУ ДЕННА'!AR106&gt;0,IF(ROUND('ПЛАН НАВЧАЛЬНОГО ПРОЦЕСУ ДЕННА'!AR106*$BX$4,0)&gt;0,ROUND('ПЛАН НАВЧАЛЬНОГО ПРОЦЕСУ ДЕННА'!AR106*$BX$4,0)*2,2),0)</f>
        <v>0</v>
      </c>
      <c r="AS106" s="312">
        <f>IF('ПЛАН НАВЧАЛЬНОГО ПРОЦЕСУ ДЕННА'!AS106&gt;0,IF(ROUND('ПЛАН НАВЧАЛЬНОГО ПРОЦЕСУ ДЕННА'!AS106*$BX$4,0)&gt;0,ROUND('ПЛАН НАВЧАЛЬНОГО ПРОЦЕСУ ДЕННА'!AS106*$BX$4,0)*2,2),0)</f>
        <v>0</v>
      </c>
      <c r="AT106" s="70">
        <f>'ПЛАН НАВЧАЛЬНОГО ПРОЦЕСУ ДЕННА'!AT106</f>
        <v>0</v>
      </c>
      <c r="AU106" s="312">
        <f>IF('ПЛАН НАВЧАЛЬНОГО ПРОЦЕСУ ДЕННА'!AU106&gt;0,IF(ROUND('ПЛАН НАВЧАЛЬНОГО ПРОЦЕСУ ДЕННА'!AU106*$BX$4,0)&gt;0,ROUND('ПЛАН НАВЧАЛЬНОГО ПРОЦЕСУ ДЕННА'!AU106*$BX$4,0)*2,2),0)</f>
        <v>0</v>
      </c>
      <c r="AV106" s="312">
        <f>IF('ПЛАН НАВЧАЛЬНОГО ПРОЦЕСУ ДЕННА'!AV106&gt;0,IF(ROUND('ПЛАН НАВЧАЛЬНОГО ПРОЦЕСУ ДЕННА'!AV106*$BX$4,0)&gt;0,ROUND('ПЛАН НАВЧАЛЬНОГО ПРОЦЕСУ ДЕННА'!AV106*$BX$4,0)*2,2),0)</f>
        <v>0</v>
      </c>
      <c r="AW106" s="312">
        <f>IF('ПЛАН НАВЧАЛЬНОГО ПРОЦЕСУ ДЕННА'!AW106&gt;0,IF(ROUND('ПЛАН НАВЧАЛЬНОГО ПРОЦЕСУ ДЕННА'!AW106*$BX$4,0)&gt;0,ROUND('ПЛАН НАВЧАЛЬНОГО ПРОЦЕСУ ДЕННА'!AW106*$BX$4,0)*2,2),0)</f>
        <v>0</v>
      </c>
      <c r="AX106" s="70">
        <f>'ПЛАН НАВЧАЛЬНОГО ПРОЦЕСУ ДЕННА'!AX106</f>
        <v>0</v>
      </c>
      <c r="AY106" s="312">
        <f>IF('ПЛАН НАВЧАЛЬНОГО ПРОЦЕСУ ДЕННА'!AY106&gt;0,IF(ROUND('ПЛАН НАВЧАЛЬНОГО ПРОЦЕСУ ДЕННА'!AY106*$BX$4,0)&gt;0,ROUND('ПЛАН НАВЧАЛЬНОГО ПРОЦЕСУ ДЕННА'!AY106*$BX$4,0)*2,2),0)</f>
        <v>0</v>
      </c>
      <c r="AZ106" s="312">
        <f>IF('ПЛАН НАВЧАЛЬНОГО ПРОЦЕСУ ДЕННА'!AZ106&gt;0,IF(ROUND('ПЛАН НАВЧАЛЬНОГО ПРОЦЕСУ ДЕННА'!AZ106*$BX$4,0)&gt;0,ROUND('ПЛАН НАВЧАЛЬНОГО ПРОЦЕСУ ДЕННА'!AZ106*$BX$4,0)*2,2),0)</f>
        <v>0</v>
      </c>
      <c r="BA106" s="312">
        <f>IF('ПЛАН НАВЧАЛЬНОГО ПРОЦЕСУ ДЕННА'!BA106&gt;0,IF(ROUND('ПЛАН НАВЧАЛЬНОГО ПРОЦЕСУ ДЕННА'!BA106*$BX$4,0)&gt;0,ROUND('ПЛАН НАВЧАЛЬНОГО ПРОЦЕСУ ДЕННА'!BA106*$BX$4,0)*2,2),0)</f>
        <v>0</v>
      </c>
      <c r="BB106" s="70">
        <f>'ПЛАН НАВЧАЛЬНОГО ПРОЦЕСУ ДЕННА'!BB106</f>
        <v>0</v>
      </c>
      <c r="BC106" s="312">
        <f>IF('ПЛАН НАВЧАЛЬНОГО ПРОЦЕСУ ДЕННА'!BC106&gt;0,IF(ROUND('ПЛАН НАВЧАЛЬНОГО ПРОЦЕСУ ДЕННА'!BC106*$BX$4,0)&gt;0,ROUND('ПЛАН НАВЧАЛЬНОГО ПРОЦЕСУ ДЕННА'!BC106*$BX$4,0)*2,2),0)</f>
        <v>0</v>
      </c>
      <c r="BD106" s="312">
        <f>IF('ПЛАН НАВЧАЛЬНОГО ПРОЦЕСУ ДЕННА'!BD106&gt;0,IF(ROUND('ПЛАН НАВЧАЛЬНОГО ПРОЦЕСУ ДЕННА'!BD106*$BX$4,0)&gt;0,ROUND('ПЛАН НАВЧАЛЬНОГО ПРОЦЕСУ ДЕННА'!BD106*$BX$4,0)*2,2),0)</f>
        <v>0</v>
      </c>
      <c r="BE106" s="312">
        <f>IF('ПЛАН НАВЧАЛЬНОГО ПРОЦЕСУ ДЕННА'!BE106&gt;0,IF(ROUND('ПЛАН НАВЧАЛЬНОГО ПРОЦЕСУ ДЕННА'!BE106*$BX$4,0)&gt;0,ROUND('ПЛАН НАВЧАЛЬНОГО ПРОЦЕСУ ДЕННА'!BE106*$BX$4,0)*2,2),0)</f>
        <v>0</v>
      </c>
      <c r="BF106" s="70">
        <f>'ПЛАН НАВЧАЛЬНОГО ПРОЦЕСУ ДЕННА'!BF106</f>
        <v>0</v>
      </c>
      <c r="BG106" s="312">
        <f>IF('ПЛАН НАВЧАЛЬНОГО ПРОЦЕСУ ДЕННА'!BG106&gt;0,IF(ROUND('ПЛАН НАВЧАЛЬНОГО ПРОЦЕСУ ДЕННА'!BG106*$BX$4,0)&gt;0,ROUND('ПЛАН НАВЧАЛЬНОГО ПРОЦЕСУ ДЕННА'!BG106*$BX$4,0)*2,2),0)</f>
        <v>0</v>
      </c>
      <c r="BH106" s="312">
        <f>IF('ПЛАН НАВЧАЛЬНОГО ПРОЦЕСУ ДЕННА'!BH106&gt;0,IF(ROUND('ПЛАН НАВЧАЛЬНОГО ПРОЦЕСУ ДЕННА'!BH106*$BX$4,0)&gt;0,ROUND('ПЛАН НАВЧАЛЬНОГО ПРОЦЕСУ ДЕННА'!BH106*$BX$4,0)*2,2),0)</f>
        <v>0</v>
      </c>
      <c r="BI106" s="312">
        <f>IF('ПЛАН НАВЧАЛЬНОГО ПРОЦЕСУ ДЕННА'!BI106&gt;0,IF(ROUND('ПЛАН НАВЧАЛЬНОГО ПРОЦЕСУ ДЕННА'!BI106*$BX$4,0)&gt;0,ROUND('ПЛАН НАВЧАЛЬНОГО ПРОЦЕСУ ДЕННА'!BI106*$BX$4,0)*2,2),0)</f>
        <v>0</v>
      </c>
      <c r="BJ106" s="70">
        <f>'ПЛАН НАВЧАЛЬНОГО ПРОЦЕСУ ДЕННА'!BJ106</f>
        <v>0</v>
      </c>
      <c r="BK106" s="63">
        <f t="shared" ref="BK106:BK126" si="124">IF(ISERROR(AD106/Y106),0,AD106/Y106)</f>
        <v>0</v>
      </c>
      <c r="BL106" s="127" t="str">
        <f t="shared" ref="BL106:BL125" si="125">IF(ISERROR(SEARCH("в",A106)),"",1)</f>
        <v/>
      </c>
      <c r="BM106" s="88">
        <f t="shared" ref="BM106:BM117" si="126">IF(AH106&lt;&gt;0,$Z106,0)</f>
        <v>0</v>
      </c>
      <c r="BN106" s="88">
        <f t="shared" ref="BN106:BN125" si="127">IF(AL106&lt;&gt;0,$Z106,0)</f>
        <v>0</v>
      </c>
      <c r="BO106" s="88">
        <f t="shared" ref="BO106:BO117" si="128">IF(AP106&lt;&gt;0,$Z106,0)</f>
        <v>5</v>
      </c>
      <c r="BP106" s="88">
        <f t="shared" ref="BP106:BP117" si="129">IF(AT106&lt;&gt;0,$Z106,0)</f>
        <v>0</v>
      </c>
      <c r="BQ106" s="88">
        <f t="shared" ref="BQ106:BQ117" si="130">IF(AX106&lt;&gt;0,$Z106,0)</f>
        <v>0</v>
      </c>
      <c r="BR106" s="88">
        <f t="shared" ref="BR106:BR117" si="131">IF(BB106&lt;&gt;0,$Z106,0)</f>
        <v>0</v>
      </c>
      <c r="BS106" s="88">
        <f t="shared" ref="BS106:BS117" si="132">IF(BF106&lt;&gt;0,$Z106,0)</f>
        <v>0</v>
      </c>
      <c r="BT106" s="88">
        <f t="shared" ref="BT106:BT117" si="133">IF(BJ106&lt;&gt;0,$Z106,0)</f>
        <v>0</v>
      </c>
      <c r="BU106" s="92">
        <f>SUM(BM106:BT106)</f>
        <v>5</v>
      </c>
      <c r="BX106" s="14">
        <f t="shared" ref="BX106:BX117" si="134">IF($DD106=0,0,ROUND(4*$Z106*SUM(AE106:AG106)/$DD106,0)/4)</f>
        <v>0</v>
      </c>
      <c r="BY106" s="14">
        <f t="shared" ref="BY106:BY117" si="135">IF($DD106=0,0,ROUND(4*$Z106*SUM(AI106:AK106)/$DD106,0)/4)</f>
        <v>0</v>
      </c>
      <c r="BZ106" s="14">
        <f t="shared" ref="BZ106:BZ117" si="136">IF($DD106=0,0,ROUND(4*$Z106*SUM(AM106:AO106)/$DD106,0)/4)</f>
        <v>0</v>
      </c>
      <c r="CA106" s="14">
        <f t="shared" ref="CA106:CA117" si="137">IF($DD106=0,0,ROUND(4*$Z106*SUM(AQ106:AS106)/$DD106,0)/4)</f>
        <v>0</v>
      </c>
      <c r="CB106" s="14">
        <f t="shared" ref="CB106:CB117" si="138">IF($DD106=0,0,ROUND(4*$Z106*SUM(AU106:AW106)/$DD106,0)/4)</f>
        <v>0</v>
      </c>
      <c r="CC106" s="14">
        <f t="shared" ref="CC106:CC117" si="139">IF($DD106=0,0,ROUND(4*$Z106*(SUM(AY106:BA106))/$DD106,0)/4)</f>
        <v>0</v>
      </c>
      <c r="CD106" s="14">
        <f t="shared" ref="CD106:CD117" si="140">IF($DD106=0,0,ROUND(4*$Z106*(SUM(BC106:BE106))/$DD106,0)/4)</f>
        <v>0</v>
      </c>
      <c r="CE106" s="14">
        <f t="shared" ref="CE106:CE117" si="141">IF($DD106=0,0,ROUND(4*$Z106*(SUM(BG106:BI106))/$DD106,0)/4)</f>
        <v>0</v>
      </c>
      <c r="CF106" s="213">
        <f t="shared" ref="CF106:CF125" si="142">SUM(BX106:CE106)</f>
        <v>0</v>
      </c>
      <c r="CG106" s="313">
        <f t="shared" ref="CG106:CG125" si="143">MAX(BX106:CE106)</f>
        <v>0</v>
      </c>
      <c r="CI106" s="314">
        <f t="shared" ref="CI106:CI125" si="144">IF(VALUE($D106)=1,1,0)+IF(VALUE($E106)=1,1,0)+IF(VALUE($F106)=1,1,0)+IF(VALUE($G106)=1,1,0)</f>
        <v>0</v>
      </c>
      <c r="CJ106" s="314">
        <f t="shared" ref="CJ106:CJ125" si="145">IF(VALUE($D106)=2,1,0)+IF(VALUE($E106)=2,1,0)+IF(VALUE($F106)=2,1,0)+IF(VALUE($G106)=2,1,0)</f>
        <v>0</v>
      </c>
      <c r="CK106" s="314">
        <f t="shared" ref="CK106:CK125" si="146">IF(VALUE($D106)=3,1,0)+IF(VALUE($E106)=3,1,0)+IF(VALUE($F106)=3,1,0)+IF(VALUE($G106)=3,1,0)</f>
        <v>0</v>
      </c>
      <c r="CL106" s="314">
        <f t="shared" ref="CL106:CL125" si="147">IF(VALUE($D106)=4,1,0)+IF(VALUE($E106)=4,1,0)+IF(VALUE($F106)=4,1,0)+IF(VALUE($G106)=4,1,0)</f>
        <v>0</v>
      </c>
      <c r="CM106" s="314">
        <f t="shared" ref="CM106:CM125" si="148">IF(VALUE($D106)=5,1,0)+IF(VALUE($E106)=5,1,0)+IF(VALUE($F106)=5,1,0)+IF(VALUE($G106)=5,1,0)</f>
        <v>0</v>
      </c>
      <c r="CN106" s="314">
        <f t="shared" ref="CN106:CN125" si="149">IF(VALUE($D106)=6,1,0)+IF(VALUE($E106)=6,1,0)+IF(VALUE($F106)=6,1,0)+IF(VALUE($G106)=6,1,0)</f>
        <v>0</v>
      </c>
      <c r="CO106" s="314">
        <f t="shared" ref="CO106:CO125" si="150">IF(VALUE($D106)=7,1,0)+IF(VALUE($E106)=7,1,0)+IF(VALUE($F106)=7,1,0)+IF(VALUE($G106)=7,1,0)</f>
        <v>0</v>
      </c>
      <c r="CP106" s="314">
        <f t="shared" ref="CP106:CP125" si="151">IF(VALUE($D106)=8,1,0)+IF(VALUE($E106)=8,1,0)+IF(VALUE($F106)=8,1,0)+IF(VALUE($G106)=8,1,0)</f>
        <v>0</v>
      </c>
      <c r="CQ106" s="315">
        <f t="shared" ref="CQ106:CQ125" si="152">SUM(CI106:CP106)</f>
        <v>0</v>
      </c>
      <c r="CR106" s="314">
        <f t="shared" ref="CR106:CR125" si="153">IF(MID(H106,1,1)="1",1,0)+IF(MID(I106,1,1)="1",1,0)+IF(MID(J106,1,1)="1",1,0)+IF(MID(K106,1,1)="1",1,0)+IF(MID(M106,1,1)="1",1,0)+IF(MID(N106,1,1)="1",1,0)+IF(MID(O106,1,1)="1",1,0)</f>
        <v>0</v>
      </c>
      <c r="CS106" s="314">
        <f t="shared" ref="CS106:CS125" si="154">IF(MID(H106,1,1)="2",1,0)+IF(MID(I106,1,1)="2",1,0)+IF(MID(J106,1,1)="2",1,0)+IF(MID(K106,1,1)="2",1,0)+IF(MID(M106,1,1)="2",1,0)+IF(MID(N106,1,1)="2",1,0)+IF(MID(O106,1,1)="2",1,0)</f>
        <v>0</v>
      </c>
      <c r="CT106" s="316">
        <f t="shared" ref="CT106:CT125" si="155">IF(MID(H106,1,1)="3",1,0)+IF(MID(I106,1,1)="3",1,0)+IF(MID(J106,1,1)="3",1,0)+IF(MID(K106,1,1)="3",1,0)+IF(MID(M106,1,1)="3",1,0)+IF(MID(N106,1,1)="3",1,0)+IF(MID(O106,1,1)="3",1,0)</f>
        <v>1</v>
      </c>
      <c r="CU106" s="314">
        <f t="shared" ref="CU106:CU125" si="156">IF(MID(H106,1,1)="4",1,0)+IF(MID(I106,1,1)="4",1,0)+IF(MID(J106,1,1)="4",1,0)+IF(MID(K106,1,1)="4",1,0)+IF(MID(M106,1,1)="4",1,0)+IF(MID(N106,1,1)="4",1,0)+IF(MID(O106,1,1)="4",1,0)</f>
        <v>0</v>
      </c>
      <c r="CV106" s="314">
        <f t="shared" ref="CV106:CV125" si="157">IF(MID(H106,1,1)="5",1,0)+IF(MID(I106,1,1)="5",1,0)+IF(MID(J106,1,1)="5",1,0)+IF(MID(K106,1,1)="5",1,0)+IF(MID(M106,1,1)="5",1,0)+IF(MID(N106,1,1)="5",1,0)+IF(MID(O106,1,1)="5",1,0)</f>
        <v>0</v>
      </c>
      <c r="CW106" s="314">
        <f t="shared" ref="CW106:CW125" si="158">IF(MID(H106,1,1)="6",1,0)+IF(MID(I106,1,1)="6",1,0)+IF(MID(J106,1,1)="6",1,0)+IF(MID(K106,1,1)="6",1,0)+IF(MID(M106,1,1)="6",1,0)+IF(MID(N106,1,1)="6",1,0)+IF(MID(O106,1,1)="6",1,0)</f>
        <v>0</v>
      </c>
      <c r="CX106" s="314">
        <f t="shared" ref="CX106:CX125" si="159">IF(MID(H106,1,1)="7",1,0)+IF(MID(I106,1,1)="7",1,0)+IF(MID(J106,1,1)="7",1,0)+IF(MID(K106,1,1)="7",1,0)+IF(MID(M106,1,1)="7",1,0)+IF(MID(N106,1,1)="7",1,0)+IF(MID(O106,1,1)="7",1,0)</f>
        <v>0</v>
      </c>
      <c r="CY106" s="314">
        <f t="shared" ref="CY106:CY125" si="160">IF(MID(H106,1,1)="8",1,0)+IF(MID(I106,1,1)="8",1,0)+IF(MID(J106,1,1)="8",1,0)+IF(MID(K106,1,1)="8",1,0)+IF(MID(M106,1,1)="8",1,0)+IF(MID(N106,1,1)="8",1,0)+IF(MID(O106,1,1)="8",1,0)</f>
        <v>0</v>
      </c>
      <c r="CZ106" s="317">
        <f t="shared" ref="CZ106:CZ125" si="161">SUM(CR106:CY106)</f>
        <v>1</v>
      </c>
      <c r="DD106" s="318">
        <f>SUM($AE106:$AG106)+SUM($AI106:$AK106)+SUM($AM106:AO106)+SUM($AQ106:AS106)+SUM($AU106:AW106)+SUM($AY106:BA106)+SUM($BC106:BE106)+SUM($BG106:BI106)</f>
        <v>0</v>
      </c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</row>
    <row r="107" spans="1:126" s="19" customFormat="1" x14ac:dyDescent="0.25">
      <c r="A107" s="22" t="str">
        <f>'ПЛАН НАВЧАЛЬНОГО ПРОЦЕСУ ДЕННА'!A107</f>
        <v>2.02</v>
      </c>
      <c r="B107" s="306" t="str">
        <f>'ПЛАН НАВЧАЛЬНОГО ПРОЦЕСУ ДЕННА'!B107</f>
        <v>Вибіркова дисципліна 2</v>
      </c>
      <c r="C107" s="307"/>
      <c r="D107" s="308">
        <f>'ПЛАН НАВЧАЛЬНОГО ПРОЦЕСУ ДЕННА'!D107</f>
        <v>0</v>
      </c>
      <c r="E107" s="309">
        <f>'ПЛАН НАВЧАЛЬНОГО ПРОЦЕСУ ДЕННА'!E107</f>
        <v>0</v>
      </c>
      <c r="F107" s="309">
        <f>'ПЛАН НАВЧАЛЬНОГО ПРОЦЕСУ ДЕННА'!F107</f>
        <v>0</v>
      </c>
      <c r="G107" s="310">
        <f>'ПЛАН НАВЧАЛЬНОГО ПРОЦЕСУ ДЕННА'!G107</f>
        <v>0</v>
      </c>
      <c r="H107" s="308">
        <f>'ПЛАН НАВЧАЛЬНОГО ПРОЦЕСУ ДЕННА'!H107</f>
        <v>3</v>
      </c>
      <c r="I107" s="309">
        <f>'ПЛАН НАВЧАЛЬНОГО ПРОЦЕСУ ДЕННА'!I107</f>
        <v>0</v>
      </c>
      <c r="J107" s="309">
        <f>'ПЛАН НАВЧАЛЬНОГО ПРОЦЕСУ ДЕННА'!J107</f>
        <v>0</v>
      </c>
      <c r="K107" s="309">
        <f>'ПЛАН НАВЧАЛЬНОГО ПРОЦЕСУ ДЕННА'!K107</f>
        <v>0</v>
      </c>
      <c r="L107" s="309">
        <f>'ПЛАН НАВЧАЛЬНОГО ПРОЦЕСУ ДЕННА'!L107</f>
        <v>0</v>
      </c>
      <c r="M107" s="309">
        <f>'ПЛАН НАВЧАЛЬНОГО ПРОЦЕСУ ДЕННА'!M107</f>
        <v>0</v>
      </c>
      <c r="N107" s="309">
        <f>'ПЛАН НАВЧАЛЬНОГО ПРОЦЕСУ ДЕННА'!N107</f>
        <v>0</v>
      </c>
      <c r="O107" s="309">
        <f>'ПЛАН НАВЧАЛЬНОГО ПРОЦЕСУ ДЕННА'!O107</f>
        <v>0</v>
      </c>
      <c r="P107" s="274">
        <f>'ПЛАН НАВЧАЛЬНОГО ПРОЦЕСУ ДЕННА'!P107</f>
        <v>0</v>
      </c>
      <c r="Q107" s="274">
        <f>'ПЛАН НАВЧАЛЬНОГО ПРОЦЕСУ ДЕННА'!Q107</f>
        <v>0</v>
      </c>
      <c r="R107" s="308">
        <f>'ПЛАН НАВЧАЛЬНОГО ПРОЦЕСУ ДЕННА'!R107</f>
        <v>0</v>
      </c>
      <c r="S107" s="309">
        <f>'ПЛАН НАВЧАЛЬНОГО ПРОЦЕСУ ДЕННА'!S107</f>
        <v>0</v>
      </c>
      <c r="T107" s="309">
        <f>'ПЛАН НАВЧАЛЬНОГО ПРОЦЕСУ ДЕННА'!T107</f>
        <v>0</v>
      </c>
      <c r="U107" s="309">
        <f>'ПЛАН НАВЧАЛЬНОГО ПРОЦЕСУ ДЕННА'!U107</f>
        <v>0</v>
      </c>
      <c r="V107" s="309">
        <f>'ПЛАН НАВЧАЛЬНОГО ПРОЦЕСУ ДЕННА'!V107</f>
        <v>0</v>
      </c>
      <c r="W107" s="309">
        <f>'ПЛАН НАВЧАЛЬНОГО ПРОЦЕСУ ДЕННА'!W107</f>
        <v>0</v>
      </c>
      <c r="X107" s="309">
        <f>'ПЛАН НАВЧАЛЬНОГО ПРОЦЕСУ ДЕННА'!X107</f>
        <v>0</v>
      </c>
      <c r="Y107" s="311">
        <f>'ПЛАН НАВЧАЛЬНОГО ПРОЦЕСУ ДЕННА'!Y107</f>
        <v>150</v>
      </c>
      <c r="Z107" s="147">
        <f t="shared" si="123"/>
        <v>5</v>
      </c>
      <c r="AA107" s="9"/>
      <c r="AB107" s="9"/>
      <c r="AC107" s="9"/>
      <c r="AD107" s="9"/>
      <c r="AE107" s="312">
        <f>IF('ПЛАН НАВЧАЛЬНОГО ПРОЦЕСУ ДЕННА'!AE107&gt;0,IF(ROUND('ПЛАН НАВЧАЛЬНОГО ПРОЦЕСУ ДЕННА'!AE107*$BX$4,0)&gt;0,ROUND('ПЛАН НАВЧАЛЬНОГО ПРОЦЕСУ ДЕННА'!AE107*$BX$4,0)*2,2),0)</f>
        <v>0</v>
      </c>
      <c r="AF107" s="312">
        <f>IF('ПЛАН НАВЧАЛЬНОГО ПРОЦЕСУ ДЕННА'!AF107&gt;0,IF(ROUND('ПЛАН НАВЧАЛЬНОГО ПРОЦЕСУ ДЕННА'!AF107*$BX$4,0)&gt;0,ROUND('ПЛАН НАВЧАЛЬНОГО ПРОЦЕСУ ДЕННА'!AF107*$BX$4,0)*2,2),0)</f>
        <v>0</v>
      </c>
      <c r="AG107" s="312">
        <f>IF('ПЛАН НАВЧАЛЬНОГО ПРОЦЕСУ ДЕННА'!AG107&gt;0,IF(ROUND('ПЛАН НАВЧАЛЬНОГО ПРОЦЕСУ ДЕННА'!AG107*$BX$4,0)&gt;0,ROUND('ПЛАН НАВЧАЛЬНОГО ПРОЦЕСУ ДЕННА'!AG107*$BX$4,0)*2,2),0)</f>
        <v>0</v>
      </c>
      <c r="AH107" s="70">
        <f>'ПЛАН НАВЧАЛЬНОГО ПРОЦЕСУ ДЕННА'!AH107</f>
        <v>0</v>
      </c>
      <c r="AI107" s="312">
        <f>IF('ПЛАН НАВЧАЛЬНОГО ПРОЦЕСУ ДЕННА'!AI107&gt;0,IF(ROUND('ПЛАН НАВЧАЛЬНОГО ПРОЦЕСУ ДЕННА'!AI107*$BX$4,0)&gt;0,ROUND('ПЛАН НАВЧАЛЬНОГО ПРОЦЕСУ ДЕННА'!AI107*$BX$4,0)*2,2),0)</f>
        <v>0</v>
      </c>
      <c r="AJ107" s="312">
        <f>IF('ПЛАН НАВЧАЛЬНОГО ПРОЦЕСУ ДЕННА'!AJ107&gt;0,IF(ROUND('ПЛАН НАВЧАЛЬНОГО ПРОЦЕСУ ДЕННА'!AJ107*$BX$4,0)&gt;0,ROUND('ПЛАН НАВЧАЛЬНОГО ПРОЦЕСУ ДЕННА'!AJ107*$BX$4,0)*2,2),0)</f>
        <v>0</v>
      </c>
      <c r="AK107" s="312">
        <f>IF('ПЛАН НАВЧАЛЬНОГО ПРОЦЕСУ ДЕННА'!AK107&gt;0,IF(ROUND('ПЛАН НАВЧАЛЬНОГО ПРОЦЕСУ ДЕННА'!AK107*$BX$4,0)&gt;0,ROUND('ПЛАН НАВЧАЛЬНОГО ПРОЦЕСУ ДЕННА'!AK107*$BX$4,0)*2,2),0)</f>
        <v>0</v>
      </c>
      <c r="AL107" s="70">
        <f>'ПЛАН НАВЧАЛЬНОГО ПРОЦЕСУ ДЕННА'!AL107</f>
        <v>0</v>
      </c>
      <c r="AM107" s="312">
        <f>IF('ПЛАН НАВЧАЛЬНОГО ПРОЦЕСУ ДЕННА'!AM107&gt;0,IF(ROUND('ПЛАН НАВЧАЛЬНОГО ПРОЦЕСУ ДЕННА'!AM107*$BX$4,0)&gt;0,ROUND('ПЛАН НАВЧАЛЬНОГО ПРОЦЕСУ ДЕННА'!AM107*$BX$4,0)*2,2),0)</f>
        <v>0</v>
      </c>
      <c r="AN107" s="312">
        <f>IF('ПЛАН НАВЧАЛЬНОГО ПРОЦЕСУ ДЕННА'!AN107&gt;0,IF(ROUND('ПЛАН НАВЧАЛЬНОГО ПРОЦЕСУ ДЕННА'!AN107*$BX$4,0)&gt;0,ROUND('ПЛАН НАВЧАЛЬНОГО ПРОЦЕСУ ДЕННА'!AN107*$BX$4,0)*2,2),0)</f>
        <v>0</v>
      </c>
      <c r="AO107" s="312">
        <f>IF('ПЛАН НАВЧАЛЬНОГО ПРОЦЕСУ ДЕННА'!AO107&gt;0,IF(ROUND('ПЛАН НАВЧАЛЬНОГО ПРОЦЕСУ ДЕННА'!AO107*$BX$4,0)&gt;0,ROUND('ПЛАН НАВЧАЛЬНОГО ПРОЦЕСУ ДЕННА'!AO107*$BX$4,0)*2,2),0)</f>
        <v>0</v>
      </c>
      <c r="AP107" s="70">
        <f>'ПЛАН НАВЧАЛЬНОГО ПРОЦЕСУ ДЕННА'!AP107</f>
        <v>5</v>
      </c>
      <c r="AQ107" s="312">
        <f>IF('ПЛАН НАВЧАЛЬНОГО ПРОЦЕСУ ДЕННА'!AQ107&gt;0,IF(ROUND('ПЛАН НАВЧАЛЬНОГО ПРОЦЕСУ ДЕННА'!AQ107*$BX$4,0)&gt;0,ROUND('ПЛАН НАВЧАЛЬНОГО ПРОЦЕСУ ДЕННА'!AQ107*$BX$4,0)*2,2),0)</f>
        <v>0</v>
      </c>
      <c r="AR107" s="312">
        <f>IF('ПЛАН НАВЧАЛЬНОГО ПРОЦЕСУ ДЕННА'!AR107&gt;0,IF(ROUND('ПЛАН НАВЧАЛЬНОГО ПРОЦЕСУ ДЕННА'!AR107*$BX$4,0)&gt;0,ROUND('ПЛАН НАВЧАЛЬНОГО ПРОЦЕСУ ДЕННА'!AR107*$BX$4,0)*2,2),0)</f>
        <v>0</v>
      </c>
      <c r="AS107" s="312">
        <f>IF('ПЛАН НАВЧАЛЬНОГО ПРОЦЕСУ ДЕННА'!AS107&gt;0,IF(ROUND('ПЛАН НАВЧАЛЬНОГО ПРОЦЕСУ ДЕННА'!AS107*$BX$4,0)&gt;0,ROUND('ПЛАН НАВЧАЛЬНОГО ПРОЦЕСУ ДЕННА'!AS107*$BX$4,0)*2,2),0)</f>
        <v>0</v>
      </c>
      <c r="AT107" s="70">
        <f>'ПЛАН НАВЧАЛЬНОГО ПРОЦЕСУ ДЕННА'!AT107</f>
        <v>0</v>
      </c>
      <c r="AU107" s="312">
        <f>IF('ПЛАН НАВЧАЛЬНОГО ПРОЦЕСУ ДЕННА'!AU107&gt;0,IF(ROUND('ПЛАН НАВЧАЛЬНОГО ПРОЦЕСУ ДЕННА'!AU107*$BX$4,0)&gt;0,ROUND('ПЛАН НАВЧАЛЬНОГО ПРОЦЕСУ ДЕННА'!AU107*$BX$4,0)*2,2),0)</f>
        <v>0</v>
      </c>
      <c r="AV107" s="312">
        <f>IF('ПЛАН НАВЧАЛЬНОГО ПРОЦЕСУ ДЕННА'!AV107&gt;0,IF(ROUND('ПЛАН НАВЧАЛЬНОГО ПРОЦЕСУ ДЕННА'!AV107*$BX$4,0)&gt;0,ROUND('ПЛАН НАВЧАЛЬНОГО ПРОЦЕСУ ДЕННА'!AV107*$BX$4,0)*2,2),0)</f>
        <v>0</v>
      </c>
      <c r="AW107" s="312">
        <f>IF('ПЛАН НАВЧАЛЬНОГО ПРОЦЕСУ ДЕННА'!AW107&gt;0,IF(ROUND('ПЛАН НАВЧАЛЬНОГО ПРОЦЕСУ ДЕННА'!AW107*$BX$4,0)&gt;0,ROUND('ПЛАН НАВЧАЛЬНОГО ПРОЦЕСУ ДЕННА'!AW107*$BX$4,0)*2,2),0)</f>
        <v>0</v>
      </c>
      <c r="AX107" s="70">
        <f>'ПЛАН НАВЧАЛЬНОГО ПРОЦЕСУ ДЕННА'!AX107</f>
        <v>0</v>
      </c>
      <c r="AY107" s="312">
        <f>IF('ПЛАН НАВЧАЛЬНОГО ПРОЦЕСУ ДЕННА'!AY107&gt;0,IF(ROUND('ПЛАН НАВЧАЛЬНОГО ПРОЦЕСУ ДЕННА'!AY107*$BX$4,0)&gt;0,ROUND('ПЛАН НАВЧАЛЬНОГО ПРОЦЕСУ ДЕННА'!AY107*$BX$4,0)*2,2),0)</f>
        <v>0</v>
      </c>
      <c r="AZ107" s="312">
        <f>IF('ПЛАН НАВЧАЛЬНОГО ПРОЦЕСУ ДЕННА'!AZ107&gt;0,IF(ROUND('ПЛАН НАВЧАЛЬНОГО ПРОЦЕСУ ДЕННА'!AZ107*$BX$4,0)&gt;0,ROUND('ПЛАН НАВЧАЛЬНОГО ПРОЦЕСУ ДЕННА'!AZ107*$BX$4,0)*2,2),0)</f>
        <v>0</v>
      </c>
      <c r="BA107" s="312">
        <f>IF('ПЛАН НАВЧАЛЬНОГО ПРОЦЕСУ ДЕННА'!BA107&gt;0,IF(ROUND('ПЛАН НАВЧАЛЬНОГО ПРОЦЕСУ ДЕННА'!BA107*$BX$4,0)&gt;0,ROUND('ПЛАН НАВЧАЛЬНОГО ПРОЦЕСУ ДЕННА'!BA107*$BX$4,0)*2,2),0)</f>
        <v>0</v>
      </c>
      <c r="BB107" s="70">
        <f>'ПЛАН НАВЧАЛЬНОГО ПРОЦЕСУ ДЕННА'!BB107</f>
        <v>0</v>
      </c>
      <c r="BC107" s="312">
        <f>IF('ПЛАН НАВЧАЛЬНОГО ПРОЦЕСУ ДЕННА'!BC107&gt;0,IF(ROUND('ПЛАН НАВЧАЛЬНОГО ПРОЦЕСУ ДЕННА'!BC107*$BX$4,0)&gt;0,ROUND('ПЛАН НАВЧАЛЬНОГО ПРОЦЕСУ ДЕННА'!BC107*$BX$4,0)*2,2),0)</f>
        <v>0</v>
      </c>
      <c r="BD107" s="312">
        <f>IF('ПЛАН НАВЧАЛЬНОГО ПРОЦЕСУ ДЕННА'!BD107&gt;0,IF(ROUND('ПЛАН НАВЧАЛЬНОГО ПРОЦЕСУ ДЕННА'!BD107*$BX$4,0)&gt;0,ROUND('ПЛАН НАВЧАЛЬНОГО ПРОЦЕСУ ДЕННА'!BD107*$BX$4,0)*2,2),0)</f>
        <v>0</v>
      </c>
      <c r="BE107" s="312">
        <f>IF('ПЛАН НАВЧАЛЬНОГО ПРОЦЕСУ ДЕННА'!BE107&gt;0,IF(ROUND('ПЛАН НАВЧАЛЬНОГО ПРОЦЕСУ ДЕННА'!BE107*$BX$4,0)&gt;0,ROUND('ПЛАН НАВЧАЛЬНОГО ПРОЦЕСУ ДЕННА'!BE107*$BX$4,0)*2,2),0)</f>
        <v>0</v>
      </c>
      <c r="BF107" s="70">
        <f>'ПЛАН НАВЧАЛЬНОГО ПРОЦЕСУ ДЕННА'!BF107</f>
        <v>0</v>
      </c>
      <c r="BG107" s="312">
        <f>IF('ПЛАН НАВЧАЛЬНОГО ПРОЦЕСУ ДЕННА'!BG107&gt;0,IF(ROUND('ПЛАН НАВЧАЛЬНОГО ПРОЦЕСУ ДЕННА'!BG107*$BX$4,0)&gt;0,ROUND('ПЛАН НАВЧАЛЬНОГО ПРОЦЕСУ ДЕННА'!BG107*$BX$4,0)*2,2),0)</f>
        <v>0</v>
      </c>
      <c r="BH107" s="312">
        <f>IF('ПЛАН НАВЧАЛЬНОГО ПРОЦЕСУ ДЕННА'!BH107&gt;0,IF(ROUND('ПЛАН НАВЧАЛЬНОГО ПРОЦЕСУ ДЕННА'!BH107*$BX$4,0)&gt;0,ROUND('ПЛАН НАВЧАЛЬНОГО ПРОЦЕСУ ДЕННА'!BH107*$BX$4,0)*2,2),0)</f>
        <v>0</v>
      </c>
      <c r="BI107" s="312">
        <f>IF('ПЛАН НАВЧАЛЬНОГО ПРОЦЕСУ ДЕННА'!BI107&gt;0,IF(ROUND('ПЛАН НАВЧАЛЬНОГО ПРОЦЕСУ ДЕННА'!BI107*$BX$4,0)&gt;0,ROUND('ПЛАН НАВЧАЛЬНОГО ПРОЦЕСУ ДЕННА'!BI107*$BX$4,0)*2,2),0)</f>
        <v>0</v>
      </c>
      <c r="BJ107" s="70">
        <f>'ПЛАН НАВЧАЛЬНОГО ПРОЦЕСУ ДЕННА'!BJ107</f>
        <v>0</v>
      </c>
      <c r="BK107" s="63">
        <f t="shared" si="124"/>
        <v>0</v>
      </c>
      <c r="BL107" s="127" t="str">
        <f t="shared" si="125"/>
        <v/>
      </c>
      <c r="BM107" s="88">
        <f t="shared" si="126"/>
        <v>0</v>
      </c>
      <c r="BN107" s="88">
        <f t="shared" si="127"/>
        <v>0</v>
      </c>
      <c r="BO107" s="88">
        <f t="shared" si="128"/>
        <v>5</v>
      </c>
      <c r="BP107" s="88">
        <f t="shared" si="129"/>
        <v>0</v>
      </c>
      <c r="BQ107" s="88">
        <f t="shared" si="130"/>
        <v>0</v>
      </c>
      <c r="BR107" s="88">
        <f t="shared" si="131"/>
        <v>0</v>
      </c>
      <c r="BS107" s="88">
        <f t="shared" si="132"/>
        <v>0</v>
      </c>
      <c r="BT107" s="88">
        <f t="shared" si="133"/>
        <v>0</v>
      </c>
      <c r="BU107" s="92">
        <f t="shared" ref="BU107:BU125" si="162">SUM(BM107:BT107)</f>
        <v>5</v>
      </c>
      <c r="BX107" s="14">
        <f t="shared" si="134"/>
        <v>0</v>
      </c>
      <c r="BY107" s="14">
        <f t="shared" si="135"/>
        <v>0</v>
      </c>
      <c r="BZ107" s="14">
        <f t="shared" si="136"/>
        <v>0</v>
      </c>
      <c r="CA107" s="14">
        <f t="shared" si="137"/>
        <v>0</v>
      </c>
      <c r="CB107" s="14">
        <f t="shared" si="138"/>
        <v>0</v>
      </c>
      <c r="CC107" s="14">
        <f t="shared" si="139"/>
        <v>0</v>
      </c>
      <c r="CD107" s="14">
        <f t="shared" si="140"/>
        <v>0</v>
      </c>
      <c r="CE107" s="14">
        <f t="shared" si="141"/>
        <v>0</v>
      </c>
      <c r="CF107" s="213">
        <f t="shared" si="142"/>
        <v>0</v>
      </c>
      <c r="CG107" s="313">
        <f t="shared" si="143"/>
        <v>0</v>
      </c>
      <c r="CI107" s="314">
        <f t="shared" si="144"/>
        <v>0</v>
      </c>
      <c r="CJ107" s="314">
        <f t="shared" si="145"/>
        <v>0</v>
      </c>
      <c r="CK107" s="314">
        <f t="shared" si="146"/>
        <v>0</v>
      </c>
      <c r="CL107" s="314">
        <f t="shared" si="147"/>
        <v>0</v>
      </c>
      <c r="CM107" s="314">
        <f t="shared" si="148"/>
        <v>0</v>
      </c>
      <c r="CN107" s="314">
        <f t="shared" si="149"/>
        <v>0</v>
      </c>
      <c r="CO107" s="314">
        <f t="shared" si="150"/>
        <v>0</v>
      </c>
      <c r="CP107" s="314">
        <f t="shared" si="151"/>
        <v>0</v>
      </c>
      <c r="CQ107" s="315">
        <f t="shared" si="152"/>
        <v>0</v>
      </c>
      <c r="CR107" s="314">
        <f t="shared" si="153"/>
        <v>0</v>
      </c>
      <c r="CS107" s="314">
        <f t="shared" si="154"/>
        <v>0</v>
      </c>
      <c r="CT107" s="316">
        <f t="shared" si="155"/>
        <v>1</v>
      </c>
      <c r="CU107" s="314">
        <f t="shared" si="156"/>
        <v>0</v>
      </c>
      <c r="CV107" s="314">
        <f t="shared" si="157"/>
        <v>0</v>
      </c>
      <c r="CW107" s="314">
        <f t="shared" si="158"/>
        <v>0</v>
      </c>
      <c r="CX107" s="314">
        <f t="shared" si="159"/>
        <v>0</v>
      </c>
      <c r="CY107" s="314">
        <f t="shared" si="160"/>
        <v>0</v>
      </c>
      <c r="CZ107" s="317">
        <f t="shared" si="161"/>
        <v>1</v>
      </c>
      <c r="DD107" s="318">
        <f>SUM($AE107:$AG107)+SUM($AI107:$AK107)+SUM($AM107:AO107)+SUM($AQ107:AS107)+SUM($AU107:AW107)+SUM($AY107:BA107)+SUM($BC107:BE107)+SUM($BG107:BI107)</f>
        <v>0</v>
      </c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</row>
    <row r="108" spans="1:126" s="19" customFormat="1" x14ac:dyDescent="0.25">
      <c r="A108" s="22" t="str">
        <f>'ПЛАН НАВЧАЛЬНОГО ПРОЦЕСУ ДЕННА'!A108</f>
        <v>2.03</v>
      </c>
      <c r="B108" s="306" t="str">
        <f>'ПЛАН НАВЧАЛЬНОГО ПРОЦЕСУ ДЕННА'!B108</f>
        <v>Вибіркова дисципліна 3</v>
      </c>
      <c r="C108" s="307"/>
      <c r="D108" s="308">
        <f>'ПЛАН НАВЧАЛЬНОГО ПРОЦЕСУ ДЕННА'!D108</f>
        <v>0</v>
      </c>
      <c r="E108" s="309">
        <f>'ПЛАН НАВЧАЛЬНОГО ПРОЦЕСУ ДЕННА'!E108</f>
        <v>0</v>
      </c>
      <c r="F108" s="309">
        <f>'ПЛАН НАВЧАЛЬНОГО ПРОЦЕСУ ДЕННА'!F108</f>
        <v>0</v>
      </c>
      <c r="G108" s="310">
        <f>'ПЛАН НАВЧАЛЬНОГО ПРОЦЕСУ ДЕННА'!G108</f>
        <v>0</v>
      </c>
      <c r="H108" s="308">
        <f>'ПЛАН НАВЧАЛЬНОГО ПРОЦЕСУ ДЕННА'!H108</f>
        <v>4</v>
      </c>
      <c r="I108" s="309">
        <f>'ПЛАН НАВЧАЛЬНОГО ПРОЦЕСУ ДЕННА'!I108</f>
        <v>0</v>
      </c>
      <c r="J108" s="309">
        <f>'ПЛАН НАВЧАЛЬНОГО ПРОЦЕСУ ДЕННА'!J108</f>
        <v>0</v>
      </c>
      <c r="K108" s="309">
        <f>'ПЛАН НАВЧАЛЬНОГО ПРОЦЕСУ ДЕННА'!K108</f>
        <v>0</v>
      </c>
      <c r="L108" s="309">
        <f>'ПЛАН НАВЧАЛЬНОГО ПРОЦЕСУ ДЕННА'!L108</f>
        <v>0</v>
      </c>
      <c r="M108" s="309">
        <f>'ПЛАН НАВЧАЛЬНОГО ПРОЦЕСУ ДЕННА'!M108</f>
        <v>0</v>
      </c>
      <c r="N108" s="309">
        <f>'ПЛАН НАВЧАЛЬНОГО ПРОЦЕСУ ДЕННА'!N108</f>
        <v>0</v>
      </c>
      <c r="O108" s="309">
        <f>'ПЛАН НАВЧАЛЬНОГО ПРОЦЕСУ ДЕННА'!O108</f>
        <v>0</v>
      </c>
      <c r="P108" s="274">
        <f>'ПЛАН НАВЧАЛЬНОГО ПРОЦЕСУ ДЕННА'!P108</f>
        <v>0</v>
      </c>
      <c r="Q108" s="274">
        <f>'ПЛАН НАВЧАЛЬНОГО ПРОЦЕСУ ДЕННА'!Q108</f>
        <v>0</v>
      </c>
      <c r="R108" s="308">
        <f>'ПЛАН НАВЧАЛЬНОГО ПРОЦЕСУ ДЕННА'!R108</f>
        <v>0</v>
      </c>
      <c r="S108" s="309">
        <f>'ПЛАН НАВЧАЛЬНОГО ПРОЦЕСУ ДЕННА'!S108</f>
        <v>0</v>
      </c>
      <c r="T108" s="309">
        <f>'ПЛАН НАВЧАЛЬНОГО ПРОЦЕСУ ДЕННА'!T108</f>
        <v>0</v>
      </c>
      <c r="U108" s="309">
        <f>'ПЛАН НАВЧАЛЬНОГО ПРОЦЕСУ ДЕННА'!U108</f>
        <v>0</v>
      </c>
      <c r="V108" s="309">
        <f>'ПЛАН НАВЧАЛЬНОГО ПРОЦЕСУ ДЕННА'!V108</f>
        <v>0</v>
      </c>
      <c r="W108" s="309">
        <f>'ПЛАН НАВЧАЛЬНОГО ПРОЦЕСУ ДЕННА'!W108</f>
        <v>0</v>
      </c>
      <c r="X108" s="309">
        <f>'ПЛАН НАВЧАЛЬНОГО ПРОЦЕСУ ДЕННА'!X108</f>
        <v>0</v>
      </c>
      <c r="Y108" s="311">
        <f>'ПЛАН НАВЧАЛЬНОГО ПРОЦЕСУ ДЕННА'!Y108</f>
        <v>150</v>
      </c>
      <c r="Z108" s="147">
        <f t="shared" si="123"/>
        <v>5</v>
      </c>
      <c r="AA108" s="9"/>
      <c r="AB108" s="9"/>
      <c r="AC108" s="9"/>
      <c r="AD108" s="9"/>
      <c r="AE108" s="312">
        <f>IF('ПЛАН НАВЧАЛЬНОГО ПРОЦЕСУ ДЕННА'!AE108&gt;0,IF(ROUND('ПЛАН НАВЧАЛЬНОГО ПРОЦЕСУ ДЕННА'!AE108*$BX$4,0)&gt;0,ROUND('ПЛАН НАВЧАЛЬНОГО ПРОЦЕСУ ДЕННА'!AE108*$BX$4,0)*2,2),0)</f>
        <v>0</v>
      </c>
      <c r="AF108" s="312">
        <f>IF('ПЛАН НАВЧАЛЬНОГО ПРОЦЕСУ ДЕННА'!AF108&gt;0,IF(ROUND('ПЛАН НАВЧАЛЬНОГО ПРОЦЕСУ ДЕННА'!AF108*$BX$4,0)&gt;0,ROUND('ПЛАН НАВЧАЛЬНОГО ПРОЦЕСУ ДЕННА'!AF108*$BX$4,0)*2,2),0)</f>
        <v>0</v>
      </c>
      <c r="AG108" s="312">
        <f>IF('ПЛАН НАВЧАЛЬНОГО ПРОЦЕСУ ДЕННА'!AG108&gt;0,IF(ROUND('ПЛАН НАВЧАЛЬНОГО ПРОЦЕСУ ДЕННА'!AG108*$BX$4,0)&gt;0,ROUND('ПЛАН НАВЧАЛЬНОГО ПРОЦЕСУ ДЕННА'!AG108*$BX$4,0)*2,2),0)</f>
        <v>0</v>
      </c>
      <c r="AH108" s="70">
        <f>'ПЛАН НАВЧАЛЬНОГО ПРОЦЕСУ ДЕННА'!AH108</f>
        <v>0</v>
      </c>
      <c r="AI108" s="312">
        <f>IF('ПЛАН НАВЧАЛЬНОГО ПРОЦЕСУ ДЕННА'!AI108&gt;0,IF(ROUND('ПЛАН НАВЧАЛЬНОГО ПРОЦЕСУ ДЕННА'!AI108*$BX$4,0)&gt;0,ROUND('ПЛАН НАВЧАЛЬНОГО ПРОЦЕСУ ДЕННА'!AI108*$BX$4,0)*2,2),0)</f>
        <v>0</v>
      </c>
      <c r="AJ108" s="312">
        <f>IF('ПЛАН НАВЧАЛЬНОГО ПРОЦЕСУ ДЕННА'!AJ108&gt;0,IF(ROUND('ПЛАН НАВЧАЛЬНОГО ПРОЦЕСУ ДЕННА'!AJ108*$BX$4,0)&gt;0,ROUND('ПЛАН НАВЧАЛЬНОГО ПРОЦЕСУ ДЕННА'!AJ108*$BX$4,0)*2,2),0)</f>
        <v>0</v>
      </c>
      <c r="AK108" s="312">
        <f>IF('ПЛАН НАВЧАЛЬНОГО ПРОЦЕСУ ДЕННА'!AK108&gt;0,IF(ROUND('ПЛАН НАВЧАЛЬНОГО ПРОЦЕСУ ДЕННА'!AK108*$BX$4,0)&gt;0,ROUND('ПЛАН НАВЧАЛЬНОГО ПРОЦЕСУ ДЕННА'!AK108*$BX$4,0)*2,2),0)</f>
        <v>0</v>
      </c>
      <c r="AL108" s="70">
        <f>'ПЛАН НАВЧАЛЬНОГО ПРОЦЕСУ ДЕННА'!AL108</f>
        <v>0</v>
      </c>
      <c r="AM108" s="312">
        <f>IF('ПЛАН НАВЧАЛЬНОГО ПРОЦЕСУ ДЕННА'!AM108&gt;0,IF(ROUND('ПЛАН НАВЧАЛЬНОГО ПРОЦЕСУ ДЕННА'!AM108*$BX$4,0)&gt;0,ROUND('ПЛАН НАВЧАЛЬНОГО ПРОЦЕСУ ДЕННА'!AM108*$BX$4,0)*2,2),0)</f>
        <v>0</v>
      </c>
      <c r="AN108" s="312">
        <f>IF('ПЛАН НАВЧАЛЬНОГО ПРОЦЕСУ ДЕННА'!AN108&gt;0,IF(ROUND('ПЛАН НАВЧАЛЬНОГО ПРОЦЕСУ ДЕННА'!AN108*$BX$4,0)&gt;0,ROUND('ПЛАН НАВЧАЛЬНОГО ПРОЦЕСУ ДЕННА'!AN108*$BX$4,0)*2,2),0)</f>
        <v>0</v>
      </c>
      <c r="AO108" s="312">
        <f>IF('ПЛАН НАВЧАЛЬНОГО ПРОЦЕСУ ДЕННА'!AO108&gt;0,IF(ROUND('ПЛАН НАВЧАЛЬНОГО ПРОЦЕСУ ДЕННА'!AO108*$BX$4,0)&gt;0,ROUND('ПЛАН НАВЧАЛЬНОГО ПРОЦЕСУ ДЕННА'!AO108*$BX$4,0)*2,2),0)</f>
        <v>0</v>
      </c>
      <c r="AP108" s="70">
        <f>'ПЛАН НАВЧАЛЬНОГО ПРОЦЕСУ ДЕННА'!AP108</f>
        <v>0</v>
      </c>
      <c r="AQ108" s="312">
        <f>IF('ПЛАН НАВЧАЛЬНОГО ПРОЦЕСУ ДЕННА'!AQ108&gt;0,IF(ROUND('ПЛАН НАВЧАЛЬНОГО ПРОЦЕСУ ДЕННА'!AQ108*$BX$4,0)&gt;0,ROUND('ПЛАН НАВЧАЛЬНОГО ПРОЦЕСУ ДЕННА'!AQ108*$BX$4,0)*2,2),0)</f>
        <v>0</v>
      </c>
      <c r="AR108" s="312">
        <f>IF('ПЛАН НАВЧАЛЬНОГО ПРОЦЕСУ ДЕННА'!AR108&gt;0,IF(ROUND('ПЛАН НАВЧАЛЬНОГО ПРОЦЕСУ ДЕННА'!AR108*$BX$4,0)&gt;0,ROUND('ПЛАН НАВЧАЛЬНОГО ПРОЦЕСУ ДЕННА'!AR108*$BX$4,0)*2,2),0)</f>
        <v>0</v>
      </c>
      <c r="AS108" s="312">
        <f>IF('ПЛАН НАВЧАЛЬНОГО ПРОЦЕСУ ДЕННА'!AS108&gt;0,IF(ROUND('ПЛАН НАВЧАЛЬНОГО ПРОЦЕСУ ДЕННА'!AS108*$BX$4,0)&gt;0,ROUND('ПЛАН НАВЧАЛЬНОГО ПРОЦЕСУ ДЕННА'!AS108*$BX$4,0)*2,2),0)</f>
        <v>0</v>
      </c>
      <c r="AT108" s="70">
        <f>'ПЛАН НАВЧАЛЬНОГО ПРОЦЕСУ ДЕННА'!AT108</f>
        <v>5</v>
      </c>
      <c r="AU108" s="312">
        <f>IF('ПЛАН НАВЧАЛЬНОГО ПРОЦЕСУ ДЕННА'!AU108&gt;0,IF(ROUND('ПЛАН НАВЧАЛЬНОГО ПРОЦЕСУ ДЕННА'!AU108*$BX$4,0)&gt;0,ROUND('ПЛАН НАВЧАЛЬНОГО ПРОЦЕСУ ДЕННА'!AU108*$BX$4,0)*2,2),0)</f>
        <v>0</v>
      </c>
      <c r="AV108" s="312">
        <f>IF('ПЛАН НАВЧАЛЬНОГО ПРОЦЕСУ ДЕННА'!AV108&gt;0,IF(ROUND('ПЛАН НАВЧАЛЬНОГО ПРОЦЕСУ ДЕННА'!AV108*$BX$4,0)&gt;0,ROUND('ПЛАН НАВЧАЛЬНОГО ПРОЦЕСУ ДЕННА'!AV108*$BX$4,0)*2,2),0)</f>
        <v>0</v>
      </c>
      <c r="AW108" s="312">
        <f>IF('ПЛАН НАВЧАЛЬНОГО ПРОЦЕСУ ДЕННА'!AW108&gt;0,IF(ROUND('ПЛАН НАВЧАЛЬНОГО ПРОЦЕСУ ДЕННА'!AW108*$BX$4,0)&gt;0,ROUND('ПЛАН НАВЧАЛЬНОГО ПРОЦЕСУ ДЕННА'!AW108*$BX$4,0)*2,2),0)</f>
        <v>0</v>
      </c>
      <c r="AX108" s="70">
        <f>'ПЛАН НАВЧАЛЬНОГО ПРОЦЕСУ ДЕННА'!AX108</f>
        <v>0</v>
      </c>
      <c r="AY108" s="312">
        <f>IF('ПЛАН НАВЧАЛЬНОГО ПРОЦЕСУ ДЕННА'!AY108&gt;0,IF(ROUND('ПЛАН НАВЧАЛЬНОГО ПРОЦЕСУ ДЕННА'!AY108*$BX$4,0)&gt;0,ROUND('ПЛАН НАВЧАЛЬНОГО ПРОЦЕСУ ДЕННА'!AY108*$BX$4,0)*2,2),0)</f>
        <v>0</v>
      </c>
      <c r="AZ108" s="312">
        <f>IF('ПЛАН НАВЧАЛЬНОГО ПРОЦЕСУ ДЕННА'!AZ108&gt;0,IF(ROUND('ПЛАН НАВЧАЛЬНОГО ПРОЦЕСУ ДЕННА'!AZ108*$BX$4,0)&gt;0,ROUND('ПЛАН НАВЧАЛЬНОГО ПРОЦЕСУ ДЕННА'!AZ108*$BX$4,0)*2,2),0)</f>
        <v>0</v>
      </c>
      <c r="BA108" s="312">
        <f>IF('ПЛАН НАВЧАЛЬНОГО ПРОЦЕСУ ДЕННА'!BA108&gt;0,IF(ROUND('ПЛАН НАВЧАЛЬНОГО ПРОЦЕСУ ДЕННА'!BA108*$BX$4,0)&gt;0,ROUND('ПЛАН НАВЧАЛЬНОГО ПРОЦЕСУ ДЕННА'!BA108*$BX$4,0)*2,2),0)</f>
        <v>0</v>
      </c>
      <c r="BB108" s="70">
        <f>'ПЛАН НАВЧАЛЬНОГО ПРОЦЕСУ ДЕННА'!BB108</f>
        <v>0</v>
      </c>
      <c r="BC108" s="312">
        <f>IF('ПЛАН НАВЧАЛЬНОГО ПРОЦЕСУ ДЕННА'!BC108&gt;0,IF(ROUND('ПЛАН НАВЧАЛЬНОГО ПРОЦЕСУ ДЕННА'!BC108*$BX$4,0)&gt;0,ROUND('ПЛАН НАВЧАЛЬНОГО ПРОЦЕСУ ДЕННА'!BC108*$BX$4,0)*2,2),0)</f>
        <v>0</v>
      </c>
      <c r="BD108" s="312">
        <f>IF('ПЛАН НАВЧАЛЬНОГО ПРОЦЕСУ ДЕННА'!BD108&gt;0,IF(ROUND('ПЛАН НАВЧАЛЬНОГО ПРОЦЕСУ ДЕННА'!BD108*$BX$4,0)&gt;0,ROUND('ПЛАН НАВЧАЛЬНОГО ПРОЦЕСУ ДЕННА'!BD108*$BX$4,0)*2,2),0)</f>
        <v>0</v>
      </c>
      <c r="BE108" s="312">
        <f>IF('ПЛАН НАВЧАЛЬНОГО ПРОЦЕСУ ДЕННА'!BE108&gt;0,IF(ROUND('ПЛАН НАВЧАЛЬНОГО ПРОЦЕСУ ДЕННА'!BE108*$BX$4,0)&gt;0,ROUND('ПЛАН НАВЧАЛЬНОГО ПРОЦЕСУ ДЕННА'!BE108*$BX$4,0)*2,2),0)</f>
        <v>0</v>
      </c>
      <c r="BF108" s="70">
        <f>'ПЛАН НАВЧАЛЬНОГО ПРОЦЕСУ ДЕННА'!BF108</f>
        <v>0</v>
      </c>
      <c r="BG108" s="312">
        <f>IF('ПЛАН НАВЧАЛЬНОГО ПРОЦЕСУ ДЕННА'!BG108&gt;0,IF(ROUND('ПЛАН НАВЧАЛЬНОГО ПРОЦЕСУ ДЕННА'!BG108*$BX$4,0)&gt;0,ROUND('ПЛАН НАВЧАЛЬНОГО ПРОЦЕСУ ДЕННА'!BG108*$BX$4,0)*2,2),0)</f>
        <v>0</v>
      </c>
      <c r="BH108" s="312">
        <f>IF('ПЛАН НАВЧАЛЬНОГО ПРОЦЕСУ ДЕННА'!BH108&gt;0,IF(ROUND('ПЛАН НАВЧАЛЬНОГО ПРОЦЕСУ ДЕННА'!BH108*$BX$4,0)&gt;0,ROUND('ПЛАН НАВЧАЛЬНОГО ПРОЦЕСУ ДЕННА'!BH108*$BX$4,0)*2,2),0)</f>
        <v>0</v>
      </c>
      <c r="BI108" s="312">
        <f>IF('ПЛАН НАВЧАЛЬНОГО ПРОЦЕСУ ДЕННА'!BI108&gt;0,IF(ROUND('ПЛАН НАВЧАЛЬНОГО ПРОЦЕСУ ДЕННА'!BI108*$BX$4,0)&gt;0,ROUND('ПЛАН НАВЧАЛЬНОГО ПРОЦЕСУ ДЕННА'!BI108*$BX$4,0)*2,2),0)</f>
        <v>0</v>
      </c>
      <c r="BJ108" s="70">
        <f>'ПЛАН НАВЧАЛЬНОГО ПРОЦЕСУ ДЕННА'!BJ108</f>
        <v>0</v>
      </c>
      <c r="BK108" s="63">
        <f t="shared" si="124"/>
        <v>0</v>
      </c>
      <c r="BL108" s="127" t="str">
        <f t="shared" si="125"/>
        <v/>
      </c>
      <c r="BM108" s="88">
        <f t="shared" si="126"/>
        <v>0</v>
      </c>
      <c r="BN108" s="88">
        <f t="shared" si="127"/>
        <v>0</v>
      </c>
      <c r="BO108" s="88">
        <f t="shared" si="128"/>
        <v>0</v>
      </c>
      <c r="BP108" s="88">
        <f t="shared" si="129"/>
        <v>5</v>
      </c>
      <c r="BQ108" s="88">
        <f t="shared" si="130"/>
        <v>0</v>
      </c>
      <c r="BR108" s="88">
        <f t="shared" si="131"/>
        <v>0</v>
      </c>
      <c r="BS108" s="88">
        <f t="shared" si="132"/>
        <v>0</v>
      </c>
      <c r="BT108" s="88">
        <f t="shared" si="133"/>
        <v>0</v>
      </c>
      <c r="BU108" s="92">
        <f t="shared" si="162"/>
        <v>5</v>
      </c>
      <c r="BX108" s="14">
        <f t="shared" si="134"/>
        <v>0</v>
      </c>
      <c r="BY108" s="14">
        <f t="shared" si="135"/>
        <v>0</v>
      </c>
      <c r="BZ108" s="14">
        <f t="shared" si="136"/>
        <v>0</v>
      </c>
      <c r="CA108" s="14">
        <f t="shared" si="137"/>
        <v>0</v>
      </c>
      <c r="CB108" s="14">
        <f t="shared" si="138"/>
        <v>0</v>
      </c>
      <c r="CC108" s="14">
        <f t="shared" si="139"/>
        <v>0</v>
      </c>
      <c r="CD108" s="14">
        <f t="shared" si="140"/>
        <v>0</v>
      </c>
      <c r="CE108" s="14">
        <f t="shared" si="141"/>
        <v>0</v>
      </c>
      <c r="CF108" s="213">
        <f t="shared" si="142"/>
        <v>0</v>
      </c>
      <c r="CG108" s="313">
        <f t="shared" si="143"/>
        <v>0</v>
      </c>
      <c r="CI108" s="314">
        <f t="shared" si="144"/>
        <v>0</v>
      </c>
      <c r="CJ108" s="314">
        <f t="shared" si="145"/>
        <v>0</v>
      </c>
      <c r="CK108" s="314">
        <f t="shared" si="146"/>
        <v>0</v>
      </c>
      <c r="CL108" s="314">
        <f t="shared" si="147"/>
        <v>0</v>
      </c>
      <c r="CM108" s="314">
        <f t="shared" si="148"/>
        <v>0</v>
      </c>
      <c r="CN108" s="314">
        <f t="shared" si="149"/>
        <v>0</v>
      </c>
      <c r="CO108" s="314">
        <f t="shared" si="150"/>
        <v>0</v>
      </c>
      <c r="CP108" s="314">
        <f t="shared" si="151"/>
        <v>0</v>
      </c>
      <c r="CQ108" s="315">
        <f t="shared" si="152"/>
        <v>0</v>
      </c>
      <c r="CR108" s="314">
        <f t="shared" si="153"/>
        <v>0</v>
      </c>
      <c r="CS108" s="314">
        <f t="shared" si="154"/>
        <v>0</v>
      </c>
      <c r="CT108" s="316">
        <f t="shared" si="155"/>
        <v>0</v>
      </c>
      <c r="CU108" s="314">
        <f t="shared" si="156"/>
        <v>1</v>
      </c>
      <c r="CV108" s="314">
        <f t="shared" si="157"/>
        <v>0</v>
      </c>
      <c r="CW108" s="314">
        <f t="shared" si="158"/>
        <v>0</v>
      </c>
      <c r="CX108" s="314">
        <f t="shared" si="159"/>
        <v>0</v>
      </c>
      <c r="CY108" s="314">
        <f t="shared" si="160"/>
        <v>0</v>
      </c>
      <c r="CZ108" s="317">
        <f t="shared" si="161"/>
        <v>1</v>
      </c>
      <c r="DD108" s="318">
        <f>SUM($AE108:$AG108)+SUM($AI108:$AK108)+SUM($AM108:AO108)+SUM($AQ108:AS108)+SUM($AU108:AW108)+SUM($AY108:BA108)+SUM($BC108:BE108)+SUM($BG108:BI108)</f>
        <v>0</v>
      </c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</row>
    <row r="109" spans="1:126" s="19" customFormat="1" x14ac:dyDescent="0.25">
      <c r="A109" s="22" t="str">
        <f>'ПЛАН НАВЧАЛЬНОГО ПРОЦЕСУ ДЕННА'!A109</f>
        <v>2.04</v>
      </c>
      <c r="B109" s="306" t="str">
        <f>'ПЛАН НАВЧАЛЬНОГО ПРОЦЕСУ ДЕННА'!B109</f>
        <v>Вибіркова дисципліна 4</v>
      </c>
      <c r="C109" s="307"/>
      <c r="D109" s="308">
        <f>'ПЛАН НАВЧАЛЬНОГО ПРОЦЕСУ ДЕННА'!D109</f>
        <v>0</v>
      </c>
      <c r="E109" s="309">
        <f>'ПЛАН НАВЧАЛЬНОГО ПРОЦЕСУ ДЕННА'!E109</f>
        <v>0</v>
      </c>
      <c r="F109" s="309">
        <f>'ПЛАН НАВЧАЛЬНОГО ПРОЦЕСУ ДЕННА'!F109</f>
        <v>0</v>
      </c>
      <c r="G109" s="310">
        <f>'ПЛАН НАВЧАЛЬНОГО ПРОЦЕСУ ДЕННА'!G109</f>
        <v>0</v>
      </c>
      <c r="H109" s="308">
        <f>'ПЛАН НАВЧАЛЬНОГО ПРОЦЕСУ ДЕННА'!H109</f>
        <v>4</v>
      </c>
      <c r="I109" s="309">
        <f>'ПЛАН НАВЧАЛЬНОГО ПРОЦЕСУ ДЕННА'!I109</f>
        <v>0</v>
      </c>
      <c r="J109" s="309">
        <f>'ПЛАН НАВЧАЛЬНОГО ПРОЦЕСУ ДЕННА'!J109</f>
        <v>0</v>
      </c>
      <c r="K109" s="309">
        <f>'ПЛАН НАВЧАЛЬНОГО ПРОЦЕСУ ДЕННА'!K109</f>
        <v>0</v>
      </c>
      <c r="L109" s="309">
        <f>'ПЛАН НАВЧАЛЬНОГО ПРОЦЕСУ ДЕННА'!L109</f>
        <v>0</v>
      </c>
      <c r="M109" s="309">
        <f>'ПЛАН НАВЧАЛЬНОГО ПРОЦЕСУ ДЕННА'!M109</f>
        <v>0</v>
      </c>
      <c r="N109" s="309">
        <f>'ПЛАН НАВЧАЛЬНОГО ПРОЦЕСУ ДЕННА'!N109</f>
        <v>0</v>
      </c>
      <c r="O109" s="309">
        <f>'ПЛАН НАВЧАЛЬНОГО ПРОЦЕСУ ДЕННА'!O109</f>
        <v>0</v>
      </c>
      <c r="P109" s="274">
        <f>'ПЛАН НАВЧАЛЬНОГО ПРОЦЕСУ ДЕННА'!P109</f>
        <v>0</v>
      </c>
      <c r="Q109" s="274">
        <f>'ПЛАН НАВЧАЛЬНОГО ПРОЦЕСУ ДЕННА'!Q109</f>
        <v>0</v>
      </c>
      <c r="R109" s="308">
        <f>'ПЛАН НАВЧАЛЬНОГО ПРОЦЕСУ ДЕННА'!R109</f>
        <v>0</v>
      </c>
      <c r="S109" s="309">
        <f>'ПЛАН НАВЧАЛЬНОГО ПРОЦЕСУ ДЕННА'!S109</f>
        <v>0</v>
      </c>
      <c r="T109" s="309">
        <f>'ПЛАН НАВЧАЛЬНОГО ПРОЦЕСУ ДЕННА'!T109</f>
        <v>0</v>
      </c>
      <c r="U109" s="309">
        <f>'ПЛАН НАВЧАЛЬНОГО ПРОЦЕСУ ДЕННА'!U109</f>
        <v>0</v>
      </c>
      <c r="V109" s="309">
        <f>'ПЛАН НАВЧАЛЬНОГО ПРОЦЕСУ ДЕННА'!V109</f>
        <v>0</v>
      </c>
      <c r="W109" s="309">
        <f>'ПЛАН НАВЧАЛЬНОГО ПРОЦЕСУ ДЕННА'!W109</f>
        <v>0</v>
      </c>
      <c r="X109" s="309">
        <f>'ПЛАН НАВЧАЛЬНОГО ПРОЦЕСУ ДЕННА'!X109</f>
        <v>0</v>
      </c>
      <c r="Y109" s="311">
        <f>'ПЛАН НАВЧАЛЬНОГО ПРОЦЕСУ ДЕННА'!Y109</f>
        <v>150</v>
      </c>
      <c r="Z109" s="147">
        <f t="shared" si="123"/>
        <v>5</v>
      </c>
      <c r="AA109" s="9"/>
      <c r="AB109" s="9"/>
      <c r="AC109" s="9"/>
      <c r="AD109" s="9"/>
      <c r="AE109" s="312">
        <f>IF('ПЛАН НАВЧАЛЬНОГО ПРОЦЕСУ ДЕННА'!AE109&gt;0,IF(ROUND('ПЛАН НАВЧАЛЬНОГО ПРОЦЕСУ ДЕННА'!AE109*$BX$4,0)&gt;0,ROUND('ПЛАН НАВЧАЛЬНОГО ПРОЦЕСУ ДЕННА'!AE109*$BX$4,0)*2,2),0)</f>
        <v>0</v>
      </c>
      <c r="AF109" s="312">
        <f>IF('ПЛАН НАВЧАЛЬНОГО ПРОЦЕСУ ДЕННА'!AF109&gt;0,IF(ROUND('ПЛАН НАВЧАЛЬНОГО ПРОЦЕСУ ДЕННА'!AF109*$BX$4,0)&gt;0,ROUND('ПЛАН НАВЧАЛЬНОГО ПРОЦЕСУ ДЕННА'!AF109*$BX$4,0)*2,2),0)</f>
        <v>0</v>
      </c>
      <c r="AG109" s="312">
        <f>IF('ПЛАН НАВЧАЛЬНОГО ПРОЦЕСУ ДЕННА'!AG109&gt;0,IF(ROUND('ПЛАН НАВЧАЛЬНОГО ПРОЦЕСУ ДЕННА'!AG109*$BX$4,0)&gt;0,ROUND('ПЛАН НАВЧАЛЬНОГО ПРОЦЕСУ ДЕННА'!AG109*$BX$4,0)*2,2),0)</f>
        <v>0</v>
      </c>
      <c r="AH109" s="70">
        <f>'ПЛАН НАВЧАЛЬНОГО ПРОЦЕСУ ДЕННА'!AH109</f>
        <v>0</v>
      </c>
      <c r="AI109" s="312">
        <f>IF('ПЛАН НАВЧАЛЬНОГО ПРОЦЕСУ ДЕННА'!AI109&gt;0,IF(ROUND('ПЛАН НАВЧАЛЬНОГО ПРОЦЕСУ ДЕННА'!AI109*$BX$4,0)&gt;0,ROUND('ПЛАН НАВЧАЛЬНОГО ПРОЦЕСУ ДЕННА'!AI109*$BX$4,0)*2,2),0)</f>
        <v>0</v>
      </c>
      <c r="AJ109" s="312">
        <f>IF('ПЛАН НАВЧАЛЬНОГО ПРОЦЕСУ ДЕННА'!AJ109&gt;0,IF(ROUND('ПЛАН НАВЧАЛЬНОГО ПРОЦЕСУ ДЕННА'!AJ109*$BX$4,0)&gt;0,ROUND('ПЛАН НАВЧАЛЬНОГО ПРОЦЕСУ ДЕННА'!AJ109*$BX$4,0)*2,2),0)</f>
        <v>0</v>
      </c>
      <c r="AK109" s="312">
        <f>IF('ПЛАН НАВЧАЛЬНОГО ПРОЦЕСУ ДЕННА'!AK109&gt;0,IF(ROUND('ПЛАН НАВЧАЛЬНОГО ПРОЦЕСУ ДЕННА'!AK109*$BX$4,0)&gt;0,ROUND('ПЛАН НАВЧАЛЬНОГО ПРОЦЕСУ ДЕННА'!AK109*$BX$4,0)*2,2),0)</f>
        <v>0</v>
      </c>
      <c r="AL109" s="70">
        <f>'ПЛАН НАВЧАЛЬНОГО ПРОЦЕСУ ДЕННА'!AL109</f>
        <v>0</v>
      </c>
      <c r="AM109" s="312">
        <f>IF('ПЛАН НАВЧАЛЬНОГО ПРОЦЕСУ ДЕННА'!AM109&gt;0,IF(ROUND('ПЛАН НАВЧАЛЬНОГО ПРОЦЕСУ ДЕННА'!AM109*$BX$4,0)&gt;0,ROUND('ПЛАН НАВЧАЛЬНОГО ПРОЦЕСУ ДЕННА'!AM109*$BX$4,0)*2,2),0)</f>
        <v>0</v>
      </c>
      <c r="AN109" s="312">
        <f>IF('ПЛАН НАВЧАЛЬНОГО ПРОЦЕСУ ДЕННА'!AN109&gt;0,IF(ROUND('ПЛАН НАВЧАЛЬНОГО ПРОЦЕСУ ДЕННА'!AN109*$BX$4,0)&gt;0,ROUND('ПЛАН НАВЧАЛЬНОГО ПРОЦЕСУ ДЕННА'!AN109*$BX$4,0)*2,2),0)</f>
        <v>0</v>
      </c>
      <c r="AO109" s="312">
        <f>IF('ПЛАН НАВЧАЛЬНОГО ПРОЦЕСУ ДЕННА'!AO109&gt;0,IF(ROUND('ПЛАН НАВЧАЛЬНОГО ПРОЦЕСУ ДЕННА'!AO109*$BX$4,0)&gt;0,ROUND('ПЛАН НАВЧАЛЬНОГО ПРОЦЕСУ ДЕННА'!AO109*$BX$4,0)*2,2),0)</f>
        <v>0</v>
      </c>
      <c r="AP109" s="70">
        <f>'ПЛАН НАВЧАЛЬНОГО ПРОЦЕСУ ДЕННА'!AP109</f>
        <v>0</v>
      </c>
      <c r="AQ109" s="312">
        <f>IF('ПЛАН НАВЧАЛЬНОГО ПРОЦЕСУ ДЕННА'!AQ109&gt;0,IF(ROUND('ПЛАН НАВЧАЛЬНОГО ПРОЦЕСУ ДЕННА'!AQ109*$BX$4,0)&gt;0,ROUND('ПЛАН НАВЧАЛЬНОГО ПРОЦЕСУ ДЕННА'!AQ109*$BX$4,0)*2,2),0)</f>
        <v>0</v>
      </c>
      <c r="AR109" s="312">
        <f>IF('ПЛАН НАВЧАЛЬНОГО ПРОЦЕСУ ДЕННА'!AR109&gt;0,IF(ROUND('ПЛАН НАВЧАЛЬНОГО ПРОЦЕСУ ДЕННА'!AR109*$BX$4,0)&gt;0,ROUND('ПЛАН НАВЧАЛЬНОГО ПРОЦЕСУ ДЕННА'!AR109*$BX$4,0)*2,2),0)</f>
        <v>0</v>
      </c>
      <c r="AS109" s="312">
        <f>IF('ПЛАН НАВЧАЛЬНОГО ПРОЦЕСУ ДЕННА'!AS109&gt;0,IF(ROUND('ПЛАН НАВЧАЛЬНОГО ПРОЦЕСУ ДЕННА'!AS109*$BX$4,0)&gt;0,ROUND('ПЛАН НАВЧАЛЬНОГО ПРОЦЕСУ ДЕННА'!AS109*$BX$4,0)*2,2),0)</f>
        <v>0</v>
      </c>
      <c r="AT109" s="70">
        <f>'ПЛАН НАВЧАЛЬНОГО ПРОЦЕСУ ДЕННА'!AT109</f>
        <v>5</v>
      </c>
      <c r="AU109" s="312">
        <f>IF('ПЛАН НАВЧАЛЬНОГО ПРОЦЕСУ ДЕННА'!AU109&gt;0,IF(ROUND('ПЛАН НАВЧАЛЬНОГО ПРОЦЕСУ ДЕННА'!AU109*$BX$4,0)&gt;0,ROUND('ПЛАН НАВЧАЛЬНОГО ПРОЦЕСУ ДЕННА'!AU109*$BX$4,0)*2,2),0)</f>
        <v>0</v>
      </c>
      <c r="AV109" s="312">
        <f>IF('ПЛАН НАВЧАЛЬНОГО ПРОЦЕСУ ДЕННА'!AV109&gt;0,IF(ROUND('ПЛАН НАВЧАЛЬНОГО ПРОЦЕСУ ДЕННА'!AV109*$BX$4,0)&gt;0,ROUND('ПЛАН НАВЧАЛЬНОГО ПРОЦЕСУ ДЕННА'!AV109*$BX$4,0)*2,2),0)</f>
        <v>0</v>
      </c>
      <c r="AW109" s="312">
        <f>IF('ПЛАН НАВЧАЛЬНОГО ПРОЦЕСУ ДЕННА'!AW109&gt;0,IF(ROUND('ПЛАН НАВЧАЛЬНОГО ПРОЦЕСУ ДЕННА'!AW109*$BX$4,0)&gt;0,ROUND('ПЛАН НАВЧАЛЬНОГО ПРОЦЕСУ ДЕННА'!AW109*$BX$4,0)*2,2),0)</f>
        <v>0</v>
      </c>
      <c r="AX109" s="70">
        <f>'ПЛАН НАВЧАЛЬНОГО ПРОЦЕСУ ДЕННА'!AX109</f>
        <v>0</v>
      </c>
      <c r="AY109" s="312">
        <f>IF('ПЛАН НАВЧАЛЬНОГО ПРОЦЕСУ ДЕННА'!AY109&gt;0,IF(ROUND('ПЛАН НАВЧАЛЬНОГО ПРОЦЕСУ ДЕННА'!AY109*$BX$4,0)&gt;0,ROUND('ПЛАН НАВЧАЛЬНОГО ПРОЦЕСУ ДЕННА'!AY109*$BX$4,0)*2,2),0)</f>
        <v>0</v>
      </c>
      <c r="AZ109" s="312">
        <f>IF('ПЛАН НАВЧАЛЬНОГО ПРОЦЕСУ ДЕННА'!AZ109&gt;0,IF(ROUND('ПЛАН НАВЧАЛЬНОГО ПРОЦЕСУ ДЕННА'!AZ109*$BX$4,0)&gt;0,ROUND('ПЛАН НАВЧАЛЬНОГО ПРОЦЕСУ ДЕННА'!AZ109*$BX$4,0)*2,2),0)</f>
        <v>0</v>
      </c>
      <c r="BA109" s="312">
        <f>IF('ПЛАН НАВЧАЛЬНОГО ПРОЦЕСУ ДЕННА'!BA109&gt;0,IF(ROUND('ПЛАН НАВЧАЛЬНОГО ПРОЦЕСУ ДЕННА'!BA109*$BX$4,0)&gt;0,ROUND('ПЛАН НАВЧАЛЬНОГО ПРОЦЕСУ ДЕННА'!BA109*$BX$4,0)*2,2),0)</f>
        <v>0</v>
      </c>
      <c r="BB109" s="70">
        <f>'ПЛАН НАВЧАЛЬНОГО ПРОЦЕСУ ДЕННА'!BB109</f>
        <v>0</v>
      </c>
      <c r="BC109" s="312">
        <f>IF('ПЛАН НАВЧАЛЬНОГО ПРОЦЕСУ ДЕННА'!BC109&gt;0,IF(ROUND('ПЛАН НАВЧАЛЬНОГО ПРОЦЕСУ ДЕННА'!BC109*$BX$4,0)&gt;0,ROUND('ПЛАН НАВЧАЛЬНОГО ПРОЦЕСУ ДЕННА'!BC109*$BX$4,0)*2,2),0)</f>
        <v>0</v>
      </c>
      <c r="BD109" s="312">
        <f>IF('ПЛАН НАВЧАЛЬНОГО ПРОЦЕСУ ДЕННА'!BD109&gt;0,IF(ROUND('ПЛАН НАВЧАЛЬНОГО ПРОЦЕСУ ДЕННА'!BD109*$BX$4,0)&gt;0,ROUND('ПЛАН НАВЧАЛЬНОГО ПРОЦЕСУ ДЕННА'!BD109*$BX$4,0)*2,2),0)</f>
        <v>0</v>
      </c>
      <c r="BE109" s="312">
        <f>IF('ПЛАН НАВЧАЛЬНОГО ПРОЦЕСУ ДЕННА'!BE109&gt;0,IF(ROUND('ПЛАН НАВЧАЛЬНОГО ПРОЦЕСУ ДЕННА'!BE109*$BX$4,0)&gt;0,ROUND('ПЛАН НАВЧАЛЬНОГО ПРОЦЕСУ ДЕННА'!BE109*$BX$4,0)*2,2),0)</f>
        <v>0</v>
      </c>
      <c r="BF109" s="70">
        <f>'ПЛАН НАВЧАЛЬНОГО ПРОЦЕСУ ДЕННА'!BF109</f>
        <v>0</v>
      </c>
      <c r="BG109" s="312">
        <f>IF('ПЛАН НАВЧАЛЬНОГО ПРОЦЕСУ ДЕННА'!BG109&gt;0,IF(ROUND('ПЛАН НАВЧАЛЬНОГО ПРОЦЕСУ ДЕННА'!BG109*$BX$4,0)&gt;0,ROUND('ПЛАН НАВЧАЛЬНОГО ПРОЦЕСУ ДЕННА'!BG109*$BX$4,0)*2,2),0)</f>
        <v>0</v>
      </c>
      <c r="BH109" s="312">
        <f>IF('ПЛАН НАВЧАЛЬНОГО ПРОЦЕСУ ДЕННА'!BH109&gt;0,IF(ROUND('ПЛАН НАВЧАЛЬНОГО ПРОЦЕСУ ДЕННА'!BH109*$BX$4,0)&gt;0,ROUND('ПЛАН НАВЧАЛЬНОГО ПРОЦЕСУ ДЕННА'!BH109*$BX$4,0)*2,2),0)</f>
        <v>0</v>
      </c>
      <c r="BI109" s="312">
        <f>IF('ПЛАН НАВЧАЛЬНОГО ПРОЦЕСУ ДЕННА'!BI109&gt;0,IF(ROUND('ПЛАН НАВЧАЛЬНОГО ПРОЦЕСУ ДЕННА'!BI109*$BX$4,0)&gt;0,ROUND('ПЛАН НАВЧАЛЬНОГО ПРОЦЕСУ ДЕННА'!BI109*$BX$4,0)*2,2),0)</f>
        <v>0</v>
      </c>
      <c r="BJ109" s="70">
        <f>'ПЛАН НАВЧАЛЬНОГО ПРОЦЕСУ ДЕННА'!BJ109</f>
        <v>0</v>
      </c>
      <c r="BK109" s="63">
        <f t="shared" si="124"/>
        <v>0</v>
      </c>
      <c r="BL109" s="127" t="str">
        <f t="shared" si="125"/>
        <v/>
      </c>
      <c r="BM109" s="88">
        <f t="shared" si="126"/>
        <v>0</v>
      </c>
      <c r="BN109" s="88">
        <f t="shared" si="127"/>
        <v>0</v>
      </c>
      <c r="BO109" s="88">
        <f t="shared" si="128"/>
        <v>0</v>
      </c>
      <c r="BP109" s="88">
        <f t="shared" si="129"/>
        <v>5</v>
      </c>
      <c r="BQ109" s="88">
        <f t="shared" si="130"/>
        <v>0</v>
      </c>
      <c r="BR109" s="88">
        <f t="shared" si="131"/>
        <v>0</v>
      </c>
      <c r="BS109" s="88">
        <f t="shared" si="132"/>
        <v>0</v>
      </c>
      <c r="BT109" s="88">
        <f t="shared" si="133"/>
        <v>0</v>
      </c>
      <c r="BU109" s="92">
        <f t="shared" si="162"/>
        <v>5</v>
      </c>
      <c r="BX109" s="14">
        <f t="shared" si="134"/>
        <v>0</v>
      </c>
      <c r="BY109" s="14">
        <f t="shared" si="135"/>
        <v>0</v>
      </c>
      <c r="BZ109" s="14">
        <f t="shared" si="136"/>
        <v>0</v>
      </c>
      <c r="CA109" s="14">
        <f t="shared" si="137"/>
        <v>0</v>
      </c>
      <c r="CB109" s="14">
        <f t="shared" si="138"/>
        <v>0</v>
      </c>
      <c r="CC109" s="14">
        <f t="shared" si="139"/>
        <v>0</v>
      </c>
      <c r="CD109" s="14">
        <f t="shared" si="140"/>
        <v>0</v>
      </c>
      <c r="CE109" s="14">
        <f t="shared" si="141"/>
        <v>0</v>
      </c>
      <c r="CF109" s="213">
        <f t="shared" si="142"/>
        <v>0</v>
      </c>
      <c r="CG109" s="313">
        <f t="shared" si="143"/>
        <v>0</v>
      </c>
      <c r="CI109" s="314">
        <f t="shared" si="144"/>
        <v>0</v>
      </c>
      <c r="CJ109" s="314">
        <f t="shared" si="145"/>
        <v>0</v>
      </c>
      <c r="CK109" s="314">
        <f t="shared" si="146"/>
        <v>0</v>
      </c>
      <c r="CL109" s="314">
        <f t="shared" si="147"/>
        <v>0</v>
      </c>
      <c r="CM109" s="314">
        <f t="shared" si="148"/>
        <v>0</v>
      </c>
      <c r="CN109" s="314">
        <f t="shared" si="149"/>
        <v>0</v>
      </c>
      <c r="CO109" s="314">
        <f t="shared" si="150"/>
        <v>0</v>
      </c>
      <c r="CP109" s="314">
        <f t="shared" si="151"/>
        <v>0</v>
      </c>
      <c r="CQ109" s="315">
        <f t="shared" si="152"/>
        <v>0</v>
      </c>
      <c r="CR109" s="314">
        <f t="shared" si="153"/>
        <v>0</v>
      </c>
      <c r="CS109" s="314">
        <f t="shared" si="154"/>
        <v>0</v>
      </c>
      <c r="CT109" s="316">
        <f t="shared" si="155"/>
        <v>0</v>
      </c>
      <c r="CU109" s="314">
        <f t="shared" si="156"/>
        <v>1</v>
      </c>
      <c r="CV109" s="314">
        <f t="shared" si="157"/>
        <v>0</v>
      </c>
      <c r="CW109" s="314">
        <f t="shared" si="158"/>
        <v>0</v>
      </c>
      <c r="CX109" s="314">
        <f t="shared" si="159"/>
        <v>0</v>
      </c>
      <c r="CY109" s="314">
        <f t="shared" si="160"/>
        <v>0</v>
      </c>
      <c r="CZ109" s="317">
        <f t="shared" si="161"/>
        <v>1</v>
      </c>
      <c r="DD109" s="318">
        <f>SUM($AE109:$AG109)+SUM($AI109:$AK109)+SUM($AM109:AO109)+SUM($AQ109:AS109)+SUM($AU109:AW109)+SUM($AY109:BA109)+SUM($BC109:BE109)+SUM($BG109:BI109)</f>
        <v>0</v>
      </c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</row>
    <row r="110" spans="1:126" s="347" customFormat="1" x14ac:dyDescent="0.25">
      <c r="A110" s="22" t="str">
        <f>'ПЛАН НАВЧАЛЬНОГО ПРОЦЕСУ ДЕННА'!A110</f>
        <v>2.05</v>
      </c>
      <c r="B110" s="306" t="str">
        <f>'ПЛАН НАВЧАЛЬНОГО ПРОЦЕСУ ДЕННА'!B110</f>
        <v>Вибіркова дисципліна 5</v>
      </c>
      <c r="C110" s="307"/>
      <c r="D110" s="308">
        <f>'ПЛАН НАВЧАЛЬНОГО ПРОЦЕСУ ДЕННА'!D110</f>
        <v>0</v>
      </c>
      <c r="E110" s="309">
        <f>'ПЛАН НАВЧАЛЬНОГО ПРОЦЕСУ ДЕННА'!E110</f>
        <v>0</v>
      </c>
      <c r="F110" s="309">
        <f>'ПЛАН НАВЧАЛЬНОГО ПРОЦЕСУ ДЕННА'!F110</f>
        <v>0</v>
      </c>
      <c r="G110" s="310">
        <f>'ПЛАН НАВЧАЛЬНОГО ПРОЦЕСУ ДЕННА'!G110</f>
        <v>0</v>
      </c>
      <c r="H110" s="308">
        <f>'ПЛАН НАВЧАЛЬНОГО ПРОЦЕСУ ДЕННА'!H110</f>
        <v>5</v>
      </c>
      <c r="I110" s="309">
        <f>'ПЛАН НАВЧАЛЬНОГО ПРОЦЕСУ ДЕННА'!I110</f>
        <v>0</v>
      </c>
      <c r="J110" s="309">
        <f>'ПЛАН НАВЧАЛЬНОГО ПРОЦЕСУ ДЕННА'!J110</f>
        <v>0</v>
      </c>
      <c r="K110" s="309">
        <f>'ПЛАН НАВЧАЛЬНОГО ПРОЦЕСУ ДЕННА'!K110</f>
        <v>0</v>
      </c>
      <c r="L110" s="309">
        <f>'ПЛАН НАВЧАЛЬНОГО ПРОЦЕСУ ДЕННА'!L110</f>
        <v>0</v>
      </c>
      <c r="M110" s="309">
        <f>'ПЛАН НАВЧАЛЬНОГО ПРОЦЕСУ ДЕННА'!M110</f>
        <v>0</v>
      </c>
      <c r="N110" s="309">
        <f>'ПЛАН НАВЧАЛЬНОГО ПРОЦЕСУ ДЕННА'!N110</f>
        <v>0</v>
      </c>
      <c r="O110" s="309">
        <f>'ПЛАН НАВЧАЛЬНОГО ПРОЦЕСУ ДЕННА'!O110</f>
        <v>0</v>
      </c>
      <c r="P110" s="274">
        <f>'ПЛАН НАВЧАЛЬНОГО ПРОЦЕСУ ДЕННА'!P110</f>
        <v>0</v>
      </c>
      <c r="Q110" s="274">
        <f>'ПЛАН НАВЧАЛЬНОГО ПРОЦЕСУ ДЕННА'!Q110</f>
        <v>0</v>
      </c>
      <c r="R110" s="308">
        <f>'ПЛАН НАВЧАЛЬНОГО ПРОЦЕСУ ДЕННА'!R110</f>
        <v>0</v>
      </c>
      <c r="S110" s="309">
        <f>'ПЛАН НАВЧАЛЬНОГО ПРОЦЕСУ ДЕННА'!S110</f>
        <v>0</v>
      </c>
      <c r="T110" s="309">
        <f>'ПЛАН НАВЧАЛЬНОГО ПРОЦЕСУ ДЕННА'!T110</f>
        <v>0</v>
      </c>
      <c r="U110" s="309">
        <f>'ПЛАН НАВЧАЛЬНОГО ПРОЦЕСУ ДЕННА'!U110</f>
        <v>0</v>
      </c>
      <c r="V110" s="309">
        <f>'ПЛАН НАВЧАЛЬНОГО ПРОЦЕСУ ДЕННА'!V110</f>
        <v>0</v>
      </c>
      <c r="W110" s="309">
        <f>'ПЛАН НАВЧАЛЬНОГО ПРОЦЕСУ ДЕННА'!W110</f>
        <v>0</v>
      </c>
      <c r="X110" s="309">
        <f>'ПЛАН НАВЧАЛЬНОГО ПРОЦЕСУ ДЕННА'!X110</f>
        <v>0</v>
      </c>
      <c r="Y110" s="311">
        <f>'ПЛАН НАВЧАЛЬНОГО ПРОЦЕСУ ДЕННА'!Y110</f>
        <v>150</v>
      </c>
      <c r="Z110" s="147">
        <f t="shared" si="123"/>
        <v>5</v>
      </c>
      <c r="AA110" s="9"/>
      <c r="AB110" s="9"/>
      <c r="AC110" s="9"/>
      <c r="AD110" s="9"/>
      <c r="AE110" s="312">
        <f>IF('ПЛАН НАВЧАЛЬНОГО ПРОЦЕСУ ДЕННА'!AE110&gt;0,IF(ROUND('ПЛАН НАВЧАЛЬНОГО ПРОЦЕСУ ДЕННА'!AE110*$BX$4,0)&gt;0,ROUND('ПЛАН НАВЧАЛЬНОГО ПРОЦЕСУ ДЕННА'!AE110*$BX$4,0)*2,2),0)</f>
        <v>0</v>
      </c>
      <c r="AF110" s="312">
        <f>IF('ПЛАН НАВЧАЛЬНОГО ПРОЦЕСУ ДЕННА'!AF110&gt;0,IF(ROUND('ПЛАН НАВЧАЛЬНОГО ПРОЦЕСУ ДЕННА'!AF110*$BX$4,0)&gt;0,ROUND('ПЛАН НАВЧАЛЬНОГО ПРОЦЕСУ ДЕННА'!AF110*$BX$4,0)*2,2),0)</f>
        <v>0</v>
      </c>
      <c r="AG110" s="312">
        <f>IF('ПЛАН НАВЧАЛЬНОГО ПРОЦЕСУ ДЕННА'!AG110&gt;0,IF(ROUND('ПЛАН НАВЧАЛЬНОГО ПРОЦЕСУ ДЕННА'!AG110*$BX$4,0)&gt;0,ROUND('ПЛАН НАВЧАЛЬНОГО ПРОЦЕСУ ДЕННА'!AG110*$BX$4,0)*2,2),0)</f>
        <v>0</v>
      </c>
      <c r="AH110" s="70">
        <f>'ПЛАН НАВЧАЛЬНОГО ПРОЦЕСУ ДЕННА'!AH110</f>
        <v>0</v>
      </c>
      <c r="AI110" s="312">
        <f>IF('ПЛАН НАВЧАЛЬНОГО ПРОЦЕСУ ДЕННА'!AI110&gt;0,IF(ROUND('ПЛАН НАВЧАЛЬНОГО ПРОЦЕСУ ДЕННА'!AI110*$BX$4,0)&gt;0,ROUND('ПЛАН НАВЧАЛЬНОГО ПРОЦЕСУ ДЕННА'!AI110*$BX$4,0)*2,2),0)</f>
        <v>0</v>
      </c>
      <c r="AJ110" s="312">
        <f>IF('ПЛАН НАВЧАЛЬНОГО ПРОЦЕСУ ДЕННА'!AJ110&gt;0,IF(ROUND('ПЛАН НАВЧАЛЬНОГО ПРОЦЕСУ ДЕННА'!AJ110*$BX$4,0)&gt;0,ROUND('ПЛАН НАВЧАЛЬНОГО ПРОЦЕСУ ДЕННА'!AJ110*$BX$4,0)*2,2),0)</f>
        <v>0</v>
      </c>
      <c r="AK110" s="312">
        <f>IF('ПЛАН НАВЧАЛЬНОГО ПРОЦЕСУ ДЕННА'!AK110&gt;0,IF(ROUND('ПЛАН НАВЧАЛЬНОГО ПРОЦЕСУ ДЕННА'!AK110*$BX$4,0)&gt;0,ROUND('ПЛАН НАВЧАЛЬНОГО ПРОЦЕСУ ДЕННА'!AK110*$BX$4,0)*2,2),0)</f>
        <v>0</v>
      </c>
      <c r="AL110" s="70">
        <f>'ПЛАН НАВЧАЛЬНОГО ПРОЦЕСУ ДЕННА'!AL110</f>
        <v>0</v>
      </c>
      <c r="AM110" s="312">
        <f>IF('ПЛАН НАВЧАЛЬНОГО ПРОЦЕСУ ДЕННА'!AM110&gt;0,IF(ROUND('ПЛАН НАВЧАЛЬНОГО ПРОЦЕСУ ДЕННА'!AM110*$BX$4,0)&gt;0,ROUND('ПЛАН НАВЧАЛЬНОГО ПРОЦЕСУ ДЕННА'!AM110*$BX$4,0)*2,2),0)</f>
        <v>0</v>
      </c>
      <c r="AN110" s="312">
        <f>IF('ПЛАН НАВЧАЛЬНОГО ПРОЦЕСУ ДЕННА'!AN110&gt;0,IF(ROUND('ПЛАН НАВЧАЛЬНОГО ПРОЦЕСУ ДЕННА'!AN110*$BX$4,0)&gt;0,ROUND('ПЛАН НАВЧАЛЬНОГО ПРОЦЕСУ ДЕННА'!AN110*$BX$4,0)*2,2),0)</f>
        <v>0</v>
      </c>
      <c r="AO110" s="312">
        <f>IF('ПЛАН НАВЧАЛЬНОГО ПРОЦЕСУ ДЕННА'!AO110&gt;0,IF(ROUND('ПЛАН НАВЧАЛЬНОГО ПРОЦЕСУ ДЕННА'!AO110*$BX$4,0)&gt;0,ROUND('ПЛАН НАВЧАЛЬНОГО ПРОЦЕСУ ДЕННА'!AO110*$BX$4,0)*2,2),0)</f>
        <v>0</v>
      </c>
      <c r="AP110" s="70">
        <f>'ПЛАН НАВЧАЛЬНОГО ПРОЦЕСУ ДЕННА'!AP110</f>
        <v>0</v>
      </c>
      <c r="AQ110" s="312">
        <f>IF('ПЛАН НАВЧАЛЬНОГО ПРОЦЕСУ ДЕННА'!AQ110&gt;0,IF(ROUND('ПЛАН НАВЧАЛЬНОГО ПРОЦЕСУ ДЕННА'!AQ110*$BX$4,0)&gt;0,ROUND('ПЛАН НАВЧАЛЬНОГО ПРОЦЕСУ ДЕННА'!AQ110*$BX$4,0)*2,2),0)</f>
        <v>0</v>
      </c>
      <c r="AR110" s="312">
        <f>IF('ПЛАН НАВЧАЛЬНОГО ПРОЦЕСУ ДЕННА'!AR110&gt;0,IF(ROUND('ПЛАН НАВЧАЛЬНОГО ПРОЦЕСУ ДЕННА'!AR110*$BX$4,0)&gt;0,ROUND('ПЛАН НАВЧАЛЬНОГО ПРОЦЕСУ ДЕННА'!AR110*$BX$4,0)*2,2),0)</f>
        <v>0</v>
      </c>
      <c r="AS110" s="312">
        <f>IF('ПЛАН НАВЧАЛЬНОГО ПРОЦЕСУ ДЕННА'!AS110&gt;0,IF(ROUND('ПЛАН НАВЧАЛЬНОГО ПРОЦЕСУ ДЕННА'!AS110*$BX$4,0)&gt;0,ROUND('ПЛАН НАВЧАЛЬНОГО ПРОЦЕСУ ДЕННА'!AS110*$BX$4,0)*2,2),0)</f>
        <v>0</v>
      </c>
      <c r="AT110" s="70">
        <f>'ПЛАН НАВЧАЛЬНОГО ПРОЦЕСУ ДЕННА'!AT110</f>
        <v>0</v>
      </c>
      <c r="AU110" s="312">
        <f>IF('ПЛАН НАВЧАЛЬНОГО ПРОЦЕСУ ДЕННА'!AU110&gt;0,IF(ROUND('ПЛАН НАВЧАЛЬНОГО ПРОЦЕСУ ДЕННА'!AU110*$BX$4,0)&gt;0,ROUND('ПЛАН НАВЧАЛЬНОГО ПРОЦЕСУ ДЕННА'!AU110*$BX$4,0)*2,2),0)</f>
        <v>0</v>
      </c>
      <c r="AV110" s="312">
        <f>IF('ПЛАН НАВЧАЛЬНОГО ПРОЦЕСУ ДЕННА'!AV110&gt;0,IF(ROUND('ПЛАН НАВЧАЛЬНОГО ПРОЦЕСУ ДЕННА'!AV110*$BX$4,0)&gt;0,ROUND('ПЛАН НАВЧАЛЬНОГО ПРОЦЕСУ ДЕННА'!AV110*$BX$4,0)*2,2),0)</f>
        <v>0</v>
      </c>
      <c r="AW110" s="312">
        <f>IF('ПЛАН НАВЧАЛЬНОГО ПРОЦЕСУ ДЕННА'!AW110&gt;0,IF(ROUND('ПЛАН НАВЧАЛЬНОГО ПРОЦЕСУ ДЕННА'!AW110*$BX$4,0)&gt;0,ROUND('ПЛАН НАВЧАЛЬНОГО ПРОЦЕСУ ДЕННА'!AW110*$BX$4,0)*2,2),0)</f>
        <v>0</v>
      </c>
      <c r="AX110" s="70">
        <f>'ПЛАН НАВЧАЛЬНОГО ПРОЦЕСУ ДЕННА'!AX110</f>
        <v>5</v>
      </c>
      <c r="AY110" s="312">
        <f>IF('ПЛАН НАВЧАЛЬНОГО ПРОЦЕСУ ДЕННА'!AY110&gt;0,IF(ROUND('ПЛАН НАВЧАЛЬНОГО ПРОЦЕСУ ДЕННА'!AY110*$BX$4,0)&gt;0,ROUND('ПЛАН НАВЧАЛЬНОГО ПРОЦЕСУ ДЕННА'!AY110*$BX$4,0)*2,2),0)</f>
        <v>0</v>
      </c>
      <c r="AZ110" s="312">
        <f>IF('ПЛАН НАВЧАЛЬНОГО ПРОЦЕСУ ДЕННА'!AZ110&gt;0,IF(ROUND('ПЛАН НАВЧАЛЬНОГО ПРОЦЕСУ ДЕННА'!AZ110*$BX$4,0)&gt;0,ROUND('ПЛАН НАВЧАЛЬНОГО ПРОЦЕСУ ДЕННА'!AZ110*$BX$4,0)*2,2),0)</f>
        <v>0</v>
      </c>
      <c r="BA110" s="312">
        <f>IF('ПЛАН НАВЧАЛЬНОГО ПРОЦЕСУ ДЕННА'!BA110&gt;0,IF(ROUND('ПЛАН НАВЧАЛЬНОГО ПРОЦЕСУ ДЕННА'!BA110*$BX$4,0)&gt;0,ROUND('ПЛАН НАВЧАЛЬНОГО ПРОЦЕСУ ДЕННА'!BA110*$BX$4,0)*2,2),0)</f>
        <v>0</v>
      </c>
      <c r="BB110" s="70">
        <f>'ПЛАН НАВЧАЛЬНОГО ПРОЦЕСУ ДЕННА'!BB110</f>
        <v>0</v>
      </c>
      <c r="BC110" s="312">
        <f>IF('ПЛАН НАВЧАЛЬНОГО ПРОЦЕСУ ДЕННА'!BC110&gt;0,IF(ROUND('ПЛАН НАВЧАЛЬНОГО ПРОЦЕСУ ДЕННА'!BC110*$BX$4,0)&gt;0,ROUND('ПЛАН НАВЧАЛЬНОГО ПРОЦЕСУ ДЕННА'!BC110*$BX$4,0)*2,2),0)</f>
        <v>0</v>
      </c>
      <c r="BD110" s="312">
        <f>IF('ПЛАН НАВЧАЛЬНОГО ПРОЦЕСУ ДЕННА'!BD110&gt;0,IF(ROUND('ПЛАН НАВЧАЛЬНОГО ПРОЦЕСУ ДЕННА'!BD110*$BX$4,0)&gt;0,ROUND('ПЛАН НАВЧАЛЬНОГО ПРОЦЕСУ ДЕННА'!BD110*$BX$4,0)*2,2),0)</f>
        <v>0</v>
      </c>
      <c r="BE110" s="312">
        <f>IF('ПЛАН НАВЧАЛЬНОГО ПРОЦЕСУ ДЕННА'!BE110&gt;0,IF(ROUND('ПЛАН НАВЧАЛЬНОГО ПРОЦЕСУ ДЕННА'!BE110*$BX$4,0)&gt;0,ROUND('ПЛАН НАВЧАЛЬНОГО ПРОЦЕСУ ДЕННА'!BE110*$BX$4,0)*2,2),0)</f>
        <v>0</v>
      </c>
      <c r="BF110" s="70">
        <f>'ПЛАН НАВЧАЛЬНОГО ПРОЦЕСУ ДЕННА'!BF110</f>
        <v>0</v>
      </c>
      <c r="BG110" s="312">
        <f>IF('ПЛАН НАВЧАЛЬНОГО ПРОЦЕСУ ДЕННА'!BG110&gt;0,IF(ROUND('ПЛАН НАВЧАЛЬНОГО ПРОЦЕСУ ДЕННА'!BG110*$BX$4,0)&gt;0,ROUND('ПЛАН НАВЧАЛЬНОГО ПРОЦЕСУ ДЕННА'!BG110*$BX$4,0)*2,2),0)</f>
        <v>0</v>
      </c>
      <c r="BH110" s="312">
        <f>IF('ПЛАН НАВЧАЛЬНОГО ПРОЦЕСУ ДЕННА'!BH110&gt;0,IF(ROUND('ПЛАН НАВЧАЛЬНОГО ПРОЦЕСУ ДЕННА'!BH110*$BX$4,0)&gt;0,ROUND('ПЛАН НАВЧАЛЬНОГО ПРОЦЕСУ ДЕННА'!BH110*$BX$4,0)*2,2),0)</f>
        <v>0</v>
      </c>
      <c r="BI110" s="312">
        <f>IF('ПЛАН НАВЧАЛЬНОГО ПРОЦЕСУ ДЕННА'!BI110&gt;0,IF(ROUND('ПЛАН НАВЧАЛЬНОГО ПРОЦЕСУ ДЕННА'!BI110*$BX$4,0)&gt;0,ROUND('ПЛАН НАВЧАЛЬНОГО ПРОЦЕСУ ДЕННА'!BI110*$BX$4,0)*2,2),0)</f>
        <v>0</v>
      </c>
      <c r="BJ110" s="70">
        <f>'ПЛАН НАВЧАЛЬНОГО ПРОЦЕСУ ДЕННА'!BJ110</f>
        <v>0</v>
      </c>
      <c r="BK110" s="63">
        <f t="shared" si="124"/>
        <v>0</v>
      </c>
      <c r="BL110" s="127" t="str">
        <f t="shared" si="125"/>
        <v/>
      </c>
      <c r="BM110" s="88">
        <f t="shared" si="126"/>
        <v>0</v>
      </c>
      <c r="BN110" s="88">
        <f t="shared" si="127"/>
        <v>0</v>
      </c>
      <c r="BO110" s="88">
        <f t="shared" si="128"/>
        <v>0</v>
      </c>
      <c r="BP110" s="88">
        <f t="shared" si="129"/>
        <v>0</v>
      </c>
      <c r="BQ110" s="88">
        <f t="shared" si="130"/>
        <v>5</v>
      </c>
      <c r="BR110" s="88">
        <f t="shared" si="131"/>
        <v>0</v>
      </c>
      <c r="BS110" s="88">
        <f t="shared" si="132"/>
        <v>0</v>
      </c>
      <c r="BT110" s="88">
        <f t="shared" si="133"/>
        <v>0</v>
      </c>
      <c r="BU110" s="92">
        <f t="shared" si="162"/>
        <v>5</v>
      </c>
      <c r="BV110" s="19"/>
      <c r="BW110" s="19"/>
      <c r="BX110" s="14">
        <f t="shared" si="134"/>
        <v>0</v>
      </c>
      <c r="BY110" s="14">
        <f t="shared" si="135"/>
        <v>0</v>
      </c>
      <c r="BZ110" s="14">
        <f t="shared" si="136"/>
        <v>0</v>
      </c>
      <c r="CA110" s="14">
        <f t="shared" si="137"/>
        <v>0</v>
      </c>
      <c r="CB110" s="14">
        <f t="shared" si="138"/>
        <v>0</v>
      </c>
      <c r="CC110" s="14">
        <f t="shared" si="139"/>
        <v>0</v>
      </c>
      <c r="CD110" s="14">
        <f t="shared" si="140"/>
        <v>0</v>
      </c>
      <c r="CE110" s="14">
        <f t="shared" si="141"/>
        <v>0</v>
      </c>
      <c r="CF110" s="213">
        <f t="shared" si="142"/>
        <v>0</v>
      </c>
      <c r="CG110" s="313">
        <f t="shared" si="143"/>
        <v>0</v>
      </c>
      <c r="CI110" s="314">
        <f t="shared" si="144"/>
        <v>0</v>
      </c>
      <c r="CJ110" s="314">
        <f t="shared" si="145"/>
        <v>0</v>
      </c>
      <c r="CK110" s="314">
        <f t="shared" si="146"/>
        <v>0</v>
      </c>
      <c r="CL110" s="314">
        <f t="shared" si="147"/>
        <v>0</v>
      </c>
      <c r="CM110" s="314">
        <f t="shared" si="148"/>
        <v>0</v>
      </c>
      <c r="CN110" s="314">
        <f t="shared" si="149"/>
        <v>0</v>
      </c>
      <c r="CO110" s="314">
        <f t="shared" si="150"/>
        <v>0</v>
      </c>
      <c r="CP110" s="314">
        <f t="shared" si="151"/>
        <v>0</v>
      </c>
      <c r="CQ110" s="315">
        <f t="shared" si="152"/>
        <v>0</v>
      </c>
      <c r="CR110" s="314">
        <f t="shared" si="153"/>
        <v>0</v>
      </c>
      <c r="CS110" s="314">
        <f t="shared" si="154"/>
        <v>0</v>
      </c>
      <c r="CT110" s="316">
        <f t="shared" si="155"/>
        <v>0</v>
      </c>
      <c r="CU110" s="314">
        <f t="shared" si="156"/>
        <v>0</v>
      </c>
      <c r="CV110" s="314">
        <f t="shared" si="157"/>
        <v>1</v>
      </c>
      <c r="CW110" s="314">
        <f t="shared" si="158"/>
        <v>0</v>
      </c>
      <c r="CX110" s="314">
        <f t="shared" si="159"/>
        <v>0</v>
      </c>
      <c r="CY110" s="314">
        <f t="shared" si="160"/>
        <v>0</v>
      </c>
      <c r="CZ110" s="317">
        <f t="shared" si="161"/>
        <v>1</v>
      </c>
      <c r="DD110" s="318">
        <f>SUM($AE110:$AG110)+SUM($AI110:$AK110)+SUM($AM110:AO110)+SUM($AQ110:AS110)+SUM($AU110:AW110)+SUM($AY110:BA110)+SUM($BC110:BE110)+SUM($BG110:BI110)</f>
        <v>0</v>
      </c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</row>
    <row r="111" spans="1:126" s="19" customFormat="1" x14ac:dyDescent="0.25">
      <c r="A111" s="22" t="str">
        <f>'ПЛАН НАВЧАЛЬНОГО ПРОЦЕСУ ДЕННА'!A111</f>
        <v>2.06</v>
      </c>
      <c r="B111" s="306" t="str">
        <f>'ПЛАН НАВЧАЛЬНОГО ПРОЦЕСУ ДЕННА'!B111</f>
        <v>Вибіркова дисципліна 6</v>
      </c>
      <c r="C111" s="307"/>
      <c r="D111" s="308">
        <f>'ПЛАН НАВЧАЛЬНОГО ПРОЦЕСУ ДЕННА'!D111</f>
        <v>0</v>
      </c>
      <c r="E111" s="309">
        <f>'ПЛАН НАВЧАЛЬНОГО ПРОЦЕСУ ДЕННА'!E111</f>
        <v>0</v>
      </c>
      <c r="F111" s="309">
        <f>'ПЛАН НАВЧАЛЬНОГО ПРОЦЕСУ ДЕННА'!F111</f>
        <v>0</v>
      </c>
      <c r="G111" s="310">
        <f>'ПЛАН НАВЧАЛЬНОГО ПРОЦЕСУ ДЕННА'!G111</f>
        <v>0</v>
      </c>
      <c r="H111" s="308">
        <f>'ПЛАН НАВЧАЛЬНОГО ПРОЦЕСУ ДЕННА'!H111</f>
        <v>5</v>
      </c>
      <c r="I111" s="309">
        <f>'ПЛАН НАВЧАЛЬНОГО ПРОЦЕСУ ДЕННА'!I111</f>
        <v>0</v>
      </c>
      <c r="J111" s="309">
        <f>'ПЛАН НАВЧАЛЬНОГО ПРОЦЕСУ ДЕННА'!J111</f>
        <v>0</v>
      </c>
      <c r="K111" s="309">
        <f>'ПЛАН НАВЧАЛЬНОГО ПРОЦЕСУ ДЕННА'!K111</f>
        <v>0</v>
      </c>
      <c r="L111" s="309">
        <f>'ПЛАН НАВЧАЛЬНОГО ПРОЦЕСУ ДЕННА'!L111</f>
        <v>0</v>
      </c>
      <c r="M111" s="309">
        <f>'ПЛАН НАВЧАЛЬНОГО ПРОЦЕСУ ДЕННА'!M111</f>
        <v>0</v>
      </c>
      <c r="N111" s="309">
        <f>'ПЛАН НАВЧАЛЬНОГО ПРОЦЕСУ ДЕННА'!N111</f>
        <v>0</v>
      </c>
      <c r="O111" s="309">
        <f>'ПЛАН НАВЧАЛЬНОГО ПРОЦЕСУ ДЕННА'!O111</f>
        <v>0</v>
      </c>
      <c r="P111" s="274">
        <f>'ПЛАН НАВЧАЛЬНОГО ПРОЦЕСУ ДЕННА'!P111</f>
        <v>0</v>
      </c>
      <c r="Q111" s="274">
        <f>'ПЛАН НАВЧАЛЬНОГО ПРОЦЕСУ ДЕННА'!Q111</f>
        <v>0</v>
      </c>
      <c r="R111" s="308">
        <f>'ПЛАН НАВЧАЛЬНОГО ПРОЦЕСУ ДЕННА'!R111</f>
        <v>0</v>
      </c>
      <c r="S111" s="309">
        <f>'ПЛАН НАВЧАЛЬНОГО ПРОЦЕСУ ДЕННА'!S111</f>
        <v>0</v>
      </c>
      <c r="T111" s="309">
        <f>'ПЛАН НАВЧАЛЬНОГО ПРОЦЕСУ ДЕННА'!T111</f>
        <v>0</v>
      </c>
      <c r="U111" s="309">
        <f>'ПЛАН НАВЧАЛЬНОГО ПРОЦЕСУ ДЕННА'!U111</f>
        <v>0</v>
      </c>
      <c r="V111" s="309">
        <f>'ПЛАН НАВЧАЛЬНОГО ПРОЦЕСУ ДЕННА'!V111</f>
        <v>0</v>
      </c>
      <c r="W111" s="309">
        <f>'ПЛАН НАВЧАЛЬНОГО ПРОЦЕСУ ДЕННА'!W111</f>
        <v>0</v>
      </c>
      <c r="X111" s="309">
        <f>'ПЛАН НАВЧАЛЬНОГО ПРОЦЕСУ ДЕННА'!X111</f>
        <v>0</v>
      </c>
      <c r="Y111" s="311">
        <f>'ПЛАН НАВЧАЛЬНОГО ПРОЦЕСУ ДЕННА'!Y111</f>
        <v>150</v>
      </c>
      <c r="Z111" s="147">
        <f t="shared" si="123"/>
        <v>5</v>
      </c>
      <c r="AA111" s="9"/>
      <c r="AB111" s="9"/>
      <c r="AC111" s="9"/>
      <c r="AD111" s="9"/>
      <c r="AE111" s="312">
        <f>IF('ПЛАН НАВЧАЛЬНОГО ПРОЦЕСУ ДЕННА'!AE111&gt;0,IF(ROUND('ПЛАН НАВЧАЛЬНОГО ПРОЦЕСУ ДЕННА'!AE111*$BX$4,0)&gt;0,ROUND('ПЛАН НАВЧАЛЬНОГО ПРОЦЕСУ ДЕННА'!AE111*$BX$4,0)*2,2),0)</f>
        <v>0</v>
      </c>
      <c r="AF111" s="312">
        <f>IF('ПЛАН НАВЧАЛЬНОГО ПРОЦЕСУ ДЕННА'!AF111&gt;0,IF(ROUND('ПЛАН НАВЧАЛЬНОГО ПРОЦЕСУ ДЕННА'!AF111*$BX$4,0)&gt;0,ROUND('ПЛАН НАВЧАЛЬНОГО ПРОЦЕСУ ДЕННА'!AF111*$BX$4,0)*2,2),0)</f>
        <v>0</v>
      </c>
      <c r="AG111" s="312">
        <f>IF('ПЛАН НАВЧАЛЬНОГО ПРОЦЕСУ ДЕННА'!AG111&gt;0,IF(ROUND('ПЛАН НАВЧАЛЬНОГО ПРОЦЕСУ ДЕННА'!AG111*$BX$4,0)&gt;0,ROUND('ПЛАН НАВЧАЛЬНОГО ПРОЦЕСУ ДЕННА'!AG111*$BX$4,0)*2,2),0)</f>
        <v>0</v>
      </c>
      <c r="AH111" s="70">
        <f>'ПЛАН НАВЧАЛЬНОГО ПРОЦЕСУ ДЕННА'!AH111</f>
        <v>0</v>
      </c>
      <c r="AI111" s="312">
        <f>IF('ПЛАН НАВЧАЛЬНОГО ПРОЦЕСУ ДЕННА'!AI111&gt;0,IF(ROUND('ПЛАН НАВЧАЛЬНОГО ПРОЦЕСУ ДЕННА'!AI111*$BX$4,0)&gt;0,ROUND('ПЛАН НАВЧАЛЬНОГО ПРОЦЕСУ ДЕННА'!AI111*$BX$4,0)*2,2),0)</f>
        <v>0</v>
      </c>
      <c r="AJ111" s="312">
        <f>IF('ПЛАН НАВЧАЛЬНОГО ПРОЦЕСУ ДЕННА'!AJ111&gt;0,IF(ROUND('ПЛАН НАВЧАЛЬНОГО ПРОЦЕСУ ДЕННА'!AJ111*$BX$4,0)&gt;0,ROUND('ПЛАН НАВЧАЛЬНОГО ПРОЦЕСУ ДЕННА'!AJ111*$BX$4,0)*2,2),0)</f>
        <v>0</v>
      </c>
      <c r="AK111" s="312">
        <f>IF('ПЛАН НАВЧАЛЬНОГО ПРОЦЕСУ ДЕННА'!AK111&gt;0,IF(ROUND('ПЛАН НАВЧАЛЬНОГО ПРОЦЕСУ ДЕННА'!AK111*$BX$4,0)&gt;0,ROUND('ПЛАН НАВЧАЛЬНОГО ПРОЦЕСУ ДЕННА'!AK111*$BX$4,0)*2,2),0)</f>
        <v>0</v>
      </c>
      <c r="AL111" s="70">
        <f>'ПЛАН НАВЧАЛЬНОГО ПРОЦЕСУ ДЕННА'!AL111</f>
        <v>0</v>
      </c>
      <c r="AM111" s="312">
        <f>IF('ПЛАН НАВЧАЛЬНОГО ПРОЦЕСУ ДЕННА'!AM111&gt;0,IF(ROUND('ПЛАН НАВЧАЛЬНОГО ПРОЦЕСУ ДЕННА'!AM111*$BX$4,0)&gt;0,ROUND('ПЛАН НАВЧАЛЬНОГО ПРОЦЕСУ ДЕННА'!AM111*$BX$4,0)*2,2),0)</f>
        <v>0</v>
      </c>
      <c r="AN111" s="312">
        <f>IF('ПЛАН НАВЧАЛЬНОГО ПРОЦЕСУ ДЕННА'!AN111&gt;0,IF(ROUND('ПЛАН НАВЧАЛЬНОГО ПРОЦЕСУ ДЕННА'!AN111*$BX$4,0)&gt;0,ROUND('ПЛАН НАВЧАЛЬНОГО ПРОЦЕСУ ДЕННА'!AN111*$BX$4,0)*2,2),0)</f>
        <v>0</v>
      </c>
      <c r="AO111" s="312">
        <f>IF('ПЛАН НАВЧАЛЬНОГО ПРОЦЕСУ ДЕННА'!AO111&gt;0,IF(ROUND('ПЛАН НАВЧАЛЬНОГО ПРОЦЕСУ ДЕННА'!AO111*$BX$4,0)&gt;0,ROUND('ПЛАН НАВЧАЛЬНОГО ПРОЦЕСУ ДЕННА'!AO111*$BX$4,0)*2,2),0)</f>
        <v>0</v>
      </c>
      <c r="AP111" s="70">
        <f>'ПЛАН НАВЧАЛЬНОГО ПРОЦЕСУ ДЕННА'!AP111</f>
        <v>0</v>
      </c>
      <c r="AQ111" s="312">
        <f>IF('ПЛАН НАВЧАЛЬНОГО ПРОЦЕСУ ДЕННА'!AQ111&gt;0,IF(ROUND('ПЛАН НАВЧАЛЬНОГО ПРОЦЕСУ ДЕННА'!AQ111*$BX$4,0)&gt;0,ROUND('ПЛАН НАВЧАЛЬНОГО ПРОЦЕСУ ДЕННА'!AQ111*$BX$4,0)*2,2),0)</f>
        <v>0</v>
      </c>
      <c r="AR111" s="312">
        <f>IF('ПЛАН НАВЧАЛЬНОГО ПРОЦЕСУ ДЕННА'!AR111&gt;0,IF(ROUND('ПЛАН НАВЧАЛЬНОГО ПРОЦЕСУ ДЕННА'!AR111*$BX$4,0)&gt;0,ROUND('ПЛАН НАВЧАЛЬНОГО ПРОЦЕСУ ДЕННА'!AR111*$BX$4,0)*2,2),0)</f>
        <v>0</v>
      </c>
      <c r="AS111" s="312">
        <f>IF('ПЛАН НАВЧАЛЬНОГО ПРОЦЕСУ ДЕННА'!AS111&gt;0,IF(ROUND('ПЛАН НАВЧАЛЬНОГО ПРОЦЕСУ ДЕННА'!AS111*$BX$4,0)&gt;0,ROUND('ПЛАН НАВЧАЛЬНОГО ПРОЦЕСУ ДЕННА'!AS111*$BX$4,0)*2,2),0)</f>
        <v>0</v>
      </c>
      <c r="AT111" s="70">
        <f>'ПЛАН НАВЧАЛЬНОГО ПРОЦЕСУ ДЕННА'!AT111</f>
        <v>0</v>
      </c>
      <c r="AU111" s="312">
        <f>IF('ПЛАН НАВЧАЛЬНОГО ПРОЦЕСУ ДЕННА'!AU111&gt;0,IF(ROUND('ПЛАН НАВЧАЛЬНОГО ПРОЦЕСУ ДЕННА'!AU111*$BX$4,0)&gt;0,ROUND('ПЛАН НАВЧАЛЬНОГО ПРОЦЕСУ ДЕННА'!AU111*$BX$4,0)*2,2),0)</f>
        <v>0</v>
      </c>
      <c r="AV111" s="312">
        <f>IF('ПЛАН НАВЧАЛЬНОГО ПРОЦЕСУ ДЕННА'!AV111&gt;0,IF(ROUND('ПЛАН НАВЧАЛЬНОГО ПРОЦЕСУ ДЕННА'!AV111*$BX$4,0)&gt;0,ROUND('ПЛАН НАВЧАЛЬНОГО ПРОЦЕСУ ДЕННА'!AV111*$BX$4,0)*2,2),0)</f>
        <v>0</v>
      </c>
      <c r="AW111" s="312">
        <f>IF('ПЛАН НАВЧАЛЬНОГО ПРОЦЕСУ ДЕННА'!AW111&gt;0,IF(ROUND('ПЛАН НАВЧАЛЬНОГО ПРОЦЕСУ ДЕННА'!AW111*$BX$4,0)&gt;0,ROUND('ПЛАН НАВЧАЛЬНОГО ПРОЦЕСУ ДЕННА'!AW111*$BX$4,0)*2,2),0)</f>
        <v>0</v>
      </c>
      <c r="AX111" s="70">
        <f>'ПЛАН НАВЧАЛЬНОГО ПРОЦЕСУ ДЕННА'!AX111</f>
        <v>5</v>
      </c>
      <c r="AY111" s="312">
        <f>IF('ПЛАН НАВЧАЛЬНОГО ПРОЦЕСУ ДЕННА'!AY111&gt;0,IF(ROUND('ПЛАН НАВЧАЛЬНОГО ПРОЦЕСУ ДЕННА'!AY111*$BX$4,0)&gt;0,ROUND('ПЛАН НАВЧАЛЬНОГО ПРОЦЕСУ ДЕННА'!AY111*$BX$4,0)*2,2),0)</f>
        <v>0</v>
      </c>
      <c r="AZ111" s="312">
        <f>IF('ПЛАН НАВЧАЛЬНОГО ПРОЦЕСУ ДЕННА'!AZ111&gt;0,IF(ROUND('ПЛАН НАВЧАЛЬНОГО ПРОЦЕСУ ДЕННА'!AZ111*$BX$4,0)&gt;0,ROUND('ПЛАН НАВЧАЛЬНОГО ПРОЦЕСУ ДЕННА'!AZ111*$BX$4,0)*2,2),0)</f>
        <v>0</v>
      </c>
      <c r="BA111" s="312">
        <f>IF('ПЛАН НАВЧАЛЬНОГО ПРОЦЕСУ ДЕННА'!BA111&gt;0,IF(ROUND('ПЛАН НАВЧАЛЬНОГО ПРОЦЕСУ ДЕННА'!BA111*$BX$4,0)&gt;0,ROUND('ПЛАН НАВЧАЛЬНОГО ПРОЦЕСУ ДЕННА'!BA111*$BX$4,0)*2,2),0)</f>
        <v>0</v>
      </c>
      <c r="BB111" s="70">
        <f>'ПЛАН НАВЧАЛЬНОГО ПРОЦЕСУ ДЕННА'!BB111</f>
        <v>0</v>
      </c>
      <c r="BC111" s="312">
        <f>IF('ПЛАН НАВЧАЛЬНОГО ПРОЦЕСУ ДЕННА'!BC111&gt;0,IF(ROUND('ПЛАН НАВЧАЛЬНОГО ПРОЦЕСУ ДЕННА'!BC111*$BX$4,0)&gt;0,ROUND('ПЛАН НАВЧАЛЬНОГО ПРОЦЕСУ ДЕННА'!BC111*$BX$4,0)*2,2),0)</f>
        <v>0</v>
      </c>
      <c r="BD111" s="312">
        <f>IF('ПЛАН НАВЧАЛЬНОГО ПРОЦЕСУ ДЕННА'!BD111&gt;0,IF(ROUND('ПЛАН НАВЧАЛЬНОГО ПРОЦЕСУ ДЕННА'!BD111*$BX$4,0)&gt;0,ROUND('ПЛАН НАВЧАЛЬНОГО ПРОЦЕСУ ДЕННА'!BD111*$BX$4,0)*2,2),0)</f>
        <v>0</v>
      </c>
      <c r="BE111" s="312">
        <f>IF('ПЛАН НАВЧАЛЬНОГО ПРОЦЕСУ ДЕННА'!BE111&gt;0,IF(ROUND('ПЛАН НАВЧАЛЬНОГО ПРОЦЕСУ ДЕННА'!BE111*$BX$4,0)&gt;0,ROUND('ПЛАН НАВЧАЛЬНОГО ПРОЦЕСУ ДЕННА'!BE111*$BX$4,0)*2,2),0)</f>
        <v>0</v>
      </c>
      <c r="BF111" s="70">
        <f>'ПЛАН НАВЧАЛЬНОГО ПРОЦЕСУ ДЕННА'!BF111</f>
        <v>0</v>
      </c>
      <c r="BG111" s="312">
        <f>IF('ПЛАН НАВЧАЛЬНОГО ПРОЦЕСУ ДЕННА'!BG111&gt;0,IF(ROUND('ПЛАН НАВЧАЛЬНОГО ПРОЦЕСУ ДЕННА'!BG111*$BX$4,0)&gt;0,ROUND('ПЛАН НАВЧАЛЬНОГО ПРОЦЕСУ ДЕННА'!BG111*$BX$4,0)*2,2),0)</f>
        <v>0</v>
      </c>
      <c r="BH111" s="312">
        <f>IF('ПЛАН НАВЧАЛЬНОГО ПРОЦЕСУ ДЕННА'!BH111&gt;0,IF(ROUND('ПЛАН НАВЧАЛЬНОГО ПРОЦЕСУ ДЕННА'!BH111*$BX$4,0)&gt;0,ROUND('ПЛАН НАВЧАЛЬНОГО ПРОЦЕСУ ДЕННА'!BH111*$BX$4,0)*2,2),0)</f>
        <v>0</v>
      </c>
      <c r="BI111" s="312">
        <f>IF('ПЛАН НАВЧАЛЬНОГО ПРОЦЕСУ ДЕННА'!BI111&gt;0,IF(ROUND('ПЛАН НАВЧАЛЬНОГО ПРОЦЕСУ ДЕННА'!BI111*$BX$4,0)&gt;0,ROUND('ПЛАН НАВЧАЛЬНОГО ПРОЦЕСУ ДЕННА'!BI111*$BX$4,0)*2,2),0)</f>
        <v>0</v>
      </c>
      <c r="BJ111" s="70">
        <f>'ПЛАН НАВЧАЛЬНОГО ПРОЦЕСУ ДЕННА'!BJ111</f>
        <v>0</v>
      </c>
      <c r="BK111" s="63">
        <f t="shared" si="124"/>
        <v>0</v>
      </c>
      <c r="BL111" s="127" t="str">
        <f t="shared" si="125"/>
        <v/>
      </c>
      <c r="BM111" s="88">
        <f t="shared" si="126"/>
        <v>0</v>
      </c>
      <c r="BN111" s="88">
        <f t="shared" si="127"/>
        <v>0</v>
      </c>
      <c r="BO111" s="88">
        <f t="shared" si="128"/>
        <v>0</v>
      </c>
      <c r="BP111" s="88">
        <f t="shared" si="129"/>
        <v>0</v>
      </c>
      <c r="BQ111" s="88">
        <f t="shared" si="130"/>
        <v>5</v>
      </c>
      <c r="BR111" s="88">
        <f t="shared" si="131"/>
        <v>0</v>
      </c>
      <c r="BS111" s="88">
        <f t="shared" si="132"/>
        <v>0</v>
      </c>
      <c r="BT111" s="88">
        <f t="shared" si="133"/>
        <v>0</v>
      </c>
      <c r="BU111" s="92">
        <f t="shared" si="162"/>
        <v>5</v>
      </c>
      <c r="BX111" s="14">
        <f t="shared" si="134"/>
        <v>0</v>
      </c>
      <c r="BY111" s="14">
        <f t="shared" si="135"/>
        <v>0</v>
      </c>
      <c r="BZ111" s="14">
        <f t="shared" si="136"/>
        <v>0</v>
      </c>
      <c r="CA111" s="14">
        <f t="shared" si="137"/>
        <v>0</v>
      </c>
      <c r="CB111" s="14">
        <f t="shared" si="138"/>
        <v>0</v>
      </c>
      <c r="CC111" s="14">
        <f t="shared" si="139"/>
        <v>0</v>
      </c>
      <c r="CD111" s="14">
        <f t="shared" si="140"/>
        <v>0</v>
      </c>
      <c r="CE111" s="14">
        <f t="shared" si="141"/>
        <v>0</v>
      </c>
      <c r="CF111" s="213">
        <f t="shared" si="142"/>
        <v>0</v>
      </c>
      <c r="CG111" s="313">
        <f t="shared" si="143"/>
        <v>0</v>
      </c>
      <c r="CI111" s="314">
        <f t="shared" si="144"/>
        <v>0</v>
      </c>
      <c r="CJ111" s="314">
        <f t="shared" si="145"/>
        <v>0</v>
      </c>
      <c r="CK111" s="314">
        <f t="shared" si="146"/>
        <v>0</v>
      </c>
      <c r="CL111" s="314">
        <f t="shared" si="147"/>
        <v>0</v>
      </c>
      <c r="CM111" s="314">
        <f t="shared" si="148"/>
        <v>0</v>
      </c>
      <c r="CN111" s="314">
        <f t="shared" si="149"/>
        <v>0</v>
      </c>
      <c r="CO111" s="314">
        <f t="shared" si="150"/>
        <v>0</v>
      </c>
      <c r="CP111" s="314">
        <f t="shared" si="151"/>
        <v>0</v>
      </c>
      <c r="CQ111" s="315">
        <f t="shared" si="152"/>
        <v>0</v>
      </c>
      <c r="CR111" s="314">
        <f t="shared" si="153"/>
        <v>0</v>
      </c>
      <c r="CS111" s="314">
        <f t="shared" si="154"/>
        <v>0</v>
      </c>
      <c r="CT111" s="316">
        <f t="shared" si="155"/>
        <v>0</v>
      </c>
      <c r="CU111" s="314">
        <f t="shared" si="156"/>
        <v>0</v>
      </c>
      <c r="CV111" s="314">
        <f t="shared" si="157"/>
        <v>1</v>
      </c>
      <c r="CW111" s="314">
        <f t="shared" si="158"/>
        <v>0</v>
      </c>
      <c r="CX111" s="314">
        <f t="shared" si="159"/>
        <v>0</v>
      </c>
      <c r="CY111" s="314">
        <f t="shared" si="160"/>
        <v>0</v>
      </c>
      <c r="CZ111" s="317">
        <f t="shared" si="161"/>
        <v>1</v>
      </c>
      <c r="DD111" s="318">
        <f>SUM($AE111:$AG111)+SUM($AI111:$AK111)+SUM($AM111:AO111)+SUM($AQ111:AS111)+SUM($AU111:AW111)+SUM($AY111:BA111)+SUM($BC111:BE111)+SUM($BG111:BI111)</f>
        <v>0</v>
      </c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</row>
    <row r="112" spans="1:126" s="19" customFormat="1" x14ac:dyDescent="0.25">
      <c r="A112" s="22" t="str">
        <f>'ПЛАН НАВЧАЛЬНОГО ПРОЦЕСУ ДЕННА'!A112</f>
        <v>2.07</v>
      </c>
      <c r="B112" s="306" t="str">
        <f>'ПЛАН НАВЧАЛЬНОГО ПРОЦЕСУ ДЕННА'!B112</f>
        <v>Вибіркова дисципліна 7</v>
      </c>
      <c r="C112" s="307"/>
      <c r="D112" s="308">
        <f>'ПЛАН НАВЧАЛЬНОГО ПРОЦЕСУ ДЕННА'!D112</f>
        <v>0</v>
      </c>
      <c r="E112" s="309">
        <f>'ПЛАН НАВЧАЛЬНОГО ПРОЦЕСУ ДЕННА'!E112</f>
        <v>0</v>
      </c>
      <c r="F112" s="309">
        <f>'ПЛАН НАВЧАЛЬНОГО ПРОЦЕСУ ДЕННА'!F112</f>
        <v>0</v>
      </c>
      <c r="G112" s="310">
        <f>'ПЛАН НАВЧАЛЬНОГО ПРОЦЕСУ ДЕННА'!G112</f>
        <v>0</v>
      </c>
      <c r="H112" s="308">
        <f>'ПЛАН НАВЧАЛЬНОГО ПРОЦЕСУ ДЕННА'!H112</f>
        <v>6</v>
      </c>
      <c r="I112" s="309">
        <f>'ПЛАН НАВЧАЛЬНОГО ПРОЦЕСУ ДЕННА'!I112</f>
        <v>0</v>
      </c>
      <c r="J112" s="309">
        <f>'ПЛАН НАВЧАЛЬНОГО ПРОЦЕСУ ДЕННА'!J112</f>
        <v>0</v>
      </c>
      <c r="K112" s="309">
        <f>'ПЛАН НАВЧАЛЬНОГО ПРОЦЕСУ ДЕННА'!K112</f>
        <v>0</v>
      </c>
      <c r="L112" s="309">
        <f>'ПЛАН НАВЧАЛЬНОГО ПРОЦЕСУ ДЕННА'!L112</f>
        <v>0</v>
      </c>
      <c r="M112" s="309">
        <f>'ПЛАН НАВЧАЛЬНОГО ПРОЦЕСУ ДЕННА'!M112</f>
        <v>0</v>
      </c>
      <c r="N112" s="309">
        <f>'ПЛАН НАВЧАЛЬНОГО ПРОЦЕСУ ДЕННА'!N112</f>
        <v>0</v>
      </c>
      <c r="O112" s="309">
        <f>'ПЛАН НАВЧАЛЬНОГО ПРОЦЕСУ ДЕННА'!O112</f>
        <v>0</v>
      </c>
      <c r="P112" s="274">
        <f>'ПЛАН НАВЧАЛЬНОГО ПРОЦЕСУ ДЕННА'!P112</f>
        <v>0</v>
      </c>
      <c r="Q112" s="274">
        <f>'ПЛАН НАВЧАЛЬНОГО ПРОЦЕСУ ДЕННА'!Q112</f>
        <v>0</v>
      </c>
      <c r="R112" s="308">
        <f>'ПЛАН НАВЧАЛЬНОГО ПРОЦЕСУ ДЕННА'!R112</f>
        <v>0</v>
      </c>
      <c r="S112" s="309">
        <f>'ПЛАН НАВЧАЛЬНОГО ПРОЦЕСУ ДЕННА'!S112</f>
        <v>0</v>
      </c>
      <c r="T112" s="309">
        <f>'ПЛАН НАВЧАЛЬНОГО ПРОЦЕСУ ДЕННА'!T112</f>
        <v>0</v>
      </c>
      <c r="U112" s="309">
        <f>'ПЛАН НАВЧАЛЬНОГО ПРОЦЕСУ ДЕННА'!U112</f>
        <v>0</v>
      </c>
      <c r="V112" s="309">
        <f>'ПЛАН НАВЧАЛЬНОГО ПРОЦЕСУ ДЕННА'!V112</f>
        <v>0</v>
      </c>
      <c r="W112" s="309">
        <f>'ПЛАН НАВЧАЛЬНОГО ПРОЦЕСУ ДЕННА'!W112</f>
        <v>0</v>
      </c>
      <c r="X112" s="309">
        <f>'ПЛАН НАВЧАЛЬНОГО ПРОЦЕСУ ДЕННА'!X112</f>
        <v>0</v>
      </c>
      <c r="Y112" s="311">
        <f>'ПЛАН НАВЧАЛЬНОГО ПРОЦЕСУ ДЕННА'!Y112</f>
        <v>150</v>
      </c>
      <c r="Z112" s="147">
        <f t="shared" si="123"/>
        <v>5</v>
      </c>
      <c r="AA112" s="9"/>
      <c r="AB112" s="9"/>
      <c r="AC112" s="9"/>
      <c r="AD112" s="9"/>
      <c r="AE112" s="312">
        <f>IF('ПЛАН НАВЧАЛЬНОГО ПРОЦЕСУ ДЕННА'!AE112&gt;0,IF(ROUND('ПЛАН НАВЧАЛЬНОГО ПРОЦЕСУ ДЕННА'!AE112*$BX$4,0)&gt;0,ROUND('ПЛАН НАВЧАЛЬНОГО ПРОЦЕСУ ДЕННА'!AE112*$BX$4,0)*2,2),0)</f>
        <v>0</v>
      </c>
      <c r="AF112" s="312">
        <f>IF('ПЛАН НАВЧАЛЬНОГО ПРОЦЕСУ ДЕННА'!AF112&gt;0,IF(ROUND('ПЛАН НАВЧАЛЬНОГО ПРОЦЕСУ ДЕННА'!AF112*$BX$4,0)&gt;0,ROUND('ПЛАН НАВЧАЛЬНОГО ПРОЦЕСУ ДЕННА'!AF112*$BX$4,0)*2,2),0)</f>
        <v>0</v>
      </c>
      <c r="AG112" s="312">
        <f>IF('ПЛАН НАВЧАЛЬНОГО ПРОЦЕСУ ДЕННА'!AG112&gt;0,IF(ROUND('ПЛАН НАВЧАЛЬНОГО ПРОЦЕСУ ДЕННА'!AG112*$BX$4,0)&gt;0,ROUND('ПЛАН НАВЧАЛЬНОГО ПРОЦЕСУ ДЕННА'!AG112*$BX$4,0)*2,2),0)</f>
        <v>0</v>
      </c>
      <c r="AH112" s="70">
        <f>'ПЛАН НАВЧАЛЬНОГО ПРОЦЕСУ ДЕННА'!AH112</f>
        <v>0</v>
      </c>
      <c r="AI112" s="312">
        <f>IF('ПЛАН НАВЧАЛЬНОГО ПРОЦЕСУ ДЕННА'!AI112&gt;0,IF(ROUND('ПЛАН НАВЧАЛЬНОГО ПРОЦЕСУ ДЕННА'!AI112*$BX$4,0)&gt;0,ROUND('ПЛАН НАВЧАЛЬНОГО ПРОЦЕСУ ДЕННА'!AI112*$BX$4,0)*2,2),0)</f>
        <v>0</v>
      </c>
      <c r="AJ112" s="312">
        <f>IF('ПЛАН НАВЧАЛЬНОГО ПРОЦЕСУ ДЕННА'!AJ112&gt;0,IF(ROUND('ПЛАН НАВЧАЛЬНОГО ПРОЦЕСУ ДЕННА'!AJ112*$BX$4,0)&gt;0,ROUND('ПЛАН НАВЧАЛЬНОГО ПРОЦЕСУ ДЕННА'!AJ112*$BX$4,0)*2,2),0)</f>
        <v>0</v>
      </c>
      <c r="AK112" s="312">
        <f>IF('ПЛАН НАВЧАЛЬНОГО ПРОЦЕСУ ДЕННА'!AK112&gt;0,IF(ROUND('ПЛАН НАВЧАЛЬНОГО ПРОЦЕСУ ДЕННА'!AK112*$BX$4,0)&gt;0,ROUND('ПЛАН НАВЧАЛЬНОГО ПРОЦЕСУ ДЕННА'!AK112*$BX$4,0)*2,2),0)</f>
        <v>0</v>
      </c>
      <c r="AL112" s="70">
        <f>'ПЛАН НАВЧАЛЬНОГО ПРОЦЕСУ ДЕННА'!AL112</f>
        <v>0</v>
      </c>
      <c r="AM112" s="312">
        <f>IF('ПЛАН НАВЧАЛЬНОГО ПРОЦЕСУ ДЕННА'!AM112&gt;0,IF(ROUND('ПЛАН НАВЧАЛЬНОГО ПРОЦЕСУ ДЕННА'!AM112*$BX$4,0)&gt;0,ROUND('ПЛАН НАВЧАЛЬНОГО ПРОЦЕСУ ДЕННА'!AM112*$BX$4,0)*2,2),0)</f>
        <v>0</v>
      </c>
      <c r="AN112" s="312">
        <f>IF('ПЛАН НАВЧАЛЬНОГО ПРОЦЕСУ ДЕННА'!AN112&gt;0,IF(ROUND('ПЛАН НАВЧАЛЬНОГО ПРОЦЕСУ ДЕННА'!AN112*$BX$4,0)&gt;0,ROUND('ПЛАН НАВЧАЛЬНОГО ПРОЦЕСУ ДЕННА'!AN112*$BX$4,0)*2,2),0)</f>
        <v>0</v>
      </c>
      <c r="AO112" s="312">
        <f>IF('ПЛАН НАВЧАЛЬНОГО ПРОЦЕСУ ДЕННА'!AO112&gt;0,IF(ROUND('ПЛАН НАВЧАЛЬНОГО ПРОЦЕСУ ДЕННА'!AO112*$BX$4,0)&gt;0,ROUND('ПЛАН НАВЧАЛЬНОГО ПРОЦЕСУ ДЕННА'!AO112*$BX$4,0)*2,2),0)</f>
        <v>0</v>
      </c>
      <c r="AP112" s="70">
        <f>'ПЛАН НАВЧАЛЬНОГО ПРОЦЕСУ ДЕННА'!AP112</f>
        <v>0</v>
      </c>
      <c r="AQ112" s="312">
        <f>IF('ПЛАН НАВЧАЛЬНОГО ПРОЦЕСУ ДЕННА'!AQ112&gt;0,IF(ROUND('ПЛАН НАВЧАЛЬНОГО ПРОЦЕСУ ДЕННА'!AQ112*$BX$4,0)&gt;0,ROUND('ПЛАН НАВЧАЛЬНОГО ПРОЦЕСУ ДЕННА'!AQ112*$BX$4,0)*2,2),0)</f>
        <v>0</v>
      </c>
      <c r="AR112" s="312">
        <f>IF('ПЛАН НАВЧАЛЬНОГО ПРОЦЕСУ ДЕННА'!AR112&gt;0,IF(ROUND('ПЛАН НАВЧАЛЬНОГО ПРОЦЕСУ ДЕННА'!AR112*$BX$4,0)&gt;0,ROUND('ПЛАН НАВЧАЛЬНОГО ПРОЦЕСУ ДЕННА'!AR112*$BX$4,0)*2,2),0)</f>
        <v>0</v>
      </c>
      <c r="AS112" s="312">
        <f>IF('ПЛАН НАВЧАЛЬНОГО ПРОЦЕСУ ДЕННА'!AS112&gt;0,IF(ROUND('ПЛАН НАВЧАЛЬНОГО ПРОЦЕСУ ДЕННА'!AS112*$BX$4,0)&gt;0,ROUND('ПЛАН НАВЧАЛЬНОГО ПРОЦЕСУ ДЕННА'!AS112*$BX$4,0)*2,2),0)</f>
        <v>0</v>
      </c>
      <c r="AT112" s="70">
        <f>'ПЛАН НАВЧАЛЬНОГО ПРОЦЕСУ ДЕННА'!AT112</f>
        <v>0</v>
      </c>
      <c r="AU112" s="312">
        <f>IF('ПЛАН НАВЧАЛЬНОГО ПРОЦЕСУ ДЕННА'!AU112&gt;0,IF(ROUND('ПЛАН НАВЧАЛЬНОГО ПРОЦЕСУ ДЕННА'!AU112*$BX$4,0)&gt;0,ROUND('ПЛАН НАВЧАЛЬНОГО ПРОЦЕСУ ДЕННА'!AU112*$BX$4,0)*2,2),0)</f>
        <v>0</v>
      </c>
      <c r="AV112" s="312">
        <f>IF('ПЛАН НАВЧАЛЬНОГО ПРОЦЕСУ ДЕННА'!AV112&gt;0,IF(ROUND('ПЛАН НАВЧАЛЬНОГО ПРОЦЕСУ ДЕННА'!AV112*$BX$4,0)&gt;0,ROUND('ПЛАН НАВЧАЛЬНОГО ПРОЦЕСУ ДЕННА'!AV112*$BX$4,0)*2,2),0)</f>
        <v>0</v>
      </c>
      <c r="AW112" s="312">
        <f>IF('ПЛАН НАВЧАЛЬНОГО ПРОЦЕСУ ДЕННА'!AW112&gt;0,IF(ROUND('ПЛАН НАВЧАЛЬНОГО ПРОЦЕСУ ДЕННА'!AW112*$BX$4,0)&gt;0,ROUND('ПЛАН НАВЧАЛЬНОГО ПРОЦЕСУ ДЕННА'!AW112*$BX$4,0)*2,2),0)</f>
        <v>0</v>
      </c>
      <c r="AX112" s="70">
        <f>'ПЛАН НАВЧАЛЬНОГО ПРОЦЕСУ ДЕННА'!AX112</f>
        <v>0</v>
      </c>
      <c r="AY112" s="312">
        <f>IF('ПЛАН НАВЧАЛЬНОГО ПРОЦЕСУ ДЕННА'!AY112&gt;0,IF(ROUND('ПЛАН НАВЧАЛЬНОГО ПРОЦЕСУ ДЕННА'!AY112*$BX$4,0)&gt;0,ROUND('ПЛАН НАВЧАЛЬНОГО ПРОЦЕСУ ДЕННА'!AY112*$BX$4,0)*2,2),0)</f>
        <v>0</v>
      </c>
      <c r="AZ112" s="312">
        <f>IF('ПЛАН НАВЧАЛЬНОГО ПРОЦЕСУ ДЕННА'!AZ112&gt;0,IF(ROUND('ПЛАН НАВЧАЛЬНОГО ПРОЦЕСУ ДЕННА'!AZ112*$BX$4,0)&gt;0,ROUND('ПЛАН НАВЧАЛЬНОГО ПРОЦЕСУ ДЕННА'!AZ112*$BX$4,0)*2,2),0)</f>
        <v>0</v>
      </c>
      <c r="BA112" s="312">
        <f>IF('ПЛАН НАВЧАЛЬНОГО ПРОЦЕСУ ДЕННА'!BA112&gt;0,IF(ROUND('ПЛАН НАВЧАЛЬНОГО ПРОЦЕСУ ДЕННА'!BA112*$BX$4,0)&gt;0,ROUND('ПЛАН НАВЧАЛЬНОГО ПРОЦЕСУ ДЕННА'!BA112*$BX$4,0)*2,2),0)</f>
        <v>0</v>
      </c>
      <c r="BB112" s="70">
        <f>'ПЛАН НАВЧАЛЬНОГО ПРОЦЕСУ ДЕННА'!BB112</f>
        <v>5</v>
      </c>
      <c r="BC112" s="312">
        <f>IF('ПЛАН НАВЧАЛЬНОГО ПРОЦЕСУ ДЕННА'!BC112&gt;0,IF(ROUND('ПЛАН НАВЧАЛЬНОГО ПРОЦЕСУ ДЕННА'!BC112*$BX$4,0)&gt;0,ROUND('ПЛАН НАВЧАЛЬНОГО ПРОЦЕСУ ДЕННА'!BC112*$BX$4,0)*2,2),0)</f>
        <v>0</v>
      </c>
      <c r="BD112" s="312">
        <f>IF('ПЛАН НАВЧАЛЬНОГО ПРОЦЕСУ ДЕННА'!BD112&gt;0,IF(ROUND('ПЛАН НАВЧАЛЬНОГО ПРОЦЕСУ ДЕННА'!BD112*$BX$4,0)&gt;0,ROUND('ПЛАН НАВЧАЛЬНОГО ПРОЦЕСУ ДЕННА'!BD112*$BX$4,0)*2,2),0)</f>
        <v>0</v>
      </c>
      <c r="BE112" s="312">
        <f>IF('ПЛАН НАВЧАЛЬНОГО ПРОЦЕСУ ДЕННА'!BE112&gt;0,IF(ROUND('ПЛАН НАВЧАЛЬНОГО ПРОЦЕСУ ДЕННА'!BE112*$BX$4,0)&gt;0,ROUND('ПЛАН НАВЧАЛЬНОГО ПРОЦЕСУ ДЕННА'!BE112*$BX$4,0)*2,2),0)</f>
        <v>0</v>
      </c>
      <c r="BF112" s="70">
        <f>'ПЛАН НАВЧАЛЬНОГО ПРОЦЕСУ ДЕННА'!BF112</f>
        <v>0</v>
      </c>
      <c r="BG112" s="312">
        <f>IF('ПЛАН НАВЧАЛЬНОГО ПРОЦЕСУ ДЕННА'!BG112&gt;0,IF(ROUND('ПЛАН НАВЧАЛЬНОГО ПРОЦЕСУ ДЕННА'!BG112*$BX$4,0)&gt;0,ROUND('ПЛАН НАВЧАЛЬНОГО ПРОЦЕСУ ДЕННА'!BG112*$BX$4,0)*2,2),0)</f>
        <v>0</v>
      </c>
      <c r="BH112" s="312">
        <f>IF('ПЛАН НАВЧАЛЬНОГО ПРОЦЕСУ ДЕННА'!BH112&gt;0,IF(ROUND('ПЛАН НАВЧАЛЬНОГО ПРОЦЕСУ ДЕННА'!BH112*$BX$4,0)&gt;0,ROUND('ПЛАН НАВЧАЛЬНОГО ПРОЦЕСУ ДЕННА'!BH112*$BX$4,0)*2,2),0)</f>
        <v>0</v>
      </c>
      <c r="BI112" s="312">
        <f>IF('ПЛАН НАВЧАЛЬНОГО ПРОЦЕСУ ДЕННА'!BI112&gt;0,IF(ROUND('ПЛАН НАВЧАЛЬНОГО ПРОЦЕСУ ДЕННА'!BI112*$BX$4,0)&gt;0,ROUND('ПЛАН НАВЧАЛЬНОГО ПРОЦЕСУ ДЕННА'!BI112*$BX$4,0)*2,2),0)</f>
        <v>0</v>
      </c>
      <c r="BJ112" s="70">
        <f>'ПЛАН НАВЧАЛЬНОГО ПРОЦЕСУ ДЕННА'!BJ112</f>
        <v>0</v>
      </c>
      <c r="BK112" s="63">
        <f t="shared" si="124"/>
        <v>0</v>
      </c>
      <c r="BL112" s="127" t="str">
        <f t="shared" si="125"/>
        <v/>
      </c>
      <c r="BM112" s="88">
        <f t="shared" si="126"/>
        <v>0</v>
      </c>
      <c r="BN112" s="88">
        <f t="shared" si="127"/>
        <v>0</v>
      </c>
      <c r="BO112" s="88">
        <f t="shared" si="128"/>
        <v>0</v>
      </c>
      <c r="BP112" s="88">
        <f t="shared" si="129"/>
        <v>0</v>
      </c>
      <c r="BQ112" s="88">
        <f t="shared" si="130"/>
        <v>0</v>
      </c>
      <c r="BR112" s="88">
        <f t="shared" si="131"/>
        <v>5</v>
      </c>
      <c r="BS112" s="88">
        <f t="shared" si="132"/>
        <v>0</v>
      </c>
      <c r="BT112" s="88">
        <f t="shared" si="133"/>
        <v>0</v>
      </c>
      <c r="BU112" s="92">
        <f t="shared" si="162"/>
        <v>5</v>
      </c>
      <c r="BX112" s="14">
        <f t="shared" si="134"/>
        <v>0</v>
      </c>
      <c r="BY112" s="14">
        <f t="shared" si="135"/>
        <v>0</v>
      </c>
      <c r="BZ112" s="14">
        <f t="shared" si="136"/>
        <v>0</v>
      </c>
      <c r="CA112" s="14">
        <f t="shared" si="137"/>
        <v>0</v>
      </c>
      <c r="CB112" s="14">
        <f t="shared" si="138"/>
        <v>0</v>
      </c>
      <c r="CC112" s="14">
        <f t="shared" si="139"/>
        <v>0</v>
      </c>
      <c r="CD112" s="14">
        <f t="shared" si="140"/>
        <v>0</v>
      </c>
      <c r="CE112" s="14">
        <f t="shared" si="141"/>
        <v>0</v>
      </c>
      <c r="CF112" s="213">
        <f t="shared" si="142"/>
        <v>0</v>
      </c>
      <c r="CG112" s="313">
        <f t="shared" si="143"/>
        <v>0</v>
      </c>
      <c r="CI112" s="314">
        <f t="shared" si="144"/>
        <v>0</v>
      </c>
      <c r="CJ112" s="314">
        <f t="shared" si="145"/>
        <v>0</v>
      </c>
      <c r="CK112" s="314">
        <f t="shared" si="146"/>
        <v>0</v>
      </c>
      <c r="CL112" s="314">
        <f t="shared" si="147"/>
        <v>0</v>
      </c>
      <c r="CM112" s="314">
        <f t="shared" si="148"/>
        <v>0</v>
      </c>
      <c r="CN112" s="314">
        <f t="shared" si="149"/>
        <v>0</v>
      </c>
      <c r="CO112" s="314">
        <f t="shared" si="150"/>
        <v>0</v>
      </c>
      <c r="CP112" s="314">
        <f t="shared" si="151"/>
        <v>0</v>
      </c>
      <c r="CQ112" s="315">
        <f t="shared" si="152"/>
        <v>0</v>
      </c>
      <c r="CR112" s="314">
        <f t="shared" si="153"/>
        <v>0</v>
      </c>
      <c r="CS112" s="314">
        <f t="shared" si="154"/>
        <v>0</v>
      </c>
      <c r="CT112" s="316">
        <f t="shared" si="155"/>
        <v>0</v>
      </c>
      <c r="CU112" s="314">
        <f t="shared" si="156"/>
        <v>0</v>
      </c>
      <c r="CV112" s="314">
        <f t="shared" si="157"/>
        <v>0</v>
      </c>
      <c r="CW112" s="314">
        <f t="shared" si="158"/>
        <v>1</v>
      </c>
      <c r="CX112" s="314">
        <f t="shared" si="159"/>
        <v>0</v>
      </c>
      <c r="CY112" s="314">
        <f t="shared" si="160"/>
        <v>0</v>
      </c>
      <c r="CZ112" s="317">
        <f t="shared" si="161"/>
        <v>1</v>
      </c>
      <c r="DD112" s="318">
        <f>SUM($AE112:$AG112)+SUM($AI112:$AK112)+SUM($AM112:AO112)+SUM($AQ112:AS112)+SUM($AU112:AW112)+SUM($AY112:BA112)+SUM($BC112:BE112)+SUM($BG112:BI112)</f>
        <v>0</v>
      </c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</row>
    <row r="113" spans="1:126" s="19" customFormat="1" x14ac:dyDescent="0.25">
      <c r="A113" s="22" t="str">
        <f>'ПЛАН НАВЧАЛЬНОГО ПРОЦЕСУ ДЕННА'!A113</f>
        <v>2.08</v>
      </c>
      <c r="B113" s="306" t="str">
        <f>'ПЛАН НАВЧАЛЬНОГО ПРОЦЕСУ ДЕННА'!B113</f>
        <v>Вибіркова дисципліна 8</v>
      </c>
      <c r="C113" s="307"/>
      <c r="D113" s="308">
        <f>'ПЛАН НАВЧАЛЬНОГО ПРОЦЕСУ ДЕННА'!D113</f>
        <v>0</v>
      </c>
      <c r="E113" s="309">
        <f>'ПЛАН НАВЧАЛЬНОГО ПРОЦЕСУ ДЕННА'!E113</f>
        <v>0</v>
      </c>
      <c r="F113" s="309">
        <f>'ПЛАН НАВЧАЛЬНОГО ПРОЦЕСУ ДЕННА'!F113</f>
        <v>0</v>
      </c>
      <c r="G113" s="310">
        <f>'ПЛАН НАВЧАЛЬНОГО ПРОЦЕСУ ДЕННА'!G113</f>
        <v>0</v>
      </c>
      <c r="H113" s="308">
        <f>'ПЛАН НАВЧАЛЬНОГО ПРОЦЕСУ ДЕННА'!H113</f>
        <v>6</v>
      </c>
      <c r="I113" s="309">
        <f>'ПЛАН НАВЧАЛЬНОГО ПРОЦЕСУ ДЕННА'!I113</f>
        <v>0</v>
      </c>
      <c r="J113" s="309">
        <f>'ПЛАН НАВЧАЛЬНОГО ПРОЦЕСУ ДЕННА'!J113</f>
        <v>0</v>
      </c>
      <c r="K113" s="309">
        <f>'ПЛАН НАВЧАЛЬНОГО ПРОЦЕСУ ДЕННА'!K113</f>
        <v>0</v>
      </c>
      <c r="L113" s="309">
        <f>'ПЛАН НАВЧАЛЬНОГО ПРОЦЕСУ ДЕННА'!L113</f>
        <v>0</v>
      </c>
      <c r="M113" s="309">
        <f>'ПЛАН НАВЧАЛЬНОГО ПРОЦЕСУ ДЕННА'!M113</f>
        <v>0</v>
      </c>
      <c r="N113" s="309">
        <f>'ПЛАН НАВЧАЛЬНОГО ПРОЦЕСУ ДЕННА'!N113</f>
        <v>0</v>
      </c>
      <c r="O113" s="309">
        <f>'ПЛАН НАВЧАЛЬНОГО ПРОЦЕСУ ДЕННА'!O113</f>
        <v>0</v>
      </c>
      <c r="P113" s="274">
        <f>'ПЛАН НАВЧАЛЬНОГО ПРОЦЕСУ ДЕННА'!P113</f>
        <v>0</v>
      </c>
      <c r="Q113" s="274">
        <f>'ПЛАН НАВЧАЛЬНОГО ПРОЦЕСУ ДЕННА'!Q113</f>
        <v>0</v>
      </c>
      <c r="R113" s="308">
        <f>'ПЛАН НАВЧАЛЬНОГО ПРОЦЕСУ ДЕННА'!R113</f>
        <v>0</v>
      </c>
      <c r="S113" s="309">
        <f>'ПЛАН НАВЧАЛЬНОГО ПРОЦЕСУ ДЕННА'!S113</f>
        <v>0</v>
      </c>
      <c r="T113" s="309">
        <f>'ПЛАН НАВЧАЛЬНОГО ПРОЦЕСУ ДЕННА'!T113</f>
        <v>0</v>
      </c>
      <c r="U113" s="309">
        <f>'ПЛАН НАВЧАЛЬНОГО ПРОЦЕСУ ДЕННА'!U113</f>
        <v>0</v>
      </c>
      <c r="V113" s="309">
        <f>'ПЛАН НАВЧАЛЬНОГО ПРОЦЕСУ ДЕННА'!V113</f>
        <v>0</v>
      </c>
      <c r="W113" s="309">
        <f>'ПЛАН НАВЧАЛЬНОГО ПРОЦЕСУ ДЕННА'!W113</f>
        <v>0</v>
      </c>
      <c r="X113" s="309">
        <f>'ПЛАН НАВЧАЛЬНОГО ПРОЦЕСУ ДЕННА'!X113</f>
        <v>0</v>
      </c>
      <c r="Y113" s="311">
        <f>'ПЛАН НАВЧАЛЬНОГО ПРОЦЕСУ ДЕННА'!Y113</f>
        <v>150</v>
      </c>
      <c r="Z113" s="147">
        <f t="shared" si="123"/>
        <v>5</v>
      </c>
      <c r="AA113" s="9"/>
      <c r="AB113" s="9"/>
      <c r="AC113" s="9"/>
      <c r="AD113" s="9"/>
      <c r="AE113" s="312">
        <f>IF('ПЛАН НАВЧАЛЬНОГО ПРОЦЕСУ ДЕННА'!AE113&gt;0,IF(ROUND('ПЛАН НАВЧАЛЬНОГО ПРОЦЕСУ ДЕННА'!AE113*$BX$4,0)&gt;0,ROUND('ПЛАН НАВЧАЛЬНОГО ПРОЦЕСУ ДЕННА'!AE113*$BX$4,0)*2,2),0)</f>
        <v>0</v>
      </c>
      <c r="AF113" s="312">
        <f>IF('ПЛАН НАВЧАЛЬНОГО ПРОЦЕСУ ДЕННА'!AF113&gt;0,IF(ROUND('ПЛАН НАВЧАЛЬНОГО ПРОЦЕСУ ДЕННА'!AF113*$BX$4,0)&gt;0,ROUND('ПЛАН НАВЧАЛЬНОГО ПРОЦЕСУ ДЕННА'!AF113*$BX$4,0)*2,2),0)</f>
        <v>0</v>
      </c>
      <c r="AG113" s="312">
        <f>IF('ПЛАН НАВЧАЛЬНОГО ПРОЦЕСУ ДЕННА'!AG113&gt;0,IF(ROUND('ПЛАН НАВЧАЛЬНОГО ПРОЦЕСУ ДЕННА'!AG113*$BX$4,0)&gt;0,ROUND('ПЛАН НАВЧАЛЬНОГО ПРОЦЕСУ ДЕННА'!AG113*$BX$4,0)*2,2),0)</f>
        <v>0</v>
      </c>
      <c r="AH113" s="70">
        <f>'ПЛАН НАВЧАЛЬНОГО ПРОЦЕСУ ДЕННА'!AH113</f>
        <v>0</v>
      </c>
      <c r="AI113" s="312">
        <f>IF('ПЛАН НАВЧАЛЬНОГО ПРОЦЕСУ ДЕННА'!AI113&gt;0,IF(ROUND('ПЛАН НАВЧАЛЬНОГО ПРОЦЕСУ ДЕННА'!AI113*$BX$4,0)&gt;0,ROUND('ПЛАН НАВЧАЛЬНОГО ПРОЦЕСУ ДЕННА'!AI113*$BX$4,0)*2,2),0)</f>
        <v>0</v>
      </c>
      <c r="AJ113" s="312">
        <f>IF('ПЛАН НАВЧАЛЬНОГО ПРОЦЕСУ ДЕННА'!AJ113&gt;0,IF(ROUND('ПЛАН НАВЧАЛЬНОГО ПРОЦЕСУ ДЕННА'!AJ113*$BX$4,0)&gt;0,ROUND('ПЛАН НАВЧАЛЬНОГО ПРОЦЕСУ ДЕННА'!AJ113*$BX$4,0)*2,2),0)</f>
        <v>0</v>
      </c>
      <c r="AK113" s="312">
        <f>IF('ПЛАН НАВЧАЛЬНОГО ПРОЦЕСУ ДЕННА'!AK113&gt;0,IF(ROUND('ПЛАН НАВЧАЛЬНОГО ПРОЦЕСУ ДЕННА'!AK113*$BX$4,0)&gt;0,ROUND('ПЛАН НАВЧАЛЬНОГО ПРОЦЕСУ ДЕННА'!AK113*$BX$4,0)*2,2),0)</f>
        <v>0</v>
      </c>
      <c r="AL113" s="70">
        <f>'ПЛАН НАВЧАЛЬНОГО ПРОЦЕСУ ДЕННА'!AL113</f>
        <v>0</v>
      </c>
      <c r="AM113" s="312">
        <f>IF('ПЛАН НАВЧАЛЬНОГО ПРОЦЕСУ ДЕННА'!AM113&gt;0,IF(ROUND('ПЛАН НАВЧАЛЬНОГО ПРОЦЕСУ ДЕННА'!AM113*$BX$4,0)&gt;0,ROUND('ПЛАН НАВЧАЛЬНОГО ПРОЦЕСУ ДЕННА'!AM113*$BX$4,0)*2,2),0)</f>
        <v>0</v>
      </c>
      <c r="AN113" s="312">
        <f>IF('ПЛАН НАВЧАЛЬНОГО ПРОЦЕСУ ДЕННА'!AN113&gt;0,IF(ROUND('ПЛАН НАВЧАЛЬНОГО ПРОЦЕСУ ДЕННА'!AN113*$BX$4,0)&gt;0,ROUND('ПЛАН НАВЧАЛЬНОГО ПРОЦЕСУ ДЕННА'!AN113*$BX$4,0)*2,2),0)</f>
        <v>0</v>
      </c>
      <c r="AO113" s="312">
        <f>IF('ПЛАН НАВЧАЛЬНОГО ПРОЦЕСУ ДЕННА'!AO113&gt;0,IF(ROUND('ПЛАН НАВЧАЛЬНОГО ПРОЦЕСУ ДЕННА'!AO113*$BX$4,0)&gt;0,ROUND('ПЛАН НАВЧАЛЬНОГО ПРОЦЕСУ ДЕННА'!AO113*$BX$4,0)*2,2),0)</f>
        <v>0</v>
      </c>
      <c r="AP113" s="70">
        <f>'ПЛАН НАВЧАЛЬНОГО ПРОЦЕСУ ДЕННА'!AP113</f>
        <v>0</v>
      </c>
      <c r="AQ113" s="312">
        <f>IF('ПЛАН НАВЧАЛЬНОГО ПРОЦЕСУ ДЕННА'!AQ113&gt;0,IF(ROUND('ПЛАН НАВЧАЛЬНОГО ПРОЦЕСУ ДЕННА'!AQ113*$BX$4,0)&gt;0,ROUND('ПЛАН НАВЧАЛЬНОГО ПРОЦЕСУ ДЕННА'!AQ113*$BX$4,0)*2,2),0)</f>
        <v>0</v>
      </c>
      <c r="AR113" s="312">
        <f>IF('ПЛАН НАВЧАЛЬНОГО ПРОЦЕСУ ДЕННА'!AR113&gt;0,IF(ROUND('ПЛАН НАВЧАЛЬНОГО ПРОЦЕСУ ДЕННА'!AR113*$BX$4,0)&gt;0,ROUND('ПЛАН НАВЧАЛЬНОГО ПРОЦЕСУ ДЕННА'!AR113*$BX$4,0)*2,2),0)</f>
        <v>0</v>
      </c>
      <c r="AS113" s="312">
        <f>IF('ПЛАН НАВЧАЛЬНОГО ПРОЦЕСУ ДЕННА'!AS113&gt;0,IF(ROUND('ПЛАН НАВЧАЛЬНОГО ПРОЦЕСУ ДЕННА'!AS113*$BX$4,0)&gt;0,ROUND('ПЛАН НАВЧАЛЬНОГО ПРОЦЕСУ ДЕННА'!AS113*$BX$4,0)*2,2),0)</f>
        <v>0</v>
      </c>
      <c r="AT113" s="70">
        <f>'ПЛАН НАВЧАЛЬНОГО ПРОЦЕСУ ДЕННА'!AT113</f>
        <v>0</v>
      </c>
      <c r="AU113" s="312">
        <f>IF('ПЛАН НАВЧАЛЬНОГО ПРОЦЕСУ ДЕННА'!AU113&gt;0,IF(ROUND('ПЛАН НАВЧАЛЬНОГО ПРОЦЕСУ ДЕННА'!AU113*$BX$4,0)&gt;0,ROUND('ПЛАН НАВЧАЛЬНОГО ПРОЦЕСУ ДЕННА'!AU113*$BX$4,0)*2,2),0)</f>
        <v>0</v>
      </c>
      <c r="AV113" s="312">
        <f>IF('ПЛАН НАВЧАЛЬНОГО ПРОЦЕСУ ДЕННА'!AV113&gt;0,IF(ROUND('ПЛАН НАВЧАЛЬНОГО ПРОЦЕСУ ДЕННА'!AV113*$BX$4,0)&gt;0,ROUND('ПЛАН НАВЧАЛЬНОГО ПРОЦЕСУ ДЕННА'!AV113*$BX$4,0)*2,2),0)</f>
        <v>0</v>
      </c>
      <c r="AW113" s="312">
        <f>IF('ПЛАН НАВЧАЛЬНОГО ПРОЦЕСУ ДЕННА'!AW113&gt;0,IF(ROUND('ПЛАН НАВЧАЛЬНОГО ПРОЦЕСУ ДЕННА'!AW113*$BX$4,0)&gt;0,ROUND('ПЛАН НАВЧАЛЬНОГО ПРОЦЕСУ ДЕННА'!AW113*$BX$4,0)*2,2),0)</f>
        <v>0</v>
      </c>
      <c r="AX113" s="70">
        <f>'ПЛАН НАВЧАЛЬНОГО ПРОЦЕСУ ДЕННА'!AX113</f>
        <v>0</v>
      </c>
      <c r="AY113" s="312">
        <f>IF('ПЛАН НАВЧАЛЬНОГО ПРОЦЕСУ ДЕННА'!AY113&gt;0,IF(ROUND('ПЛАН НАВЧАЛЬНОГО ПРОЦЕСУ ДЕННА'!AY113*$BX$4,0)&gt;0,ROUND('ПЛАН НАВЧАЛЬНОГО ПРОЦЕСУ ДЕННА'!AY113*$BX$4,0)*2,2),0)</f>
        <v>0</v>
      </c>
      <c r="AZ113" s="312">
        <f>IF('ПЛАН НАВЧАЛЬНОГО ПРОЦЕСУ ДЕННА'!AZ113&gt;0,IF(ROUND('ПЛАН НАВЧАЛЬНОГО ПРОЦЕСУ ДЕННА'!AZ113*$BX$4,0)&gt;0,ROUND('ПЛАН НАВЧАЛЬНОГО ПРОЦЕСУ ДЕННА'!AZ113*$BX$4,0)*2,2),0)</f>
        <v>0</v>
      </c>
      <c r="BA113" s="312">
        <f>IF('ПЛАН НАВЧАЛЬНОГО ПРОЦЕСУ ДЕННА'!BA113&gt;0,IF(ROUND('ПЛАН НАВЧАЛЬНОГО ПРОЦЕСУ ДЕННА'!BA113*$BX$4,0)&gt;0,ROUND('ПЛАН НАВЧАЛЬНОГО ПРОЦЕСУ ДЕННА'!BA113*$BX$4,0)*2,2),0)</f>
        <v>0</v>
      </c>
      <c r="BB113" s="70">
        <f>'ПЛАН НАВЧАЛЬНОГО ПРОЦЕСУ ДЕННА'!BB113</f>
        <v>5</v>
      </c>
      <c r="BC113" s="312">
        <f>IF('ПЛАН НАВЧАЛЬНОГО ПРОЦЕСУ ДЕННА'!BC113&gt;0,IF(ROUND('ПЛАН НАВЧАЛЬНОГО ПРОЦЕСУ ДЕННА'!BC113*$BX$4,0)&gt;0,ROUND('ПЛАН НАВЧАЛЬНОГО ПРОЦЕСУ ДЕННА'!BC113*$BX$4,0)*2,2),0)</f>
        <v>0</v>
      </c>
      <c r="BD113" s="312">
        <f>IF('ПЛАН НАВЧАЛЬНОГО ПРОЦЕСУ ДЕННА'!BD113&gt;0,IF(ROUND('ПЛАН НАВЧАЛЬНОГО ПРОЦЕСУ ДЕННА'!BD113*$BX$4,0)&gt;0,ROUND('ПЛАН НАВЧАЛЬНОГО ПРОЦЕСУ ДЕННА'!BD113*$BX$4,0)*2,2),0)</f>
        <v>0</v>
      </c>
      <c r="BE113" s="312">
        <f>IF('ПЛАН НАВЧАЛЬНОГО ПРОЦЕСУ ДЕННА'!BE113&gt;0,IF(ROUND('ПЛАН НАВЧАЛЬНОГО ПРОЦЕСУ ДЕННА'!BE113*$BX$4,0)&gt;0,ROUND('ПЛАН НАВЧАЛЬНОГО ПРОЦЕСУ ДЕННА'!BE113*$BX$4,0)*2,2),0)</f>
        <v>0</v>
      </c>
      <c r="BF113" s="70">
        <f>'ПЛАН НАВЧАЛЬНОГО ПРОЦЕСУ ДЕННА'!BF113</f>
        <v>0</v>
      </c>
      <c r="BG113" s="312">
        <f>IF('ПЛАН НАВЧАЛЬНОГО ПРОЦЕСУ ДЕННА'!BG113&gt;0,IF(ROUND('ПЛАН НАВЧАЛЬНОГО ПРОЦЕСУ ДЕННА'!BG113*$BX$4,0)&gt;0,ROUND('ПЛАН НАВЧАЛЬНОГО ПРОЦЕСУ ДЕННА'!BG113*$BX$4,0)*2,2),0)</f>
        <v>0</v>
      </c>
      <c r="BH113" s="312">
        <f>IF('ПЛАН НАВЧАЛЬНОГО ПРОЦЕСУ ДЕННА'!BH113&gt;0,IF(ROUND('ПЛАН НАВЧАЛЬНОГО ПРОЦЕСУ ДЕННА'!BH113*$BX$4,0)&gt;0,ROUND('ПЛАН НАВЧАЛЬНОГО ПРОЦЕСУ ДЕННА'!BH113*$BX$4,0)*2,2),0)</f>
        <v>0</v>
      </c>
      <c r="BI113" s="312">
        <f>IF('ПЛАН НАВЧАЛЬНОГО ПРОЦЕСУ ДЕННА'!BI113&gt;0,IF(ROUND('ПЛАН НАВЧАЛЬНОГО ПРОЦЕСУ ДЕННА'!BI113*$BX$4,0)&gt;0,ROUND('ПЛАН НАВЧАЛЬНОГО ПРОЦЕСУ ДЕННА'!BI113*$BX$4,0)*2,2),0)</f>
        <v>0</v>
      </c>
      <c r="BJ113" s="70">
        <f>'ПЛАН НАВЧАЛЬНОГО ПРОЦЕСУ ДЕННА'!BJ113</f>
        <v>0</v>
      </c>
      <c r="BK113" s="63">
        <f t="shared" si="124"/>
        <v>0</v>
      </c>
      <c r="BL113" s="127" t="str">
        <f t="shared" si="125"/>
        <v/>
      </c>
      <c r="BM113" s="88">
        <f t="shared" si="126"/>
        <v>0</v>
      </c>
      <c r="BN113" s="88">
        <f t="shared" si="127"/>
        <v>0</v>
      </c>
      <c r="BO113" s="88">
        <f t="shared" si="128"/>
        <v>0</v>
      </c>
      <c r="BP113" s="88">
        <f t="shared" si="129"/>
        <v>0</v>
      </c>
      <c r="BQ113" s="88">
        <f t="shared" si="130"/>
        <v>0</v>
      </c>
      <c r="BR113" s="88">
        <f t="shared" si="131"/>
        <v>5</v>
      </c>
      <c r="BS113" s="88">
        <f t="shared" si="132"/>
        <v>0</v>
      </c>
      <c r="BT113" s="88">
        <f t="shared" si="133"/>
        <v>0</v>
      </c>
      <c r="BU113" s="92">
        <f t="shared" si="162"/>
        <v>5</v>
      </c>
      <c r="BX113" s="14">
        <f t="shared" si="134"/>
        <v>0</v>
      </c>
      <c r="BY113" s="14">
        <f t="shared" si="135"/>
        <v>0</v>
      </c>
      <c r="BZ113" s="14">
        <f t="shared" si="136"/>
        <v>0</v>
      </c>
      <c r="CA113" s="14">
        <f t="shared" si="137"/>
        <v>0</v>
      </c>
      <c r="CB113" s="14">
        <f t="shared" si="138"/>
        <v>0</v>
      </c>
      <c r="CC113" s="14">
        <f t="shared" si="139"/>
        <v>0</v>
      </c>
      <c r="CD113" s="14">
        <f t="shared" si="140"/>
        <v>0</v>
      </c>
      <c r="CE113" s="14">
        <f t="shared" si="141"/>
        <v>0</v>
      </c>
      <c r="CF113" s="213">
        <f t="shared" si="142"/>
        <v>0</v>
      </c>
      <c r="CG113" s="313">
        <f t="shared" si="143"/>
        <v>0</v>
      </c>
      <c r="CI113" s="314">
        <f t="shared" si="144"/>
        <v>0</v>
      </c>
      <c r="CJ113" s="314">
        <f t="shared" si="145"/>
        <v>0</v>
      </c>
      <c r="CK113" s="314">
        <f t="shared" si="146"/>
        <v>0</v>
      </c>
      <c r="CL113" s="314">
        <f t="shared" si="147"/>
        <v>0</v>
      </c>
      <c r="CM113" s="314">
        <f t="shared" si="148"/>
        <v>0</v>
      </c>
      <c r="CN113" s="314">
        <f t="shared" si="149"/>
        <v>0</v>
      </c>
      <c r="CO113" s="314">
        <f t="shared" si="150"/>
        <v>0</v>
      </c>
      <c r="CP113" s="314">
        <f t="shared" si="151"/>
        <v>0</v>
      </c>
      <c r="CQ113" s="315">
        <f t="shared" si="152"/>
        <v>0</v>
      </c>
      <c r="CR113" s="314">
        <f t="shared" si="153"/>
        <v>0</v>
      </c>
      <c r="CS113" s="314">
        <f t="shared" si="154"/>
        <v>0</v>
      </c>
      <c r="CT113" s="316">
        <f t="shared" si="155"/>
        <v>0</v>
      </c>
      <c r="CU113" s="314">
        <f t="shared" si="156"/>
        <v>0</v>
      </c>
      <c r="CV113" s="314">
        <f t="shared" si="157"/>
        <v>0</v>
      </c>
      <c r="CW113" s="314">
        <f t="shared" si="158"/>
        <v>1</v>
      </c>
      <c r="CX113" s="314">
        <f t="shared" si="159"/>
        <v>0</v>
      </c>
      <c r="CY113" s="314">
        <f t="shared" si="160"/>
        <v>0</v>
      </c>
      <c r="CZ113" s="317">
        <f t="shared" si="161"/>
        <v>1</v>
      </c>
      <c r="DD113" s="318">
        <f>SUM($AE113:$AG113)+SUM($AI113:$AK113)+SUM($AM113:AO113)+SUM($AQ113:AS113)+SUM($AU113:AW113)+SUM($AY113:BA113)+SUM($BC113:BE113)+SUM($BG113:BI113)</f>
        <v>0</v>
      </c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</row>
    <row r="114" spans="1:126" s="19" customFormat="1" x14ac:dyDescent="0.25">
      <c r="A114" s="22" t="str">
        <f>'ПЛАН НАВЧАЛЬНОГО ПРОЦЕСУ ДЕННА'!A114</f>
        <v>2.09</v>
      </c>
      <c r="B114" s="306" t="str">
        <f>'ПЛАН НАВЧАЛЬНОГО ПРОЦЕСУ ДЕННА'!B114</f>
        <v>Вибіркова дисципліна 9</v>
      </c>
      <c r="C114" s="307"/>
      <c r="D114" s="308">
        <f>'ПЛАН НАВЧАЛЬНОГО ПРОЦЕСУ ДЕННА'!D114</f>
        <v>0</v>
      </c>
      <c r="E114" s="309">
        <f>'ПЛАН НАВЧАЛЬНОГО ПРОЦЕСУ ДЕННА'!E114</f>
        <v>0</v>
      </c>
      <c r="F114" s="309">
        <f>'ПЛАН НАВЧАЛЬНОГО ПРОЦЕСУ ДЕННА'!F114</f>
        <v>0</v>
      </c>
      <c r="G114" s="310">
        <f>'ПЛАН НАВЧАЛЬНОГО ПРОЦЕСУ ДЕННА'!G114</f>
        <v>0</v>
      </c>
      <c r="H114" s="308">
        <f>'ПЛАН НАВЧАЛЬНОГО ПРОЦЕСУ ДЕННА'!H114</f>
        <v>7</v>
      </c>
      <c r="I114" s="309">
        <f>'ПЛАН НАВЧАЛЬНОГО ПРОЦЕСУ ДЕННА'!I114</f>
        <v>0</v>
      </c>
      <c r="J114" s="309">
        <f>'ПЛАН НАВЧАЛЬНОГО ПРОЦЕСУ ДЕННА'!J114</f>
        <v>0</v>
      </c>
      <c r="K114" s="309">
        <f>'ПЛАН НАВЧАЛЬНОГО ПРОЦЕСУ ДЕННА'!K114</f>
        <v>0</v>
      </c>
      <c r="L114" s="309">
        <f>'ПЛАН НАВЧАЛЬНОГО ПРОЦЕСУ ДЕННА'!L114</f>
        <v>0</v>
      </c>
      <c r="M114" s="309">
        <f>'ПЛАН НАВЧАЛЬНОГО ПРОЦЕСУ ДЕННА'!M114</f>
        <v>0</v>
      </c>
      <c r="N114" s="309">
        <f>'ПЛАН НАВЧАЛЬНОГО ПРОЦЕСУ ДЕННА'!N114</f>
        <v>0</v>
      </c>
      <c r="O114" s="309">
        <f>'ПЛАН НАВЧАЛЬНОГО ПРОЦЕСУ ДЕННА'!O114</f>
        <v>0</v>
      </c>
      <c r="P114" s="274">
        <f>'ПЛАН НАВЧАЛЬНОГО ПРОЦЕСУ ДЕННА'!P114</f>
        <v>0</v>
      </c>
      <c r="Q114" s="274">
        <f>'ПЛАН НАВЧАЛЬНОГО ПРОЦЕСУ ДЕННА'!Q114</f>
        <v>0</v>
      </c>
      <c r="R114" s="308">
        <f>'ПЛАН НАВЧАЛЬНОГО ПРОЦЕСУ ДЕННА'!R114</f>
        <v>0</v>
      </c>
      <c r="S114" s="309">
        <f>'ПЛАН НАВЧАЛЬНОГО ПРОЦЕСУ ДЕННА'!S114</f>
        <v>0</v>
      </c>
      <c r="T114" s="309">
        <f>'ПЛАН НАВЧАЛЬНОГО ПРОЦЕСУ ДЕННА'!T114</f>
        <v>0</v>
      </c>
      <c r="U114" s="309">
        <f>'ПЛАН НАВЧАЛЬНОГО ПРОЦЕСУ ДЕННА'!U114</f>
        <v>0</v>
      </c>
      <c r="V114" s="309">
        <f>'ПЛАН НАВЧАЛЬНОГО ПРОЦЕСУ ДЕННА'!V114</f>
        <v>0</v>
      </c>
      <c r="W114" s="309">
        <f>'ПЛАН НАВЧАЛЬНОГО ПРОЦЕСУ ДЕННА'!W114</f>
        <v>0</v>
      </c>
      <c r="X114" s="309">
        <f>'ПЛАН НАВЧАЛЬНОГО ПРОЦЕСУ ДЕННА'!X114</f>
        <v>0</v>
      </c>
      <c r="Y114" s="311">
        <f>'ПЛАН НАВЧАЛЬНОГО ПРОЦЕСУ ДЕННА'!Y114</f>
        <v>150</v>
      </c>
      <c r="Z114" s="147">
        <f t="shared" si="123"/>
        <v>5</v>
      </c>
      <c r="AA114" s="9"/>
      <c r="AB114" s="9"/>
      <c r="AC114" s="9"/>
      <c r="AD114" s="9"/>
      <c r="AE114" s="312">
        <f>IF('ПЛАН НАВЧАЛЬНОГО ПРОЦЕСУ ДЕННА'!AE114&gt;0,IF(ROUND('ПЛАН НАВЧАЛЬНОГО ПРОЦЕСУ ДЕННА'!AE114*$BX$4,0)&gt;0,ROUND('ПЛАН НАВЧАЛЬНОГО ПРОЦЕСУ ДЕННА'!AE114*$BX$4,0)*2,2),0)</f>
        <v>0</v>
      </c>
      <c r="AF114" s="312">
        <f>IF('ПЛАН НАВЧАЛЬНОГО ПРОЦЕСУ ДЕННА'!AF114&gt;0,IF(ROUND('ПЛАН НАВЧАЛЬНОГО ПРОЦЕСУ ДЕННА'!AF114*$BX$4,0)&gt;0,ROUND('ПЛАН НАВЧАЛЬНОГО ПРОЦЕСУ ДЕННА'!AF114*$BX$4,0)*2,2),0)</f>
        <v>0</v>
      </c>
      <c r="AG114" s="312">
        <f>IF('ПЛАН НАВЧАЛЬНОГО ПРОЦЕСУ ДЕННА'!AG114&gt;0,IF(ROUND('ПЛАН НАВЧАЛЬНОГО ПРОЦЕСУ ДЕННА'!AG114*$BX$4,0)&gt;0,ROUND('ПЛАН НАВЧАЛЬНОГО ПРОЦЕСУ ДЕННА'!AG114*$BX$4,0)*2,2),0)</f>
        <v>0</v>
      </c>
      <c r="AH114" s="70">
        <f>'ПЛАН НАВЧАЛЬНОГО ПРОЦЕСУ ДЕННА'!AH114</f>
        <v>0</v>
      </c>
      <c r="AI114" s="312">
        <f>IF('ПЛАН НАВЧАЛЬНОГО ПРОЦЕСУ ДЕННА'!AI114&gt;0,IF(ROUND('ПЛАН НАВЧАЛЬНОГО ПРОЦЕСУ ДЕННА'!AI114*$BX$4,0)&gt;0,ROUND('ПЛАН НАВЧАЛЬНОГО ПРОЦЕСУ ДЕННА'!AI114*$BX$4,0)*2,2),0)</f>
        <v>0</v>
      </c>
      <c r="AJ114" s="312">
        <f>IF('ПЛАН НАВЧАЛЬНОГО ПРОЦЕСУ ДЕННА'!AJ114&gt;0,IF(ROUND('ПЛАН НАВЧАЛЬНОГО ПРОЦЕСУ ДЕННА'!AJ114*$BX$4,0)&gt;0,ROUND('ПЛАН НАВЧАЛЬНОГО ПРОЦЕСУ ДЕННА'!AJ114*$BX$4,0)*2,2),0)</f>
        <v>0</v>
      </c>
      <c r="AK114" s="312">
        <f>IF('ПЛАН НАВЧАЛЬНОГО ПРОЦЕСУ ДЕННА'!AK114&gt;0,IF(ROUND('ПЛАН НАВЧАЛЬНОГО ПРОЦЕСУ ДЕННА'!AK114*$BX$4,0)&gt;0,ROUND('ПЛАН НАВЧАЛЬНОГО ПРОЦЕСУ ДЕННА'!AK114*$BX$4,0)*2,2),0)</f>
        <v>0</v>
      </c>
      <c r="AL114" s="70">
        <f>'ПЛАН НАВЧАЛЬНОГО ПРОЦЕСУ ДЕННА'!AL114</f>
        <v>0</v>
      </c>
      <c r="AM114" s="312">
        <f>IF('ПЛАН НАВЧАЛЬНОГО ПРОЦЕСУ ДЕННА'!AM114&gt;0,IF(ROUND('ПЛАН НАВЧАЛЬНОГО ПРОЦЕСУ ДЕННА'!AM114*$BX$4,0)&gt;0,ROUND('ПЛАН НАВЧАЛЬНОГО ПРОЦЕСУ ДЕННА'!AM114*$BX$4,0)*2,2),0)</f>
        <v>0</v>
      </c>
      <c r="AN114" s="312">
        <f>IF('ПЛАН НАВЧАЛЬНОГО ПРОЦЕСУ ДЕННА'!AN114&gt;0,IF(ROUND('ПЛАН НАВЧАЛЬНОГО ПРОЦЕСУ ДЕННА'!AN114*$BX$4,0)&gt;0,ROUND('ПЛАН НАВЧАЛЬНОГО ПРОЦЕСУ ДЕННА'!AN114*$BX$4,0)*2,2),0)</f>
        <v>0</v>
      </c>
      <c r="AO114" s="312">
        <f>IF('ПЛАН НАВЧАЛЬНОГО ПРОЦЕСУ ДЕННА'!AO114&gt;0,IF(ROUND('ПЛАН НАВЧАЛЬНОГО ПРОЦЕСУ ДЕННА'!AO114*$BX$4,0)&gt;0,ROUND('ПЛАН НАВЧАЛЬНОГО ПРОЦЕСУ ДЕННА'!AO114*$BX$4,0)*2,2),0)</f>
        <v>0</v>
      </c>
      <c r="AP114" s="70">
        <f>'ПЛАН НАВЧАЛЬНОГО ПРОЦЕСУ ДЕННА'!AP114</f>
        <v>0</v>
      </c>
      <c r="AQ114" s="312">
        <f>IF('ПЛАН НАВЧАЛЬНОГО ПРОЦЕСУ ДЕННА'!AQ114&gt;0,IF(ROUND('ПЛАН НАВЧАЛЬНОГО ПРОЦЕСУ ДЕННА'!AQ114*$BX$4,0)&gt;0,ROUND('ПЛАН НАВЧАЛЬНОГО ПРОЦЕСУ ДЕННА'!AQ114*$BX$4,0)*2,2),0)</f>
        <v>0</v>
      </c>
      <c r="AR114" s="312">
        <f>IF('ПЛАН НАВЧАЛЬНОГО ПРОЦЕСУ ДЕННА'!AR114&gt;0,IF(ROUND('ПЛАН НАВЧАЛЬНОГО ПРОЦЕСУ ДЕННА'!AR114*$BX$4,0)&gt;0,ROUND('ПЛАН НАВЧАЛЬНОГО ПРОЦЕСУ ДЕННА'!AR114*$BX$4,0)*2,2),0)</f>
        <v>0</v>
      </c>
      <c r="AS114" s="312">
        <f>IF('ПЛАН НАВЧАЛЬНОГО ПРОЦЕСУ ДЕННА'!AS114&gt;0,IF(ROUND('ПЛАН НАВЧАЛЬНОГО ПРОЦЕСУ ДЕННА'!AS114*$BX$4,0)&gt;0,ROUND('ПЛАН НАВЧАЛЬНОГО ПРОЦЕСУ ДЕННА'!AS114*$BX$4,0)*2,2),0)</f>
        <v>0</v>
      </c>
      <c r="AT114" s="70">
        <f>'ПЛАН НАВЧАЛЬНОГО ПРОЦЕСУ ДЕННА'!AT114</f>
        <v>0</v>
      </c>
      <c r="AU114" s="312">
        <f>IF('ПЛАН НАВЧАЛЬНОГО ПРОЦЕСУ ДЕННА'!AU114&gt;0,IF(ROUND('ПЛАН НАВЧАЛЬНОГО ПРОЦЕСУ ДЕННА'!AU114*$BX$4,0)&gt;0,ROUND('ПЛАН НАВЧАЛЬНОГО ПРОЦЕСУ ДЕННА'!AU114*$BX$4,0)*2,2),0)</f>
        <v>0</v>
      </c>
      <c r="AV114" s="312">
        <f>IF('ПЛАН НАВЧАЛЬНОГО ПРОЦЕСУ ДЕННА'!AV114&gt;0,IF(ROUND('ПЛАН НАВЧАЛЬНОГО ПРОЦЕСУ ДЕННА'!AV114*$BX$4,0)&gt;0,ROUND('ПЛАН НАВЧАЛЬНОГО ПРОЦЕСУ ДЕННА'!AV114*$BX$4,0)*2,2),0)</f>
        <v>0</v>
      </c>
      <c r="AW114" s="312">
        <f>IF('ПЛАН НАВЧАЛЬНОГО ПРОЦЕСУ ДЕННА'!AW114&gt;0,IF(ROUND('ПЛАН НАВЧАЛЬНОГО ПРОЦЕСУ ДЕННА'!AW114*$BX$4,0)&gt;0,ROUND('ПЛАН НАВЧАЛЬНОГО ПРОЦЕСУ ДЕННА'!AW114*$BX$4,0)*2,2),0)</f>
        <v>0</v>
      </c>
      <c r="AX114" s="70">
        <f>'ПЛАН НАВЧАЛЬНОГО ПРОЦЕСУ ДЕННА'!AX114</f>
        <v>0</v>
      </c>
      <c r="AY114" s="312">
        <f>IF('ПЛАН НАВЧАЛЬНОГО ПРОЦЕСУ ДЕННА'!AY114&gt;0,IF(ROUND('ПЛАН НАВЧАЛЬНОГО ПРОЦЕСУ ДЕННА'!AY114*$BX$4,0)&gt;0,ROUND('ПЛАН НАВЧАЛЬНОГО ПРОЦЕСУ ДЕННА'!AY114*$BX$4,0)*2,2),0)</f>
        <v>0</v>
      </c>
      <c r="AZ114" s="312">
        <f>IF('ПЛАН НАВЧАЛЬНОГО ПРОЦЕСУ ДЕННА'!AZ114&gt;0,IF(ROUND('ПЛАН НАВЧАЛЬНОГО ПРОЦЕСУ ДЕННА'!AZ114*$BX$4,0)&gt;0,ROUND('ПЛАН НАВЧАЛЬНОГО ПРОЦЕСУ ДЕННА'!AZ114*$BX$4,0)*2,2),0)</f>
        <v>0</v>
      </c>
      <c r="BA114" s="312">
        <f>IF('ПЛАН НАВЧАЛЬНОГО ПРОЦЕСУ ДЕННА'!BA114&gt;0,IF(ROUND('ПЛАН НАВЧАЛЬНОГО ПРОЦЕСУ ДЕННА'!BA114*$BX$4,0)&gt;0,ROUND('ПЛАН НАВЧАЛЬНОГО ПРОЦЕСУ ДЕННА'!BA114*$BX$4,0)*2,2),0)</f>
        <v>0</v>
      </c>
      <c r="BB114" s="70">
        <f>'ПЛАН НАВЧАЛЬНОГО ПРОЦЕСУ ДЕННА'!BB114</f>
        <v>0</v>
      </c>
      <c r="BC114" s="312">
        <f>IF('ПЛАН НАВЧАЛЬНОГО ПРОЦЕСУ ДЕННА'!BC114&gt;0,IF(ROUND('ПЛАН НАВЧАЛЬНОГО ПРОЦЕСУ ДЕННА'!BC114*$BX$4,0)&gt;0,ROUND('ПЛАН НАВЧАЛЬНОГО ПРОЦЕСУ ДЕННА'!BC114*$BX$4,0)*2,2),0)</f>
        <v>0</v>
      </c>
      <c r="BD114" s="312">
        <f>IF('ПЛАН НАВЧАЛЬНОГО ПРОЦЕСУ ДЕННА'!BD114&gt;0,IF(ROUND('ПЛАН НАВЧАЛЬНОГО ПРОЦЕСУ ДЕННА'!BD114*$BX$4,0)&gt;0,ROUND('ПЛАН НАВЧАЛЬНОГО ПРОЦЕСУ ДЕННА'!BD114*$BX$4,0)*2,2),0)</f>
        <v>0</v>
      </c>
      <c r="BE114" s="312">
        <f>IF('ПЛАН НАВЧАЛЬНОГО ПРОЦЕСУ ДЕННА'!BE114&gt;0,IF(ROUND('ПЛАН НАВЧАЛЬНОГО ПРОЦЕСУ ДЕННА'!BE114*$BX$4,0)&gt;0,ROUND('ПЛАН НАВЧАЛЬНОГО ПРОЦЕСУ ДЕННА'!BE114*$BX$4,0)*2,2),0)</f>
        <v>0</v>
      </c>
      <c r="BF114" s="70">
        <f>'ПЛАН НАВЧАЛЬНОГО ПРОЦЕСУ ДЕННА'!BF114</f>
        <v>5</v>
      </c>
      <c r="BG114" s="312">
        <f>IF('ПЛАН НАВЧАЛЬНОГО ПРОЦЕСУ ДЕННА'!BG114&gt;0,IF(ROUND('ПЛАН НАВЧАЛЬНОГО ПРОЦЕСУ ДЕННА'!BG114*$BX$4,0)&gt;0,ROUND('ПЛАН НАВЧАЛЬНОГО ПРОЦЕСУ ДЕННА'!BG114*$BX$4,0)*2,2),0)</f>
        <v>0</v>
      </c>
      <c r="BH114" s="312">
        <f>IF('ПЛАН НАВЧАЛЬНОГО ПРОЦЕСУ ДЕННА'!BH114&gt;0,IF(ROUND('ПЛАН НАВЧАЛЬНОГО ПРОЦЕСУ ДЕННА'!BH114*$BX$4,0)&gt;0,ROUND('ПЛАН НАВЧАЛЬНОГО ПРОЦЕСУ ДЕННА'!BH114*$BX$4,0)*2,2),0)</f>
        <v>0</v>
      </c>
      <c r="BI114" s="312">
        <f>IF('ПЛАН НАВЧАЛЬНОГО ПРОЦЕСУ ДЕННА'!BI114&gt;0,IF(ROUND('ПЛАН НАВЧАЛЬНОГО ПРОЦЕСУ ДЕННА'!BI114*$BX$4,0)&gt;0,ROUND('ПЛАН НАВЧАЛЬНОГО ПРОЦЕСУ ДЕННА'!BI114*$BX$4,0)*2,2),0)</f>
        <v>0</v>
      </c>
      <c r="BJ114" s="70">
        <f>'ПЛАН НАВЧАЛЬНОГО ПРОЦЕСУ ДЕННА'!BJ114</f>
        <v>0</v>
      </c>
      <c r="BK114" s="63">
        <f t="shared" si="124"/>
        <v>0</v>
      </c>
      <c r="BL114" s="127" t="str">
        <f t="shared" si="125"/>
        <v/>
      </c>
      <c r="BM114" s="88">
        <f t="shared" si="126"/>
        <v>0</v>
      </c>
      <c r="BN114" s="88">
        <f t="shared" si="127"/>
        <v>0</v>
      </c>
      <c r="BO114" s="88">
        <f t="shared" si="128"/>
        <v>0</v>
      </c>
      <c r="BP114" s="88">
        <f t="shared" si="129"/>
        <v>0</v>
      </c>
      <c r="BQ114" s="88">
        <f t="shared" si="130"/>
        <v>0</v>
      </c>
      <c r="BR114" s="88">
        <f t="shared" si="131"/>
        <v>0</v>
      </c>
      <c r="BS114" s="88">
        <f t="shared" si="132"/>
        <v>5</v>
      </c>
      <c r="BT114" s="88">
        <f t="shared" si="133"/>
        <v>0</v>
      </c>
      <c r="BU114" s="92">
        <f t="shared" si="162"/>
        <v>5</v>
      </c>
      <c r="BX114" s="14">
        <f t="shared" si="134"/>
        <v>0</v>
      </c>
      <c r="BY114" s="14">
        <f t="shared" si="135"/>
        <v>0</v>
      </c>
      <c r="BZ114" s="14">
        <f t="shared" si="136"/>
        <v>0</v>
      </c>
      <c r="CA114" s="14">
        <f t="shared" si="137"/>
        <v>0</v>
      </c>
      <c r="CB114" s="14">
        <f t="shared" si="138"/>
        <v>0</v>
      </c>
      <c r="CC114" s="14">
        <f t="shared" si="139"/>
        <v>0</v>
      </c>
      <c r="CD114" s="14">
        <f t="shared" si="140"/>
        <v>0</v>
      </c>
      <c r="CE114" s="14">
        <f t="shared" si="141"/>
        <v>0</v>
      </c>
      <c r="CF114" s="213">
        <f t="shared" si="142"/>
        <v>0</v>
      </c>
      <c r="CG114" s="313">
        <f t="shared" si="143"/>
        <v>0</v>
      </c>
      <c r="CI114" s="314">
        <f t="shared" si="144"/>
        <v>0</v>
      </c>
      <c r="CJ114" s="314">
        <f t="shared" si="145"/>
        <v>0</v>
      </c>
      <c r="CK114" s="314">
        <f t="shared" si="146"/>
        <v>0</v>
      </c>
      <c r="CL114" s="314">
        <f t="shared" si="147"/>
        <v>0</v>
      </c>
      <c r="CM114" s="314">
        <f t="shared" si="148"/>
        <v>0</v>
      </c>
      <c r="CN114" s="314">
        <f t="shared" si="149"/>
        <v>0</v>
      </c>
      <c r="CO114" s="314">
        <f t="shared" si="150"/>
        <v>0</v>
      </c>
      <c r="CP114" s="314">
        <f t="shared" si="151"/>
        <v>0</v>
      </c>
      <c r="CQ114" s="315">
        <f t="shared" si="152"/>
        <v>0</v>
      </c>
      <c r="CR114" s="314">
        <f t="shared" si="153"/>
        <v>0</v>
      </c>
      <c r="CS114" s="314">
        <f t="shared" si="154"/>
        <v>0</v>
      </c>
      <c r="CT114" s="316">
        <f t="shared" si="155"/>
        <v>0</v>
      </c>
      <c r="CU114" s="314">
        <f t="shared" si="156"/>
        <v>0</v>
      </c>
      <c r="CV114" s="314">
        <f t="shared" si="157"/>
        <v>0</v>
      </c>
      <c r="CW114" s="314">
        <f t="shared" si="158"/>
        <v>0</v>
      </c>
      <c r="CX114" s="314">
        <f t="shared" si="159"/>
        <v>1</v>
      </c>
      <c r="CY114" s="314">
        <f t="shared" si="160"/>
        <v>0</v>
      </c>
      <c r="CZ114" s="317">
        <f t="shared" si="161"/>
        <v>1</v>
      </c>
      <c r="DD114" s="318">
        <f>SUM($AE114:$AG114)+SUM($AI114:$AK114)+SUM($AM114:AO114)+SUM($AQ114:AS114)+SUM($AU114:AW114)+SUM($AY114:BA114)+SUM($BC114:BE114)+SUM($BG114:BI114)</f>
        <v>0</v>
      </c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</row>
    <row r="115" spans="1:126" s="19" customFormat="1" x14ac:dyDescent="0.25">
      <c r="A115" s="22" t="str">
        <f>'ПЛАН НАВЧАЛЬНОГО ПРОЦЕСУ ДЕННА'!A115</f>
        <v>2.10</v>
      </c>
      <c r="B115" s="306" t="str">
        <f>'ПЛАН НАВЧАЛЬНОГО ПРОЦЕСУ ДЕННА'!B115</f>
        <v>Вибіркова дисципліна 10</v>
      </c>
      <c r="C115" s="307"/>
      <c r="D115" s="308">
        <f>'ПЛАН НАВЧАЛЬНОГО ПРОЦЕСУ ДЕННА'!D115</f>
        <v>0</v>
      </c>
      <c r="E115" s="309">
        <f>'ПЛАН НАВЧАЛЬНОГО ПРОЦЕСУ ДЕННА'!E115</f>
        <v>0</v>
      </c>
      <c r="F115" s="309">
        <f>'ПЛАН НАВЧАЛЬНОГО ПРОЦЕСУ ДЕННА'!F115</f>
        <v>0</v>
      </c>
      <c r="G115" s="310">
        <f>'ПЛАН НАВЧАЛЬНОГО ПРОЦЕСУ ДЕННА'!G115</f>
        <v>0</v>
      </c>
      <c r="H115" s="308">
        <f>'ПЛАН НАВЧАЛЬНОГО ПРОЦЕСУ ДЕННА'!H115</f>
        <v>7</v>
      </c>
      <c r="I115" s="309">
        <f>'ПЛАН НАВЧАЛЬНОГО ПРОЦЕСУ ДЕННА'!I115</f>
        <v>0</v>
      </c>
      <c r="J115" s="309">
        <f>'ПЛАН НАВЧАЛЬНОГО ПРОЦЕСУ ДЕННА'!J115</f>
        <v>0</v>
      </c>
      <c r="K115" s="309">
        <f>'ПЛАН НАВЧАЛЬНОГО ПРОЦЕСУ ДЕННА'!K115</f>
        <v>0</v>
      </c>
      <c r="L115" s="309">
        <f>'ПЛАН НАВЧАЛЬНОГО ПРОЦЕСУ ДЕННА'!L115</f>
        <v>0</v>
      </c>
      <c r="M115" s="309">
        <f>'ПЛАН НАВЧАЛЬНОГО ПРОЦЕСУ ДЕННА'!M115</f>
        <v>0</v>
      </c>
      <c r="N115" s="309">
        <f>'ПЛАН НАВЧАЛЬНОГО ПРОЦЕСУ ДЕННА'!N115</f>
        <v>0</v>
      </c>
      <c r="O115" s="309">
        <f>'ПЛАН НАВЧАЛЬНОГО ПРОЦЕСУ ДЕННА'!O115</f>
        <v>0</v>
      </c>
      <c r="P115" s="274">
        <f>'ПЛАН НАВЧАЛЬНОГО ПРОЦЕСУ ДЕННА'!P115</f>
        <v>0</v>
      </c>
      <c r="Q115" s="274">
        <f>'ПЛАН НАВЧАЛЬНОГО ПРОЦЕСУ ДЕННА'!Q115</f>
        <v>0</v>
      </c>
      <c r="R115" s="308">
        <f>'ПЛАН НАВЧАЛЬНОГО ПРОЦЕСУ ДЕННА'!R115</f>
        <v>0</v>
      </c>
      <c r="S115" s="309">
        <f>'ПЛАН НАВЧАЛЬНОГО ПРОЦЕСУ ДЕННА'!S115</f>
        <v>0</v>
      </c>
      <c r="T115" s="309">
        <f>'ПЛАН НАВЧАЛЬНОГО ПРОЦЕСУ ДЕННА'!T115</f>
        <v>0</v>
      </c>
      <c r="U115" s="309">
        <f>'ПЛАН НАВЧАЛЬНОГО ПРОЦЕСУ ДЕННА'!U115</f>
        <v>0</v>
      </c>
      <c r="V115" s="309">
        <f>'ПЛАН НАВЧАЛЬНОГО ПРОЦЕСУ ДЕННА'!V115</f>
        <v>0</v>
      </c>
      <c r="W115" s="309">
        <f>'ПЛАН НАВЧАЛЬНОГО ПРОЦЕСУ ДЕННА'!W115</f>
        <v>0</v>
      </c>
      <c r="X115" s="309">
        <f>'ПЛАН НАВЧАЛЬНОГО ПРОЦЕСУ ДЕННА'!X115</f>
        <v>0</v>
      </c>
      <c r="Y115" s="311">
        <f>'ПЛАН НАВЧАЛЬНОГО ПРОЦЕСУ ДЕННА'!Y115</f>
        <v>150</v>
      </c>
      <c r="Z115" s="147">
        <f t="shared" si="123"/>
        <v>5</v>
      </c>
      <c r="AA115" s="9"/>
      <c r="AB115" s="9"/>
      <c r="AC115" s="9"/>
      <c r="AD115" s="9"/>
      <c r="AE115" s="312">
        <f>IF('ПЛАН НАВЧАЛЬНОГО ПРОЦЕСУ ДЕННА'!AE115&gt;0,IF(ROUND('ПЛАН НАВЧАЛЬНОГО ПРОЦЕСУ ДЕННА'!AE115*$BX$4,0)&gt;0,ROUND('ПЛАН НАВЧАЛЬНОГО ПРОЦЕСУ ДЕННА'!AE115*$BX$4,0)*2,2),0)</f>
        <v>0</v>
      </c>
      <c r="AF115" s="312">
        <f>IF('ПЛАН НАВЧАЛЬНОГО ПРОЦЕСУ ДЕННА'!AF115&gt;0,IF(ROUND('ПЛАН НАВЧАЛЬНОГО ПРОЦЕСУ ДЕННА'!AF115*$BX$4,0)&gt;0,ROUND('ПЛАН НАВЧАЛЬНОГО ПРОЦЕСУ ДЕННА'!AF115*$BX$4,0)*2,2),0)</f>
        <v>0</v>
      </c>
      <c r="AG115" s="312">
        <f>IF('ПЛАН НАВЧАЛЬНОГО ПРОЦЕСУ ДЕННА'!AG115&gt;0,IF(ROUND('ПЛАН НАВЧАЛЬНОГО ПРОЦЕСУ ДЕННА'!AG115*$BX$4,0)&gt;0,ROUND('ПЛАН НАВЧАЛЬНОГО ПРОЦЕСУ ДЕННА'!AG115*$BX$4,0)*2,2),0)</f>
        <v>0</v>
      </c>
      <c r="AH115" s="70">
        <f>'ПЛАН НАВЧАЛЬНОГО ПРОЦЕСУ ДЕННА'!AH115</f>
        <v>0</v>
      </c>
      <c r="AI115" s="312">
        <f>IF('ПЛАН НАВЧАЛЬНОГО ПРОЦЕСУ ДЕННА'!AI115&gt;0,IF(ROUND('ПЛАН НАВЧАЛЬНОГО ПРОЦЕСУ ДЕННА'!AI115*$BX$4,0)&gt;0,ROUND('ПЛАН НАВЧАЛЬНОГО ПРОЦЕСУ ДЕННА'!AI115*$BX$4,0)*2,2),0)</f>
        <v>0</v>
      </c>
      <c r="AJ115" s="312">
        <f>IF('ПЛАН НАВЧАЛЬНОГО ПРОЦЕСУ ДЕННА'!AJ115&gt;0,IF(ROUND('ПЛАН НАВЧАЛЬНОГО ПРОЦЕСУ ДЕННА'!AJ115*$BX$4,0)&gt;0,ROUND('ПЛАН НАВЧАЛЬНОГО ПРОЦЕСУ ДЕННА'!AJ115*$BX$4,0)*2,2),0)</f>
        <v>0</v>
      </c>
      <c r="AK115" s="312">
        <f>IF('ПЛАН НАВЧАЛЬНОГО ПРОЦЕСУ ДЕННА'!AK115&gt;0,IF(ROUND('ПЛАН НАВЧАЛЬНОГО ПРОЦЕСУ ДЕННА'!AK115*$BX$4,0)&gt;0,ROUND('ПЛАН НАВЧАЛЬНОГО ПРОЦЕСУ ДЕННА'!AK115*$BX$4,0)*2,2),0)</f>
        <v>0</v>
      </c>
      <c r="AL115" s="70">
        <f>'ПЛАН НАВЧАЛЬНОГО ПРОЦЕСУ ДЕННА'!AL115</f>
        <v>0</v>
      </c>
      <c r="AM115" s="312">
        <f>IF('ПЛАН НАВЧАЛЬНОГО ПРОЦЕСУ ДЕННА'!AM115&gt;0,IF(ROUND('ПЛАН НАВЧАЛЬНОГО ПРОЦЕСУ ДЕННА'!AM115*$BX$4,0)&gt;0,ROUND('ПЛАН НАВЧАЛЬНОГО ПРОЦЕСУ ДЕННА'!AM115*$BX$4,0)*2,2),0)</f>
        <v>0</v>
      </c>
      <c r="AN115" s="312">
        <f>IF('ПЛАН НАВЧАЛЬНОГО ПРОЦЕСУ ДЕННА'!AN115&gt;0,IF(ROUND('ПЛАН НАВЧАЛЬНОГО ПРОЦЕСУ ДЕННА'!AN115*$BX$4,0)&gt;0,ROUND('ПЛАН НАВЧАЛЬНОГО ПРОЦЕСУ ДЕННА'!AN115*$BX$4,0)*2,2),0)</f>
        <v>0</v>
      </c>
      <c r="AO115" s="312">
        <f>IF('ПЛАН НАВЧАЛЬНОГО ПРОЦЕСУ ДЕННА'!AO115&gt;0,IF(ROUND('ПЛАН НАВЧАЛЬНОГО ПРОЦЕСУ ДЕННА'!AO115*$BX$4,0)&gt;0,ROUND('ПЛАН НАВЧАЛЬНОГО ПРОЦЕСУ ДЕННА'!AO115*$BX$4,0)*2,2),0)</f>
        <v>0</v>
      </c>
      <c r="AP115" s="70">
        <f>'ПЛАН НАВЧАЛЬНОГО ПРОЦЕСУ ДЕННА'!AP115</f>
        <v>0</v>
      </c>
      <c r="AQ115" s="312">
        <f>IF('ПЛАН НАВЧАЛЬНОГО ПРОЦЕСУ ДЕННА'!AQ115&gt;0,IF(ROUND('ПЛАН НАВЧАЛЬНОГО ПРОЦЕСУ ДЕННА'!AQ115*$BX$4,0)&gt;0,ROUND('ПЛАН НАВЧАЛЬНОГО ПРОЦЕСУ ДЕННА'!AQ115*$BX$4,0)*2,2),0)</f>
        <v>0</v>
      </c>
      <c r="AR115" s="312">
        <f>IF('ПЛАН НАВЧАЛЬНОГО ПРОЦЕСУ ДЕННА'!AR115&gt;0,IF(ROUND('ПЛАН НАВЧАЛЬНОГО ПРОЦЕСУ ДЕННА'!AR115*$BX$4,0)&gt;0,ROUND('ПЛАН НАВЧАЛЬНОГО ПРОЦЕСУ ДЕННА'!AR115*$BX$4,0)*2,2),0)</f>
        <v>0</v>
      </c>
      <c r="AS115" s="312">
        <f>IF('ПЛАН НАВЧАЛЬНОГО ПРОЦЕСУ ДЕННА'!AS115&gt;0,IF(ROUND('ПЛАН НАВЧАЛЬНОГО ПРОЦЕСУ ДЕННА'!AS115*$BX$4,0)&gt;0,ROUND('ПЛАН НАВЧАЛЬНОГО ПРОЦЕСУ ДЕННА'!AS115*$BX$4,0)*2,2),0)</f>
        <v>0</v>
      </c>
      <c r="AT115" s="70">
        <f>'ПЛАН НАВЧАЛЬНОГО ПРОЦЕСУ ДЕННА'!AT115</f>
        <v>0</v>
      </c>
      <c r="AU115" s="312">
        <f>IF('ПЛАН НАВЧАЛЬНОГО ПРОЦЕСУ ДЕННА'!AU115&gt;0,IF(ROUND('ПЛАН НАВЧАЛЬНОГО ПРОЦЕСУ ДЕННА'!AU115*$BX$4,0)&gt;0,ROUND('ПЛАН НАВЧАЛЬНОГО ПРОЦЕСУ ДЕННА'!AU115*$BX$4,0)*2,2),0)</f>
        <v>0</v>
      </c>
      <c r="AV115" s="312">
        <f>IF('ПЛАН НАВЧАЛЬНОГО ПРОЦЕСУ ДЕННА'!AV115&gt;0,IF(ROUND('ПЛАН НАВЧАЛЬНОГО ПРОЦЕСУ ДЕННА'!AV115*$BX$4,0)&gt;0,ROUND('ПЛАН НАВЧАЛЬНОГО ПРОЦЕСУ ДЕННА'!AV115*$BX$4,0)*2,2),0)</f>
        <v>0</v>
      </c>
      <c r="AW115" s="312">
        <f>IF('ПЛАН НАВЧАЛЬНОГО ПРОЦЕСУ ДЕННА'!AW115&gt;0,IF(ROUND('ПЛАН НАВЧАЛЬНОГО ПРОЦЕСУ ДЕННА'!AW115*$BX$4,0)&gt;0,ROUND('ПЛАН НАВЧАЛЬНОГО ПРОЦЕСУ ДЕННА'!AW115*$BX$4,0)*2,2),0)</f>
        <v>0</v>
      </c>
      <c r="AX115" s="70">
        <f>'ПЛАН НАВЧАЛЬНОГО ПРОЦЕСУ ДЕННА'!AX115</f>
        <v>0</v>
      </c>
      <c r="AY115" s="312">
        <f>IF('ПЛАН НАВЧАЛЬНОГО ПРОЦЕСУ ДЕННА'!AY115&gt;0,IF(ROUND('ПЛАН НАВЧАЛЬНОГО ПРОЦЕСУ ДЕННА'!AY115*$BX$4,0)&gt;0,ROUND('ПЛАН НАВЧАЛЬНОГО ПРОЦЕСУ ДЕННА'!AY115*$BX$4,0)*2,2),0)</f>
        <v>0</v>
      </c>
      <c r="AZ115" s="312">
        <f>IF('ПЛАН НАВЧАЛЬНОГО ПРОЦЕСУ ДЕННА'!AZ115&gt;0,IF(ROUND('ПЛАН НАВЧАЛЬНОГО ПРОЦЕСУ ДЕННА'!AZ115*$BX$4,0)&gt;0,ROUND('ПЛАН НАВЧАЛЬНОГО ПРОЦЕСУ ДЕННА'!AZ115*$BX$4,0)*2,2),0)</f>
        <v>0</v>
      </c>
      <c r="BA115" s="312">
        <f>IF('ПЛАН НАВЧАЛЬНОГО ПРОЦЕСУ ДЕННА'!BA115&gt;0,IF(ROUND('ПЛАН НАВЧАЛЬНОГО ПРОЦЕСУ ДЕННА'!BA115*$BX$4,0)&gt;0,ROUND('ПЛАН НАВЧАЛЬНОГО ПРОЦЕСУ ДЕННА'!BA115*$BX$4,0)*2,2),0)</f>
        <v>0</v>
      </c>
      <c r="BB115" s="70">
        <f>'ПЛАН НАВЧАЛЬНОГО ПРОЦЕСУ ДЕННА'!BB115</f>
        <v>0</v>
      </c>
      <c r="BC115" s="312">
        <f>IF('ПЛАН НАВЧАЛЬНОГО ПРОЦЕСУ ДЕННА'!BC115&gt;0,IF(ROUND('ПЛАН НАВЧАЛЬНОГО ПРОЦЕСУ ДЕННА'!BC115*$BX$4,0)&gt;0,ROUND('ПЛАН НАВЧАЛЬНОГО ПРОЦЕСУ ДЕННА'!BC115*$BX$4,0)*2,2),0)</f>
        <v>0</v>
      </c>
      <c r="BD115" s="312">
        <f>IF('ПЛАН НАВЧАЛЬНОГО ПРОЦЕСУ ДЕННА'!BD115&gt;0,IF(ROUND('ПЛАН НАВЧАЛЬНОГО ПРОЦЕСУ ДЕННА'!BD115*$BX$4,0)&gt;0,ROUND('ПЛАН НАВЧАЛЬНОГО ПРОЦЕСУ ДЕННА'!BD115*$BX$4,0)*2,2),0)</f>
        <v>0</v>
      </c>
      <c r="BE115" s="312">
        <f>IF('ПЛАН НАВЧАЛЬНОГО ПРОЦЕСУ ДЕННА'!BE115&gt;0,IF(ROUND('ПЛАН НАВЧАЛЬНОГО ПРОЦЕСУ ДЕННА'!BE115*$BX$4,0)&gt;0,ROUND('ПЛАН НАВЧАЛЬНОГО ПРОЦЕСУ ДЕННА'!BE115*$BX$4,0)*2,2),0)</f>
        <v>0</v>
      </c>
      <c r="BF115" s="70">
        <f>'ПЛАН НАВЧАЛЬНОГО ПРОЦЕСУ ДЕННА'!BF115</f>
        <v>5</v>
      </c>
      <c r="BG115" s="312">
        <f>IF('ПЛАН НАВЧАЛЬНОГО ПРОЦЕСУ ДЕННА'!BG115&gt;0,IF(ROUND('ПЛАН НАВЧАЛЬНОГО ПРОЦЕСУ ДЕННА'!BG115*$BX$4,0)&gt;0,ROUND('ПЛАН НАВЧАЛЬНОГО ПРОЦЕСУ ДЕННА'!BG115*$BX$4,0)*2,2),0)</f>
        <v>0</v>
      </c>
      <c r="BH115" s="312">
        <f>IF('ПЛАН НАВЧАЛЬНОГО ПРОЦЕСУ ДЕННА'!BH115&gt;0,IF(ROUND('ПЛАН НАВЧАЛЬНОГО ПРОЦЕСУ ДЕННА'!BH115*$BX$4,0)&gt;0,ROUND('ПЛАН НАВЧАЛЬНОГО ПРОЦЕСУ ДЕННА'!BH115*$BX$4,0)*2,2),0)</f>
        <v>0</v>
      </c>
      <c r="BI115" s="312">
        <f>IF('ПЛАН НАВЧАЛЬНОГО ПРОЦЕСУ ДЕННА'!BI115&gt;0,IF(ROUND('ПЛАН НАВЧАЛЬНОГО ПРОЦЕСУ ДЕННА'!BI115*$BX$4,0)&gt;0,ROUND('ПЛАН НАВЧАЛЬНОГО ПРОЦЕСУ ДЕННА'!BI115*$BX$4,0)*2,2),0)</f>
        <v>0</v>
      </c>
      <c r="BJ115" s="70">
        <f>'ПЛАН НАВЧАЛЬНОГО ПРОЦЕСУ ДЕННА'!BJ115</f>
        <v>0</v>
      </c>
      <c r="BK115" s="63">
        <f t="shared" si="124"/>
        <v>0</v>
      </c>
      <c r="BL115" s="127" t="str">
        <f t="shared" si="125"/>
        <v/>
      </c>
      <c r="BM115" s="88">
        <f t="shared" si="126"/>
        <v>0</v>
      </c>
      <c r="BN115" s="88">
        <f t="shared" si="127"/>
        <v>0</v>
      </c>
      <c r="BO115" s="88">
        <f t="shared" si="128"/>
        <v>0</v>
      </c>
      <c r="BP115" s="88">
        <f t="shared" si="129"/>
        <v>0</v>
      </c>
      <c r="BQ115" s="88">
        <f t="shared" si="130"/>
        <v>0</v>
      </c>
      <c r="BR115" s="88">
        <f t="shared" si="131"/>
        <v>0</v>
      </c>
      <c r="BS115" s="88">
        <f t="shared" si="132"/>
        <v>5</v>
      </c>
      <c r="BT115" s="88">
        <f t="shared" si="133"/>
        <v>0</v>
      </c>
      <c r="BU115" s="92">
        <f t="shared" si="162"/>
        <v>5</v>
      </c>
      <c r="BX115" s="14">
        <f t="shared" si="134"/>
        <v>0</v>
      </c>
      <c r="BY115" s="14">
        <f t="shared" si="135"/>
        <v>0</v>
      </c>
      <c r="BZ115" s="14">
        <f t="shared" si="136"/>
        <v>0</v>
      </c>
      <c r="CA115" s="14">
        <f t="shared" si="137"/>
        <v>0</v>
      </c>
      <c r="CB115" s="14">
        <f t="shared" si="138"/>
        <v>0</v>
      </c>
      <c r="CC115" s="14">
        <f t="shared" si="139"/>
        <v>0</v>
      </c>
      <c r="CD115" s="14">
        <f t="shared" si="140"/>
        <v>0</v>
      </c>
      <c r="CE115" s="14">
        <f t="shared" si="141"/>
        <v>0</v>
      </c>
      <c r="CF115" s="213">
        <f t="shared" si="142"/>
        <v>0</v>
      </c>
      <c r="CG115" s="313">
        <f t="shared" si="143"/>
        <v>0</v>
      </c>
      <c r="CI115" s="314">
        <f t="shared" si="144"/>
        <v>0</v>
      </c>
      <c r="CJ115" s="314">
        <f t="shared" si="145"/>
        <v>0</v>
      </c>
      <c r="CK115" s="314">
        <f t="shared" si="146"/>
        <v>0</v>
      </c>
      <c r="CL115" s="314">
        <f t="shared" si="147"/>
        <v>0</v>
      </c>
      <c r="CM115" s="314">
        <f t="shared" si="148"/>
        <v>0</v>
      </c>
      <c r="CN115" s="314">
        <f t="shared" si="149"/>
        <v>0</v>
      </c>
      <c r="CO115" s="314">
        <f t="shared" si="150"/>
        <v>0</v>
      </c>
      <c r="CP115" s="314">
        <f t="shared" si="151"/>
        <v>0</v>
      </c>
      <c r="CQ115" s="315">
        <f t="shared" si="152"/>
        <v>0</v>
      </c>
      <c r="CR115" s="314">
        <f t="shared" si="153"/>
        <v>0</v>
      </c>
      <c r="CS115" s="314">
        <f t="shared" si="154"/>
        <v>0</v>
      </c>
      <c r="CT115" s="316">
        <f t="shared" si="155"/>
        <v>0</v>
      </c>
      <c r="CU115" s="314">
        <f t="shared" si="156"/>
        <v>0</v>
      </c>
      <c r="CV115" s="314">
        <f t="shared" si="157"/>
        <v>0</v>
      </c>
      <c r="CW115" s="314">
        <f t="shared" si="158"/>
        <v>0</v>
      </c>
      <c r="CX115" s="314">
        <f t="shared" si="159"/>
        <v>1</v>
      </c>
      <c r="CY115" s="314">
        <f t="shared" si="160"/>
        <v>0</v>
      </c>
      <c r="CZ115" s="317">
        <f t="shared" si="161"/>
        <v>1</v>
      </c>
      <c r="DD115" s="318">
        <f>SUM($AE115:$AG115)+SUM($AI115:$AK115)+SUM($AM115:AO115)+SUM($AQ115:AS115)+SUM($AU115:AW115)+SUM($AY115:BA115)+SUM($BC115:BE115)+SUM($BG115:BI115)</f>
        <v>0</v>
      </c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</row>
    <row r="116" spans="1:126" s="19" customFormat="1" x14ac:dyDescent="0.25">
      <c r="A116" s="22" t="str">
        <f>'ПЛАН НАВЧАЛЬНОГО ПРОЦЕСУ ДЕННА'!A116</f>
        <v>2.11</v>
      </c>
      <c r="B116" s="306" t="str">
        <f>'ПЛАН НАВЧАЛЬНОГО ПРОЦЕСУ ДЕННА'!B116</f>
        <v>Вибіркова дисципліна 11</v>
      </c>
      <c r="C116" s="307"/>
      <c r="D116" s="308">
        <f>'ПЛАН НАВЧАЛЬНОГО ПРОЦЕСУ ДЕННА'!D116</f>
        <v>0</v>
      </c>
      <c r="E116" s="309">
        <f>'ПЛАН НАВЧАЛЬНОГО ПРОЦЕСУ ДЕННА'!E116</f>
        <v>0</v>
      </c>
      <c r="F116" s="309">
        <f>'ПЛАН НАВЧАЛЬНОГО ПРОЦЕСУ ДЕННА'!F116</f>
        <v>0</v>
      </c>
      <c r="G116" s="310">
        <f>'ПЛАН НАВЧАЛЬНОГО ПРОЦЕСУ ДЕННА'!G116</f>
        <v>0</v>
      </c>
      <c r="H116" s="308">
        <f>'ПЛАН НАВЧАЛЬНОГО ПРОЦЕСУ ДЕННА'!H116</f>
        <v>8</v>
      </c>
      <c r="I116" s="309">
        <f>'ПЛАН НАВЧАЛЬНОГО ПРОЦЕСУ ДЕННА'!I116</f>
        <v>0</v>
      </c>
      <c r="J116" s="309">
        <f>'ПЛАН НАВЧАЛЬНОГО ПРОЦЕСУ ДЕННА'!J116</f>
        <v>0</v>
      </c>
      <c r="K116" s="309">
        <f>'ПЛАН НАВЧАЛЬНОГО ПРОЦЕСУ ДЕННА'!K116</f>
        <v>0</v>
      </c>
      <c r="L116" s="309">
        <f>'ПЛАН НАВЧАЛЬНОГО ПРОЦЕСУ ДЕННА'!L116</f>
        <v>0</v>
      </c>
      <c r="M116" s="309">
        <f>'ПЛАН НАВЧАЛЬНОГО ПРОЦЕСУ ДЕННА'!M116</f>
        <v>0</v>
      </c>
      <c r="N116" s="309">
        <f>'ПЛАН НАВЧАЛЬНОГО ПРОЦЕСУ ДЕННА'!N116</f>
        <v>0</v>
      </c>
      <c r="O116" s="309">
        <f>'ПЛАН НАВЧАЛЬНОГО ПРОЦЕСУ ДЕННА'!O116</f>
        <v>0</v>
      </c>
      <c r="P116" s="274">
        <f>'ПЛАН НАВЧАЛЬНОГО ПРОЦЕСУ ДЕННА'!P116</f>
        <v>0</v>
      </c>
      <c r="Q116" s="274">
        <f>'ПЛАН НАВЧАЛЬНОГО ПРОЦЕСУ ДЕННА'!Q116</f>
        <v>0</v>
      </c>
      <c r="R116" s="308">
        <f>'ПЛАН НАВЧАЛЬНОГО ПРОЦЕСУ ДЕННА'!R116</f>
        <v>0</v>
      </c>
      <c r="S116" s="309">
        <f>'ПЛАН НАВЧАЛЬНОГО ПРОЦЕСУ ДЕННА'!S116</f>
        <v>0</v>
      </c>
      <c r="T116" s="309">
        <f>'ПЛАН НАВЧАЛЬНОГО ПРОЦЕСУ ДЕННА'!T116</f>
        <v>0</v>
      </c>
      <c r="U116" s="309">
        <f>'ПЛАН НАВЧАЛЬНОГО ПРОЦЕСУ ДЕННА'!U116</f>
        <v>0</v>
      </c>
      <c r="V116" s="309">
        <f>'ПЛАН НАВЧАЛЬНОГО ПРОЦЕСУ ДЕННА'!V116</f>
        <v>0</v>
      </c>
      <c r="W116" s="309">
        <f>'ПЛАН НАВЧАЛЬНОГО ПРОЦЕСУ ДЕННА'!W116</f>
        <v>0</v>
      </c>
      <c r="X116" s="309">
        <f>'ПЛАН НАВЧАЛЬНОГО ПРОЦЕСУ ДЕННА'!X116</f>
        <v>0</v>
      </c>
      <c r="Y116" s="311">
        <f>'ПЛАН НАВЧАЛЬНОГО ПРОЦЕСУ ДЕННА'!Y116</f>
        <v>150</v>
      </c>
      <c r="Z116" s="147">
        <f t="shared" si="123"/>
        <v>5</v>
      </c>
      <c r="AA116" s="9"/>
      <c r="AB116" s="9"/>
      <c r="AC116" s="9"/>
      <c r="AD116" s="9"/>
      <c r="AE116" s="312">
        <f>IF('ПЛАН НАВЧАЛЬНОГО ПРОЦЕСУ ДЕННА'!AE116&gt;0,IF(ROUND('ПЛАН НАВЧАЛЬНОГО ПРОЦЕСУ ДЕННА'!AE116*$BX$4,0)&gt;0,ROUND('ПЛАН НАВЧАЛЬНОГО ПРОЦЕСУ ДЕННА'!AE116*$BX$4,0)*2,2),0)</f>
        <v>0</v>
      </c>
      <c r="AF116" s="312">
        <f>IF('ПЛАН НАВЧАЛЬНОГО ПРОЦЕСУ ДЕННА'!AF116&gt;0,IF(ROUND('ПЛАН НАВЧАЛЬНОГО ПРОЦЕСУ ДЕННА'!AF116*$BX$4,0)&gt;0,ROUND('ПЛАН НАВЧАЛЬНОГО ПРОЦЕСУ ДЕННА'!AF116*$BX$4,0)*2,2),0)</f>
        <v>0</v>
      </c>
      <c r="AG116" s="312">
        <f>IF('ПЛАН НАВЧАЛЬНОГО ПРОЦЕСУ ДЕННА'!AG116&gt;0,IF(ROUND('ПЛАН НАВЧАЛЬНОГО ПРОЦЕСУ ДЕННА'!AG116*$BX$4,0)&gt;0,ROUND('ПЛАН НАВЧАЛЬНОГО ПРОЦЕСУ ДЕННА'!AG116*$BX$4,0)*2,2),0)</f>
        <v>0</v>
      </c>
      <c r="AH116" s="70">
        <f>'ПЛАН НАВЧАЛЬНОГО ПРОЦЕСУ ДЕННА'!AH116</f>
        <v>0</v>
      </c>
      <c r="AI116" s="312">
        <f>IF('ПЛАН НАВЧАЛЬНОГО ПРОЦЕСУ ДЕННА'!AI116&gt;0,IF(ROUND('ПЛАН НАВЧАЛЬНОГО ПРОЦЕСУ ДЕННА'!AI116*$BX$4,0)&gt;0,ROUND('ПЛАН НАВЧАЛЬНОГО ПРОЦЕСУ ДЕННА'!AI116*$BX$4,0)*2,2),0)</f>
        <v>0</v>
      </c>
      <c r="AJ116" s="312">
        <f>IF('ПЛАН НАВЧАЛЬНОГО ПРОЦЕСУ ДЕННА'!AJ116&gt;0,IF(ROUND('ПЛАН НАВЧАЛЬНОГО ПРОЦЕСУ ДЕННА'!AJ116*$BX$4,0)&gt;0,ROUND('ПЛАН НАВЧАЛЬНОГО ПРОЦЕСУ ДЕННА'!AJ116*$BX$4,0)*2,2),0)</f>
        <v>0</v>
      </c>
      <c r="AK116" s="312">
        <f>IF('ПЛАН НАВЧАЛЬНОГО ПРОЦЕСУ ДЕННА'!AK116&gt;0,IF(ROUND('ПЛАН НАВЧАЛЬНОГО ПРОЦЕСУ ДЕННА'!AK116*$BX$4,0)&gt;0,ROUND('ПЛАН НАВЧАЛЬНОГО ПРОЦЕСУ ДЕННА'!AK116*$BX$4,0)*2,2),0)</f>
        <v>0</v>
      </c>
      <c r="AL116" s="70">
        <f>'ПЛАН НАВЧАЛЬНОГО ПРОЦЕСУ ДЕННА'!AL116</f>
        <v>0</v>
      </c>
      <c r="AM116" s="312">
        <f>IF('ПЛАН НАВЧАЛЬНОГО ПРОЦЕСУ ДЕННА'!AM116&gt;0,IF(ROUND('ПЛАН НАВЧАЛЬНОГО ПРОЦЕСУ ДЕННА'!AM116*$BX$4,0)&gt;0,ROUND('ПЛАН НАВЧАЛЬНОГО ПРОЦЕСУ ДЕННА'!AM116*$BX$4,0)*2,2),0)</f>
        <v>0</v>
      </c>
      <c r="AN116" s="312">
        <f>IF('ПЛАН НАВЧАЛЬНОГО ПРОЦЕСУ ДЕННА'!AN116&gt;0,IF(ROUND('ПЛАН НАВЧАЛЬНОГО ПРОЦЕСУ ДЕННА'!AN116*$BX$4,0)&gt;0,ROUND('ПЛАН НАВЧАЛЬНОГО ПРОЦЕСУ ДЕННА'!AN116*$BX$4,0)*2,2),0)</f>
        <v>0</v>
      </c>
      <c r="AO116" s="312">
        <f>IF('ПЛАН НАВЧАЛЬНОГО ПРОЦЕСУ ДЕННА'!AO116&gt;0,IF(ROUND('ПЛАН НАВЧАЛЬНОГО ПРОЦЕСУ ДЕННА'!AO116*$BX$4,0)&gt;0,ROUND('ПЛАН НАВЧАЛЬНОГО ПРОЦЕСУ ДЕННА'!AO116*$BX$4,0)*2,2),0)</f>
        <v>0</v>
      </c>
      <c r="AP116" s="70">
        <f>'ПЛАН НАВЧАЛЬНОГО ПРОЦЕСУ ДЕННА'!AP116</f>
        <v>0</v>
      </c>
      <c r="AQ116" s="312">
        <f>IF('ПЛАН НАВЧАЛЬНОГО ПРОЦЕСУ ДЕННА'!AQ116&gt;0,IF(ROUND('ПЛАН НАВЧАЛЬНОГО ПРОЦЕСУ ДЕННА'!AQ116*$BX$4,0)&gt;0,ROUND('ПЛАН НАВЧАЛЬНОГО ПРОЦЕСУ ДЕННА'!AQ116*$BX$4,0)*2,2),0)</f>
        <v>0</v>
      </c>
      <c r="AR116" s="312">
        <f>IF('ПЛАН НАВЧАЛЬНОГО ПРОЦЕСУ ДЕННА'!AR116&gt;0,IF(ROUND('ПЛАН НАВЧАЛЬНОГО ПРОЦЕСУ ДЕННА'!AR116*$BX$4,0)&gt;0,ROUND('ПЛАН НАВЧАЛЬНОГО ПРОЦЕСУ ДЕННА'!AR116*$BX$4,0)*2,2),0)</f>
        <v>0</v>
      </c>
      <c r="AS116" s="312">
        <f>IF('ПЛАН НАВЧАЛЬНОГО ПРОЦЕСУ ДЕННА'!AS116&gt;0,IF(ROUND('ПЛАН НАВЧАЛЬНОГО ПРОЦЕСУ ДЕННА'!AS116*$BX$4,0)&gt;0,ROUND('ПЛАН НАВЧАЛЬНОГО ПРОЦЕСУ ДЕННА'!AS116*$BX$4,0)*2,2),0)</f>
        <v>0</v>
      </c>
      <c r="AT116" s="70">
        <f>'ПЛАН НАВЧАЛЬНОГО ПРОЦЕСУ ДЕННА'!AT116</f>
        <v>0</v>
      </c>
      <c r="AU116" s="312">
        <f>IF('ПЛАН НАВЧАЛЬНОГО ПРОЦЕСУ ДЕННА'!AU116&gt;0,IF(ROUND('ПЛАН НАВЧАЛЬНОГО ПРОЦЕСУ ДЕННА'!AU116*$BX$4,0)&gt;0,ROUND('ПЛАН НАВЧАЛЬНОГО ПРОЦЕСУ ДЕННА'!AU116*$BX$4,0)*2,2),0)</f>
        <v>0</v>
      </c>
      <c r="AV116" s="312">
        <f>IF('ПЛАН НАВЧАЛЬНОГО ПРОЦЕСУ ДЕННА'!AV116&gt;0,IF(ROUND('ПЛАН НАВЧАЛЬНОГО ПРОЦЕСУ ДЕННА'!AV116*$BX$4,0)&gt;0,ROUND('ПЛАН НАВЧАЛЬНОГО ПРОЦЕСУ ДЕННА'!AV116*$BX$4,0)*2,2),0)</f>
        <v>0</v>
      </c>
      <c r="AW116" s="312">
        <f>IF('ПЛАН НАВЧАЛЬНОГО ПРОЦЕСУ ДЕННА'!AW116&gt;0,IF(ROUND('ПЛАН НАВЧАЛЬНОГО ПРОЦЕСУ ДЕННА'!AW116*$BX$4,0)&gt;0,ROUND('ПЛАН НАВЧАЛЬНОГО ПРОЦЕСУ ДЕННА'!AW116*$BX$4,0)*2,2),0)</f>
        <v>0</v>
      </c>
      <c r="AX116" s="70">
        <f>'ПЛАН НАВЧАЛЬНОГО ПРОЦЕСУ ДЕННА'!AX116</f>
        <v>0</v>
      </c>
      <c r="AY116" s="312">
        <f>IF('ПЛАН НАВЧАЛЬНОГО ПРОЦЕСУ ДЕННА'!AY116&gt;0,IF(ROUND('ПЛАН НАВЧАЛЬНОГО ПРОЦЕСУ ДЕННА'!AY116*$BX$4,0)&gt;0,ROUND('ПЛАН НАВЧАЛЬНОГО ПРОЦЕСУ ДЕННА'!AY116*$BX$4,0)*2,2),0)</f>
        <v>0</v>
      </c>
      <c r="AZ116" s="312">
        <f>IF('ПЛАН НАВЧАЛЬНОГО ПРОЦЕСУ ДЕННА'!AZ116&gt;0,IF(ROUND('ПЛАН НАВЧАЛЬНОГО ПРОЦЕСУ ДЕННА'!AZ116*$BX$4,0)&gt;0,ROUND('ПЛАН НАВЧАЛЬНОГО ПРОЦЕСУ ДЕННА'!AZ116*$BX$4,0)*2,2),0)</f>
        <v>0</v>
      </c>
      <c r="BA116" s="312">
        <f>IF('ПЛАН НАВЧАЛЬНОГО ПРОЦЕСУ ДЕННА'!BA116&gt;0,IF(ROUND('ПЛАН НАВЧАЛЬНОГО ПРОЦЕСУ ДЕННА'!BA116*$BX$4,0)&gt;0,ROUND('ПЛАН НАВЧАЛЬНОГО ПРОЦЕСУ ДЕННА'!BA116*$BX$4,0)*2,2),0)</f>
        <v>0</v>
      </c>
      <c r="BB116" s="70">
        <f>'ПЛАН НАВЧАЛЬНОГО ПРОЦЕСУ ДЕННА'!BB116</f>
        <v>0</v>
      </c>
      <c r="BC116" s="312">
        <f>IF('ПЛАН НАВЧАЛЬНОГО ПРОЦЕСУ ДЕННА'!BC116&gt;0,IF(ROUND('ПЛАН НАВЧАЛЬНОГО ПРОЦЕСУ ДЕННА'!BC116*$BX$4,0)&gt;0,ROUND('ПЛАН НАВЧАЛЬНОГО ПРОЦЕСУ ДЕННА'!BC116*$BX$4,0)*2,2),0)</f>
        <v>0</v>
      </c>
      <c r="BD116" s="312">
        <f>IF('ПЛАН НАВЧАЛЬНОГО ПРОЦЕСУ ДЕННА'!BD116&gt;0,IF(ROUND('ПЛАН НАВЧАЛЬНОГО ПРОЦЕСУ ДЕННА'!BD116*$BX$4,0)&gt;0,ROUND('ПЛАН НАВЧАЛЬНОГО ПРОЦЕСУ ДЕННА'!BD116*$BX$4,0)*2,2),0)</f>
        <v>0</v>
      </c>
      <c r="BE116" s="312">
        <f>IF('ПЛАН НАВЧАЛЬНОГО ПРОЦЕСУ ДЕННА'!BE116&gt;0,IF(ROUND('ПЛАН НАВЧАЛЬНОГО ПРОЦЕСУ ДЕННА'!BE116*$BX$4,0)&gt;0,ROUND('ПЛАН НАВЧАЛЬНОГО ПРОЦЕСУ ДЕННА'!BE116*$BX$4,0)*2,2),0)</f>
        <v>0</v>
      </c>
      <c r="BF116" s="70">
        <f>'ПЛАН НАВЧАЛЬНОГО ПРОЦЕСУ ДЕННА'!BF116</f>
        <v>0</v>
      </c>
      <c r="BG116" s="312">
        <f>IF('ПЛАН НАВЧАЛЬНОГО ПРОЦЕСУ ДЕННА'!BG116&gt;0,IF(ROUND('ПЛАН НАВЧАЛЬНОГО ПРОЦЕСУ ДЕННА'!BG116*$BX$4,0)&gt;0,ROUND('ПЛАН НАВЧАЛЬНОГО ПРОЦЕСУ ДЕННА'!BG116*$BX$4,0)*2,2),0)</f>
        <v>0</v>
      </c>
      <c r="BH116" s="312">
        <f>IF('ПЛАН НАВЧАЛЬНОГО ПРОЦЕСУ ДЕННА'!BH116&gt;0,IF(ROUND('ПЛАН НАВЧАЛЬНОГО ПРОЦЕСУ ДЕННА'!BH116*$BX$4,0)&gt;0,ROUND('ПЛАН НАВЧАЛЬНОГО ПРОЦЕСУ ДЕННА'!BH116*$BX$4,0)*2,2),0)</f>
        <v>0</v>
      </c>
      <c r="BI116" s="312">
        <f>IF('ПЛАН НАВЧАЛЬНОГО ПРОЦЕСУ ДЕННА'!BI116&gt;0,IF(ROUND('ПЛАН НАВЧАЛЬНОГО ПРОЦЕСУ ДЕННА'!BI116*$BX$4,0)&gt;0,ROUND('ПЛАН НАВЧАЛЬНОГО ПРОЦЕСУ ДЕННА'!BI116*$BX$4,0)*2,2),0)</f>
        <v>0</v>
      </c>
      <c r="BJ116" s="70">
        <f>'ПЛАН НАВЧАЛЬНОГО ПРОЦЕСУ ДЕННА'!BJ116</f>
        <v>5</v>
      </c>
      <c r="BK116" s="63">
        <f t="shared" si="124"/>
        <v>0</v>
      </c>
      <c r="BL116" s="127" t="str">
        <f t="shared" si="125"/>
        <v/>
      </c>
      <c r="BM116" s="88">
        <f t="shared" si="126"/>
        <v>0</v>
      </c>
      <c r="BN116" s="88">
        <f t="shared" si="127"/>
        <v>0</v>
      </c>
      <c r="BO116" s="88">
        <f t="shared" si="128"/>
        <v>0</v>
      </c>
      <c r="BP116" s="88">
        <f t="shared" si="129"/>
        <v>0</v>
      </c>
      <c r="BQ116" s="88">
        <f t="shared" si="130"/>
        <v>0</v>
      </c>
      <c r="BR116" s="88">
        <f t="shared" si="131"/>
        <v>0</v>
      </c>
      <c r="BS116" s="88">
        <f t="shared" si="132"/>
        <v>0</v>
      </c>
      <c r="BT116" s="88">
        <f t="shared" si="133"/>
        <v>5</v>
      </c>
      <c r="BU116" s="92">
        <f t="shared" si="162"/>
        <v>5</v>
      </c>
      <c r="BX116" s="14">
        <f t="shared" si="134"/>
        <v>0</v>
      </c>
      <c r="BY116" s="14">
        <f t="shared" si="135"/>
        <v>0</v>
      </c>
      <c r="BZ116" s="14">
        <f t="shared" si="136"/>
        <v>0</v>
      </c>
      <c r="CA116" s="14">
        <f t="shared" si="137"/>
        <v>0</v>
      </c>
      <c r="CB116" s="14">
        <f t="shared" si="138"/>
        <v>0</v>
      </c>
      <c r="CC116" s="14">
        <f t="shared" si="139"/>
        <v>0</v>
      </c>
      <c r="CD116" s="14">
        <f t="shared" si="140"/>
        <v>0</v>
      </c>
      <c r="CE116" s="14">
        <f t="shared" si="141"/>
        <v>0</v>
      </c>
      <c r="CF116" s="213">
        <f t="shared" si="142"/>
        <v>0</v>
      </c>
      <c r="CG116" s="313">
        <f t="shared" si="143"/>
        <v>0</v>
      </c>
      <c r="CI116" s="314">
        <f t="shared" si="144"/>
        <v>0</v>
      </c>
      <c r="CJ116" s="314">
        <f t="shared" si="145"/>
        <v>0</v>
      </c>
      <c r="CK116" s="314">
        <f t="shared" si="146"/>
        <v>0</v>
      </c>
      <c r="CL116" s="314">
        <f t="shared" si="147"/>
        <v>0</v>
      </c>
      <c r="CM116" s="314">
        <f t="shared" si="148"/>
        <v>0</v>
      </c>
      <c r="CN116" s="314">
        <f t="shared" si="149"/>
        <v>0</v>
      </c>
      <c r="CO116" s="314">
        <f t="shared" si="150"/>
        <v>0</v>
      </c>
      <c r="CP116" s="314">
        <f t="shared" si="151"/>
        <v>0</v>
      </c>
      <c r="CQ116" s="315">
        <f t="shared" si="152"/>
        <v>0</v>
      </c>
      <c r="CR116" s="314">
        <f t="shared" si="153"/>
        <v>0</v>
      </c>
      <c r="CS116" s="314">
        <f t="shared" si="154"/>
        <v>0</v>
      </c>
      <c r="CT116" s="316">
        <f t="shared" si="155"/>
        <v>0</v>
      </c>
      <c r="CU116" s="314">
        <f t="shared" si="156"/>
        <v>0</v>
      </c>
      <c r="CV116" s="314">
        <f t="shared" si="157"/>
        <v>0</v>
      </c>
      <c r="CW116" s="314">
        <f t="shared" si="158"/>
        <v>0</v>
      </c>
      <c r="CX116" s="314">
        <f t="shared" si="159"/>
        <v>0</v>
      </c>
      <c r="CY116" s="314">
        <f t="shared" si="160"/>
        <v>1</v>
      </c>
      <c r="CZ116" s="317">
        <f t="shared" si="161"/>
        <v>1</v>
      </c>
      <c r="DD116" s="318">
        <f>SUM($AE116:$AG116)+SUM($AI116:$AK116)+SUM($AM116:AO116)+SUM($AQ116:AS116)+SUM($AU116:AW116)+SUM($AY116:BA116)+SUM($BC116:BE116)+SUM($BG116:BI116)</f>
        <v>0</v>
      </c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</row>
    <row r="117" spans="1:126" s="19" customFormat="1" x14ac:dyDescent="0.25">
      <c r="A117" s="22" t="str">
        <f>'ПЛАН НАВЧАЛЬНОГО ПРОЦЕСУ ДЕННА'!A117</f>
        <v>2.12</v>
      </c>
      <c r="B117" s="306" t="str">
        <f>'ПЛАН НАВЧАЛЬНОГО ПРОЦЕСУ ДЕННА'!B117</f>
        <v>Вибіркова дисципліна 12</v>
      </c>
      <c r="C117" s="307"/>
      <c r="D117" s="308">
        <f>'ПЛАН НАВЧАЛЬНОГО ПРОЦЕСУ ДЕННА'!D117</f>
        <v>0</v>
      </c>
      <c r="E117" s="309">
        <f>'ПЛАН НАВЧАЛЬНОГО ПРОЦЕСУ ДЕННА'!E117</f>
        <v>0</v>
      </c>
      <c r="F117" s="309">
        <f>'ПЛАН НАВЧАЛЬНОГО ПРОЦЕСУ ДЕННА'!F117</f>
        <v>0</v>
      </c>
      <c r="G117" s="310">
        <f>'ПЛАН НАВЧАЛЬНОГО ПРОЦЕСУ ДЕННА'!G117</f>
        <v>0</v>
      </c>
      <c r="H117" s="308">
        <f>'ПЛАН НАВЧАЛЬНОГО ПРОЦЕСУ ДЕННА'!H117</f>
        <v>8</v>
      </c>
      <c r="I117" s="309">
        <f>'ПЛАН НАВЧАЛЬНОГО ПРОЦЕСУ ДЕННА'!I117</f>
        <v>0</v>
      </c>
      <c r="J117" s="309">
        <f>'ПЛАН НАВЧАЛЬНОГО ПРОЦЕСУ ДЕННА'!J117</f>
        <v>0</v>
      </c>
      <c r="K117" s="309">
        <f>'ПЛАН НАВЧАЛЬНОГО ПРОЦЕСУ ДЕННА'!K117</f>
        <v>0</v>
      </c>
      <c r="L117" s="309">
        <f>'ПЛАН НАВЧАЛЬНОГО ПРОЦЕСУ ДЕННА'!L117</f>
        <v>0</v>
      </c>
      <c r="M117" s="309">
        <f>'ПЛАН НАВЧАЛЬНОГО ПРОЦЕСУ ДЕННА'!M117</f>
        <v>0</v>
      </c>
      <c r="N117" s="309">
        <f>'ПЛАН НАВЧАЛЬНОГО ПРОЦЕСУ ДЕННА'!N117</f>
        <v>0</v>
      </c>
      <c r="O117" s="309">
        <f>'ПЛАН НАВЧАЛЬНОГО ПРОЦЕСУ ДЕННА'!O117</f>
        <v>0</v>
      </c>
      <c r="P117" s="274">
        <f>'ПЛАН НАВЧАЛЬНОГО ПРОЦЕСУ ДЕННА'!P117</f>
        <v>0</v>
      </c>
      <c r="Q117" s="274">
        <f>'ПЛАН НАВЧАЛЬНОГО ПРОЦЕСУ ДЕННА'!Q117</f>
        <v>0</v>
      </c>
      <c r="R117" s="308">
        <f>'ПЛАН НАВЧАЛЬНОГО ПРОЦЕСУ ДЕННА'!R117</f>
        <v>0</v>
      </c>
      <c r="S117" s="309">
        <f>'ПЛАН НАВЧАЛЬНОГО ПРОЦЕСУ ДЕННА'!S117</f>
        <v>0</v>
      </c>
      <c r="T117" s="309">
        <f>'ПЛАН НАВЧАЛЬНОГО ПРОЦЕСУ ДЕННА'!T117</f>
        <v>0</v>
      </c>
      <c r="U117" s="309">
        <f>'ПЛАН НАВЧАЛЬНОГО ПРОЦЕСУ ДЕННА'!U117</f>
        <v>0</v>
      </c>
      <c r="V117" s="309">
        <f>'ПЛАН НАВЧАЛЬНОГО ПРОЦЕСУ ДЕННА'!V117</f>
        <v>0</v>
      </c>
      <c r="W117" s="309">
        <f>'ПЛАН НАВЧАЛЬНОГО ПРОЦЕСУ ДЕННА'!W117</f>
        <v>0</v>
      </c>
      <c r="X117" s="309">
        <f>'ПЛАН НАВЧАЛЬНОГО ПРОЦЕСУ ДЕННА'!X117</f>
        <v>0</v>
      </c>
      <c r="Y117" s="311">
        <f>'ПЛАН НАВЧАЛЬНОГО ПРОЦЕСУ ДЕННА'!Y117</f>
        <v>150</v>
      </c>
      <c r="Z117" s="147">
        <f t="shared" si="123"/>
        <v>5</v>
      </c>
      <c r="AA117" s="9"/>
      <c r="AB117" s="9"/>
      <c r="AC117" s="9"/>
      <c r="AD117" s="9"/>
      <c r="AE117" s="312">
        <f>IF('ПЛАН НАВЧАЛЬНОГО ПРОЦЕСУ ДЕННА'!AE117&gt;0,IF(ROUND('ПЛАН НАВЧАЛЬНОГО ПРОЦЕСУ ДЕННА'!AE117*$BX$4,0)&gt;0,ROUND('ПЛАН НАВЧАЛЬНОГО ПРОЦЕСУ ДЕННА'!AE117*$BX$4,0)*2,2),0)</f>
        <v>0</v>
      </c>
      <c r="AF117" s="312">
        <f>IF('ПЛАН НАВЧАЛЬНОГО ПРОЦЕСУ ДЕННА'!AF117&gt;0,IF(ROUND('ПЛАН НАВЧАЛЬНОГО ПРОЦЕСУ ДЕННА'!AF117*$BX$4,0)&gt;0,ROUND('ПЛАН НАВЧАЛЬНОГО ПРОЦЕСУ ДЕННА'!AF117*$BX$4,0)*2,2),0)</f>
        <v>0</v>
      </c>
      <c r="AG117" s="312">
        <f>IF('ПЛАН НАВЧАЛЬНОГО ПРОЦЕСУ ДЕННА'!AG117&gt;0,IF(ROUND('ПЛАН НАВЧАЛЬНОГО ПРОЦЕСУ ДЕННА'!AG117*$BX$4,0)&gt;0,ROUND('ПЛАН НАВЧАЛЬНОГО ПРОЦЕСУ ДЕННА'!AG117*$BX$4,0)*2,2),0)</f>
        <v>0</v>
      </c>
      <c r="AH117" s="70">
        <f>'ПЛАН НАВЧАЛЬНОГО ПРОЦЕСУ ДЕННА'!AH117</f>
        <v>0</v>
      </c>
      <c r="AI117" s="312">
        <f>IF('ПЛАН НАВЧАЛЬНОГО ПРОЦЕСУ ДЕННА'!AI117&gt;0,IF(ROUND('ПЛАН НАВЧАЛЬНОГО ПРОЦЕСУ ДЕННА'!AI117*$BX$4,0)&gt;0,ROUND('ПЛАН НАВЧАЛЬНОГО ПРОЦЕСУ ДЕННА'!AI117*$BX$4,0)*2,2),0)</f>
        <v>0</v>
      </c>
      <c r="AJ117" s="312">
        <f>IF('ПЛАН НАВЧАЛЬНОГО ПРОЦЕСУ ДЕННА'!AJ117&gt;0,IF(ROUND('ПЛАН НАВЧАЛЬНОГО ПРОЦЕСУ ДЕННА'!AJ117*$BX$4,0)&gt;0,ROUND('ПЛАН НАВЧАЛЬНОГО ПРОЦЕСУ ДЕННА'!AJ117*$BX$4,0)*2,2),0)</f>
        <v>0</v>
      </c>
      <c r="AK117" s="312">
        <f>IF('ПЛАН НАВЧАЛЬНОГО ПРОЦЕСУ ДЕННА'!AK117&gt;0,IF(ROUND('ПЛАН НАВЧАЛЬНОГО ПРОЦЕСУ ДЕННА'!AK117*$BX$4,0)&gt;0,ROUND('ПЛАН НАВЧАЛЬНОГО ПРОЦЕСУ ДЕННА'!AK117*$BX$4,0)*2,2),0)</f>
        <v>0</v>
      </c>
      <c r="AL117" s="70">
        <f>'ПЛАН НАВЧАЛЬНОГО ПРОЦЕСУ ДЕННА'!AL117</f>
        <v>0</v>
      </c>
      <c r="AM117" s="312">
        <f>IF('ПЛАН НАВЧАЛЬНОГО ПРОЦЕСУ ДЕННА'!AM117&gt;0,IF(ROUND('ПЛАН НАВЧАЛЬНОГО ПРОЦЕСУ ДЕННА'!AM117*$BX$4,0)&gt;0,ROUND('ПЛАН НАВЧАЛЬНОГО ПРОЦЕСУ ДЕННА'!AM117*$BX$4,0)*2,2),0)</f>
        <v>0</v>
      </c>
      <c r="AN117" s="312">
        <f>IF('ПЛАН НАВЧАЛЬНОГО ПРОЦЕСУ ДЕННА'!AN117&gt;0,IF(ROUND('ПЛАН НАВЧАЛЬНОГО ПРОЦЕСУ ДЕННА'!AN117*$BX$4,0)&gt;0,ROUND('ПЛАН НАВЧАЛЬНОГО ПРОЦЕСУ ДЕННА'!AN117*$BX$4,0)*2,2),0)</f>
        <v>0</v>
      </c>
      <c r="AO117" s="312">
        <f>IF('ПЛАН НАВЧАЛЬНОГО ПРОЦЕСУ ДЕННА'!AO117&gt;0,IF(ROUND('ПЛАН НАВЧАЛЬНОГО ПРОЦЕСУ ДЕННА'!AO117*$BX$4,0)&gt;0,ROUND('ПЛАН НАВЧАЛЬНОГО ПРОЦЕСУ ДЕННА'!AO117*$BX$4,0)*2,2),0)</f>
        <v>0</v>
      </c>
      <c r="AP117" s="70">
        <f>'ПЛАН НАВЧАЛЬНОГО ПРОЦЕСУ ДЕННА'!AP117</f>
        <v>0</v>
      </c>
      <c r="AQ117" s="312">
        <f>IF('ПЛАН НАВЧАЛЬНОГО ПРОЦЕСУ ДЕННА'!AQ117&gt;0,IF(ROUND('ПЛАН НАВЧАЛЬНОГО ПРОЦЕСУ ДЕННА'!AQ117*$BX$4,0)&gt;0,ROUND('ПЛАН НАВЧАЛЬНОГО ПРОЦЕСУ ДЕННА'!AQ117*$BX$4,0)*2,2),0)</f>
        <v>0</v>
      </c>
      <c r="AR117" s="312">
        <f>IF('ПЛАН НАВЧАЛЬНОГО ПРОЦЕСУ ДЕННА'!AR117&gt;0,IF(ROUND('ПЛАН НАВЧАЛЬНОГО ПРОЦЕСУ ДЕННА'!AR117*$BX$4,0)&gt;0,ROUND('ПЛАН НАВЧАЛЬНОГО ПРОЦЕСУ ДЕННА'!AR117*$BX$4,0)*2,2),0)</f>
        <v>0</v>
      </c>
      <c r="AS117" s="312">
        <f>IF('ПЛАН НАВЧАЛЬНОГО ПРОЦЕСУ ДЕННА'!AS117&gt;0,IF(ROUND('ПЛАН НАВЧАЛЬНОГО ПРОЦЕСУ ДЕННА'!AS117*$BX$4,0)&gt;0,ROUND('ПЛАН НАВЧАЛЬНОГО ПРОЦЕСУ ДЕННА'!AS117*$BX$4,0)*2,2),0)</f>
        <v>0</v>
      </c>
      <c r="AT117" s="70">
        <f>'ПЛАН НАВЧАЛЬНОГО ПРОЦЕСУ ДЕННА'!AT117</f>
        <v>0</v>
      </c>
      <c r="AU117" s="312">
        <f>IF('ПЛАН НАВЧАЛЬНОГО ПРОЦЕСУ ДЕННА'!AU117&gt;0,IF(ROUND('ПЛАН НАВЧАЛЬНОГО ПРОЦЕСУ ДЕННА'!AU117*$BX$4,0)&gt;0,ROUND('ПЛАН НАВЧАЛЬНОГО ПРОЦЕСУ ДЕННА'!AU117*$BX$4,0)*2,2),0)</f>
        <v>0</v>
      </c>
      <c r="AV117" s="312">
        <f>IF('ПЛАН НАВЧАЛЬНОГО ПРОЦЕСУ ДЕННА'!AV117&gt;0,IF(ROUND('ПЛАН НАВЧАЛЬНОГО ПРОЦЕСУ ДЕННА'!AV117*$BX$4,0)&gt;0,ROUND('ПЛАН НАВЧАЛЬНОГО ПРОЦЕСУ ДЕННА'!AV117*$BX$4,0)*2,2),0)</f>
        <v>0</v>
      </c>
      <c r="AW117" s="312">
        <f>IF('ПЛАН НАВЧАЛЬНОГО ПРОЦЕСУ ДЕННА'!AW117&gt;0,IF(ROUND('ПЛАН НАВЧАЛЬНОГО ПРОЦЕСУ ДЕННА'!AW117*$BX$4,0)&gt;0,ROUND('ПЛАН НАВЧАЛЬНОГО ПРОЦЕСУ ДЕННА'!AW117*$BX$4,0)*2,2),0)</f>
        <v>0</v>
      </c>
      <c r="AX117" s="70">
        <f>'ПЛАН НАВЧАЛЬНОГО ПРОЦЕСУ ДЕННА'!AX117</f>
        <v>0</v>
      </c>
      <c r="AY117" s="312">
        <f>IF('ПЛАН НАВЧАЛЬНОГО ПРОЦЕСУ ДЕННА'!AY117&gt;0,IF(ROUND('ПЛАН НАВЧАЛЬНОГО ПРОЦЕСУ ДЕННА'!AY117*$BX$4,0)&gt;0,ROUND('ПЛАН НАВЧАЛЬНОГО ПРОЦЕСУ ДЕННА'!AY117*$BX$4,0)*2,2),0)</f>
        <v>0</v>
      </c>
      <c r="AZ117" s="312">
        <f>IF('ПЛАН НАВЧАЛЬНОГО ПРОЦЕСУ ДЕННА'!AZ117&gt;0,IF(ROUND('ПЛАН НАВЧАЛЬНОГО ПРОЦЕСУ ДЕННА'!AZ117*$BX$4,0)&gt;0,ROUND('ПЛАН НАВЧАЛЬНОГО ПРОЦЕСУ ДЕННА'!AZ117*$BX$4,0)*2,2),0)</f>
        <v>0</v>
      </c>
      <c r="BA117" s="312">
        <f>IF('ПЛАН НАВЧАЛЬНОГО ПРОЦЕСУ ДЕННА'!BA117&gt;0,IF(ROUND('ПЛАН НАВЧАЛЬНОГО ПРОЦЕСУ ДЕННА'!BA117*$BX$4,0)&gt;0,ROUND('ПЛАН НАВЧАЛЬНОГО ПРОЦЕСУ ДЕННА'!BA117*$BX$4,0)*2,2),0)</f>
        <v>0</v>
      </c>
      <c r="BB117" s="70">
        <f>'ПЛАН НАВЧАЛЬНОГО ПРОЦЕСУ ДЕННА'!BB117</f>
        <v>0</v>
      </c>
      <c r="BC117" s="312">
        <f>IF('ПЛАН НАВЧАЛЬНОГО ПРОЦЕСУ ДЕННА'!BC117&gt;0,IF(ROUND('ПЛАН НАВЧАЛЬНОГО ПРОЦЕСУ ДЕННА'!BC117*$BX$4,0)&gt;0,ROUND('ПЛАН НАВЧАЛЬНОГО ПРОЦЕСУ ДЕННА'!BC117*$BX$4,0)*2,2),0)</f>
        <v>0</v>
      </c>
      <c r="BD117" s="312">
        <f>IF('ПЛАН НАВЧАЛЬНОГО ПРОЦЕСУ ДЕННА'!BD117&gt;0,IF(ROUND('ПЛАН НАВЧАЛЬНОГО ПРОЦЕСУ ДЕННА'!BD117*$BX$4,0)&gt;0,ROUND('ПЛАН НАВЧАЛЬНОГО ПРОЦЕСУ ДЕННА'!BD117*$BX$4,0)*2,2),0)</f>
        <v>0</v>
      </c>
      <c r="BE117" s="312">
        <f>IF('ПЛАН НАВЧАЛЬНОГО ПРОЦЕСУ ДЕННА'!BE117&gt;0,IF(ROUND('ПЛАН НАВЧАЛЬНОГО ПРОЦЕСУ ДЕННА'!BE117*$BX$4,0)&gt;0,ROUND('ПЛАН НАВЧАЛЬНОГО ПРОЦЕСУ ДЕННА'!BE117*$BX$4,0)*2,2),0)</f>
        <v>0</v>
      </c>
      <c r="BF117" s="70">
        <f>'ПЛАН НАВЧАЛЬНОГО ПРОЦЕСУ ДЕННА'!BF117</f>
        <v>0</v>
      </c>
      <c r="BG117" s="312">
        <f>IF('ПЛАН НАВЧАЛЬНОГО ПРОЦЕСУ ДЕННА'!BG117&gt;0,IF(ROUND('ПЛАН НАВЧАЛЬНОГО ПРОЦЕСУ ДЕННА'!BG117*$BX$4,0)&gt;0,ROUND('ПЛАН НАВЧАЛЬНОГО ПРОЦЕСУ ДЕННА'!BG117*$BX$4,0)*2,2),0)</f>
        <v>0</v>
      </c>
      <c r="BH117" s="312">
        <f>IF('ПЛАН НАВЧАЛЬНОГО ПРОЦЕСУ ДЕННА'!BH117&gt;0,IF(ROUND('ПЛАН НАВЧАЛЬНОГО ПРОЦЕСУ ДЕННА'!BH117*$BX$4,0)&gt;0,ROUND('ПЛАН НАВЧАЛЬНОГО ПРОЦЕСУ ДЕННА'!BH117*$BX$4,0)*2,2),0)</f>
        <v>0</v>
      </c>
      <c r="BI117" s="312">
        <f>IF('ПЛАН НАВЧАЛЬНОГО ПРОЦЕСУ ДЕННА'!BI117&gt;0,IF(ROUND('ПЛАН НАВЧАЛЬНОГО ПРОЦЕСУ ДЕННА'!BI117*$BX$4,0)&gt;0,ROUND('ПЛАН НАВЧАЛЬНОГО ПРОЦЕСУ ДЕННА'!BI117*$BX$4,0)*2,2),0)</f>
        <v>0</v>
      </c>
      <c r="BJ117" s="70">
        <f>'ПЛАН НАВЧАЛЬНОГО ПРОЦЕСУ ДЕННА'!BJ117</f>
        <v>5</v>
      </c>
      <c r="BK117" s="63">
        <f t="shared" si="124"/>
        <v>0</v>
      </c>
      <c r="BL117" s="127" t="str">
        <f t="shared" si="125"/>
        <v/>
      </c>
      <c r="BM117" s="88">
        <f t="shared" si="126"/>
        <v>0</v>
      </c>
      <c r="BN117" s="88">
        <f t="shared" si="127"/>
        <v>0</v>
      </c>
      <c r="BO117" s="88">
        <f t="shared" si="128"/>
        <v>0</v>
      </c>
      <c r="BP117" s="88">
        <f t="shared" si="129"/>
        <v>0</v>
      </c>
      <c r="BQ117" s="88">
        <f t="shared" si="130"/>
        <v>0</v>
      </c>
      <c r="BR117" s="88">
        <f t="shared" si="131"/>
        <v>0</v>
      </c>
      <c r="BS117" s="88">
        <f t="shared" si="132"/>
        <v>0</v>
      </c>
      <c r="BT117" s="88">
        <f t="shared" si="133"/>
        <v>5</v>
      </c>
      <c r="BU117" s="92">
        <f t="shared" si="162"/>
        <v>5</v>
      </c>
      <c r="BX117" s="14">
        <f t="shared" si="134"/>
        <v>0</v>
      </c>
      <c r="BY117" s="14">
        <f t="shared" si="135"/>
        <v>0</v>
      </c>
      <c r="BZ117" s="14">
        <f t="shared" si="136"/>
        <v>0</v>
      </c>
      <c r="CA117" s="14">
        <f t="shared" si="137"/>
        <v>0</v>
      </c>
      <c r="CB117" s="14">
        <f t="shared" si="138"/>
        <v>0</v>
      </c>
      <c r="CC117" s="14">
        <f t="shared" si="139"/>
        <v>0</v>
      </c>
      <c r="CD117" s="14">
        <f t="shared" si="140"/>
        <v>0</v>
      </c>
      <c r="CE117" s="14">
        <f t="shared" si="141"/>
        <v>0</v>
      </c>
      <c r="CF117" s="213">
        <f t="shared" si="142"/>
        <v>0</v>
      </c>
      <c r="CG117" s="313">
        <f t="shared" si="143"/>
        <v>0</v>
      </c>
      <c r="CI117" s="314">
        <f t="shared" si="144"/>
        <v>0</v>
      </c>
      <c r="CJ117" s="314">
        <f t="shared" si="145"/>
        <v>0</v>
      </c>
      <c r="CK117" s="314">
        <f t="shared" si="146"/>
        <v>0</v>
      </c>
      <c r="CL117" s="314">
        <f t="shared" si="147"/>
        <v>0</v>
      </c>
      <c r="CM117" s="314">
        <f t="shared" si="148"/>
        <v>0</v>
      </c>
      <c r="CN117" s="314">
        <f t="shared" si="149"/>
        <v>0</v>
      </c>
      <c r="CO117" s="314">
        <f t="shared" si="150"/>
        <v>0</v>
      </c>
      <c r="CP117" s="314">
        <f t="shared" si="151"/>
        <v>0</v>
      </c>
      <c r="CQ117" s="315">
        <f t="shared" si="152"/>
        <v>0</v>
      </c>
      <c r="CR117" s="314">
        <f t="shared" si="153"/>
        <v>0</v>
      </c>
      <c r="CS117" s="314">
        <f t="shared" si="154"/>
        <v>0</v>
      </c>
      <c r="CT117" s="316">
        <f t="shared" si="155"/>
        <v>0</v>
      </c>
      <c r="CU117" s="314">
        <f t="shared" si="156"/>
        <v>0</v>
      </c>
      <c r="CV117" s="314">
        <f t="shared" si="157"/>
        <v>0</v>
      </c>
      <c r="CW117" s="314">
        <f t="shared" si="158"/>
        <v>0</v>
      </c>
      <c r="CX117" s="314">
        <f t="shared" si="159"/>
        <v>0</v>
      </c>
      <c r="CY117" s="314">
        <f t="shared" si="160"/>
        <v>1</v>
      </c>
      <c r="CZ117" s="317">
        <f t="shared" si="161"/>
        <v>1</v>
      </c>
      <c r="DD117" s="318">
        <f>SUM($AE117:$AG117)+SUM($AI117:$AK117)+SUM($AM117:AO117)+SUM($AQ117:AS117)+SUM($AU117:AW117)+SUM($AY117:BA117)+SUM($BC117:BE117)+SUM($BG117:BI117)</f>
        <v>0</v>
      </c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</row>
    <row r="118" spans="1:126" s="19" customFormat="1" hidden="1" x14ac:dyDescent="0.25">
      <c r="A118" s="22" t="str">
        <f>'ПЛАН НАВЧАЛЬНОГО ПРОЦЕСУ ДЕННА'!A118</f>
        <v>2.13</v>
      </c>
      <c r="B118" s="306" t="str">
        <f>'ПЛАН НАВЧАЛЬНОГО ПРОЦЕСУ ДЕННА'!B118</f>
        <v>Вибіркова дисципліна 13</v>
      </c>
      <c r="C118" s="307"/>
      <c r="D118" s="308">
        <f>'ПЛАН НАВЧАЛЬНОГО ПРОЦЕСУ ДЕННА'!D118</f>
        <v>0</v>
      </c>
      <c r="E118" s="309">
        <f>'ПЛАН НАВЧАЛЬНОГО ПРОЦЕСУ ДЕННА'!E118</f>
        <v>0</v>
      </c>
      <c r="F118" s="309">
        <f>'ПЛАН НАВЧАЛЬНОГО ПРОЦЕСУ ДЕННА'!F118</f>
        <v>0</v>
      </c>
      <c r="G118" s="310">
        <f>'ПЛАН НАВЧАЛЬНОГО ПРОЦЕСУ ДЕННА'!G118</f>
        <v>0</v>
      </c>
      <c r="H118" s="308">
        <f>'ПЛАН НАВЧАЛЬНОГО ПРОЦЕСУ ДЕННА'!H118</f>
        <v>0</v>
      </c>
      <c r="I118" s="309">
        <f>'ПЛАН НАВЧАЛЬНОГО ПРОЦЕСУ ДЕННА'!I118</f>
        <v>0</v>
      </c>
      <c r="J118" s="309">
        <f>'ПЛАН НАВЧАЛЬНОГО ПРОЦЕСУ ДЕННА'!J118</f>
        <v>0</v>
      </c>
      <c r="K118" s="309">
        <f>'ПЛАН НАВЧАЛЬНОГО ПРОЦЕСУ ДЕННА'!K118</f>
        <v>0</v>
      </c>
      <c r="L118" s="309">
        <f>'ПЛАН НАВЧАЛЬНОГО ПРОЦЕСУ ДЕННА'!L118</f>
        <v>0</v>
      </c>
      <c r="M118" s="309">
        <f>'ПЛАН НАВЧАЛЬНОГО ПРОЦЕСУ ДЕННА'!M118</f>
        <v>0</v>
      </c>
      <c r="N118" s="309">
        <f>'ПЛАН НАВЧАЛЬНОГО ПРОЦЕСУ ДЕННА'!N118</f>
        <v>0</v>
      </c>
      <c r="O118" s="309">
        <f>'ПЛАН НАВЧАЛЬНОГО ПРОЦЕСУ ДЕННА'!O118</f>
        <v>0</v>
      </c>
      <c r="P118" s="274">
        <f>'ПЛАН НАВЧАЛЬНОГО ПРОЦЕСУ ДЕННА'!P118</f>
        <v>0</v>
      </c>
      <c r="Q118" s="274">
        <f>'ПЛАН НАВЧАЛЬНОГО ПРОЦЕСУ ДЕННА'!Q118</f>
        <v>0</v>
      </c>
      <c r="R118" s="308">
        <f>'ПЛАН НАВЧАЛЬНОГО ПРОЦЕСУ ДЕННА'!R118</f>
        <v>0</v>
      </c>
      <c r="S118" s="309">
        <f>'ПЛАН НАВЧАЛЬНОГО ПРОЦЕСУ ДЕННА'!S118</f>
        <v>0</v>
      </c>
      <c r="T118" s="309">
        <f>'ПЛАН НАВЧАЛЬНОГО ПРОЦЕСУ ДЕННА'!T118</f>
        <v>0</v>
      </c>
      <c r="U118" s="309">
        <f>'ПЛАН НАВЧАЛЬНОГО ПРОЦЕСУ ДЕННА'!U118</f>
        <v>0</v>
      </c>
      <c r="V118" s="309">
        <f>'ПЛАН НАВЧАЛЬНОГО ПРОЦЕСУ ДЕННА'!V118</f>
        <v>0</v>
      </c>
      <c r="W118" s="309">
        <f>'ПЛАН НАВЧАЛЬНОГО ПРОЦЕСУ ДЕННА'!W118</f>
        <v>0</v>
      </c>
      <c r="X118" s="309">
        <f>'ПЛАН НАВЧАЛЬНОГО ПРОЦЕСУ ДЕННА'!X118</f>
        <v>0</v>
      </c>
      <c r="Y118" s="311">
        <f>'ПЛАН НАВЧАЛЬНОГО ПРОЦЕСУ ДЕННА'!Y118</f>
        <v>0</v>
      </c>
      <c r="Z118" s="147">
        <f t="shared" si="123"/>
        <v>0</v>
      </c>
      <c r="AA118" s="9"/>
      <c r="AB118" s="9"/>
      <c r="AC118" s="9"/>
      <c r="AD118" s="9"/>
      <c r="AE118" s="312">
        <f>IF('ПЛАН НАВЧАЛЬНОГО ПРОЦЕСУ ДЕННА'!AE118&gt;0,IF(ROUND('ПЛАН НАВЧАЛЬНОГО ПРОЦЕСУ ДЕННА'!AE118*$BX$4,0)&gt;0,ROUND('ПЛАН НАВЧАЛЬНОГО ПРОЦЕСУ ДЕННА'!AE118*$BX$4,0)*2,2),0)</f>
        <v>0</v>
      </c>
      <c r="AF118" s="312">
        <f>IF('ПЛАН НАВЧАЛЬНОГО ПРОЦЕСУ ДЕННА'!AF118&gt;0,IF(ROUND('ПЛАН НАВЧАЛЬНОГО ПРОЦЕСУ ДЕННА'!AF118*$BX$4,0)&gt;0,ROUND('ПЛАН НАВЧАЛЬНОГО ПРОЦЕСУ ДЕННА'!AF118*$BX$4,0)*2,2),0)</f>
        <v>0</v>
      </c>
      <c r="AG118" s="312">
        <f>IF('ПЛАН НАВЧАЛЬНОГО ПРОЦЕСУ ДЕННА'!AG118&gt;0,IF(ROUND('ПЛАН НАВЧАЛЬНОГО ПРОЦЕСУ ДЕННА'!AG118*$BX$4,0)&gt;0,ROUND('ПЛАН НАВЧАЛЬНОГО ПРОЦЕСУ ДЕННА'!AG118*$BX$4,0)*2,2),0)</f>
        <v>0</v>
      </c>
      <c r="AH118" s="70">
        <f>'ПЛАН НАВЧАЛЬНОГО ПРОЦЕСУ ДЕННА'!AH118</f>
        <v>0</v>
      </c>
      <c r="AI118" s="312">
        <f>IF('ПЛАН НАВЧАЛЬНОГО ПРОЦЕСУ ДЕННА'!AI118&gt;0,IF(ROUND('ПЛАН НАВЧАЛЬНОГО ПРОЦЕСУ ДЕННА'!AI118*$BX$4,0)&gt;0,ROUND('ПЛАН НАВЧАЛЬНОГО ПРОЦЕСУ ДЕННА'!AI118*$BX$4,0)*2,2),0)</f>
        <v>0</v>
      </c>
      <c r="AJ118" s="312">
        <f>IF('ПЛАН НАВЧАЛЬНОГО ПРОЦЕСУ ДЕННА'!AJ118&gt;0,IF(ROUND('ПЛАН НАВЧАЛЬНОГО ПРОЦЕСУ ДЕННА'!AJ118*$BX$4,0)&gt;0,ROUND('ПЛАН НАВЧАЛЬНОГО ПРОЦЕСУ ДЕННА'!AJ118*$BX$4,0)*2,2),0)</f>
        <v>0</v>
      </c>
      <c r="AK118" s="312">
        <f>IF('ПЛАН НАВЧАЛЬНОГО ПРОЦЕСУ ДЕННА'!AK118&gt;0,IF(ROUND('ПЛАН НАВЧАЛЬНОГО ПРОЦЕСУ ДЕННА'!AK118*$BX$4,0)&gt;0,ROUND('ПЛАН НАВЧАЛЬНОГО ПРОЦЕСУ ДЕННА'!AK118*$BX$4,0)*2,2),0)</f>
        <v>0</v>
      </c>
      <c r="AL118" s="70">
        <f>'ПЛАН НАВЧАЛЬНОГО ПРОЦЕСУ ДЕННА'!AL118</f>
        <v>0</v>
      </c>
      <c r="AM118" s="312">
        <f>IF('ПЛАН НАВЧАЛЬНОГО ПРОЦЕСУ ДЕННА'!AM118&gt;0,IF(ROUND('ПЛАН НАВЧАЛЬНОГО ПРОЦЕСУ ДЕННА'!AM118*$BX$4,0)&gt;0,ROUND('ПЛАН НАВЧАЛЬНОГО ПРОЦЕСУ ДЕННА'!AM118*$BX$4,0)*2,2),0)</f>
        <v>0</v>
      </c>
      <c r="AN118" s="312">
        <f>IF('ПЛАН НАВЧАЛЬНОГО ПРОЦЕСУ ДЕННА'!AN118&gt;0,IF(ROUND('ПЛАН НАВЧАЛЬНОГО ПРОЦЕСУ ДЕННА'!AN118*$BX$4,0)&gt;0,ROUND('ПЛАН НАВЧАЛЬНОГО ПРОЦЕСУ ДЕННА'!AN118*$BX$4,0)*2,2),0)</f>
        <v>0</v>
      </c>
      <c r="AO118" s="312">
        <f>IF('ПЛАН НАВЧАЛЬНОГО ПРОЦЕСУ ДЕННА'!AO118&gt;0,IF(ROUND('ПЛАН НАВЧАЛЬНОГО ПРОЦЕСУ ДЕННА'!AO118*$BX$4,0)&gt;0,ROUND('ПЛАН НАВЧАЛЬНОГО ПРОЦЕСУ ДЕННА'!AO118*$BX$4,0)*2,2),0)</f>
        <v>0</v>
      </c>
      <c r="AP118" s="70">
        <f>'ПЛАН НАВЧАЛЬНОГО ПРОЦЕСУ ДЕННА'!AP118</f>
        <v>0</v>
      </c>
      <c r="AQ118" s="312">
        <f>IF('ПЛАН НАВЧАЛЬНОГО ПРОЦЕСУ ДЕННА'!AQ118&gt;0,IF(ROUND('ПЛАН НАВЧАЛЬНОГО ПРОЦЕСУ ДЕННА'!AQ118*$BX$4,0)&gt;0,ROUND('ПЛАН НАВЧАЛЬНОГО ПРОЦЕСУ ДЕННА'!AQ118*$BX$4,0)*2,2),0)</f>
        <v>0</v>
      </c>
      <c r="AR118" s="312">
        <f>IF('ПЛАН НАВЧАЛЬНОГО ПРОЦЕСУ ДЕННА'!AR118&gt;0,IF(ROUND('ПЛАН НАВЧАЛЬНОГО ПРОЦЕСУ ДЕННА'!AR118*$BX$4,0)&gt;0,ROUND('ПЛАН НАВЧАЛЬНОГО ПРОЦЕСУ ДЕННА'!AR118*$BX$4,0)*2,2),0)</f>
        <v>0</v>
      </c>
      <c r="AS118" s="312">
        <f>IF('ПЛАН НАВЧАЛЬНОГО ПРОЦЕСУ ДЕННА'!AS118&gt;0,IF(ROUND('ПЛАН НАВЧАЛЬНОГО ПРОЦЕСУ ДЕННА'!AS118*$BX$4,0)&gt;0,ROUND('ПЛАН НАВЧАЛЬНОГО ПРОЦЕСУ ДЕННА'!AS118*$BX$4,0)*2,2),0)</f>
        <v>0</v>
      </c>
      <c r="AT118" s="70">
        <f>'ПЛАН НАВЧАЛЬНОГО ПРОЦЕСУ ДЕННА'!AT118</f>
        <v>0</v>
      </c>
      <c r="AU118" s="312">
        <f>IF('ПЛАН НАВЧАЛЬНОГО ПРОЦЕСУ ДЕННА'!AU118&gt;0,IF(ROUND('ПЛАН НАВЧАЛЬНОГО ПРОЦЕСУ ДЕННА'!AU118*$BX$4,0)&gt;0,ROUND('ПЛАН НАВЧАЛЬНОГО ПРОЦЕСУ ДЕННА'!AU118*$BX$4,0)*2,2),0)</f>
        <v>0</v>
      </c>
      <c r="AV118" s="312">
        <f>IF('ПЛАН НАВЧАЛЬНОГО ПРОЦЕСУ ДЕННА'!AV118&gt;0,IF(ROUND('ПЛАН НАВЧАЛЬНОГО ПРОЦЕСУ ДЕННА'!AV118*$BX$4,0)&gt;0,ROUND('ПЛАН НАВЧАЛЬНОГО ПРОЦЕСУ ДЕННА'!AV118*$BX$4,0)*2,2),0)</f>
        <v>0</v>
      </c>
      <c r="AW118" s="312">
        <f>IF('ПЛАН НАВЧАЛЬНОГО ПРОЦЕСУ ДЕННА'!AW118&gt;0,IF(ROUND('ПЛАН НАВЧАЛЬНОГО ПРОЦЕСУ ДЕННА'!AW118*$BX$4,0)&gt;0,ROUND('ПЛАН НАВЧАЛЬНОГО ПРОЦЕСУ ДЕННА'!AW118*$BX$4,0)*2,2),0)</f>
        <v>0</v>
      </c>
      <c r="AX118" s="70">
        <f>'ПЛАН НАВЧАЛЬНОГО ПРОЦЕСУ ДЕННА'!AX118</f>
        <v>0</v>
      </c>
      <c r="AY118" s="312">
        <f>IF('ПЛАН НАВЧАЛЬНОГО ПРОЦЕСУ ДЕННА'!AY118&gt;0,IF(ROUND('ПЛАН НАВЧАЛЬНОГО ПРОЦЕСУ ДЕННА'!AY118*$BX$4,0)&gt;0,ROUND('ПЛАН НАВЧАЛЬНОГО ПРОЦЕСУ ДЕННА'!AY118*$BX$4,0)*2,2),0)</f>
        <v>0</v>
      </c>
      <c r="AZ118" s="312">
        <f>IF('ПЛАН НАВЧАЛЬНОГО ПРОЦЕСУ ДЕННА'!AZ118&gt;0,IF(ROUND('ПЛАН НАВЧАЛЬНОГО ПРОЦЕСУ ДЕННА'!AZ118*$BX$4,0)&gt;0,ROUND('ПЛАН НАВЧАЛЬНОГО ПРОЦЕСУ ДЕННА'!AZ118*$BX$4,0)*2,2),0)</f>
        <v>0</v>
      </c>
      <c r="BA118" s="312">
        <f>IF('ПЛАН НАВЧАЛЬНОГО ПРОЦЕСУ ДЕННА'!BA118&gt;0,IF(ROUND('ПЛАН НАВЧАЛЬНОГО ПРОЦЕСУ ДЕННА'!BA118*$BX$4,0)&gt;0,ROUND('ПЛАН НАВЧАЛЬНОГО ПРОЦЕСУ ДЕННА'!BA118*$BX$4,0)*2,2),0)</f>
        <v>0</v>
      </c>
      <c r="BB118" s="70">
        <f>'ПЛАН НАВЧАЛЬНОГО ПРОЦЕСУ ДЕННА'!BB118</f>
        <v>0</v>
      </c>
      <c r="BC118" s="312">
        <f>IF('ПЛАН НАВЧАЛЬНОГО ПРОЦЕСУ ДЕННА'!BC118&gt;0,IF(ROUND('ПЛАН НАВЧАЛЬНОГО ПРОЦЕСУ ДЕННА'!BC118*$BX$4,0)&gt;0,ROUND('ПЛАН НАВЧАЛЬНОГО ПРОЦЕСУ ДЕННА'!BC118*$BX$4,0)*2,2),0)</f>
        <v>0</v>
      </c>
      <c r="BD118" s="312">
        <f>IF('ПЛАН НАВЧАЛЬНОГО ПРОЦЕСУ ДЕННА'!BD118&gt;0,IF(ROUND('ПЛАН НАВЧАЛЬНОГО ПРОЦЕСУ ДЕННА'!BD118*$BX$4,0)&gt;0,ROUND('ПЛАН НАВЧАЛЬНОГО ПРОЦЕСУ ДЕННА'!BD118*$BX$4,0)*2,2),0)</f>
        <v>0</v>
      </c>
      <c r="BE118" s="312">
        <f>IF('ПЛАН НАВЧАЛЬНОГО ПРОЦЕСУ ДЕННА'!BE118&gt;0,IF(ROUND('ПЛАН НАВЧАЛЬНОГО ПРОЦЕСУ ДЕННА'!BE118*$BX$4,0)&gt;0,ROUND('ПЛАН НАВЧАЛЬНОГО ПРОЦЕСУ ДЕННА'!BE118*$BX$4,0)*2,2),0)</f>
        <v>0</v>
      </c>
      <c r="BF118" s="70">
        <f>'ПЛАН НАВЧАЛЬНОГО ПРОЦЕСУ ДЕННА'!BF118</f>
        <v>0</v>
      </c>
      <c r="BG118" s="312">
        <f>IF('ПЛАН НАВЧАЛЬНОГО ПРОЦЕСУ ДЕННА'!BG118&gt;0,IF(ROUND('ПЛАН НАВЧАЛЬНОГО ПРОЦЕСУ ДЕННА'!BG118*$BX$4,0)&gt;0,ROUND('ПЛАН НАВЧАЛЬНОГО ПРОЦЕСУ ДЕННА'!BG118*$BX$4,0)*2,2),0)</f>
        <v>0</v>
      </c>
      <c r="BH118" s="312">
        <f>IF('ПЛАН НАВЧАЛЬНОГО ПРОЦЕСУ ДЕННА'!BH118&gt;0,IF(ROUND('ПЛАН НАВЧАЛЬНОГО ПРОЦЕСУ ДЕННА'!BH118*$BX$4,0)&gt;0,ROUND('ПЛАН НАВЧАЛЬНОГО ПРОЦЕСУ ДЕННА'!BH118*$BX$4,0)*2,2),0)</f>
        <v>0</v>
      </c>
      <c r="BI118" s="312">
        <f>IF('ПЛАН НАВЧАЛЬНОГО ПРОЦЕСУ ДЕННА'!BI118&gt;0,IF(ROUND('ПЛАН НАВЧАЛЬНОГО ПРОЦЕСУ ДЕННА'!BI118*$BX$4,0)&gt;0,ROUND('ПЛАН НАВЧАЛЬНОГО ПРОЦЕСУ ДЕННА'!BI118*$BX$4,0)*2,2),0)</f>
        <v>0</v>
      </c>
      <c r="BJ118" s="70">
        <f>'ПЛАН НАВЧАЛЬНОГО ПРОЦЕСУ ДЕННА'!BJ118</f>
        <v>0</v>
      </c>
      <c r="BK118" s="63">
        <f t="shared" si="124"/>
        <v>0</v>
      </c>
      <c r="BL118" s="127" t="str">
        <f t="shared" si="125"/>
        <v/>
      </c>
      <c r="BM118" s="14">
        <f t="shared" ref="BM118:BM124" si="163">IF(AND($DD118=0,$DM118=0),0,IF(AND($CQ118=0,$CZ118=0,DE118&lt;&gt;0),DE118, IF(AND(BL118&lt;CG118,$CF118&lt;&gt;$Z118,BX118=$CG118),BX118+$Z118-$CF118,BX118)))</f>
        <v>0</v>
      </c>
      <c r="BN118" s="88">
        <f t="shared" si="127"/>
        <v>0</v>
      </c>
      <c r="BO118" s="14">
        <f t="shared" ref="BO118:BO124" si="164">IF(AND($DD118=0,$DM118=0),0,IF(AND($CQ118=0,$CZ118=0,DG118&lt;&gt;0),DG118, IF(AND(BN118&lt;CG118,$CF118&lt;&gt;$Z118,BZ118=$CG118),BZ118+$Z118-$CF118,BZ118)))</f>
        <v>0</v>
      </c>
      <c r="BP118" s="14">
        <f t="shared" ref="BP118:BP124" si="165">IF(AND($DD118=0,$DM118=0),0,IF(AND($CQ118=0,$CZ118=0,DH118&lt;&gt;0),DH118, IF(AND(BO118&lt;CG118,$CF118&lt;&gt;$Z118,CA118=$CG118),CA118+$Z118-$CF118,CA118)))</f>
        <v>0</v>
      </c>
      <c r="BQ118" s="14">
        <f t="shared" ref="BQ118:BQ124" si="166">IF(AND($DD118=0,$DM118=0),0,IF(AND($CQ118=0,$CZ118=0,DI118&lt;&gt;0),DI118, IF(AND(BP118&lt;CG118,$CF118&lt;&gt;$Z118,CB118=$CG118),CB118+$Z118-$CF118,CB118)))</f>
        <v>0</v>
      </c>
      <c r="BR118" s="14">
        <f t="shared" ref="BR118:BR124" si="167">IF(AND($DD118=0,$DM118=0),0,IF(AND($CQ118=0,$CZ118=0,DJ118&lt;&gt;0),DJ118, IF(AND(BQ118&lt;CG118,$CF118&lt;&gt;$Z118,CC118=$CG118),CC118+$Z118-$CF118,CC118)))</f>
        <v>0</v>
      </c>
      <c r="BS118" s="14">
        <f t="shared" ref="BS118:BS124" si="168">IF(AND($DD118=0,$DM118=0),0,IF(AND($CQ118=0,$CZ118=0,DK118&lt;&gt;0),DK118, IF(AND(BR118&lt;CG118,$CF118&lt;&gt;$Z118,CD118=$CG118),CD118+$Z118-$CF118,CD118)))</f>
        <v>0</v>
      </c>
      <c r="BT118" s="14">
        <f t="shared" ref="BT118:BT125" si="169">IF(AND($DD118=0,$DM118=0),0,IF(AND($CQ118=0,$CZ118=0,DL118&lt;&gt;0),DL118, IF(AND(BS118&lt;CG118,$CF118&lt;&gt;$Z118,CE118=$CG118),CE118+$Z118-$CF118,CE118)))</f>
        <v>0</v>
      </c>
      <c r="BU118" s="92">
        <f t="shared" si="162"/>
        <v>0</v>
      </c>
      <c r="BX118" s="14">
        <f t="shared" ref="BX118:BX124" si="170">IF($DD118=0,0,ROUND(4*($Z118-$DM118)*SUM(AE118:AE118)/$DD118,0)/4)+DE118+DN118</f>
        <v>0</v>
      </c>
      <c r="BY118" s="14">
        <f t="shared" ref="BY118:BY124" si="171">IF($DD118=0,0,ROUND(4*($Z118-$DM118)*SUM(AI118:AI118)/$DD118,0)/4)+DF118+DO118</f>
        <v>0</v>
      </c>
      <c r="BZ118" s="14">
        <f t="shared" ref="BZ118:BZ124" si="172">IF($DD118=0,0,ROUND(4*($Z118-$DM118)*SUM(AM118:AM118)/$DD118,0)/4)+DG118+DP118</f>
        <v>0</v>
      </c>
      <c r="CA118" s="14">
        <f t="shared" ref="CA118:CA124" si="173">IF($DD118=0,0,ROUND(4*($Z118-$DM118)*SUM(AQ118:AQ118)/$DD118,0)/4)+DH118++DQ118</f>
        <v>0</v>
      </c>
      <c r="CB118" s="14">
        <f t="shared" ref="CB118:CB124" si="174">IF($DD118=0,0,ROUND(4*($Z118-$DM118)*SUM(AU118:AU118)/$DD118,0)/4)+DI118+DR118</f>
        <v>0</v>
      </c>
      <c r="CC118" s="14">
        <f t="shared" ref="CC118:CC124" si="175">IF($DD118=0,0,ROUND(4*($Z118-$DM118)*(SUM(AY118:AY118))/$DD118,0)/4)+DJ118+DS118</f>
        <v>0</v>
      </c>
      <c r="CD118" s="14">
        <f t="shared" ref="CD118:CD124" si="176">IF($DD118=0,0,ROUND(4*($Z118-$DM118)*(SUM(BC118:BC118))/$DD118,0)/4)+DK118+DT118</f>
        <v>0</v>
      </c>
      <c r="CE118" s="14">
        <f t="shared" ref="CE118:CE125" si="177">IF($DD118=0,0,ROUND(4*($Z118-$DM118)*(SUM(BG118:BG118))/$DD118,0)/4)+DL118+DU118</f>
        <v>0</v>
      </c>
      <c r="CF118" s="213">
        <f t="shared" si="142"/>
        <v>0</v>
      </c>
      <c r="CG118" s="313">
        <f t="shared" si="143"/>
        <v>0</v>
      </c>
      <c r="CI118" s="314">
        <f t="shared" si="144"/>
        <v>0</v>
      </c>
      <c r="CJ118" s="314">
        <f t="shared" si="145"/>
        <v>0</v>
      </c>
      <c r="CK118" s="314">
        <f t="shared" si="146"/>
        <v>0</v>
      </c>
      <c r="CL118" s="314">
        <f t="shared" si="147"/>
        <v>0</v>
      </c>
      <c r="CM118" s="314">
        <f t="shared" si="148"/>
        <v>0</v>
      </c>
      <c r="CN118" s="314">
        <f t="shared" si="149"/>
        <v>0</v>
      </c>
      <c r="CO118" s="314">
        <f t="shared" si="150"/>
        <v>0</v>
      </c>
      <c r="CP118" s="314">
        <f t="shared" si="151"/>
        <v>0</v>
      </c>
      <c r="CQ118" s="315">
        <f t="shared" si="152"/>
        <v>0</v>
      </c>
      <c r="CR118" s="314">
        <f t="shared" si="153"/>
        <v>0</v>
      </c>
      <c r="CS118" s="314">
        <f t="shared" si="154"/>
        <v>0</v>
      </c>
      <c r="CT118" s="316">
        <f t="shared" si="155"/>
        <v>0</v>
      </c>
      <c r="CU118" s="314">
        <f t="shared" si="156"/>
        <v>0</v>
      </c>
      <c r="CV118" s="314">
        <f t="shared" si="157"/>
        <v>0</v>
      </c>
      <c r="CW118" s="314">
        <f t="shared" si="158"/>
        <v>0</v>
      </c>
      <c r="CX118" s="314">
        <f t="shared" si="159"/>
        <v>0</v>
      </c>
      <c r="CY118" s="314">
        <f t="shared" si="160"/>
        <v>0</v>
      </c>
      <c r="CZ118" s="317">
        <f t="shared" si="161"/>
        <v>0</v>
      </c>
      <c r="DD118" s="318">
        <f t="shared" ref="DD118:DD125" si="178">SUM($AE118:$AE118)+SUM($AI118:$AI118)+SUM($AM118:$AM118)+SUM($AQ118:$AQ118)+SUM($AU118:$AU118)+SUM($AY118:$AY118)+SUM($BC118:$BC118)+SUM($BG118:$BG118)</f>
        <v>0</v>
      </c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</row>
    <row r="119" spans="1:126" s="19" customFormat="1" hidden="1" x14ac:dyDescent="0.25">
      <c r="A119" s="22" t="str">
        <f>'ПЛАН НАВЧАЛЬНОГО ПРОЦЕСУ ДЕННА'!A119</f>
        <v>2.14</v>
      </c>
      <c r="B119" s="306" t="str">
        <f>'ПЛАН НАВЧАЛЬНОГО ПРОЦЕСУ ДЕННА'!B119</f>
        <v>Вибіркова дисципліна 14</v>
      </c>
      <c r="C119" s="307"/>
      <c r="D119" s="308">
        <f>'ПЛАН НАВЧАЛЬНОГО ПРОЦЕСУ ДЕННА'!D119</f>
        <v>0</v>
      </c>
      <c r="E119" s="309">
        <f>'ПЛАН НАВЧАЛЬНОГО ПРОЦЕСУ ДЕННА'!E119</f>
        <v>0</v>
      </c>
      <c r="F119" s="309">
        <f>'ПЛАН НАВЧАЛЬНОГО ПРОЦЕСУ ДЕННА'!F119</f>
        <v>0</v>
      </c>
      <c r="G119" s="310">
        <f>'ПЛАН НАВЧАЛЬНОГО ПРОЦЕСУ ДЕННА'!G119</f>
        <v>0</v>
      </c>
      <c r="H119" s="308">
        <f>'ПЛАН НАВЧАЛЬНОГО ПРОЦЕСУ ДЕННА'!H119</f>
        <v>0</v>
      </c>
      <c r="I119" s="309">
        <f>'ПЛАН НАВЧАЛЬНОГО ПРОЦЕСУ ДЕННА'!I119</f>
        <v>0</v>
      </c>
      <c r="J119" s="309">
        <f>'ПЛАН НАВЧАЛЬНОГО ПРОЦЕСУ ДЕННА'!J119</f>
        <v>0</v>
      </c>
      <c r="K119" s="309">
        <f>'ПЛАН НАВЧАЛЬНОГО ПРОЦЕСУ ДЕННА'!K119</f>
        <v>0</v>
      </c>
      <c r="L119" s="309">
        <f>'ПЛАН НАВЧАЛЬНОГО ПРОЦЕСУ ДЕННА'!L119</f>
        <v>0</v>
      </c>
      <c r="M119" s="309">
        <f>'ПЛАН НАВЧАЛЬНОГО ПРОЦЕСУ ДЕННА'!M119</f>
        <v>0</v>
      </c>
      <c r="N119" s="309">
        <f>'ПЛАН НАВЧАЛЬНОГО ПРОЦЕСУ ДЕННА'!N119</f>
        <v>0</v>
      </c>
      <c r="O119" s="309">
        <f>'ПЛАН НАВЧАЛЬНОГО ПРОЦЕСУ ДЕННА'!O119</f>
        <v>0</v>
      </c>
      <c r="P119" s="274">
        <f>'ПЛАН НАВЧАЛЬНОГО ПРОЦЕСУ ДЕННА'!P119</f>
        <v>0</v>
      </c>
      <c r="Q119" s="274">
        <f>'ПЛАН НАВЧАЛЬНОГО ПРОЦЕСУ ДЕННА'!Q119</f>
        <v>0</v>
      </c>
      <c r="R119" s="308">
        <f>'ПЛАН НАВЧАЛЬНОГО ПРОЦЕСУ ДЕННА'!R119</f>
        <v>0</v>
      </c>
      <c r="S119" s="309">
        <f>'ПЛАН НАВЧАЛЬНОГО ПРОЦЕСУ ДЕННА'!S119</f>
        <v>0</v>
      </c>
      <c r="T119" s="309">
        <f>'ПЛАН НАВЧАЛЬНОГО ПРОЦЕСУ ДЕННА'!T119</f>
        <v>0</v>
      </c>
      <c r="U119" s="309">
        <f>'ПЛАН НАВЧАЛЬНОГО ПРОЦЕСУ ДЕННА'!U119</f>
        <v>0</v>
      </c>
      <c r="V119" s="309">
        <f>'ПЛАН НАВЧАЛЬНОГО ПРОЦЕСУ ДЕННА'!V119</f>
        <v>0</v>
      </c>
      <c r="W119" s="309">
        <f>'ПЛАН НАВЧАЛЬНОГО ПРОЦЕСУ ДЕННА'!W119</f>
        <v>0</v>
      </c>
      <c r="X119" s="309">
        <f>'ПЛАН НАВЧАЛЬНОГО ПРОЦЕСУ ДЕННА'!X119</f>
        <v>0</v>
      </c>
      <c r="Y119" s="311">
        <f>'ПЛАН НАВЧАЛЬНОГО ПРОЦЕСУ ДЕННА'!Y119</f>
        <v>0</v>
      </c>
      <c r="Z119" s="147">
        <f t="shared" si="123"/>
        <v>0</v>
      </c>
      <c r="AA119" s="9"/>
      <c r="AB119" s="9"/>
      <c r="AC119" s="9"/>
      <c r="AD119" s="9"/>
      <c r="AE119" s="312">
        <f>IF('ПЛАН НАВЧАЛЬНОГО ПРОЦЕСУ ДЕННА'!AE119&gt;0,IF(ROUND('ПЛАН НАВЧАЛЬНОГО ПРОЦЕСУ ДЕННА'!AE119*$BX$4,0)&gt;0,ROUND('ПЛАН НАВЧАЛЬНОГО ПРОЦЕСУ ДЕННА'!AE119*$BX$4,0)*2,2),0)</f>
        <v>0</v>
      </c>
      <c r="AF119" s="312">
        <f>IF('ПЛАН НАВЧАЛЬНОГО ПРОЦЕСУ ДЕННА'!AF119&gt;0,IF(ROUND('ПЛАН НАВЧАЛЬНОГО ПРОЦЕСУ ДЕННА'!AF119*$BX$4,0)&gt;0,ROUND('ПЛАН НАВЧАЛЬНОГО ПРОЦЕСУ ДЕННА'!AF119*$BX$4,0)*2,2),0)</f>
        <v>0</v>
      </c>
      <c r="AG119" s="312">
        <f>IF('ПЛАН НАВЧАЛЬНОГО ПРОЦЕСУ ДЕННА'!AG119&gt;0,IF(ROUND('ПЛАН НАВЧАЛЬНОГО ПРОЦЕСУ ДЕННА'!AG119*$BX$4,0)&gt;0,ROUND('ПЛАН НАВЧАЛЬНОГО ПРОЦЕСУ ДЕННА'!AG119*$BX$4,0)*2,2),0)</f>
        <v>0</v>
      </c>
      <c r="AH119" s="70">
        <f>'ПЛАН НАВЧАЛЬНОГО ПРОЦЕСУ ДЕННА'!AH119</f>
        <v>0</v>
      </c>
      <c r="AI119" s="312">
        <f>IF('ПЛАН НАВЧАЛЬНОГО ПРОЦЕСУ ДЕННА'!AI119&gt;0,IF(ROUND('ПЛАН НАВЧАЛЬНОГО ПРОЦЕСУ ДЕННА'!AI119*$BX$4,0)&gt;0,ROUND('ПЛАН НАВЧАЛЬНОГО ПРОЦЕСУ ДЕННА'!AI119*$BX$4,0)*2,2),0)</f>
        <v>0</v>
      </c>
      <c r="AJ119" s="312">
        <f>IF('ПЛАН НАВЧАЛЬНОГО ПРОЦЕСУ ДЕННА'!AJ119&gt;0,IF(ROUND('ПЛАН НАВЧАЛЬНОГО ПРОЦЕСУ ДЕННА'!AJ119*$BX$4,0)&gt;0,ROUND('ПЛАН НАВЧАЛЬНОГО ПРОЦЕСУ ДЕННА'!AJ119*$BX$4,0)*2,2),0)</f>
        <v>0</v>
      </c>
      <c r="AK119" s="312">
        <f>IF('ПЛАН НАВЧАЛЬНОГО ПРОЦЕСУ ДЕННА'!AK119&gt;0,IF(ROUND('ПЛАН НАВЧАЛЬНОГО ПРОЦЕСУ ДЕННА'!AK119*$BX$4,0)&gt;0,ROUND('ПЛАН НАВЧАЛЬНОГО ПРОЦЕСУ ДЕННА'!AK119*$BX$4,0)*2,2),0)</f>
        <v>0</v>
      </c>
      <c r="AL119" s="70">
        <f>'ПЛАН НАВЧАЛЬНОГО ПРОЦЕСУ ДЕННА'!AL119</f>
        <v>0</v>
      </c>
      <c r="AM119" s="312">
        <f>IF('ПЛАН НАВЧАЛЬНОГО ПРОЦЕСУ ДЕННА'!AM119&gt;0,IF(ROUND('ПЛАН НАВЧАЛЬНОГО ПРОЦЕСУ ДЕННА'!AM119*$BX$4,0)&gt;0,ROUND('ПЛАН НАВЧАЛЬНОГО ПРОЦЕСУ ДЕННА'!AM119*$BX$4,0)*2,2),0)</f>
        <v>0</v>
      </c>
      <c r="AN119" s="312">
        <f>IF('ПЛАН НАВЧАЛЬНОГО ПРОЦЕСУ ДЕННА'!AN119&gt;0,IF(ROUND('ПЛАН НАВЧАЛЬНОГО ПРОЦЕСУ ДЕННА'!AN119*$BX$4,0)&gt;0,ROUND('ПЛАН НАВЧАЛЬНОГО ПРОЦЕСУ ДЕННА'!AN119*$BX$4,0)*2,2),0)</f>
        <v>0</v>
      </c>
      <c r="AO119" s="312">
        <f>IF('ПЛАН НАВЧАЛЬНОГО ПРОЦЕСУ ДЕННА'!AO119&gt;0,IF(ROUND('ПЛАН НАВЧАЛЬНОГО ПРОЦЕСУ ДЕННА'!AO119*$BX$4,0)&gt;0,ROUND('ПЛАН НАВЧАЛЬНОГО ПРОЦЕСУ ДЕННА'!AO119*$BX$4,0)*2,2),0)</f>
        <v>0</v>
      </c>
      <c r="AP119" s="70">
        <f>'ПЛАН НАВЧАЛЬНОГО ПРОЦЕСУ ДЕННА'!AP119</f>
        <v>0</v>
      </c>
      <c r="AQ119" s="312">
        <f>IF('ПЛАН НАВЧАЛЬНОГО ПРОЦЕСУ ДЕННА'!AQ119&gt;0,IF(ROUND('ПЛАН НАВЧАЛЬНОГО ПРОЦЕСУ ДЕННА'!AQ119*$BX$4,0)&gt;0,ROUND('ПЛАН НАВЧАЛЬНОГО ПРОЦЕСУ ДЕННА'!AQ119*$BX$4,0)*2,2),0)</f>
        <v>0</v>
      </c>
      <c r="AR119" s="312">
        <f>IF('ПЛАН НАВЧАЛЬНОГО ПРОЦЕСУ ДЕННА'!AR119&gt;0,IF(ROUND('ПЛАН НАВЧАЛЬНОГО ПРОЦЕСУ ДЕННА'!AR119*$BX$4,0)&gt;0,ROUND('ПЛАН НАВЧАЛЬНОГО ПРОЦЕСУ ДЕННА'!AR119*$BX$4,0)*2,2),0)</f>
        <v>0</v>
      </c>
      <c r="AS119" s="312">
        <f>IF('ПЛАН НАВЧАЛЬНОГО ПРОЦЕСУ ДЕННА'!AS119&gt;0,IF(ROUND('ПЛАН НАВЧАЛЬНОГО ПРОЦЕСУ ДЕННА'!AS119*$BX$4,0)&gt;0,ROUND('ПЛАН НАВЧАЛЬНОГО ПРОЦЕСУ ДЕННА'!AS119*$BX$4,0)*2,2),0)</f>
        <v>0</v>
      </c>
      <c r="AT119" s="70">
        <f>'ПЛАН НАВЧАЛЬНОГО ПРОЦЕСУ ДЕННА'!AT119</f>
        <v>0</v>
      </c>
      <c r="AU119" s="312">
        <f>IF('ПЛАН НАВЧАЛЬНОГО ПРОЦЕСУ ДЕННА'!AU119&gt;0,IF(ROUND('ПЛАН НАВЧАЛЬНОГО ПРОЦЕСУ ДЕННА'!AU119*$BX$4,0)&gt;0,ROUND('ПЛАН НАВЧАЛЬНОГО ПРОЦЕСУ ДЕННА'!AU119*$BX$4,0)*2,2),0)</f>
        <v>0</v>
      </c>
      <c r="AV119" s="312">
        <f>IF('ПЛАН НАВЧАЛЬНОГО ПРОЦЕСУ ДЕННА'!AV119&gt;0,IF(ROUND('ПЛАН НАВЧАЛЬНОГО ПРОЦЕСУ ДЕННА'!AV119*$BX$4,0)&gt;0,ROUND('ПЛАН НАВЧАЛЬНОГО ПРОЦЕСУ ДЕННА'!AV119*$BX$4,0)*2,2),0)</f>
        <v>0</v>
      </c>
      <c r="AW119" s="312">
        <f>IF('ПЛАН НАВЧАЛЬНОГО ПРОЦЕСУ ДЕННА'!AW119&gt;0,IF(ROUND('ПЛАН НАВЧАЛЬНОГО ПРОЦЕСУ ДЕННА'!AW119*$BX$4,0)&gt;0,ROUND('ПЛАН НАВЧАЛЬНОГО ПРОЦЕСУ ДЕННА'!AW119*$BX$4,0)*2,2),0)</f>
        <v>0</v>
      </c>
      <c r="AX119" s="70">
        <f>'ПЛАН НАВЧАЛЬНОГО ПРОЦЕСУ ДЕННА'!AX119</f>
        <v>0</v>
      </c>
      <c r="AY119" s="312">
        <f>IF('ПЛАН НАВЧАЛЬНОГО ПРОЦЕСУ ДЕННА'!AY119&gt;0,IF(ROUND('ПЛАН НАВЧАЛЬНОГО ПРОЦЕСУ ДЕННА'!AY119*$BX$4,0)&gt;0,ROUND('ПЛАН НАВЧАЛЬНОГО ПРОЦЕСУ ДЕННА'!AY119*$BX$4,0)*2,2),0)</f>
        <v>0</v>
      </c>
      <c r="AZ119" s="312">
        <f>IF('ПЛАН НАВЧАЛЬНОГО ПРОЦЕСУ ДЕННА'!AZ119&gt;0,IF(ROUND('ПЛАН НАВЧАЛЬНОГО ПРОЦЕСУ ДЕННА'!AZ119*$BX$4,0)&gt;0,ROUND('ПЛАН НАВЧАЛЬНОГО ПРОЦЕСУ ДЕННА'!AZ119*$BX$4,0)*2,2),0)</f>
        <v>0</v>
      </c>
      <c r="BA119" s="312">
        <f>IF('ПЛАН НАВЧАЛЬНОГО ПРОЦЕСУ ДЕННА'!BA119&gt;0,IF(ROUND('ПЛАН НАВЧАЛЬНОГО ПРОЦЕСУ ДЕННА'!BA119*$BX$4,0)&gt;0,ROUND('ПЛАН НАВЧАЛЬНОГО ПРОЦЕСУ ДЕННА'!BA119*$BX$4,0)*2,2),0)</f>
        <v>0</v>
      </c>
      <c r="BB119" s="70">
        <f>'ПЛАН НАВЧАЛЬНОГО ПРОЦЕСУ ДЕННА'!BB119</f>
        <v>0</v>
      </c>
      <c r="BC119" s="312">
        <f>IF('ПЛАН НАВЧАЛЬНОГО ПРОЦЕСУ ДЕННА'!BC119&gt;0,IF(ROUND('ПЛАН НАВЧАЛЬНОГО ПРОЦЕСУ ДЕННА'!BC119*$BX$4,0)&gt;0,ROUND('ПЛАН НАВЧАЛЬНОГО ПРОЦЕСУ ДЕННА'!BC119*$BX$4,0)*2,2),0)</f>
        <v>0</v>
      </c>
      <c r="BD119" s="312">
        <f>IF('ПЛАН НАВЧАЛЬНОГО ПРОЦЕСУ ДЕННА'!BD119&gt;0,IF(ROUND('ПЛАН НАВЧАЛЬНОГО ПРОЦЕСУ ДЕННА'!BD119*$BX$4,0)&gt;0,ROUND('ПЛАН НАВЧАЛЬНОГО ПРОЦЕСУ ДЕННА'!BD119*$BX$4,0)*2,2),0)</f>
        <v>0</v>
      </c>
      <c r="BE119" s="312">
        <f>IF('ПЛАН НАВЧАЛЬНОГО ПРОЦЕСУ ДЕННА'!BE119&gt;0,IF(ROUND('ПЛАН НАВЧАЛЬНОГО ПРОЦЕСУ ДЕННА'!BE119*$BX$4,0)&gt;0,ROUND('ПЛАН НАВЧАЛЬНОГО ПРОЦЕСУ ДЕННА'!BE119*$BX$4,0)*2,2),0)</f>
        <v>0</v>
      </c>
      <c r="BF119" s="70">
        <f>'ПЛАН НАВЧАЛЬНОГО ПРОЦЕСУ ДЕННА'!BF119</f>
        <v>0</v>
      </c>
      <c r="BG119" s="312">
        <f>IF('ПЛАН НАВЧАЛЬНОГО ПРОЦЕСУ ДЕННА'!BG119&gt;0,IF(ROUND('ПЛАН НАВЧАЛЬНОГО ПРОЦЕСУ ДЕННА'!BG119*$BX$4,0)&gt;0,ROUND('ПЛАН НАВЧАЛЬНОГО ПРОЦЕСУ ДЕННА'!BG119*$BX$4,0)*2,2),0)</f>
        <v>0</v>
      </c>
      <c r="BH119" s="312">
        <f>IF('ПЛАН НАВЧАЛЬНОГО ПРОЦЕСУ ДЕННА'!BH119&gt;0,IF(ROUND('ПЛАН НАВЧАЛЬНОГО ПРОЦЕСУ ДЕННА'!BH119*$BX$4,0)&gt;0,ROUND('ПЛАН НАВЧАЛЬНОГО ПРОЦЕСУ ДЕННА'!BH119*$BX$4,0)*2,2),0)</f>
        <v>0</v>
      </c>
      <c r="BI119" s="312">
        <f>IF('ПЛАН НАВЧАЛЬНОГО ПРОЦЕСУ ДЕННА'!BI119&gt;0,IF(ROUND('ПЛАН НАВЧАЛЬНОГО ПРОЦЕСУ ДЕННА'!BI119*$BX$4,0)&gt;0,ROUND('ПЛАН НАВЧАЛЬНОГО ПРОЦЕСУ ДЕННА'!BI119*$BX$4,0)*2,2),0)</f>
        <v>0</v>
      </c>
      <c r="BJ119" s="70">
        <f>'ПЛАН НАВЧАЛЬНОГО ПРОЦЕСУ ДЕННА'!BJ119</f>
        <v>0</v>
      </c>
      <c r="BK119" s="63">
        <f t="shared" si="124"/>
        <v>0</v>
      </c>
      <c r="BL119" s="127" t="str">
        <f t="shared" si="125"/>
        <v/>
      </c>
      <c r="BM119" s="14">
        <f t="shared" si="163"/>
        <v>0</v>
      </c>
      <c r="BN119" s="88">
        <f t="shared" si="127"/>
        <v>0</v>
      </c>
      <c r="BO119" s="14">
        <f t="shared" si="164"/>
        <v>0</v>
      </c>
      <c r="BP119" s="14">
        <f t="shared" si="165"/>
        <v>0</v>
      </c>
      <c r="BQ119" s="14">
        <f t="shared" si="166"/>
        <v>0</v>
      </c>
      <c r="BR119" s="14">
        <f t="shared" si="167"/>
        <v>0</v>
      </c>
      <c r="BS119" s="14">
        <f t="shared" si="168"/>
        <v>0</v>
      </c>
      <c r="BT119" s="14">
        <f t="shared" si="169"/>
        <v>0</v>
      </c>
      <c r="BU119" s="92">
        <f t="shared" si="162"/>
        <v>0</v>
      </c>
      <c r="BX119" s="14">
        <f t="shared" si="170"/>
        <v>0</v>
      </c>
      <c r="BY119" s="14">
        <f t="shared" si="171"/>
        <v>0</v>
      </c>
      <c r="BZ119" s="14">
        <f t="shared" si="172"/>
        <v>0</v>
      </c>
      <c r="CA119" s="14">
        <f t="shared" si="173"/>
        <v>0</v>
      </c>
      <c r="CB119" s="14">
        <f t="shared" si="174"/>
        <v>0</v>
      </c>
      <c r="CC119" s="14">
        <f t="shared" si="175"/>
        <v>0</v>
      </c>
      <c r="CD119" s="14">
        <f t="shared" si="176"/>
        <v>0</v>
      </c>
      <c r="CE119" s="14">
        <f t="shared" si="177"/>
        <v>0</v>
      </c>
      <c r="CF119" s="213">
        <f t="shared" si="142"/>
        <v>0</v>
      </c>
      <c r="CG119" s="313">
        <f t="shared" si="143"/>
        <v>0</v>
      </c>
      <c r="CI119" s="314">
        <f t="shared" si="144"/>
        <v>0</v>
      </c>
      <c r="CJ119" s="314">
        <f t="shared" si="145"/>
        <v>0</v>
      </c>
      <c r="CK119" s="314">
        <f t="shared" si="146"/>
        <v>0</v>
      </c>
      <c r="CL119" s="314">
        <f t="shared" si="147"/>
        <v>0</v>
      </c>
      <c r="CM119" s="314">
        <f t="shared" si="148"/>
        <v>0</v>
      </c>
      <c r="CN119" s="314">
        <f t="shared" si="149"/>
        <v>0</v>
      </c>
      <c r="CO119" s="314">
        <f t="shared" si="150"/>
        <v>0</v>
      </c>
      <c r="CP119" s="314">
        <f t="shared" si="151"/>
        <v>0</v>
      </c>
      <c r="CQ119" s="315">
        <f t="shared" si="152"/>
        <v>0</v>
      </c>
      <c r="CR119" s="314">
        <f t="shared" si="153"/>
        <v>0</v>
      </c>
      <c r="CS119" s="314">
        <f t="shared" si="154"/>
        <v>0</v>
      </c>
      <c r="CT119" s="316">
        <f t="shared" si="155"/>
        <v>0</v>
      </c>
      <c r="CU119" s="314">
        <f t="shared" si="156"/>
        <v>0</v>
      </c>
      <c r="CV119" s="314">
        <f t="shared" si="157"/>
        <v>0</v>
      </c>
      <c r="CW119" s="314">
        <f t="shared" si="158"/>
        <v>0</v>
      </c>
      <c r="CX119" s="314">
        <f t="shared" si="159"/>
        <v>0</v>
      </c>
      <c r="CY119" s="314">
        <f t="shared" si="160"/>
        <v>0</v>
      </c>
      <c r="CZ119" s="317">
        <f t="shared" si="161"/>
        <v>0</v>
      </c>
      <c r="DD119" s="318">
        <f t="shared" si="178"/>
        <v>0</v>
      </c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</row>
    <row r="120" spans="1:126" s="19" customFormat="1" hidden="1" x14ac:dyDescent="0.25">
      <c r="A120" s="22" t="str">
        <f>'ПЛАН НАВЧАЛЬНОГО ПРОЦЕСУ ДЕННА'!A120</f>
        <v>2.15</v>
      </c>
      <c r="B120" s="306" t="str">
        <f>'ПЛАН НАВЧАЛЬНОГО ПРОЦЕСУ ДЕННА'!B120</f>
        <v>Вибіркова дисципліна 15</v>
      </c>
      <c r="C120" s="307"/>
      <c r="D120" s="308">
        <f>'ПЛАН НАВЧАЛЬНОГО ПРОЦЕСУ ДЕННА'!D120</f>
        <v>0</v>
      </c>
      <c r="E120" s="309">
        <f>'ПЛАН НАВЧАЛЬНОГО ПРОЦЕСУ ДЕННА'!E120</f>
        <v>0</v>
      </c>
      <c r="F120" s="309">
        <f>'ПЛАН НАВЧАЛЬНОГО ПРОЦЕСУ ДЕННА'!F120</f>
        <v>0</v>
      </c>
      <c r="G120" s="310">
        <f>'ПЛАН НАВЧАЛЬНОГО ПРОЦЕСУ ДЕННА'!G120</f>
        <v>0</v>
      </c>
      <c r="H120" s="308">
        <f>'ПЛАН НАВЧАЛЬНОГО ПРОЦЕСУ ДЕННА'!H120</f>
        <v>0</v>
      </c>
      <c r="I120" s="309">
        <f>'ПЛАН НАВЧАЛЬНОГО ПРОЦЕСУ ДЕННА'!I120</f>
        <v>0</v>
      </c>
      <c r="J120" s="309">
        <f>'ПЛАН НАВЧАЛЬНОГО ПРОЦЕСУ ДЕННА'!J120</f>
        <v>0</v>
      </c>
      <c r="K120" s="309">
        <f>'ПЛАН НАВЧАЛЬНОГО ПРОЦЕСУ ДЕННА'!K120</f>
        <v>0</v>
      </c>
      <c r="L120" s="309">
        <f>'ПЛАН НАВЧАЛЬНОГО ПРОЦЕСУ ДЕННА'!L120</f>
        <v>0</v>
      </c>
      <c r="M120" s="309">
        <f>'ПЛАН НАВЧАЛЬНОГО ПРОЦЕСУ ДЕННА'!M120</f>
        <v>0</v>
      </c>
      <c r="N120" s="309">
        <f>'ПЛАН НАВЧАЛЬНОГО ПРОЦЕСУ ДЕННА'!N120</f>
        <v>0</v>
      </c>
      <c r="O120" s="309">
        <f>'ПЛАН НАВЧАЛЬНОГО ПРОЦЕСУ ДЕННА'!O120</f>
        <v>0</v>
      </c>
      <c r="P120" s="274">
        <f>'ПЛАН НАВЧАЛЬНОГО ПРОЦЕСУ ДЕННА'!P120</f>
        <v>0</v>
      </c>
      <c r="Q120" s="274">
        <f>'ПЛАН НАВЧАЛЬНОГО ПРОЦЕСУ ДЕННА'!Q120</f>
        <v>0</v>
      </c>
      <c r="R120" s="308">
        <f>'ПЛАН НАВЧАЛЬНОГО ПРОЦЕСУ ДЕННА'!R120</f>
        <v>0</v>
      </c>
      <c r="S120" s="309">
        <f>'ПЛАН НАВЧАЛЬНОГО ПРОЦЕСУ ДЕННА'!S120</f>
        <v>0</v>
      </c>
      <c r="T120" s="309">
        <f>'ПЛАН НАВЧАЛЬНОГО ПРОЦЕСУ ДЕННА'!T120</f>
        <v>0</v>
      </c>
      <c r="U120" s="309">
        <f>'ПЛАН НАВЧАЛЬНОГО ПРОЦЕСУ ДЕННА'!U120</f>
        <v>0</v>
      </c>
      <c r="V120" s="309">
        <f>'ПЛАН НАВЧАЛЬНОГО ПРОЦЕСУ ДЕННА'!V120</f>
        <v>0</v>
      </c>
      <c r="W120" s="309">
        <f>'ПЛАН НАВЧАЛЬНОГО ПРОЦЕСУ ДЕННА'!W120</f>
        <v>0</v>
      </c>
      <c r="X120" s="309">
        <f>'ПЛАН НАВЧАЛЬНОГО ПРОЦЕСУ ДЕННА'!X120</f>
        <v>0</v>
      </c>
      <c r="Y120" s="311">
        <f>'ПЛАН НАВЧАЛЬНОГО ПРОЦЕСУ ДЕННА'!Y120</f>
        <v>0</v>
      </c>
      <c r="Z120" s="147">
        <f t="shared" si="123"/>
        <v>0</v>
      </c>
      <c r="AA120" s="9"/>
      <c r="AB120" s="9"/>
      <c r="AC120" s="9"/>
      <c r="AD120" s="9"/>
      <c r="AE120" s="312">
        <f>IF('ПЛАН НАВЧАЛЬНОГО ПРОЦЕСУ ДЕННА'!AE120&gt;0,IF(ROUND('ПЛАН НАВЧАЛЬНОГО ПРОЦЕСУ ДЕННА'!AE120*$BX$4,0)&gt;0,ROUND('ПЛАН НАВЧАЛЬНОГО ПРОЦЕСУ ДЕННА'!AE120*$BX$4,0)*2,2),0)</f>
        <v>0</v>
      </c>
      <c r="AF120" s="312">
        <f>IF('ПЛАН НАВЧАЛЬНОГО ПРОЦЕСУ ДЕННА'!AF120&gt;0,IF(ROUND('ПЛАН НАВЧАЛЬНОГО ПРОЦЕСУ ДЕННА'!AF120*$BX$4,0)&gt;0,ROUND('ПЛАН НАВЧАЛЬНОГО ПРОЦЕСУ ДЕННА'!AF120*$BX$4,0)*2,2),0)</f>
        <v>0</v>
      </c>
      <c r="AG120" s="312">
        <f>IF('ПЛАН НАВЧАЛЬНОГО ПРОЦЕСУ ДЕННА'!AG120&gt;0,IF(ROUND('ПЛАН НАВЧАЛЬНОГО ПРОЦЕСУ ДЕННА'!AG120*$BX$4,0)&gt;0,ROUND('ПЛАН НАВЧАЛЬНОГО ПРОЦЕСУ ДЕННА'!AG120*$BX$4,0)*2,2),0)</f>
        <v>0</v>
      </c>
      <c r="AH120" s="70">
        <f>'ПЛАН НАВЧАЛЬНОГО ПРОЦЕСУ ДЕННА'!AH120</f>
        <v>0</v>
      </c>
      <c r="AI120" s="312">
        <f>IF('ПЛАН НАВЧАЛЬНОГО ПРОЦЕСУ ДЕННА'!AI120&gt;0,IF(ROUND('ПЛАН НАВЧАЛЬНОГО ПРОЦЕСУ ДЕННА'!AI120*$BX$4,0)&gt;0,ROUND('ПЛАН НАВЧАЛЬНОГО ПРОЦЕСУ ДЕННА'!AI120*$BX$4,0)*2,2),0)</f>
        <v>0</v>
      </c>
      <c r="AJ120" s="312">
        <f>IF('ПЛАН НАВЧАЛЬНОГО ПРОЦЕСУ ДЕННА'!AJ120&gt;0,IF(ROUND('ПЛАН НАВЧАЛЬНОГО ПРОЦЕСУ ДЕННА'!AJ120*$BX$4,0)&gt;0,ROUND('ПЛАН НАВЧАЛЬНОГО ПРОЦЕСУ ДЕННА'!AJ120*$BX$4,0)*2,2),0)</f>
        <v>0</v>
      </c>
      <c r="AK120" s="312">
        <f>IF('ПЛАН НАВЧАЛЬНОГО ПРОЦЕСУ ДЕННА'!AK120&gt;0,IF(ROUND('ПЛАН НАВЧАЛЬНОГО ПРОЦЕСУ ДЕННА'!AK120*$BX$4,0)&gt;0,ROUND('ПЛАН НАВЧАЛЬНОГО ПРОЦЕСУ ДЕННА'!AK120*$BX$4,0)*2,2),0)</f>
        <v>0</v>
      </c>
      <c r="AL120" s="70">
        <f>'ПЛАН НАВЧАЛЬНОГО ПРОЦЕСУ ДЕННА'!AL120</f>
        <v>0</v>
      </c>
      <c r="AM120" s="312">
        <f>IF('ПЛАН НАВЧАЛЬНОГО ПРОЦЕСУ ДЕННА'!AM120&gt;0,IF(ROUND('ПЛАН НАВЧАЛЬНОГО ПРОЦЕСУ ДЕННА'!AM120*$BX$4,0)&gt;0,ROUND('ПЛАН НАВЧАЛЬНОГО ПРОЦЕСУ ДЕННА'!AM120*$BX$4,0)*2,2),0)</f>
        <v>0</v>
      </c>
      <c r="AN120" s="312">
        <f>IF('ПЛАН НАВЧАЛЬНОГО ПРОЦЕСУ ДЕННА'!AN120&gt;0,IF(ROUND('ПЛАН НАВЧАЛЬНОГО ПРОЦЕСУ ДЕННА'!AN120*$BX$4,0)&gt;0,ROUND('ПЛАН НАВЧАЛЬНОГО ПРОЦЕСУ ДЕННА'!AN120*$BX$4,0)*2,2),0)</f>
        <v>0</v>
      </c>
      <c r="AO120" s="312">
        <f>IF('ПЛАН НАВЧАЛЬНОГО ПРОЦЕСУ ДЕННА'!AO120&gt;0,IF(ROUND('ПЛАН НАВЧАЛЬНОГО ПРОЦЕСУ ДЕННА'!AO120*$BX$4,0)&gt;0,ROUND('ПЛАН НАВЧАЛЬНОГО ПРОЦЕСУ ДЕННА'!AO120*$BX$4,0)*2,2),0)</f>
        <v>0</v>
      </c>
      <c r="AP120" s="70">
        <f>'ПЛАН НАВЧАЛЬНОГО ПРОЦЕСУ ДЕННА'!AP120</f>
        <v>0</v>
      </c>
      <c r="AQ120" s="312">
        <f>IF('ПЛАН НАВЧАЛЬНОГО ПРОЦЕСУ ДЕННА'!AQ120&gt;0,IF(ROUND('ПЛАН НАВЧАЛЬНОГО ПРОЦЕСУ ДЕННА'!AQ120*$BX$4,0)&gt;0,ROUND('ПЛАН НАВЧАЛЬНОГО ПРОЦЕСУ ДЕННА'!AQ120*$BX$4,0)*2,2),0)</f>
        <v>0</v>
      </c>
      <c r="AR120" s="312">
        <f>IF('ПЛАН НАВЧАЛЬНОГО ПРОЦЕСУ ДЕННА'!AR120&gt;0,IF(ROUND('ПЛАН НАВЧАЛЬНОГО ПРОЦЕСУ ДЕННА'!AR120*$BX$4,0)&gt;0,ROUND('ПЛАН НАВЧАЛЬНОГО ПРОЦЕСУ ДЕННА'!AR120*$BX$4,0)*2,2),0)</f>
        <v>0</v>
      </c>
      <c r="AS120" s="312">
        <f>IF('ПЛАН НАВЧАЛЬНОГО ПРОЦЕСУ ДЕННА'!AS120&gt;0,IF(ROUND('ПЛАН НАВЧАЛЬНОГО ПРОЦЕСУ ДЕННА'!AS120*$BX$4,0)&gt;0,ROUND('ПЛАН НАВЧАЛЬНОГО ПРОЦЕСУ ДЕННА'!AS120*$BX$4,0)*2,2),0)</f>
        <v>0</v>
      </c>
      <c r="AT120" s="70">
        <f>'ПЛАН НАВЧАЛЬНОГО ПРОЦЕСУ ДЕННА'!AT120</f>
        <v>0</v>
      </c>
      <c r="AU120" s="312">
        <f>IF('ПЛАН НАВЧАЛЬНОГО ПРОЦЕСУ ДЕННА'!AU120&gt;0,IF(ROUND('ПЛАН НАВЧАЛЬНОГО ПРОЦЕСУ ДЕННА'!AU120*$BX$4,0)&gt;0,ROUND('ПЛАН НАВЧАЛЬНОГО ПРОЦЕСУ ДЕННА'!AU120*$BX$4,0)*2,2),0)</f>
        <v>0</v>
      </c>
      <c r="AV120" s="312">
        <f>IF('ПЛАН НАВЧАЛЬНОГО ПРОЦЕСУ ДЕННА'!AV120&gt;0,IF(ROUND('ПЛАН НАВЧАЛЬНОГО ПРОЦЕСУ ДЕННА'!AV120*$BX$4,0)&gt;0,ROUND('ПЛАН НАВЧАЛЬНОГО ПРОЦЕСУ ДЕННА'!AV120*$BX$4,0)*2,2),0)</f>
        <v>0</v>
      </c>
      <c r="AW120" s="312">
        <f>IF('ПЛАН НАВЧАЛЬНОГО ПРОЦЕСУ ДЕННА'!AW120&gt;0,IF(ROUND('ПЛАН НАВЧАЛЬНОГО ПРОЦЕСУ ДЕННА'!AW120*$BX$4,0)&gt;0,ROUND('ПЛАН НАВЧАЛЬНОГО ПРОЦЕСУ ДЕННА'!AW120*$BX$4,0)*2,2),0)</f>
        <v>0</v>
      </c>
      <c r="AX120" s="70">
        <f>'ПЛАН НАВЧАЛЬНОГО ПРОЦЕСУ ДЕННА'!AX120</f>
        <v>0</v>
      </c>
      <c r="AY120" s="312">
        <f>IF('ПЛАН НАВЧАЛЬНОГО ПРОЦЕСУ ДЕННА'!AY120&gt;0,IF(ROUND('ПЛАН НАВЧАЛЬНОГО ПРОЦЕСУ ДЕННА'!AY120*$BX$4,0)&gt;0,ROUND('ПЛАН НАВЧАЛЬНОГО ПРОЦЕСУ ДЕННА'!AY120*$BX$4,0)*2,2),0)</f>
        <v>0</v>
      </c>
      <c r="AZ120" s="312">
        <f>IF('ПЛАН НАВЧАЛЬНОГО ПРОЦЕСУ ДЕННА'!AZ120&gt;0,IF(ROUND('ПЛАН НАВЧАЛЬНОГО ПРОЦЕСУ ДЕННА'!AZ120*$BX$4,0)&gt;0,ROUND('ПЛАН НАВЧАЛЬНОГО ПРОЦЕСУ ДЕННА'!AZ120*$BX$4,0)*2,2),0)</f>
        <v>0</v>
      </c>
      <c r="BA120" s="312">
        <f>IF('ПЛАН НАВЧАЛЬНОГО ПРОЦЕСУ ДЕННА'!BA120&gt;0,IF(ROUND('ПЛАН НАВЧАЛЬНОГО ПРОЦЕСУ ДЕННА'!BA120*$BX$4,0)&gt;0,ROUND('ПЛАН НАВЧАЛЬНОГО ПРОЦЕСУ ДЕННА'!BA120*$BX$4,0)*2,2),0)</f>
        <v>0</v>
      </c>
      <c r="BB120" s="70">
        <f>'ПЛАН НАВЧАЛЬНОГО ПРОЦЕСУ ДЕННА'!BB120</f>
        <v>0</v>
      </c>
      <c r="BC120" s="312">
        <f>IF('ПЛАН НАВЧАЛЬНОГО ПРОЦЕСУ ДЕННА'!BC120&gt;0,IF(ROUND('ПЛАН НАВЧАЛЬНОГО ПРОЦЕСУ ДЕННА'!BC120*$BX$4,0)&gt;0,ROUND('ПЛАН НАВЧАЛЬНОГО ПРОЦЕСУ ДЕННА'!BC120*$BX$4,0)*2,2),0)</f>
        <v>0</v>
      </c>
      <c r="BD120" s="312">
        <f>IF('ПЛАН НАВЧАЛЬНОГО ПРОЦЕСУ ДЕННА'!BD120&gt;0,IF(ROUND('ПЛАН НАВЧАЛЬНОГО ПРОЦЕСУ ДЕННА'!BD120*$BX$4,0)&gt;0,ROUND('ПЛАН НАВЧАЛЬНОГО ПРОЦЕСУ ДЕННА'!BD120*$BX$4,0)*2,2),0)</f>
        <v>0</v>
      </c>
      <c r="BE120" s="312">
        <f>IF('ПЛАН НАВЧАЛЬНОГО ПРОЦЕСУ ДЕННА'!BE120&gt;0,IF(ROUND('ПЛАН НАВЧАЛЬНОГО ПРОЦЕСУ ДЕННА'!BE120*$BX$4,0)&gt;0,ROUND('ПЛАН НАВЧАЛЬНОГО ПРОЦЕСУ ДЕННА'!BE120*$BX$4,0)*2,2),0)</f>
        <v>0</v>
      </c>
      <c r="BF120" s="70">
        <f>'ПЛАН НАВЧАЛЬНОГО ПРОЦЕСУ ДЕННА'!BF120</f>
        <v>0</v>
      </c>
      <c r="BG120" s="312">
        <f>IF('ПЛАН НАВЧАЛЬНОГО ПРОЦЕСУ ДЕННА'!BG120&gt;0,IF(ROUND('ПЛАН НАВЧАЛЬНОГО ПРОЦЕСУ ДЕННА'!BG120*$BX$4,0)&gt;0,ROUND('ПЛАН НАВЧАЛЬНОГО ПРОЦЕСУ ДЕННА'!BG120*$BX$4,0)*2,2),0)</f>
        <v>0</v>
      </c>
      <c r="BH120" s="312">
        <f>IF('ПЛАН НАВЧАЛЬНОГО ПРОЦЕСУ ДЕННА'!BH120&gt;0,IF(ROUND('ПЛАН НАВЧАЛЬНОГО ПРОЦЕСУ ДЕННА'!BH120*$BX$4,0)&gt;0,ROUND('ПЛАН НАВЧАЛЬНОГО ПРОЦЕСУ ДЕННА'!BH120*$BX$4,0)*2,2),0)</f>
        <v>0</v>
      </c>
      <c r="BI120" s="312">
        <f>IF('ПЛАН НАВЧАЛЬНОГО ПРОЦЕСУ ДЕННА'!BI120&gt;0,IF(ROUND('ПЛАН НАВЧАЛЬНОГО ПРОЦЕСУ ДЕННА'!BI120*$BX$4,0)&gt;0,ROUND('ПЛАН НАВЧАЛЬНОГО ПРОЦЕСУ ДЕННА'!BI120*$BX$4,0)*2,2),0)</f>
        <v>0</v>
      </c>
      <c r="BJ120" s="70">
        <f>'ПЛАН НАВЧАЛЬНОГО ПРОЦЕСУ ДЕННА'!BJ120</f>
        <v>0</v>
      </c>
      <c r="BK120" s="63">
        <f t="shared" si="124"/>
        <v>0</v>
      </c>
      <c r="BL120" s="127" t="str">
        <f t="shared" si="125"/>
        <v/>
      </c>
      <c r="BM120" s="14">
        <f t="shared" si="163"/>
        <v>0</v>
      </c>
      <c r="BN120" s="88">
        <f t="shared" si="127"/>
        <v>0</v>
      </c>
      <c r="BO120" s="14">
        <f t="shared" si="164"/>
        <v>0</v>
      </c>
      <c r="BP120" s="14">
        <f t="shared" si="165"/>
        <v>0</v>
      </c>
      <c r="BQ120" s="14">
        <f t="shared" si="166"/>
        <v>0</v>
      </c>
      <c r="BR120" s="14">
        <f t="shared" si="167"/>
        <v>0</v>
      </c>
      <c r="BS120" s="14">
        <f t="shared" si="168"/>
        <v>0</v>
      </c>
      <c r="BT120" s="14">
        <f t="shared" si="169"/>
        <v>0</v>
      </c>
      <c r="BU120" s="92">
        <f t="shared" si="162"/>
        <v>0</v>
      </c>
      <c r="BX120" s="14">
        <f t="shared" si="170"/>
        <v>0</v>
      </c>
      <c r="BY120" s="14">
        <f t="shared" si="171"/>
        <v>0</v>
      </c>
      <c r="BZ120" s="14">
        <f t="shared" si="172"/>
        <v>0</v>
      </c>
      <c r="CA120" s="14">
        <f t="shared" si="173"/>
        <v>0</v>
      </c>
      <c r="CB120" s="14">
        <f t="shared" si="174"/>
        <v>0</v>
      </c>
      <c r="CC120" s="14">
        <f t="shared" si="175"/>
        <v>0</v>
      </c>
      <c r="CD120" s="14">
        <f t="shared" si="176"/>
        <v>0</v>
      </c>
      <c r="CE120" s="14">
        <f t="shared" si="177"/>
        <v>0</v>
      </c>
      <c r="CF120" s="213">
        <f t="shared" si="142"/>
        <v>0</v>
      </c>
      <c r="CG120" s="313">
        <f t="shared" si="143"/>
        <v>0</v>
      </c>
      <c r="CI120" s="314">
        <f t="shared" si="144"/>
        <v>0</v>
      </c>
      <c r="CJ120" s="314">
        <f t="shared" si="145"/>
        <v>0</v>
      </c>
      <c r="CK120" s="314">
        <f t="shared" si="146"/>
        <v>0</v>
      </c>
      <c r="CL120" s="314">
        <f t="shared" si="147"/>
        <v>0</v>
      </c>
      <c r="CM120" s="314">
        <f t="shared" si="148"/>
        <v>0</v>
      </c>
      <c r="CN120" s="314">
        <f t="shared" si="149"/>
        <v>0</v>
      </c>
      <c r="CO120" s="314">
        <f t="shared" si="150"/>
        <v>0</v>
      </c>
      <c r="CP120" s="314">
        <f t="shared" si="151"/>
        <v>0</v>
      </c>
      <c r="CQ120" s="315">
        <f t="shared" si="152"/>
        <v>0</v>
      </c>
      <c r="CR120" s="314">
        <f t="shared" si="153"/>
        <v>0</v>
      </c>
      <c r="CS120" s="314">
        <f t="shared" si="154"/>
        <v>0</v>
      </c>
      <c r="CT120" s="316">
        <f t="shared" si="155"/>
        <v>0</v>
      </c>
      <c r="CU120" s="314">
        <f t="shared" si="156"/>
        <v>0</v>
      </c>
      <c r="CV120" s="314">
        <f t="shared" si="157"/>
        <v>0</v>
      </c>
      <c r="CW120" s="314">
        <f t="shared" si="158"/>
        <v>0</v>
      </c>
      <c r="CX120" s="314">
        <f t="shared" si="159"/>
        <v>0</v>
      </c>
      <c r="CY120" s="314">
        <f t="shared" si="160"/>
        <v>0</v>
      </c>
      <c r="CZ120" s="317">
        <f t="shared" si="161"/>
        <v>0</v>
      </c>
      <c r="DD120" s="318">
        <f t="shared" si="178"/>
        <v>0</v>
      </c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</row>
    <row r="121" spans="1:126" s="19" customFormat="1" hidden="1" x14ac:dyDescent="0.25">
      <c r="A121" s="22" t="str">
        <f>'ПЛАН НАВЧАЛЬНОГО ПРОЦЕСУ ДЕННА'!A121</f>
        <v>2.16</v>
      </c>
      <c r="B121" s="306" t="str">
        <f>'ПЛАН НАВЧАЛЬНОГО ПРОЦЕСУ ДЕННА'!B121</f>
        <v>Вибіркова дисципліна 16</v>
      </c>
      <c r="C121" s="307"/>
      <c r="D121" s="308">
        <f>'ПЛАН НАВЧАЛЬНОГО ПРОЦЕСУ ДЕННА'!D121</f>
        <v>0</v>
      </c>
      <c r="E121" s="309">
        <f>'ПЛАН НАВЧАЛЬНОГО ПРОЦЕСУ ДЕННА'!E121</f>
        <v>0</v>
      </c>
      <c r="F121" s="309">
        <f>'ПЛАН НАВЧАЛЬНОГО ПРОЦЕСУ ДЕННА'!F121</f>
        <v>0</v>
      </c>
      <c r="G121" s="310">
        <f>'ПЛАН НАВЧАЛЬНОГО ПРОЦЕСУ ДЕННА'!G121</f>
        <v>0</v>
      </c>
      <c r="H121" s="308">
        <f>'ПЛАН НАВЧАЛЬНОГО ПРОЦЕСУ ДЕННА'!H121</f>
        <v>0</v>
      </c>
      <c r="I121" s="309">
        <f>'ПЛАН НАВЧАЛЬНОГО ПРОЦЕСУ ДЕННА'!I121</f>
        <v>0</v>
      </c>
      <c r="J121" s="309">
        <f>'ПЛАН НАВЧАЛЬНОГО ПРОЦЕСУ ДЕННА'!J121</f>
        <v>0</v>
      </c>
      <c r="K121" s="309">
        <f>'ПЛАН НАВЧАЛЬНОГО ПРОЦЕСУ ДЕННА'!K121</f>
        <v>0</v>
      </c>
      <c r="L121" s="309">
        <f>'ПЛАН НАВЧАЛЬНОГО ПРОЦЕСУ ДЕННА'!L121</f>
        <v>0</v>
      </c>
      <c r="M121" s="309">
        <f>'ПЛАН НАВЧАЛЬНОГО ПРОЦЕСУ ДЕННА'!M121</f>
        <v>0</v>
      </c>
      <c r="N121" s="309">
        <f>'ПЛАН НАВЧАЛЬНОГО ПРОЦЕСУ ДЕННА'!N121</f>
        <v>0</v>
      </c>
      <c r="O121" s="309">
        <f>'ПЛАН НАВЧАЛЬНОГО ПРОЦЕСУ ДЕННА'!O121</f>
        <v>0</v>
      </c>
      <c r="P121" s="274">
        <f>'ПЛАН НАВЧАЛЬНОГО ПРОЦЕСУ ДЕННА'!P121</f>
        <v>0</v>
      </c>
      <c r="Q121" s="274">
        <f>'ПЛАН НАВЧАЛЬНОГО ПРОЦЕСУ ДЕННА'!Q121</f>
        <v>0</v>
      </c>
      <c r="R121" s="308">
        <f>'ПЛАН НАВЧАЛЬНОГО ПРОЦЕСУ ДЕННА'!R121</f>
        <v>0</v>
      </c>
      <c r="S121" s="309">
        <f>'ПЛАН НАВЧАЛЬНОГО ПРОЦЕСУ ДЕННА'!S121</f>
        <v>0</v>
      </c>
      <c r="T121" s="309">
        <f>'ПЛАН НАВЧАЛЬНОГО ПРОЦЕСУ ДЕННА'!T121</f>
        <v>0</v>
      </c>
      <c r="U121" s="309">
        <f>'ПЛАН НАВЧАЛЬНОГО ПРОЦЕСУ ДЕННА'!U121</f>
        <v>0</v>
      </c>
      <c r="V121" s="309">
        <f>'ПЛАН НАВЧАЛЬНОГО ПРОЦЕСУ ДЕННА'!V121</f>
        <v>0</v>
      </c>
      <c r="W121" s="309">
        <f>'ПЛАН НАВЧАЛЬНОГО ПРОЦЕСУ ДЕННА'!W121</f>
        <v>0</v>
      </c>
      <c r="X121" s="309">
        <f>'ПЛАН НАВЧАЛЬНОГО ПРОЦЕСУ ДЕННА'!X121</f>
        <v>0</v>
      </c>
      <c r="Y121" s="311">
        <f>'ПЛАН НАВЧАЛЬНОГО ПРОЦЕСУ ДЕННА'!Y121</f>
        <v>0</v>
      </c>
      <c r="Z121" s="147">
        <f t="shared" si="123"/>
        <v>0</v>
      </c>
      <c r="AA121" s="9"/>
      <c r="AB121" s="9"/>
      <c r="AC121" s="9"/>
      <c r="AD121" s="9"/>
      <c r="AE121" s="312">
        <f>IF('ПЛАН НАВЧАЛЬНОГО ПРОЦЕСУ ДЕННА'!AE121&gt;0,IF(ROUND('ПЛАН НАВЧАЛЬНОГО ПРОЦЕСУ ДЕННА'!AE121*$BX$4,0)&gt;0,ROUND('ПЛАН НАВЧАЛЬНОГО ПРОЦЕСУ ДЕННА'!AE121*$BX$4,0)*2,2),0)</f>
        <v>0</v>
      </c>
      <c r="AF121" s="312">
        <f>IF('ПЛАН НАВЧАЛЬНОГО ПРОЦЕСУ ДЕННА'!AF121&gt;0,IF(ROUND('ПЛАН НАВЧАЛЬНОГО ПРОЦЕСУ ДЕННА'!AF121*$BX$4,0)&gt;0,ROUND('ПЛАН НАВЧАЛЬНОГО ПРОЦЕСУ ДЕННА'!AF121*$BX$4,0)*2,2),0)</f>
        <v>0</v>
      </c>
      <c r="AG121" s="312">
        <f>IF('ПЛАН НАВЧАЛЬНОГО ПРОЦЕСУ ДЕННА'!AG121&gt;0,IF(ROUND('ПЛАН НАВЧАЛЬНОГО ПРОЦЕСУ ДЕННА'!AG121*$BX$4,0)&gt;0,ROUND('ПЛАН НАВЧАЛЬНОГО ПРОЦЕСУ ДЕННА'!AG121*$BX$4,0)*2,2),0)</f>
        <v>0</v>
      </c>
      <c r="AH121" s="70">
        <f>'ПЛАН НАВЧАЛЬНОГО ПРОЦЕСУ ДЕННА'!AH121</f>
        <v>0</v>
      </c>
      <c r="AI121" s="312">
        <f>IF('ПЛАН НАВЧАЛЬНОГО ПРОЦЕСУ ДЕННА'!AI121&gt;0,IF(ROUND('ПЛАН НАВЧАЛЬНОГО ПРОЦЕСУ ДЕННА'!AI121*$BX$4,0)&gt;0,ROUND('ПЛАН НАВЧАЛЬНОГО ПРОЦЕСУ ДЕННА'!AI121*$BX$4,0)*2,2),0)</f>
        <v>0</v>
      </c>
      <c r="AJ121" s="312">
        <f>IF('ПЛАН НАВЧАЛЬНОГО ПРОЦЕСУ ДЕННА'!AJ121&gt;0,IF(ROUND('ПЛАН НАВЧАЛЬНОГО ПРОЦЕСУ ДЕННА'!AJ121*$BX$4,0)&gt;0,ROUND('ПЛАН НАВЧАЛЬНОГО ПРОЦЕСУ ДЕННА'!AJ121*$BX$4,0)*2,2),0)</f>
        <v>0</v>
      </c>
      <c r="AK121" s="312">
        <f>IF('ПЛАН НАВЧАЛЬНОГО ПРОЦЕСУ ДЕННА'!AK121&gt;0,IF(ROUND('ПЛАН НАВЧАЛЬНОГО ПРОЦЕСУ ДЕННА'!AK121*$BX$4,0)&gt;0,ROUND('ПЛАН НАВЧАЛЬНОГО ПРОЦЕСУ ДЕННА'!AK121*$BX$4,0)*2,2),0)</f>
        <v>0</v>
      </c>
      <c r="AL121" s="70">
        <f>'ПЛАН НАВЧАЛЬНОГО ПРОЦЕСУ ДЕННА'!AL121</f>
        <v>0</v>
      </c>
      <c r="AM121" s="312">
        <f>IF('ПЛАН НАВЧАЛЬНОГО ПРОЦЕСУ ДЕННА'!AM121&gt;0,IF(ROUND('ПЛАН НАВЧАЛЬНОГО ПРОЦЕСУ ДЕННА'!AM121*$BX$4,0)&gt;0,ROUND('ПЛАН НАВЧАЛЬНОГО ПРОЦЕСУ ДЕННА'!AM121*$BX$4,0)*2,2),0)</f>
        <v>0</v>
      </c>
      <c r="AN121" s="312">
        <f>IF('ПЛАН НАВЧАЛЬНОГО ПРОЦЕСУ ДЕННА'!AN121&gt;0,IF(ROUND('ПЛАН НАВЧАЛЬНОГО ПРОЦЕСУ ДЕННА'!AN121*$BX$4,0)&gt;0,ROUND('ПЛАН НАВЧАЛЬНОГО ПРОЦЕСУ ДЕННА'!AN121*$BX$4,0)*2,2),0)</f>
        <v>0</v>
      </c>
      <c r="AO121" s="312">
        <f>IF('ПЛАН НАВЧАЛЬНОГО ПРОЦЕСУ ДЕННА'!AO121&gt;0,IF(ROUND('ПЛАН НАВЧАЛЬНОГО ПРОЦЕСУ ДЕННА'!AO121*$BX$4,0)&gt;0,ROUND('ПЛАН НАВЧАЛЬНОГО ПРОЦЕСУ ДЕННА'!AO121*$BX$4,0)*2,2),0)</f>
        <v>0</v>
      </c>
      <c r="AP121" s="70">
        <f>'ПЛАН НАВЧАЛЬНОГО ПРОЦЕСУ ДЕННА'!AP121</f>
        <v>0</v>
      </c>
      <c r="AQ121" s="312">
        <f>IF('ПЛАН НАВЧАЛЬНОГО ПРОЦЕСУ ДЕННА'!AQ121&gt;0,IF(ROUND('ПЛАН НАВЧАЛЬНОГО ПРОЦЕСУ ДЕННА'!AQ121*$BX$4,0)&gt;0,ROUND('ПЛАН НАВЧАЛЬНОГО ПРОЦЕСУ ДЕННА'!AQ121*$BX$4,0)*2,2),0)</f>
        <v>0</v>
      </c>
      <c r="AR121" s="312">
        <f>IF('ПЛАН НАВЧАЛЬНОГО ПРОЦЕСУ ДЕННА'!AR121&gt;0,IF(ROUND('ПЛАН НАВЧАЛЬНОГО ПРОЦЕСУ ДЕННА'!AR121*$BX$4,0)&gt;0,ROUND('ПЛАН НАВЧАЛЬНОГО ПРОЦЕСУ ДЕННА'!AR121*$BX$4,0)*2,2),0)</f>
        <v>0</v>
      </c>
      <c r="AS121" s="312">
        <f>IF('ПЛАН НАВЧАЛЬНОГО ПРОЦЕСУ ДЕННА'!AS121&gt;0,IF(ROUND('ПЛАН НАВЧАЛЬНОГО ПРОЦЕСУ ДЕННА'!AS121*$BX$4,0)&gt;0,ROUND('ПЛАН НАВЧАЛЬНОГО ПРОЦЕСУ ДЕННА'!AS121*$BX$4,0)*2,2),0)</f>
        <v>0</v>
      </c>
      <c r="AT121" s="70">
        <f>'ПЛАН НАВЧАЛЬНОГО ПРОЦЕСУ ДЕННА'!AT121</f>
        <v>0</v>
      </c>
      <c r="AU121" s="312">
        <f>IF('ПЛАН НАВЧАЛЬНОГО ПРОЦЕСУ ДЕННА'!AU121&gt;0,IF(ROUND('ПЛАН НАВЧАЛЬНОГО ПРОЦЕСУ ДЕННА'!AU121*$BX$4,0)&gt;0,ROUND('ПЛАН НАВЧАЛЬНОГО ПРОЦЕСУ ДЕННА'!AU121*$BX$4,0)*2,2),0)</f>
        <v>0</v>
      </c>
      <c r="AV121" s="312">
        <f>IF('ПЛАН НАВЧАЛЬНОГО ПРОЦЕСУ ДЕННА'!AV121&gt;0,IF(ROUND('ПЛАН НАВЧАЛЬНОГО ПРОЦЕСУ ДЕННА'!AV121*$BX$4,0)&gt;0,ROUND('ПЛАН НАВЧАЛЬНОГО ПРОЦЕСУ ДЕННА'!AV121*$BX$4,0)*2,2),0)</f>
        <v>0</v>
      </c>
      <c r="AW121" s="312">
        <f>IF('ПЛАН НАВЧАЛЬНОГО ПРОЦЕСУ ДЕННА'!AW121&gt;0,IF(ROUND('ПЛАН НАВЧАЛЬНОГО ПРОЦЕСУ ДЕННА'!AW121*$BX$4,0)&gt;0,ROUND('ПЛАН НАВЧАЛЬНОГО ПРОЦЕСУ ДЕННА'!AW121*$BX$4,0)*2,2),0)</f>
        <v>0</v>
      </c>
      <c r="AX121" s="70">
        <f>'ПЛАН НАВЧАЛЬНОГО ПРОЦЕСУ ДЕННА'!AX121</f>
        <v>0</v>
      </c>
      <c r="AY121" s="312">
        <f>IF('ПЛАН НАВЧАЛЬНОГО ПРОЦЕСУ ДЕННА'!AY121&gt;0,IF(ROUND('ПЛАН НАВЧАЛЬНОГО ПРОЦЕСУ ДЕННА'!AY121*$BX$4,0)&gt;0,ROUND('ПЛАН НАВЧАЛЬНОГО ПРОЦЕСУ ДЕННА'!AY121*$BX$4,0)*2,2),0)</f>
        <v>0</v>
      </c>
      <c r="AZ121" s="312">
        <f>IF('ПЛАН НАВЧАЛЬНОГО ПРОЦЕСУ ДЕННА'!AZ121&gt;0,IF(ROUND('ПЛАН НАВЧАЛЬНОГО ПРОЦЕСУ ДЕННА'!AZ121*$BX$4,0)&gt;0,ROUND('ПЛАН НАВЧАЛЬНОГО ПРОЦЕСУ ДЕННА'!AZ121*$BX$4,0)*2,2),0)</f>
        <v>0</v>
      </c>
      <c r="BA121" s="312">
        <f>IF('ПЛАН НАВЧАЛЬНОГО ПРОЦЕСУ ДЕННА'!BA121&gt;0,IF(ROUND('ПЛАН НАВЧАЛЬНОГО ПРОЦЕСУ ДЕННА'!BA121*$BX$4,0)&gt;0,ROUND('ПЛАН НАВЧАЛЬНОГО ПРОЦЕСУ ДЕННА'!BA121*$BX$4,0)*2,2),0)</f>
        <v>0</v>
      </c>
      <c r="BB121" s="70">
        <f>'ПЛАН НАВЧАЛЬНОГО ПРОЦЕСУ ДЕННА'!BB121</f>
        <v>0</v>
      </c>
      <c r="BC121" s="312">
        <f>IF('ПЛАН НАВЧАЛЬНОГО ПРОЦЕСУ ДЕННА'!BC121&gt;0,IF(ROUND('ПЛАН НАВЧАЛЬНОГО ПРОЦЕСУ ДЕННА'!BC121*$BX$4,0)&gt;0,ROUND('ПЛАН НАВЧАЛЬНОГО ПРОЦЕСУ ДЕННА'!BC121*$BX$4,0)*2,2),0)</f>
        <v>0</v>
      </c>
      <c r="BD121" s="312">
        <f>IF('ПЛАН НАВЧАЛЬНОГО ПРОЦЕСУ ДЕННА'!BD121&gt;0,IF(ROUND('ПЛАН НАВЧАЛЬНОГО ПРОЦЕСУ ДЕННА'!BD121*$BX$4,0)&gt;0,ROUND('ПЛАН НАВЧАЛЬНОГО ПРОЦЕСУ ДЕННА'!BD121*$BX$4,0)*2,2),0)</f>
        <v>0</v>
      </c>
      <c r="BE121" s="312">
        <f>IF('ПЛАН НАВЧАЛЬНОГО ПРОЦЕСУ ДЕННА'!BE121&gt;0,IF(ROUND('ПЛАН НАВЧАЛЬНОГО ПРОЦЕСУ ДЕННА'!BE121*$BX$4,0)&gt;0,ROUND('ПЛАН НАВЧАЛЬНОГО ПРОЦЕСУ ДЕННА'!BE121*$BX$4,0)*2,2),0)</f>
        <v>0</v>
      </c>
      <c r="BF121" s="70">
        <f>'ПЛАН НАВЧАЛЬНОГО ПРОЦЕСУ ДЕННА'!BF121</f>
        <v>0</v>
      </c>
      <c r="BG121" s="312">
        <f>IF('ПЛАН НАВЧАЛЬНОГО ПРОЦЕСУ ДЕННА'!BG121&gt;0,IF(ROUND('ПЛАН НАВЧАЛЬНОГО ПРОЦЕСУ ДЕННА'!BG121*$BX$4,0)&gt;0,ROUND('ПЛАН НАВЧАЛЬНОГО ПРОЦЕСУ ДЕННА'!BG121*$BX$4,0)*2,2),0)</f>
        <v>0</v>
      </c>
      <c r="BH121" s="312">
        <f>IF('ПЛАН НАВЧАЛЬНОГО ПРОЦЕСУ ДЕННА'!BH121&gt;0,IF(ROUND('ПЛАН НАВЧАЛЬНОГО ПРОЦЕСУ ДЕННА'!BH121*$BX$4,0)&gt;0,ROUND('ПЛАН НАВЧАЛЬНОГО ПРОЦЕСУ ДЕННА'!BH121*$BX$4,0)*2,2),0)</f>
        <v>0</v>
      </c>
      <c r="BI121" s="312">
        <f>IF('ПЛАН НАВЧАЛЬНОГО ПРОЦЕСУ ДЕННА'!BI121&gt;0,IF(ROUND('ПЛАН НАВЧАЛЬНОГО ПРОЦЕСУ ДЕННА'!BI121*$BX$4,0)&gt;0,ROUND('ПЛАН НАВЧАЛЬНОГО ПРОЦЕСУ ДЕННА'!BI121*$BX$4,0)*2,2),0)</f>
        <v>0</v>
      </c>
      <c r="BJ121" s="70">
        <f>'ПЛАН НАВЧАЛЬНОГО ПРОЦЕСУ ДЕННА'!BJ121</f>
        <v>0</v>
      </c>
      <c r="BK121" s="63">
        <f t="shared" si="124"/>
        <v>0</v>
      </c>
      <c r="BL121" s="127" t="str">
        <f t="shared" si="125"/>
        <v/>
      </c>
      <c r="BM121" s="14">
        <f t="shared" si="163"/>
        <v>0</v>
      </c>
      <c r="BN121" s="88">
        <f t="shared" si="127"/>
        <v>0</v>
      </c>
      <c r="BO121" s="14">
        <f t="shared" si="164"/>
        <v>0</v>
      </c>
      <c r="BP121" s="14">
        <f t="shared" si="165"/>
        <v>0</v>
      </c>
      <c r="BQ121" s="14">
        <f t="shared" si="166"/>
        <v>0</v>
      </c>
      <c r="BR121" s="14">
        <f t="shared" si="167"/>
        <v>0</v>
      </c>
      <c r="BS121" s="14">
        <f t="shared" si="168"/>
        <v>0</v>
      </c>
      <c r="BT121" s="14">
        <f t="shared" si="169"/>
        <v>0</v>
      </c>
      <c r="BU121" s="92">
        <f t="shared" si="162"/>
        <v>0</v>
      </c>
      <c r="BX121" s="14">
        <f t="shared" si="170"/>
        <v>0</v>
      </c>
      <c r="BY121" s="14">
        <f t="shared" si="171"/>
        <v>0</v>
      </c>
      <c r="BZ121" s="14">
        <f t="shared" si="172"/>
        <v>0</v>
      </c>
      <c r="CA121" s="14">
        <f t="shared" si="173"/>
        <v>0</v>
      </c>
      <c r="CB121" s="14">
        <f t="shared" si="174"/>
        <v>0</v>
      </c>
      <c r="CC121" s="14">
        <f t="shared" si="175"/>
        <v>0</v>
      </c>
      <c r="CD121" s="14">
        <f t="shared" si="176"/>
        <v>0</v>
      </c>
      <c r="CE121" s="14">
        <f t="shared" si="177"/>
        <v>0</v>
      </c>
      <c r="CF121" s="213">
        <f t="shared" si="142"/>
        <v>0</v>
      </c>
      <c r="CG121" s="313">
        <f t="shared" si="143"/>
        <v>0</v>
      </c>
      <c r="CI121" s="314">
        <f t="shared" si="144"/>
        <v>0</v>
      </c>
      <c r="CJ121" s="314">
        <f t="shared" si="145"/>
        <v>0</v>
      </c>
      <c r="CK121" s="314">
        <f t="shared" si="146"/>
        <v>0</v>
      </c>
      <c r="CL121" s="314">
        <f t="shared" si="147"/>
        <v>0</v>
      </c>
      <c r="CM121" s="314">
        <f t="shared" si="148"/>
        <v>0</v>
      </c>
      <c r="CN121" s="314">
        <f t="shared" si="149"/>
        <v>0</v>
      </c>
      <c r="CO121" s="314">
        <f t="shared" si="150"/>
        <v>0</v>
      </c>
      <c r="CP121" s="314">
        <f t="shared" si="151"/>
        <v>0</v>
      </c>
      <c r="CQ121" s="315">
        <f t="shared" si="152"/>
        <v>0</v>
      </c>
      <c r="CR121" s="314">
        <f t="shared" si="153"/>
        <v>0</v>
      </c>
      <c r="CS121" s="314">
        <f t="shared" si="154"/>
        <v>0</v>
      </c>
      <c r="CT121" s="316">
        <f t="shared" si="155"/>
        <v>0</v>
      </c>
      <c r="CU121" s="314">
        <f t="shared" si="156"/>
        <v>0</v>
      </c>
      <c r="CV121" s="314">
        <f t="shared" si="157"/>
        <v>0</v>
      </c>
      <c r="CW121" s="314">
        <f t="shared" si="158"/>
        <v>0</v>
      </c>
      <c r="CX121" s="314">
        <f t="shared" si="159"/>
        <v>0</v>
      </c>
      <c r="CY121" s="314">
        <f t="shared" si="160"/>
        <v>0</v>
      </c>
      <c r="CZ121" s="317">
        <f t="shared" si="161"/>
        <v>0</v>
      </c>
      <c r="DD121" s="318">
        <f t="shared" si="178"/>
        <v>0</v>
      </c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</row>
    <row r="122" spans="1:126" s="19" customFormat="1" hidden="1" x14ac:dyDescent="0.25">
      <c r="A122" s="22" t="str">
        <f>'ПЛАН НАВЧАЛЬНОГО ПРОЦЕСУ ДЕННА'!A122</f>
        <v>2.17</v>
      </c>
      <c r="B122" s="306" t="str">
        <f>'ПЛАН НАВЧАЛЬНОГО ПРОЦЕСУ ДЕННА'!B122</f>
        <v>Вибіркова дисципліна 17</v>
      </c>
      <c r="C122" s="307"/>
      <c r="D122" s="308">
        <f>'ПЛАН НАВЧАЛЬНОГО ПРОЦЕСУ ДЕННА'!D122</f>
        <v>0</v>
      </c>
      <c r="E122" s="309">
        <f>'ПЛАН НАВЧАЛЬНОГО ПРОЦЕСУ ДЕННА'!E122</f>
        <v>0</v>
      </c>
      <c r="F122" s="309">
        <f>'ПЛАН НАВЧАЛЬНОГО ПРОЦЕСУ ДЕННА'!F122</f>
        <v>0</v>
      </c>
      <c r="G122" s="310">
        <f>'ПЛАН НАВЧАЛЬНОГО ПРОЦЕСУ ДЕННА'!G122</f>
        <v>0</v>
      </c>
      <c r="H122" s="308">
        <f>'ПЛАН НАВЧАЛЬНОГО ПРОЦЕСУ ДЕННА'!H122</f>
        <v>0</v>
      </c>
      <c r="I122" s="309">
        <f>'ПЛАН НАВЧАЛЬНОГО ПРОЦЕСУ ДЕННА'!I122</f>
        <v>0</v>
      </c>
      <c r="J122" s="309">
        <f>'ПЛАН НАВЧАЛЬНОГО ПРОЦЕСУ ДЕННА'!J122</f>
        <v>0</v>
      </c>
      <c r="K122" s="309">
        <f>'ПЛАН НАВЧАЛЬНОГО ПРОЦЕСУ ДЕННА'!K122</f>
        <v>0</v>
      </c>
      <c r="L122" s="309">
        <f>'ПЛАН НАВЧАЛЬНОГО ПРОЦЕСУ ДЕННА'!L122</f>
        <v>0</v>
      </c>
      <c r="M122" s="309">
        <f>'ПЛАН НАВЧАЛЬНОГО ПРОЦЕСУ ДЕННА'!M122</f>
        <v>0</v>
      </c>
      <c r="N122" s="309">
        <f>'ПЛАН НАВЧАЛЬНОГО ПРОЦЕСУ ДЕННА'!N122</f>
        <v>0</v>
      </c>
      <c r="O122" s="309">
        <f>'ПЛАН НАВЧАЛЬНОГО ПРОЦЕСУ ДЕННА'!O122</f>
        <v>0</v>
      </c>
      <c r="P122" s="274">
        <f>'ПЛАН НАВЧАЛЬНОГО ПРОЦЕСУ ДЕННА'!P122</f>
        <v>0</v>
      </c>
      <c r="Q122" s="274">
        <f>'ПЛАН НАВЧАЛЬНОГО ПРОЦЕСУ ДЕННА'!Q122</f>
        <v>0</v>
      </c>
      <c r="R122" s="308">
        <f>'ПЛАН НАВЧАЛЬНОГО ПРОЦЕСУ ДЕННА'!R122</f>
        <v>0</v>
      </c>
      <c r="S122" s="309">
        <f>'ПЛАН НАВЧАЛЬНОГО ПРОЦЕСУ ДЕННА'!S122</f>
        <v>0</v>
      </c>
      <c r="T122" s="309">
        <f>'ПЛАН НАВЧАЛЬНОГО ПРОЦЕСУ ДЕННА'!T122</f>
        <v>0</v>
      </c>
      <c r="U122" s="309">
        <f>'ПЛАН НАВЧАЛЬНОГО ПРОЦЕСУ ДЕННА'!U122</f>
        <v>0</v>
      </c>
      <c r="V122" s="309">
        <f>'ПЛАН НАВЧАЛЬНОГО ПРОЦЕСУ ДЕННА'!V122</f>
        <v>0</v>
      </c>
      <c r="W122" s="309">
        <f>'ПЛАН НАВЧАЛЬНОГО ПРОЦЕСУ ДЕННА'!W122</f>
        <v>0</v>
      </c>
      <c r="X122" s="309">
        <f>'ПЛАН НАВЧАЛЬНОГО ПРОЦЕСУ ДЕННА'!X122</f>
        <v>0</v>
      </c>
      <c r="Y122" s="311">
        <f>'ПЛАН НАВЧАЛЬНОГО ПРОЦЕСУ ДЕННА'!Y122</f>
        <v>0</v>
      </c>
      <c r="Z122" s="147">
        <f t="shared" si="123"/>
        <v>0</v>
      </c>
      <c r="AA122" s="9"/>
      <c r="AB122" s="9"/>
      <c r="AC122" s="9"/>
      <c r="AD122" s="9"/>
      <c r="AE122" s="312">
        <f>IF('ПЛАН НАВЧАЛЬНОГО ПРОЦЕСУ ДЕННА'!AE122&gt;0,IF(ROUND('ПЛАН НАВЧАЛЬНОГО ПРОЦЕСУ ДЕННА'!AE122*$BX$4,0)&gt;0,ROUND('ПЛАН НАВЧАЛЬНОГО ПРОЦЕСУ ДЕННА'!AE122*$BX$4,0)*2,2),0)</f>
        <v>0</v>
      </c>
      <c r="AF122" s="312">
        <f>IF('ПЛАН НАВЧАЛЬНОГО ПРОЦЕСУ ДЕННА'!AF122&gt;0,IF(ROUND('ПЛАН НАВЧАЛЬНОГО ПРОЦЕСУ ДЕННА'!AF122*$BX$4,0)&gt;0,ROUND('ПЛАН НАВЧАЛЬНОГО ПРОЦЕСУ ДЕННА'!AF122*$BX$4,0)*2,2),0)</f>
        <v>0</v>
      </c>
      <c r="AG122" s="312">
        <f>IF('ПЛАН НАВЧАЛЬНОГО ПРОЦЕСУ ДЕННА'!AG122&gt;0,IF(ROUND('ПЛАН НАВЧАЛЬНОГО ПРОЦЕСУ ДЕННА'!AG122*$BX$4,0)&gt;0,ROUND('ПЛАН НАВЧАЛЬНОГО ПРОЦЕСУ ДЕННА'!AG122*$BX$4,0)*2,2),0)</f>
        <v>0</v>
      </c>
      <c r="AH122" s="70">
        <f>'ПЛАН НАВЧАЛЬНОГО ПРОЦЕСУ ДЕННА'!AH122</f>
        <v>0</v>
      </c>
      <c r="AI122" s="312">
        <f>IF('ПЛАН НАВЧАЛЬНОГО ПРОЦЕСУ ДЕННА'!AI122&gt;0,IF(ROUND('ПЛАН НАВЧАЛЬНОГО ПРОЦЕСУ ДЕННА'!AI122*$BX$4,0)&gt;0,ROUND('ПЛАН НАВЧАЛЬНОГО ПРОЦЕСУ ДЕННА'!AI122*$BX$4,0)*2,2),0)</f>
        <v>0</v>
      </c>
      <c r="AJ122" s="312">
        <f>IF('ПЛАН НАВЧАЛЬНОГО ПРОЦЕСУ ДЕННА'!AJ122&gt;0,IF(ROUND('ПЛАН НАВЧАЛЬНОГО ПРОЦЕСУ ДЕННА'!AJ122*$BX$4,0)&gt;0,ROUND('ПЛАН НАВЧАЛЬНОГО ПРОЦЕСУ ДЕННА'!AJ122*$BX$4,0)*2,2),0)</f>
        <v>0</v>
      </c>
      <c r="AK122" s="312">
        <f>IF('ПЛАН НАВЧАЛЬНОГО ПРОЦЕСУ ДЕННА'!AK122&gt;0,IF(ROUND('ПЛАН НАВЧАЛЬНОГО ПРОЦЕСУ ДЕННА'!AK122*$BX$4,0)&gt;0,ROUND('ПЛАН НАВЧАЛЬНОГО ПРОЦЕСУ ДЕННА'!AK122*$BX$4,0)*2,2),0)</f>
        <v>0</v>
      </c>
      <c r="AL122" s="70">
        <f>'ПЛАН НАВЧАЛЬНОГО ПРОЦЕСУ ДЕННА'!AL122</f>
        <v>0</v>
      </c>
      <c r="AM122" s="312">
        <f>IF('ПЛАН НАВЧАЛЬНОГО ПРОЦЕСУ ДЕННА'!AM122&gt;0,IF(ROUND('ПЛАН НАВЧАЛЬНОГО ПРОЦЕСУ ДЕННА'!AM122*$BX$4,0)&gt;0,ROUND('ПЛАН НАВЧАЛЬНОГО ПРОЦЕСУ ДЕННА'!AM122*$BX$4,0)*2,2),0)</f>
        <v>0</v>
      </c>
      <c r="AN122" s="312">
        <f>IF('ПЛАН НАВЧАЛЬНОГО ПРОЦЕСУ ДЕННА'!AN122&gt;0,IF(ROUND('ПЛАН НАВЧАЛЬНОГО ПРОЦЕСУ ДЕННА'!AN122*$BX$4,0)&gt;0,ROUND('ПЛАН НАВЧАЛЬНОГО ПРОЦЕСУ ДЕННА'!AN122*$BX$4,0)*2,2),0)</f>
        <v>0</v>
      </c>
      <c r="AO122" s="312">
        <f>IF('ПЛАН НАВЧАЛЬНОГО ПРОЦЕСУ ДЕННА'!AO122&gt;0,IF(ROUND('ПЛАН НАВЧАЛЬНОГО ПРОЦЕСУ ДЕННА'!AO122*$BX$4,0)&gt;0,ROUND('ПЛАН НАВЧАЛЬНОГО ПРОЦЕСУ ДЕННА'!AO122*$BX$4,0)*2,2),0)</f>
        <v>0</v>
      </c>
      <c r="AP122" s="70">
        <f>'ПЛАН НАВЧАЛЬНОГО ПРОЦЕСУ ДЕННА'!AP122</f>
        <v>0</v>
      </c>
      <c r="AQ122" s="312">
        <f>IF('ПЛАН НАВЧАЛЬНОГО ПРОЦЕСУ ДЕННА'!AQ122&gt;0,IF(ROUND('ПЛАН НАВЧАЛЬНОГО ПРОЦЕСУ ДЕННА'!AQ122*$BX$4,0)&gt;0,ROUND('ПЛАН НАВЧАЛЬНОГО ПРОЦЕСУ ДЕННА'!AQ122*$BX$4,0)*2,2),0)</f>
        <v>0</v>
      </c>
      <c r="AR122" s="312">
        <f>IF('ПЛАН НАВЧАЛЬНОГО ПРОЦЕСУ ДЕННА'!AR122&gt;0,IF(ROUND('ПЛАН НАВЧАЛЬНОГО ПРОЦЕСУ ДЕННА'!AR122*$BX$4,0)&gt;0,ROUND('ПЛАН НАВЧАЛЬНОГО ПРОЦЕСУ ДЕННА'!AR122*$BX$4,0)*2,2),0)</f>
        <v>0</v>
      </c>
      <c r="AS122" s="312">
        <f>IF('ПЛАН НАВЧАЛЬНОГО ПРОЦЕСУ ДЕННА'!AS122&gt;0,IF(ROUND('ПЛАН НАВЧАЛЬНОГО ПРОЦЕСУ ДЕННА'!AS122*$BX$4,0)&gt;0,ROUND('ПЛАН НАВЧАЛЬНОГО ПРОЦЕСУ ДЕННА'!AS122*$BX$4,0)*2,2),0)</f>
        <v>0</v>
      </c>
      <c r="AT122" s="70">
        <f>'ПЛАН НАВЧАЛЬНОГО ПРОЦЕСУ ДЕННА'!AT122</f>
        <v>0</v>
      </c>
      <c r="AU122" s="312">
        <f>IF('ПЛАН НАВЧАЛЬНОГО ПРОЦЕСУ ДЕННА'!AU122&gt;0,IF(ROUND('ПЛАН НАВЧАЛЬНОГО ПРОЦЕСУ ДЕННА'!AU122*$BX$4,0)&gt;0,ROUND('ПЛАН НАВЧАЛЬНОГО ПРОЦЕСУ ДЕННА'!AU122*$BX$4,0)*2,2),0)</f>
        <v>0</v>
      </c>
      <c r="AV122" s="312">
        <f>IF('ПЛАН НАВЧАЛЬНОГО ПРОЦЕСУ ДЕННА'!AV122&gt;0,IF(ROUND('ПЛАН НАВЧАЛЬНОГО ПРОЦЕСУ ДЕННА'!AV122*$BX$4,0)&gt;0,ROUND('ПЛАН НАВЧАЛЬНОГО ПРОЦЕСУ ДЕННА'!AV122*$BX$4,0)*2,2),0)</f>
        <v>0</v>
      </c>
      <c r="AW122" s="312">
        <f>IF('ПЛАН НАВЧАЛЬНОГО ПРОЦЕСУ ДЕННА'!AW122&gt;0,IF(ROUND('ПЛАН НАВЧАЛЬНОГО ПРОЦЕСУ ДЕННА'!AW122*$BX$4,0)&gt;0,ROUND('ПЛАН НАВЧАЛЬНОГО ПРОЦЕСУ ДЕННА'!AW122*$BX$4,0)*2,2),0)</f>
        <v>0</v>
      </c>
      <c r="AX122" s="70">
        <f>'ПЛАН НАВЧАЛЬНОГО ПРОЦЕСУ ДЕННА'!AX122</f>
        <v>0</v>
      </c>
      <c r="AY122" s="312">
        <f>IF('ПЛАН НАВЧАЛЬНОГО ПРОЦЕСУ ДЕННА'!AY122&gt;0,IF(ROUND('ПЛАН НАВЧАЛЬНОГО ПРОЦЕСУ ДЕННА'!AY122*$BX$4,0)&gt;0,ROUND('ПЛАН НАВЧАЛЬНОГО ПРОЦЕСУ ДЕННА'!AY122*$BX$4,0)*2,2),0)</f>
        <v>0</v>
      </c>
      <c r="AZ122" s="312">
        <f>IF('ПЛАН НАВЧАЛЬНОГО ПРОЦЕСУ ДЕННА'!AZ122&gt;0,IF(ROUND('ПЛАН НАВЧАЛЬНОГО ПРОЦЕСУ ДЕННА'!AZ122*$BX$4,0)&gt;0,ROUND('ПЛАН НАВЧАЛЬНОГО ПРОЦЕСУ ДЕННА'!AZ122*$BX$4,0)*2,2),0)</f>
        <v>0</v>
      </c>
      <c r="BA122" s="312">
        <f>IF('ПЛАН НАВЧАЛЬНОГО ПРОЦЕСУ ДЕННА'!BA122&gt;0,IF(ROUND('ПЛАН НАВЧАЛЬНОГО ПРОЦЕСУ ДЕННА'!BA122*$BX$4,0)&gt;0,ROUND('ПЛАН НАВЧАЛЬНОГО ПРОЦЕСУ ДЕННА'!BA122*$BX$4,0)*2,2),0)</f>
        <v>0</v>
      </c>
      <c r="BB122" s="70">
        <f>'ПЛАН НАВЧАЛЬНОГО ПРОЦЕСУ ДЕННА'!BB122</f>
        <v>0</v>
      </c>
      <c r="BC122" s="312">
        <f>IF('ПЛАН НАВЧАЛЬНОГО ПРОЦЕСУ ДЕННА'!BC122&gt;0,IF(ROUND('ПЛАН НАВЧАЛЬНОГО ПРОЦЕСУ ДЕННА'!BC122*$BX$4,0)&gt;0,ROUND('ПЛАН НАВЧАЛЬНОГО ПРОЦЕСУ ДЕННА'!BC122*$BX$4,0)*2,2),0)</f>
        <v>0</v>
      </c>
      <c r="BD122" s="312">
        <f>IF('ПЛАН НАВЧАЛЬНОГО ПРОЦЕСУ ДЕННА'!BD122&gt;0,IF(ROUND('ПЛАН НАВЧАЛЬНОГО ПРОЦЕСУ ДЕННА'!BD122*$BX$4,0)&gt;0,ROUND('ПЛАН НАВЧАЛЬНОГО ПРОЦЕСУ ДЕННА'!BD122*$BX$4,0)*2,2),0)</f>
        <v>0</v>
      </c>
      <c r="BE122" s="312">
        <f>IF('ПЛАН НАВЧАЛЬНОГО ПРОЦЕСУ ДЕННА'!BE122&gt;0,IF(ROUND('ПЛАН НАВЧАЛЬНОГО ПРОЦЕСУ ДЕННА'!BE122*$BX$4,0)&gt;0,ROUND('ПЛАН НАВЧАЛЬНОГО ПРОЦЕСУ ДЕННА'!BE122*$BX$4,0)*2,2),0)</f>
        <v>0</v>
      </c>
      <c r="BF122" s="70">
        <f>'ПЛАН НАВЧАЛЬНОГО ПРОЦЕСУ ДЕННА'!BF122</f>
        <v>0</v>
      </c>
      <c r="BG122" s="312">
        <f>IF('ПЛАН НАВЧАЛЬНОГО ПРОЦЕСУ ДЕННА'!BG122&gt;0,IF(ROUND('ПЛАН НАВЧАЛЬНОГО ПРОЦЕСУ ДЕННА'!BG122*$BX$4,0)&gt;0,ROUND('ПЛАН НАВЧАЛЬНОГО ПРОЦЕСУ ДЕННА'!BG122*$BX$4,0)*2,2),0)</f>
        <v>0</v>
      </c>
      <c r="BH122" s="312">
        <f>IF('ПЛАН НАВЧАЛЬНОГО ПРОЦЕСУ ДЕННА'!BH122&gt;0,IF(ROUND('ПЛАН НАВЧАЛЬНОГО ПРОЦЕСУ ДЕННА'!BH122*$BX$4,0)&gt;0,ROUND('ПЛАН НАВЧАЛЬНОГО ПРОЦЕСУ ДЕННА'!BH122*$BX$4,0)*2,2),0)</f>
        <v>0</v>
      </c>
      <c r="BI122" s="312">
        <f>IF('ПЛАН НАВЧАЛЬНОГО ПРОЦЕСУ ДЕННА'!BI122&gt;0,IF(ROUND('ПЛАН НАВЧАЛЬНОГО ПРОЦЕСУ ДЕННА'!BI122*$BX$4,0)&gt;0,ROUND('ПЛАН НАВЧАЛЬНОГО ПРОЦЕСУ ДЕННА'!BI122*$BX$4,0)*2,2),0)</f>
        <v>0</v>
      </c>
      <c r="BJ122" s="70">
        <f>'ПЛАН НАВЧАЛЬНОГО ПРОЦЕСУ ДЕННА'!BJ122</f>
        <v>0</v>
      </c>
      <c r="BK122" s="63">
        <f t="shared" si="124"/>
        <v>0</v>
      </c>
      <c r="BL122" s="127" t="str">
        <f t="shared" si="125"/>
        <v/>
      </c>
      <c r="BM122" s="14">
        <f t="shared" si="163"/>
        <v>0</v>
      </c>
      <c r="BN122" s="88">
        <f t="shared" si="127"/>
        <v>0</v>
      </c>
      <c r="BO122" s="14">
        <f t="shared" si="164"/>
        <v>0</v>
      </c>
      <c r="BP122" s="14">
        <f t="shared" si="165"/>
        <v>0</v>
      </c>
      <c r="BQ122" s="14">
        <f t="shared" si="166"/>
        <v>0</v>
      </c>
      <c r="BR122" s="14">
        <f t="shared" si="167"/>
        <v>0</v>
      </c>
      <c r="BS122" s="14">
        <f t="shared" si="168"/>
        <v>0</v>
      </c>
      <c r="BT122" s="14">
        <f t="shared" si="169"/>
        <v>0</v>
      </c>
      <c r="BU122" s="92">
        <f t="shared" si="162"/>
        <v>0</v>
      </c>
      <c r="BX122" s="14">
        <f t="shared" si="170"/>
        <v>0</v>
      </c>
      <c r="BY122" s="14">
        <f t="shared" si="171"/>
        <v>0</v>
      </c>
      <c r="BZ122" s="14">
        <f t="shared" si="172"/>
        <v>0</v>
      </c>
      <c r="CA122" s="14">
        <f t="shared" si="173"/>
        <v>0</v>
      </c>
      <c r="CB122" s="14">
        <f t="shared" si="174"/>
        <v>0</v>
      </c>
      <c r="CC122" s="14">
        <f t="shared" si="175"/>
        <v>0</v>
      </c>
      <c r="CD122" s="14">
        <f t="shared" si="176"/>
        <v>0</v>
      </c>
      <c r="CE122" s="14">
        <f t="shared" si="177"/>
        <v>0</v>
      </c>
      <c r="CF122" s="213">
        <f t="shared" si="142"/>
        <v>0</v>
      </c>
      <c r="CG122" s="313">
        <f t="shared" si="143"/>
        <v>0</v>
      </c>
      <c r="CI122" s="314">
        <f t="shared" si="144"/>
        <v>0</v>
      </c>
      <c r="CJ122" s="314">
        <f t="shared" si="145"/>
        <v>0</v>
      </c>
      <c r="CK122" s="314">
        <f t="shared" si="146"/>
        <v>0</v>
      </c>
      <c r="CL122" s="314">
        <f t="shared" si="147"/>
        <v>0</v>
      </c>
      <c r="CM122" s="314">
        <f t="shared" si="148"/>
        <v>0</v>
      </c>
      <c r="CN122" s="314">
        <f t="shared" si="149"/>
        <v>0</v>
      </c>
      <c r="CO122" s="314">
        <f t="shared" si="150"/>
        <v>0</v>
      </c>
      <c r="CP122" s="314">
        <f t="shared" si="151"/>
        <v>0</v>
      </c>
      <c r="CQ122" s="315">
        <f t="shared" si="152"/>
        <v>0</v>
      </c>
      <c r="CR122" s="314">
        <f t="shared" si="153"/>
        <v>0</v>
      </c>
      <c r="CS122" s="314">
        <f t="shared" si="154"/>
        <v>0</v>
      </c>
      <c r="CT122" s="316">
        <f t="shared" si="155"/>
        <v>0</v>
      </c>
      <c r="CU122" s="314">
        <f t="shared" si="156"/>
        <v>0</v>
      </c>
      <c r="CV122" s="314">
        <f t="shared" si="157"/>
        <v>0</v>
      </c>
      <c r="CW122" s="314">
        <f t="shared" si="158"/>
        <v>0</v>
      </c>
      <c r="CX122" s="314">
        <f t="shared" si="159"/>
        <v>0</v>
      </c>
      <c r="CY122" s="314">
        <f t="shared" si="160"/>
        <v>0</v>
      </c>
      <c r="CZ122" s="317">
        <f t="shared" si="161"/>
        <v>0</v>
      </c>
      <c r="DD122" s="318">
        <f t="shared" si="178"/>
        <v>0</v>
      </c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</row>
    <row r="123" spans="1:126" s="19" customFormat="1" hidden="1" x14ac:dyDescent="0.25">
      <c r="A123" s="22" t="str">
        <f>'ПЛАН НАВЧАЛЬНОГО ПРОЦЕСУ ДЕННА'!A123</f>
        <v>2.18</v>
      </c>
      <c r="B123" s="306" t="str">
        <f>'ПЛАН НАВЧАЛЬНОГО ПРОЦЕСУ ДЕННА'!B123</f>
        <v>Вибіркова дисципліна 18</v>
      </c>
      <c r="C123" s="307"/>
      <c r="D123" s="308">
        <f>'ПЛАН НАВЧАЛЬНОГО ПРОЦЕСУ ДЕННА'!D123</f>
        <v>0</v>
      </c>
      <c r="E123" s="309">
        <f>'ПЛАН НАВЧАЛЬНОГО ПРОЦЕСУ ДЕННА'!E123</f>
        <v>0</v>
      </c>
      <c r="F123" s="309">
        <f>'ПЛАН НАВЧАЛЬНОГО ПРОЦЕСУ ДЕННА'!F123</f>
        <v>0</v>
      </c>
      <c r="G123" s="310">
        <f>'ПЛАН НАВЧАЛЬНОГО ПРОЦЕСУ ДЕННА'!G123</f>
        <v>0</v>
      </c>
      <c r="H123" s="308">
        <f>'ПЛАН НАВЧАЛЬНОГО ПРОЦЕСУ ДЕННА'!H123</f>
        <v>0</v>
      </c>
      <c r="I123" s="309">
        <f>'ПЛАН НАВЧАЛЬНОГО ПРОЦЕСУ ДЕННА'!I123</f>
        <v>0</v>
      </c>
      <c r="J123" s="309">
        <f>'ПЛАН НАВЧАЛЬНОГО ПРОЦЕСУ ДЕННА'!J123</f>
        <v>0</v>
      </c>
      <c r="K123" s="309">
        <f>'ПЛАН НАВЧАЛЬНОГО ПРОЦЕСУ ДЕННА'!K123</f>
        <v>0</v>
      </c>
      <c r="L123" s="309">
        <f>'ПЛАН НАВЧАЛЬНОГО ПРОЦЕСУ ДЕННА'!L123</f>
        <v>0</v>
      </c>
      <c r="M123" s="309">
        <f>'ПЛАН НАВЧАЛЬНОГО ПРОЦЕСУ ДЕННА'!M123</f>
        <v>0</v>
      </c>
      <c r="N123" s="309">
        <f>'ПЛАН НАВЧАЛЬНОГО ПРОЦЕСУ ДЕННА'!N123</f>
        <v>0</v>
      </c>
      <c r="O123" s="309">
        <f>'ПЛАН НАВЧАЛЬНОГО ПРОЦЕСУ ДЕННА'!O123</f>
        <v>0</v>
      </c>
      <c r="P123" s="274">
        <f>'ПЛАН НАВЧАЛЬНОГО ПРОЦЕСУ ДЕННА'!P123</f>
        <v>0</v>
      </c>
      <c r="Q123" s="274">
        <f>'ПЛАН НАВЧАЛЬНОГО ПРОЦЕСУ ДЕННА'!Q123</f>
        <v>0</v>
      </c>
      <c r="R123" s="308">
        <f>'ПЛАН НАВЧАЛЬНОГО ПРОЦЕСУ ДЕННА'!R123</f>
        <v>0</v>
      </c>
      <c r="S123" s="309">
        <f>'ПЛАН НАВЧАЛЬНОГО ПРОЦЕСУ ДЕННА'!S123</f>
        <v>0</v>
      </c>
      <c r="T123" s="309">
        <f>'ПЛАН НАВЧАЛЬНОГО ПРОЦЕСУ ДЕННА'!T123</f>
        <v>0</v>
      </c>
      <c r="U123" s="309">
        <f>'ПЛАН НАВЧАЛЬНОГО ПРОЦЕСУ ДЕННА'!U123</f>
        <v>0</v>
      </c>
      <c r="V123" s="309">
        <f>'ПЛАН НАВЧАЛЬНОГО ПРОЦЕСУ ДЕННА'!V123</f>
        <v>0</v>
      </c>
      <c r="W123" s="309">
        <f>'ПЛАН НАВЧАЛЬНОГО ПРОЦЕСУ ДЕННА'!W123</f>
        <v>0</v>
      </c>
      <c r="X123" s="309">
        <f>'ПЛАН НАВЧАЛЬНОГО ПРОЦЕСУ ДЕННА'!X123</f>
        <v>0</v>
      </c>
      <c r="Y123" s="311">
        <f>'ПЛАН НАВЧАЛЬНОГО ПРОЦЕСУ ДЕННА'!Y123</f>
        <v>0</v>
      </c>
      <c r="Z123" s="147">
        <f t="shared" si="123"/>
        <v>0</v>
      </c>
      <c r="AA123" s="9"/>
      <c r="AB123" s="9"/>
      <c r="AC123" s="9"/>
      <c r="AD123" s="9"/>
      <c r="AE123" s="312">
        <f>IF('ПЛАН НАВЧАЛЬНОГО ПРОЦЕСУ ДЕННА'!AE123&gt;0,IF(ROUND('ПЛАН НАВЧАЛЬНОГО ПРОЦЕСУ ДЕННА'!AE123*$BX$4,0)&gt;0,ROUND('ПЛАН НАВЧАЛЬНОГО ПРОЦЕСУ ДЕННА'!AE123*$BX$4,0)*2,2),0)</f>
        <v>0</v>
      </c>
      <c r="AF123" s="312">
        <f>IF('ПЛАН НАВЧАЛЬНОГО ПРОЦЕСУ ДЕННА'!AF123&gt;0,IF(ROUND('ПЛАН НАВЧАЛЬНОГО ПРОЦЕСУ ДЕННА'!AF123*$BX$4,0)&gt;0,ROUND('ПЛАН НАВЧАЛЬНОГО ПРОЦЕСУ ДЕННА'!AF123*$BX$4,0)*2,2),0)</f>
        <v>0</v>
      </c>
      <c r="AG123" s="312">
        <f>IF('ПЛАН НАВЧАЛЬНОГО ПРОЦЕСУ ДЕННА'!AG123&gt;0,IF(ROUND('ПЛАН НАВЧАЛЬНОГО ПРОЦЕСУ ДЕННА'!AG123*$BX$4,0)&gt;0,ROUND('ПЛАН НАВЧАЛЬНОГО ПРОЦЕСУ ДЕННА'!AG123*$BX$4,0)*2,2),0)</f>
        <v>0</v>
      </c>
      <c r="AH123" s="70">
        <f>'ПЛАН НАВЧАЛЬНОГО ПРОЦЕСУ ДЕННА'!AH123</f>
        <v>0</v>
      </c>
      <c r="AI123" s="312">
        <f>IF('ПЛАН НАВЧАЛЬНОГО ПРОЦЕСУ ДЕННА'!AI123&gt;0,IF(ROUND('ПЛАН НАВЧАЛЬНОГО ПРОЦЕСУ ДЕННА'!AI123*$BX$4,0)&gt;0,ROUND('ПЛАН НАВЧАЛЬНОГО ПРОЦЕСУ ДЕННА'!AI123*$BX$4,0)*2,2),0)</f>
        <v>0</v>
      </c>
      <c r="AJ123" s="312">
        <f>IF('ПЛАН НАВЧАЛЬНОГО ПРОЦЕСУ ДЕННА'!AJ123&gt;0,IF(ROUND('ПЛАН НАВЧАЛЬНОГО ПРОЦЕСУ ДЕННА'!AJ123*$BX$4,0)&gt;0,ROUND('ПЛАН НАВЧАЛЬНОГО ПРОЦЕСУ ДЕННА'!AJ123*$BX$4,0)*2,2),0)</f>
        <v>0</v>
      </c>
      <c r="AK123" s="312">
        <f>IF('ПЛАН НАВЧАЛЬНОГО ПРОЦЕСУ ДЕННА'!AK123&gt;0,IF(ROUND('ПЛАН НАВЧАЛЬНОГО ПРОЦЕСУ ДЕННА'!AK123*$BX$4,0)&gt;0,ROUND('ПЛАН НАВЧАЛЬНОГО ПРОЦЕСУ ДЕННА'!AK123*$BX$4,0)*2,2),0)</f>
        <v>0</v>
      </c>
      <c r="AL123" s="70">
        <f>'ПЛАН НАВЧАЛЬНОГО ПРОЦЕСУ ДЕННА'!AL123</f>
        <v>0</v>
      </c>
      <c r="AM123" s="312">
        <f>IF('ПЛАН НАВЧАЛЬНОГО ПРОЦЕСУ ДЕННА'!AM123&gt;0,IF(ROUND('ПЛАН НАВЧАЛЬНОГО ПРОЦЕСУ ДЕННА'!AM123*$BX$4,0)&gt;0,ROUND('ПЛАН НАВЧАЛЬНОГО ПРОЦЕСУ ДЕННА'!AM123*$BX$4,0)*2,2),0)</f>
        <v>0</v>
      </c>
      <c r="AN123" s="312">
        <f>IF('ПЛАН НАВЧАЛЬНОГО ПРОЦЕСУ ДЕННА'!AN123&gt;0,IF(ROUND('ПЛАН НАВЧАЛЬНОГО ПРОЦЕСУ ДЕННА'!AN123*$BX$4,0)&gt;0,ROUND('ПЛАН НАВЧАЛЬНОГО ПРОЦЕСУ ДЕННА'!AN123*$BX$4,0)*2,2),0)</f>
        <v>0</v>
      </c>
      <c r="AO123" s="312">
        <f>IF('ПЛАН НАВЧАЛЬНОГО ПРОЦЕСУ ДЕННА'!AO123&gt;0,IF(ROUND('ПЛАН НАВЧАЛЬНОГО ПРОЦЕСУ ДЕННА'!AO123*$BX$4,0)&gt;0,ROUND('ПЛАН НАВЧАЛЬНОГО ПРОЦЕСУ ДЕННА'!AO123*$BX$4,0)*2,2),0)</f>
        <v>0</v>
      </c>
      <c r="AP123" s="70">
        <f>'ПЛАН НАВЧАЛЬНОГО ПРОЦЕСУ ДЕННА'!AP123</f>
        <v>0</v>
      </c>
      <c r="AQ123" s="312">
        <f>IF('ПЛАН НАВЧАЛЬНОГО ПРОЦЕСУ ДЕННА'!AQ123&gt;0,IF(ROUND('ПЛАН НАВЧАЛЬНОГО ПРОЦЕСУ ДЕННА'!AQ123*$BX$4,0)&gt;0,ROUND('ПЛАН НАВЧАЛЬНОГО ПРОЦЕСУ ДЕННА'!AQ123*$BX$4,0)*2,2),0)</f>
        <v>0</v>
      </c>
      <c r="AR123" s="312">
        <f>IF('ПЛАН НАВЧАЛЬНОГО ПРОЦЕСУ ДЕННА'!AR123&gt;0,IF(ROUND('ПЛАН НАВЧАЛЬНОГО ПРОЦЕСУ ДЕННА'!AR123*$BX$4,0)&gt;0,ROUND('ПЛАН НАВЧАЛЬНОГО ПРОЦЕСУ ДЕННА'!AR123*$BX$4,0)*2,2),0)</f>
        <v>0</v>
      </c>
      <c r="AS123" s="312">
        <f>IF('ПЛАН НАВЧАЛЬНОГО ПРОЦЕСУ ДЕННА'!AS123&gt;0,IF(ROUND('ПЛАН НАВЧАЛЬНОГО ПРОЦЕСУ ДЕННА'!AS123*$BX$4,0)&gt;0,ROUND('ПЛАН НАВЧАЛЬНОГО ПРОЦЕСУ ДЕННА'!AS123*$BX$4,0)*2,2),0)</f>
        <v>0</v>
      </c>
      <c r="AT123" s="70">
        <f>'ПЛАН НАВЧАЛЬНОГО ПРОЦЕСУ ДЕННА'!AT123</f>
        <v>0</v>
      </c>
      <c r="AU123" s="312">
        <f>IF('ПЛАН НАВЧАЛЬНОГО ПРОЦЕСУ ДЕННА'!AU123&gt;0,IF(ROUND('ПЛАН НАВЧАЛЬНОГО ПРОЦЕСУ ДЕННА'!AU123*$BX$4,0)&gt;0,ROUND('ПЛАН НАВЧАЛЬНОГО ПРОЦЕСУ ДЕННА'!AU123*$BX$4,0)*2,2),0)</f>
        <v>0</v>
      </c>
      <c r="AV123" s="312">
        <f>IF('ПЛАН НАВЧАЛЬНОГО ПРОЦЕСУ ДЕННА'!AV123&gt;0,IF(ROUND('ПЛАН НАВЧАЛЬНОГО ПРОЦЕСУ ДЕННА'!AV123*$BX$4,0)&gt;0,ROUND('ПЛАН НАВЧАЛЬНОГО ПРОЦЕСУ ДЕННА'!AV123*$BX$4,0)*2,2),0)</f>
        <v>0</v>
      </c>
      <c r="AW123" s="312">
        <f>IF('ПЛАН НАВЧАЛЬНОГО ПРОЦЕСУ ДЕННА'!AW123&gt;0,IF(ROUND('ПЛАН НАВЧАЛЬНОГО ПРОЦЕСУ ДЕННА'!AW123*$BX$4,0)&gt;0,ROUND('ПЛАН НАВЧАЛЬНОГО ПРОЦЕСУ ДЕННА'!AW123*$BX$4,0)*2,2),0)</f>
        <v>0</v>
      </c>
      <c r="AX123" s="70">
        <f>'ПЛАН НАВЧАЛЬНОГО ПРОЦЕСУ ДЕННА'!AX123</f>
        <v>0</v>
      </c>
      <c r="AY123" s="312">
        <f>IF('ПЛАН НАВЧАЛЬНОГО ПРОЦЕСУ ДЕННА'!AY123&gt;0,IF(ROUND('ПЛАН НАВЧАЛЬНОГО ПРОЦЕСУ ДЕННА'!AY123*$BX$4,0)&gt;0,ROUND('ПЛАН НАВЧАЛЬНОГО ПРОЦЕСУ ДЕННА'!AY123*$BX$4,0)*2,2),0)</f>
        <v>0</v>
      </c>
      <c r="AZ123" s="312">
        <f>IF('ПЛАН НАВЧАЛЬНОГО ПРОЦЕСУ ДЕННА'!AZ123&gt;0,IF(ROUND('ПЛАН НАВЧАЛЬНОГО ПРОЦЕСУ ДЕННА'!AZ123*$BX$4,0)&gt;0,ROUND('ПЛАН НАВЧАЛЬНОГО ПРОЦЕСУ ДЕННА'!AZ123*$BX$4,0)*2,2),0)</f>
        <v>0</v>
      </c>
      <c r="BA123" s="312">
        <f>IF('ПЛАН НАВЧАЛЬНОГО ПРОЦЕСУ ДЕННА'!BA123&gt;0,IF(ROUND('ПЛАН НАВЧАЛЬНОГО ПРОЦЕСУ ДЕННА'!BA123*$BX$4,0)&gt;0,ROUND('ПЛАН НАВЧАЛЬНОГО ПРОЦЕСУ ДЕННА'!BA123*$BX$4,0)*2,2),0)</f>
        <v>0</v>
      </c>
      <c r="BB123" s="70">
        <f>'ПЛАН НАВЧАЛЬНОГО ПРОЦЕСУ ДЕННА'!BB123</f>
        <v>0</v>
      </c>
      <c r="BC123" s="312">
        <f>IF('ПЛАН НАВЧАЛЬНОГО ПРОЦЕСУ ДЕННА'!BC123&gt;0,IF(ROUND('ПЛАН НАВЧАЛЬНОГО ПРОЦЕСУ ДЕННА'!BC123*$BX$4,0)&gt;0,ROUND('ПЛАН НАВЧАЛЬНОГО ПРОЦЕСУ ДЕННА'!BC123*$BX$4,0)*2,2),0)</f>
        <v>0</v>
      </c>
      <c r="BD123" s="312">
        <f>IF('ПЛАН НАВЧАЛЬНОГО ПРОЦЕСУ ДЕННА'!BD123&gt;0,IF(ROUND('ПЛАН НАВЧАЛЬНОГО ПРОЦЕСУ ДЕННА'!BD123*$BX$4,0)&gt;0,ROUND('ПЛАН НАВЧАЛЬНОГО ПРОЦЕСУ ДЕННА'!BD123*$BX$4,0)*2,2),0)</f>
        <v>0</v>
      </c>
      <c r="BE123" s="312">
        <f>IF('ПЛАН НАВЧАЛЬНОГО ПРОЦЕСУ ДЕННА'!BE123&gt;0,IF(ROUND('ПЛАН НАВЧАЛЬНОГО ПРОЦЕСУ ДЕННА'!BE123*$BX$4,0)&gt;0,ROUND('ПЛАН НАВЧАЛЬНОГО ПРОЦЕСУ ДЕННА'!BE123*$BX$4,0)*2,2),0)</f>
        <v>0</v>
      </c>
      <c r="BF123" s="70">
        <f>'ПЛАН НАВЧАЛЬНОГО ПРОЦЕСУ ДЕННА'!BF123</f>
        <v>0</v>
      </c>
      <c r="BG123" s="312">
        <f>IF('ПЛАН НАВЧАЛЬНОГО ПРОЦЕСУ ДЕННА'!BG123&gt;0,IF(ROUND('ПЛАН НАВЧАЛЬНОГО ПРОЦЕСУ ДЕННА'!BG123*$BX$4,0)&gt;0,ROUND('ПЛАН НАВЧАЛЬНОГО ПРОЦЕСУ ДЕННА'!BG123*$BX$4,0)*2,2),0)</f>
        <v>0</v>
      </c>
      <c r="BH123" s="312">
        <f>IF('ПЛАН НАВЧАЛЬНОГО ПРОЦЕСУ ДЕННА'!BH123&gt;0,IF(ROUND('ПЛАН НАВЧАЛЬНОГО ПРОЦЕСУ ДЕННА'!BH123*$BX$4,0)&gt;0,ROUND('ПЛАН НАВЧАЛЬНОГО ПРОЦЕСУ ДЕННА'!BH123*$BX$4,0)*2,2),0)</f>
        <v>0</v>
      </c>
      <c r="BI123" s="312">
        <f>IF('ПЛАН НАВЧАЛЬНОГО ПРОЦЕСУ ДЕННА'!BI123&gt;0,IF(ROUND('ПЛАН НАВЧАЛЬНОГО ПРОЦЕСУ ДЕННА'!BI123*$BX$4,0)&gt;0,ROUND('ПЛАН НАВЧАЛЬНОГО ПРОЦЕСУ ДЕННА'!BI123*$BX$4,0)*2,2),0)</f>
        <v>0</v>
      </c>
      <c r="BJ123" s="70">
        <f>'ПЛАН НАВЧАЛЬНОГО ПРОЦЕСУ ДЕННА'!BJ123</f>
        <v>0</v>
      </c>
      <c r="BK123" s="63">
        <f t="shared" si="124"/>
        <v>0</v>
      </c>
      <c r="BL123" s="127" t="str">
        <f t="shared" si="125"/>
        <v/>
      </c>
      <c r="BM123" s="14">
        <f t="shared" si="163"/>
        <v>0</v>
      </c>
      <c r="BN123" s="88">
        <f t="shared" si="127"/>
        <v>0</v>
      </c>
      <c r="BO123" s="14">
        <f t="shared" si="164"/>
        <v>0</v>
      </c>
      <c r="BP123" s="14">
        <f t="shared" si="165"/>
        <v>0</v>
      </c>
      <c r="BQ123" s="14">
        <f t="shared" si="166"/>
        <v>0</v>
      </c>
      <c r="BR123" s="14">
        <f t="shared" si="167"/>
        <v>0</v>
      </c>
      <c r="BS123" s="14">
        <f t="shared" si="168"/>
        <v>0</v>
      </c>
      <c r="BT123" s="14">
        <f t="shared" si="169"/>
        <v>0</v>
      </c>
      <c r="BU123" s="92">
        <f t="shared" si="162"/>
        <v>0</v>
      </c>
      <c r="BX123" s="14">
        <f t="shared" si="170"/>
        <v>0</v>
      </c>
      <c r="BY123" s="14">
        <f t="shared" si="171"/>
        <v>0</v>
      </c>
      <c r="BZ123" s="14">
        <f t="shared" si="172"/>
        <v>0</v>
      </c>
      <c r="CA123" s="14">
        <f t="shared" si="173"/>
        <v>0</v>
      </c>
      <c r="CB123" s="14">
        <f t="shared" si="174"/>
        <v>0</v>
      </c>
      <c r="CC123" s="14">
        <f t="shared" si="175"/>
        <v>0</v>
      </c>
      <c r="CD123" s="14">
        <f t="shared" si="176"/>
        <v>0</v>
      </c>
      <c r="CE123" s="14">
        <f t="shared" si="177"/>
        <v>0</v>
      </c>
      <c r="CF123" s="213">
        <f t="shared" si="142"/>
        <v>0</v>
      </c>
      <c r="CG123" s="313">
        <f t="shared" si="143"/>
        <v>0</v>
      </c>
      <c r="CI123" s="314">
        <f t="shared" si="144"/>
        <v>0</v>
      </c>
      <c r="CJ123" s="314">
        <f t="shared" si="145"/>
        <v>0</v>
      </c>
      <c r="CK123" s="314">
        <f t="shared" si="146"/>
        <v>0</v>
      </c>
      <c r="CL123" s="314">
        <f t="shared" si="147"/>
        <v>0</v>
      </c>
      <c r="CM123" s="314">
        <f t="shared" si="148"/>
        <v>0</v>
      </c>
      <c r="CN123" s="314">
        <f t="shared" si="149"/>
        <v>0</v>
      </c>
      <c r="CO123" s="314">
        <f t="shared" si="150"/>
        <v>0</v>
      </c>
      <c r="CP123" s="314">
        <f t="shared" si="151"/>
        <v>0</v>
      </c>
      <c r="CQ123" s="315">
        <f t="shared" si="152"/>
        <v>0</v>
      </c>
      <c r="CR123" s="314">
        <f t="shared" si="153"/>
        <v>0</v>
      </c>
      <c r="CS123" s="314">
        <f t="shared" si="154"/>
        <v>0</v>
      </c>
      <c r="CT123" s="316">
        <f t="shared" si="155"/>
        <v>0</v>
      </c>
      <c r="CU123" s="314">
        <f t="shared" si="156"/>
        <v>0</v>
      </c>
      <c r="CV123" s="314">
        <f t="shared" si="157"/>
        <v>0</v>
      </c>
      <c r="CW123" s="314">
        <f t="shared" si="158"/>
        <v>0</v>
      </c>
      <c r="CX123" s="314">
        <f t="shared" si="159"/>
        <v>0</v>
      </c>
      <c r="CY123" s="314">
        <f t="shared" si="160"/>
        <v>0</v>
      </c>
      <c r="CZ123" s="317">
        <f t="shared" si="161"/>
        <v>0</v>
      </c>
      <c r="DD123" s="318">
        <f t="shared" si="178"/>
        <v>0</v>
      </c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</row>
    <row r="124" spans="1:126" s="19" customFormat="1" hidden="1" x14ac:dyDescent="0.25">
      <c r="A124" s="22" t="str">
        <f>'ПЛАН НАВЧАЛЬНОГО ПРОЦЕСУ ДЕННА'!A124</f>
        <v>2.19</v>
      </c>
      <c r="B124" s="306" t="str">
        <f>'ПЛАН НАВЧАЛЬНОГО ПРОЦЕСУ ДЕННА'!B124</f>
        <v>Вибіркова дисципліна 19</v>
      </c>
      <c r="C124" s="307"/>
      <c r="D124" s="308">
        <f>'ПЛАН НАВЧАЛЬНОГО ПРОЦЕСУ ДЕННА'!D124</f>
        <v>0</v>
      </c>
      <c r="E124" s="309">
        <f>'ПЛАН НАВЧАЛЬНОГО ПРОЦЕСУ ДЕННА'!E124</f>
        <v>0</v>
      </c>
      <c r="F124" s="309">
        <f>'ПЛАН НАВЧАЛЬНОГО ПРОЦЕСУ ДЕННА'!F124</f>
        <v>0</v>
      </c>
      <c r="G124" s="310">
        <f>'ПЛАН НАВЧАЛЬНОГО ПРОЦЕСУ ДЕННА'!G124</f>
        <v>0</v>
      </c>
      <c r="H124" s="308">
        <f>'ПЛАН НАВЧАЛЬНОГО ПРОЦЕСУ ДЕННА'!H124</f>
        <v>0</v>
      </c>
      <c r="I124" s="309">
        <f>'ПЛАН НАВЧАЛЬНОГО ПРОЦЕСУ ДЕННА'!I124</f>
        <v>0</v>
      </c>
      <c r="J124" s="309">
        <f>'ПЛАН НАВЧАЛЬНОГО ПРОЦЕСУ ДЕННА'!J124</f>
        <v>0</v>
      </c>
      <c r="K124" s="309">
        <f>'ПЛАН НАВЧАЛЬНОГО ПРОЦЕСУ ДЕННА'!K124</f>
        <v>0</v>
      </c>
      <c r="L124" s="309">
        <f>'ПЛАН НАВЧАЛЬНОГО ПРОЦЕСУ ДЕННА'!L124</f>
        <v>0</v>
      </c>
      <c r="M124" s="309">
        <f>'ПЛАН НАВЧАЛЬНОГО ПРОЦЕСУ ДЕННА'!M124</f>
        <v>0</v>
      </c>
      <c r="N124" s="309">
        <f>'ПЛАН НАВЧАЛЬНОГО ПРОЦЕСУ ДЕННА'!N124</f>
        <v>0</v>
      </c>
      <c r="O124" s="309">
        <f>'ПЛАН НАВЧАЛЬНОГО ПРОЦЕСУ ДЕННА'!O124</f>
        <v>0</v>
      </c>
      <c r="P124" s="274">
        <f>'ПЛАН НАВЧАЛЬНОГО ПРОЦЕСУ ДЕННА'!P124</f>
        <v>0</v>
      </c>
      <c r="Q124" s="274">
        <f>'ПЛАН НАВЧАЛЬНОГО ПРОЦЕСУ ДЕННА'!Q124</f>
        <v>0</v>
      </c>
      <c r="R124" s="308">
        <f>'ПЛАН НАВЧАЛЬНОГО ПРОЦЕСУ ДЕННА'!R124</f>
        <v>0</v>
      </c>
      <c r="S124" s="309">
        <f>'ПЛАН НАВЧАЛЬНОГО ПРОЦЕСУ ДЕННА'!S124</f>
        <v>0</v>
      </c>
      <c r="T124" s="309">
        <f>'ПЛАН НАВЧАЛЬНОГО ПРОЦЕСУ ДЕННА'!T124</f>
        <v>0</v>
      </c>
      <c r="U124" s="309">
        <f>'ПЛАН НАВЧАЛЬНОГО ПРОЦЕСУ ДЕННА'!U124</f>
        <v>0</v>
      </c>
      <c r="V124" s="309">
        <f>'ПЛАН НАВЧАЛЬНОГО ПРОЦЕСУ ДЕННА'!V124</f>
        <v>0</v>
      </c>
      <c r="W124" s="309">
        <f>'ПЛАН НАВЧАЛЬНОГО ПРОЦЕСУ ДЕННА'!W124</f>
        <v>0</v>
      </c>
      <c r="X124" s="309">
        <f>'ПЛАН НАВЧАЛЬНОГО ПРОЦЕСУ ДЕННА'!X124</f>
        <v>0</v>
      </c>
      <c r="Y124" s="311">
        <f>'ПЛАН НАВЧАЛЬНОГО ПРОЦЕСУ ДЕННА'!Y124</f>
        <v>0</v>
      </c>
      <c r="Z124" s="147">
        <f t="shared" si="123"/>
        <v>0</v>
      </c>
      <c r="AA124" s="9"/>
      <c r="AB124" s="9"/>
      <c r="AC124" s="9"/>
      <c r="AD124" s="9"/>
      <c r="AE124" s="312">
        <f>IF('ПЛАН НАВЧАЛЬНОГО ПРОЦЕСУ ДЕННА'!AE124&gt;0,IF(ROUND('ПЛАН НАВЧАЛЬНОГО ПРОЦЕСУ ДЕННА'!AE124*$BX$4,0)&gt;0,ROUND('ПЛАН НАВЧАЛЬНОГО ПРОЦЕСУ ДЕННА'!AE124*$BX$4,0)*2,2),0)</f>
        <v>0</v>
      </c>
      <c r="AF124" s="312">
        <f>IF('ПЛАН НАВЧАЛЬНОГО ПРОЦЕСУ ДЕННА'!AF124&gt;0,IF(ROUND('ПЛАН НАВЧАЛЬНОГО ПРОЦЕСУ ДЕННА'!AF124*$BX$4,0)&gt;0,ROUND('ПЛАН НАВЧАЛЬНОГО ПРОЦЕСУ ДЕННА'!AF124*$BX$4,0)*2,2),0)</f>
        <v>0</v>
      </c>
      <c r="AG124" s="312">
        <f>IF('ПЛАН НАВЧАЛЬНОГО ПРОЦЕСУ ДЕННА'!AG124&gt;0,IF(ROUND('ПЛАН НАВЧАЛЬНОГО ПРОЦЕСУ ДЕННА'!AG124*$BX$4,0)&gt;0,ROUND('ПЛАН НАВЧАЛЬНОГО ПРОЦЕСУ ДЕННА'!AG124*$BX$4,0)*2,2),0)</f>
        <v>0</v>
      </c>
      <c r="AH124" s="70">
        <f>'ПЛАН НАВЧАЛЬНОГО ПРОЦЕСУ ДЕННА'!AH124</f>
        <v>0</v>
      </c>
      <c r="AI124" s="312">
        <f>IF('ПЛАН НАВЧАЛЬНОГО ПРОЦЕСУ ДЕННА'!AI124&gt;0,IF(ROUND('ПЛАН НАВЧАЛЬНОГО ПРОЦЕСУ ДЕННА'!AI124*$BX$4,0)&gt;0,ROUND('ПЛАН НАВЧАЛЬНОГО ПРОЦЕСУ ДЕННА'!AI124*$BX$4,0)*2,2),0)</f>
        <v>0</v>
      </c>
      <c r="AJ124" s="312">
        <f>IF('ПЛАН НАВЧАЛЬНОГО ПРОЦЕСУ ДЕННА'!AJ124&gt;0,IF(ROUND('ПЛАН НАВЧАЛЬНОГО ПРОЦЕСУ ДЕННА'!AJ124*$BX$4,0)&gt;0,ROUND('ПЛАН НАВЧАЛЬНОГО ПРОЦЕСУ ДЕННА'!AJ124*$BX$4,0)*2,2),0)</f>
        <v>0</v>
      </c>
      <c r="AK124" s="312">
        <f>IF('ПЛАН НАВЧАЛЬНОГО ПРОЦЕСУ ДЕННА'!AK124&gt;0,IF(ROUND('ПЛАН НАВЧАЛЬНОГО ПРОЦЕСУ ДЕННА'!AK124*$BX$4,0)&gt;0,ROUND('ПЛАН НАВЧАЛЬНОГО ПРОЦЕСУ ДЕННА'!AK124*$BX$4,0)*2,2),0)</f>
        <v>0</v>
      </c>
      <c r="AL124" s="70">
        <f>'ПЛАН НАВЧАЛЬНОГО ПРОЦЕСУ ДЕННА'!AL124</f>
        <v>0</v>
      </c>
      <c r="AM124" s="312">
        <f>IF('ПЛАН НАВЧАЛЬНОГО ПРОЦЕСУ ДЕННА'!AM124&gt;0,IF(ROUND('ПЛАН НАВЧАЛЬНОГО ПРОЦЕСУ ДЕННА'!AM124*$BX$4,0)&gt;0,ROUND('ПЛАН НАВЧАЛЬНОГО ПРОЦЕСУ ДЕННА'!AM124*$BX$4,0)*2,2),0)</f>
        <v>0</v>
      </c>
      <c r="AN124" s="312">
        <f>IF('ПЛАН НАВЧАЛЬНОГО ПРОЦЕСУ ДЕННА'!AN124&gt;0,IF(ROUND('ПЛАН НАВЧАЛЬНОГО ПРОЦЕСУ ДЕННА'!AN124*$BX$4,0)&gt;0,ROUND('ПЛАН НАВЧАЛЬНОГО ПРОЦЕСУ ДЕННА'!AN124*$BX$4,0)*2,2),0)</f>
        <v>0</v>
      </c>
      <c r="AO124" s="312">
        <f>IF('ПЛАН НАВЧАЛЬНОГО ПРОЦЕСУ ДЕННА'!AO124&gt;0,IF(ROUND('ПЛАН НАВЧАЛЬНОГО ПРОЦЕСУ ДЕННА'!AO124*$BX$4,0)&gt;0,ROUND('ПЛАН НАВЧАЛЬНОГО ПРОЦЕСУ ДЕННА'!AO124*$BX$4,0)*2,2),0)</f>
        <v>0</v>
      </c>
      <c r="AP124" s="70">
        <f>'ПЛАН НАВЧАЛЬНОГО ПРОЦЕСУ ДЕННА'!AP124</f>
        <v>0</v>
      </c>
      <c r="AQ124" s="312">
        <f>IF('ПЛАН НАВЧАЛЬНОГО ПРОЦЕСУ ДЕННА'!AQ124&gt;0,IF(ROUND('ПЛАН НАВЧАЛЬНОГО ПРОЦЕСУ ДЕННА'!AQ124*$BX$4,0)&gt;0,ROUND('ПЛАН НАВЧАЛЬНОГО ПРОЦЕСУ ДЕННА'!AQ124*$BX$4,0)*2,2),0)</f>
        <v>0</v>
      </c>
      <c r="AR124" s="312">
        <f>IF('ПЛАН НАВЧАЛЬНОГО ПРОЦЕСУ ДЕННА'!AR124&gt;0,IF(ROUND('ПЛАН НАВЧАЛЬНОГО ПРОЦЕСУ ДЕННА'!AR124*$BX$4,0)&gt;0,ROUND('ПЛАН НАВЧАЛЬНОГО ПРОЦЕСУ ДЕННА'!AR124*$BX$4,0)*2,2),0)</f>
        <v>0</v>
      </c>
      <c r="AS124" s="312">
        <f>IF('ПЛАН НАВЧАЛЬНОГО ПРОЦЕСУ ДЕННА'!AS124&gt;0,IF(ROUND('ПЛАН НАВЧАЛЬНОГО ПРОЦЕСУ ДЕННА'!AS124*$BX$4,0)&gt;0,ROUND('ПЛАН НАВЧАЛЬНОГО ПРОЦЕСУ ДЕННА'!AS124*$BX$4,0)*2,2),0)</f>
        <v>0</v>
      </c>
      <c r="AT124" s="70">
        <f>'ПЛАН НАВЧАЛЬНОГО ПРОЦЕСУ ДЕННА'!AT124</f>
        <v>0</v>
      </c>
      <c r="AU124" s="312">
        <f>IF('ПЛАН НАВЧАЛЬНОГО ПРОЦЕСУ ДЕННА'!AU124&gt;0,IF(ROUND('ПЛАН НАВЧАЛЬНОГО ПРОЦЕСУ ДЕННА'!AU124*$BX$4,0)&gt;0,ROUND('ПЛАН НАВЧАЛЬНОГО ПРОЦЕСУ ДЕННА'!AU124*$BX$4,0)*2,2),0)</f>
        <v>0</v>
      </c>
      <c r="AV124" s="312">
        <f>IF('ПЛАН НАВЧАЛЬНОГО ПРОЦЕСУ ДЕННА'!AV124&gt;0,IF(ROUND('ПЛАН НАВЧАЛЬНОГО ПРОЦЕСУ ДЕННА'!AV124*$BX$4,0)&gt;0,ROUND('ПЛАН НАВЧАЛЬНОГО ПРОЦЕСУ ДЕННА'!AV124*$BX$4,0)*2,2),0)</f>
        <v>0</v>
      </c>
      <c r="AW124" s="312">
        <f>IF('ПЛАН НАВЧАЛЬНОГО ПРОЦЕСУ ДЕННА'!AW124&gt;0,IF(ROUND('ПЛАН НАВЧАЛЬНОГО ПРОЦЕСУ ДЕННА'!AW124*$BX$4,0)&gt;0,ROUND('ПЛАН НАВЧАЛЬНОГО ПРОЦЕСУ ДЕННА'!AW124*$BX$4,0)*2,2),0)</f>
        <v>0</v>
      </c>
      <c r="AX124" s="70">
        <f>'ПЛАН НАВЧАЛЬНОГО ПРОЦЕСУ ДЕННА'!AX124</f>
        <v>0</v>
      </c>
      <c r="AY124" s="312">
        <f>IF('ПЛАН НАВЧАЛЬНОГО ПРОЦЕСУ ДЕННА'!AY124&gt;0,IF(ROUND('ПЛАН НАВЧАЛЬНОГО ПРОЦЕСУ ДЕННА'!AY124*$BX$4,0)&gt;0,ROUND('ПЛАН НАВЧАЛЬНОГО ПРОЦЕСУ ДЕННА'!AY124*$BX$4,0)*2,2),0)</f>
        <v>0</v>
      </c>
      <c r="AZ124" s="312">
        <f>IF('ПЛАН НАВЧАЛЬНОГО ПРОЦЕСУ ДЕННА'!AZ124&gt;0,IF(ROUND('ПЛАН НАВЧАЛЬНОГО ПРОЦЕСУ ДЕННА'!AZ124*$BX$4,0)&gt;0,ROUND('ПЛАН НАВЧАЛЬНОГО ПРОЦЕСУ ДЕННА'!AZ124*$BX$4,0)*2,2),0)</f>
        <v>0</v>
      </c>
      <c r="BA124" s="312">
        <f>IF('ПЛАН НАВЧАЛЬНОГО ПРОЦЕСУ ДЕННА'!BA124&gt;0,IF(ROUND('ПЛАН НАВЧАЛЬНОГО ПРОЦЕСУ ДЕННА'!BA124*$BX$4,0)&gt;0,ROUND('ПЛАН НАВЧАЛЬНОГО ПРОЦЕСУ ДЕННА'!BA124*$BX$4,0)*2,2),0)</f>
        <v>0</v>
      </c>
      <c r="BB124" s="70">
        <f>'ПЛАН НАВЧАЛЬНОГО ПРОЦЕСУ ДЕННА'!BB124</f>
        <v>0</v>
      </c>
      <c r="BC124" s="312">
        <f>IF('ПЛАН НАВЧАЛЬНОГО ПРОЦЕСУ ДЕННА'!BC124&gt;0,IF(ROUND('ПЛАН НАВЧАЛЬНОГО ПРОЦЕСУ ДЕННА'!BC124*$BX$4,0)&gt;0,ROUND('ПЛАН НАВЧАЛЬНОГО ПРОЦЕСУ ДЕННА'!BC124*$BX$4,0)*2,2),0)</f>
        <v>0</v>
      </c>
      <c r="BD124" s="312">
        <f>IF('ПЛАН НАВЧАЛЬНОГО ПРОЦЕСУ ДЕННА'!BD124&gt;0,IF(ROUND('ПЛАН НАВЧАЛЬНОГО ПРОЦЕСУ ДЕННА'!BD124*$BX$4,0)&gt;0,ROUND('ПЛАН НАВЧАЛЬНОГО ПРОЦЕСУ ДЕННА'!BD124*$BX$4,0)*2,2),0)</f>
        <v>0</v>
      </c>
      <c r="BE124" s="312">
        <f>IF('ПЛАН НАВЧАЛЬНОГО ПРОЦЕСУ ДЕННА'!BE124&gt;0,IF(ROUND('ПЛАН НАВЧАЛЬНОГО ПРОЦЕСУ ДЕННА'!BE124*$BX$4,0)&gt;0,ROUND('ПЛАН НАВЧАЛЬНОГО ПРОЦЕСУ ДЕННА'!BE124*$BX$4,0)*2,2),0)</f>
        <v>0</v>
      </c>
      <c r="BF124" s="70">
        <f>'ПЛАН НАВЧАЛЬНОГО ПРОЦЕСУ ДЕННА'!BF124</f>
        <v>0</v>
      </c>
      <c r="BG124" s="312">
        <f>IF('ПЛАН НАВЧАЛЬНОГО ПРОЦЕСУ ДЕННА'!BG124&gt;0,IF(ROUND('ПЛАН НАВЧАЛЬНОГО ПРОЦЕСУ ДЕННА'!BG124*$BX$4,0)&gt;0,ROUND('ПЛАН НАВЧАЛЬНОГО ПРОЦЕСУ ДЕННА'!BG124*$BX$4,0)*2,2),0)</f>
        <v>0</v>
      </c>
      <c r="BH124" s="312">
        <f>IF('ПЛАН НАВЧАЛЬНОГО ПРОЦЕСУ ДЕННА'!BH124&gt;0,IF(ROUND('ПЛАН НАВЧАЛЬНОГО ПРОЦЕСУ ДЕННА'!BH124*$BX$4,0)&gt;0,ROUND('ПЛАН НАВЧАЛЬНОГО ПРОЦЕСУ ДЕННА'!BH124*$BX$4,0)*2,2),0)</f>
        <v>0</v>
      </c>
      <c r="BI124" s="312">
        <f>IF('ПЛАН НАВЧАЛЬНОГО ПРОЦЕСУ ДЕННА'!BI124&gt;0,IF(ROUND('ПЛАН НАВЧАЛЬНОГО ПРОЦЕСУ ДЕННА'!BI124*$BX$4,0)&gt;0,ROUND('ПЛАН НАВЧАЛЬНОГО ПРОЦЕСУ ДЕННА'!BI124*$BX$4,0)*2,2),0)</f>
        <v>0</v>
      </c>
      <c r="BJ124" s="70">
        <f>'ПЛАН НАВЧАЛЬНОГО ПРОЦЕСУ ДЕННА'!BJ124</f>
        <v>0</v>
      </c>
      <c r="BK124" s="63">
        <f t="shared" si="124"/>
        <v>0</v>
      </c>
      <c r="BL124" s="127" t="str">
        <f t="shared" si="125"/>
        <v/>
      </c>
      <c r="BM124" s="14">
        <f t="shared" si="163"/>
        <v>0</v>
      </c>
      <c r="BN124" s="88">
        <f t="shared" si="127"/>
        <v>0</v>
      </c>
      <c r="BO124" s="14">
        <f t="shared" si="164"/>
        <v>0</v>
      </c>
      <c r="BP124" s="14">
        <f t="shared" si="165"/>
        <v>0</v>
      </c>
      <c r="BQ124" s="14">
        <f t="shared" si="166"/>
        <v>0</v>
      </c>
      <c r="BR124" s="14">
        <f t="shared" si="167"/>
        <v>0</v>
      </c>
      <c r="BS124" s="14">
        <f t="shared" si="168"/>
        <v>0</v>
      </c>
      <c r="BT124" s="14">
        <f t="shared" si="169"/>
        <v>0</v>
      </c>
      <c r="BU124" s="92">
        <f t="shared" si="162"/>
        <v>0</v>
      </c>
      <c r="BX124" s="14">
        <f t="shared" si="170"/>
        <v>0</v>
      </c>
      <c r="BY124" s="14">
        <f t="shared" si="171"/>
        <v>0</v>
      </c>
      <c r="BZ124" s="14">
        <f t="shared" si="172"/>
        <v>0</v>
      </c>
      <c r="CA124" s="14">
        <f t="shared" si="173"/>
        <v>0</v>
      </c>
      <c r="CB124" s="14">
        <f t="shared" si="174"/>
        <v>0</v>
      </c>
      <c r="CC124" s="14">
        <f t="shared" si="175"/>
        <v>0</v>
      </c>
      <c r="CD124" s="14">
        <f t="shared" si="176"/>
        <v>0</v>
      </c>
      <c r="CE124" s="14">
        <f t="shared" si="177"/>
        <v>0</v>
      </c>
      <c r="CF124" s="213">
        <f t="shared" si="142"/>
        <v>0</v>
      </c>
      <c r="CG124" s="313">
        <f t="shared" si="143"/>
        <v>0</v>
      </c>
      <c r="CI124" s="314">
        <f t="shared" si="144"/>
        <v>0</v>
      </c>
      <c r="CJ124" s="314">
        <f t="shared" si="145"/>
        <v>0</v>
      </c>
      <c r="CK124" s="314">
        <f t="shared" si="146"/>
        <v>0</v>
      </c>
      <c r="CL124" s="314">
        <f t="shared" si="147"/>
        <v>0</v>
      </c>
      <c r="CM124" s="314">
        <f t="shared" si="148"/>
        <v>0</v>
      </c>
      <c r="CN124" s="314">
        <f t="shared" si="149"/>
        <v>0</v>
      </c>
      <c r="CO124" s="314">
        <f t="shared" si="150"/>
        <v>0</v>
      </c>
      <c r="CP124" s="314">
        <f t="shared" si="151"/>
        <v>0</v>
      </c>
      <c r="CQ124" s="315">
        <f t="shared" si="152"/>
        <v>0</v>
      </c>
      <c r="CR124" s="314">
        <f t="shared" si="153"/>
        <v>0</v>
      </c>
      <c r="CS124" s="314">
        <f t="shared" si="154"/>
        <v>0</v>
      </c>
      <c r="CT124" s="316">
        <f t="shared" si="155"/>
        <v>0</v>
      </c>
      <c r="CU124" s="314">
        <f t="shared" si="156"/>
        <v>0</v>
      </c>
      <c r="CV124" s="314">
        <f t="shared" si="157"/>
        <v>0</v>
      </c>
      <c r="CW124" s="314">
        <f t="shared" si="158"/>
        <v>0</v>
      </c>
      <c r="CX124" s="314">
        <f t="shared" si="159"/>
        <v>0</v>
      </c>
      <c r="CY124" s="314">
        <f t="shared" si="160"/>
        <v>0</v>
      </c>
      <c r="CZ124" s="317">
        <f t="shared" si="161"/>
        <v>0</v>
      </c>
      <c r="DD124" s="318">
        <f t="shared" si="178"/>
        <v>0</v>
      </c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</row>
    <row r="125" spans="1:126" s="19" customFormat="1" hidden="1" x14ac:dyDescent="0.25">
      <c r="A125" s="22" t="str">
        <f>'ПЛАН НАВЧАЛЬНОГО ПРОЦЕСУ ДЕННА'!A125</f>
        <v>2.20</v>
      </c>
      <c r="B125" s="306" t="str">
        <f>'ПЛАН НАВЧАЛЬНОГО ПРОЦЕСУ ДЕННА'!B125</f>
        <v>Вибіркова дисципліна 20</v>
      </c>
      <c r="C125" s="307"/>
      <c r="D125" s="308">
        <f>'ПЛАН НАВЧАЛЬНОГО ПРОЦЕСУ ДЕННА'!D125</f>
        <v>0</v>
      </c>
      <c r="E125" s="309">
        <f>'ПЛАН НАВЧАЛЬНОГО ПРОЦЕСУ ДЕННА'!E125</f>
        <v>0</v>
      </c>
      <c r="F125" s="309">
        <f>'ПЛАН НАВЧАЛЬНОГО ПРОЦЕСУ ДЕННА'!F125</f>
        <v>0</v>
      </c>
      <c r="G125" s="310">
        <f>'ПЛАН НАВЧАЛЬНОГО ПРОЦЕСУ ДЕННА'!G125</f>
        <v>0</v>
      </c>
      <c r="H125" s="308">
        <f>'ПЛАН НАВЧАЛЬНОГО ПРОЦЕСУ ДЕННА'!H125</f>
        <v>0</v>
      </c>
      <c r="I125" s="309">
        <f>'ПЛАН НАВЧАЛЬНОГО ПРОЦЕСУ ДЕННА'!I125</f>
        <v>0</v>
      </c>
      <c r="J125" s="309">
        <f>'ПЛАН НАВЧАЛЬНОГО ПРОЦЕСУ ДЕННА'!J125</f>
        <v>0</v>
      </c>
      <c r="K125" s="309">
        <f>'ПЛАН НАВЧАЛЬНОГО ПРОЦЕСУ ДЕННА'!K125</f>
        <v>0</v>
      </c>
      <c r="L125" s="309">
        <f>'ПЛАН НАВЧАЛЬНОГО ПРОЦЕСУ ДЕННА'!L125</f>
        <v>0</v>
      </c>
      <c r="M125" s="309">
        <f>'ПЛАН НАВЧАЛЬНОГО ПРОЦЕСУ ДЕННА'!M125</f>
        <v>0</v>
      </c>
      <c r="N125" s="309">
        <f>'ПЛАН НАВЧАЛЬНОГО ПРОЦЕСУ ДЕННА'!N125</f>
        <v>0</v>
      </c>
      <c r="O125" s="309">
        <f>'ПЛАН НАВЧАЛЬНОГО ПРОЦЕСУ ДЕННА'!O125</f>
        <v>0</v>
      </c>
      <c r="P125" s="274">
        <f>'ПЛАН НАВЧАЛЬНОГО ПРОЦЕСУ ДЕННА'!P125</f>
        <v>0</v>
      </c>
      <c r="Q125" s="274">
        <f>'ПЛАН НАВЧАЛЬНОГО ПРОЦЕСУ ДЕННА'!Q125</f>
        <v>0</v>
      </c>
      <c r="R125" s="308">
        <f>'ПЛАН НАВЧАЛЬНОГО ПРОЦЕСУ ДЕННА'!R125</f>
        <v>0</v>
      </c>
      <c r="S125" s="309">
        <f>'ПЛАН НАВЧАЛЬНОГО ПРОЦЕСУ ДЕННА'!S125</f>
        <v>0</v>
      </c>
      <c r="T125" s="309">
        <f>'ПЛАН НАВЧАЛЬНОГО ПРОЦЕСУ ДЕННА'!T125</f>
        <v>0</v>
      </c>
      <c r="U125" s="309">
        <f>'ПЛАН НАВЧАЛЬНОГО ПРОЦЕСУ ДЕННА'!U125</f>
        <v>0</v>
      </c>
      <c r="V125" s="309">
        <f>'ПЛАН НАВЧАЛЬНОГО ПРОЦЕСУ ДЕННА'!V125</f>
        <v>0</v>
      </c>
      <c r="W125" s="309">
        <f>'ПЛАН НАВЧАЛЬНОГО ПРОЦЕСУ ДЕННА'!W125</f>
        <v>0</v>
      </c>
      <c r="X125" s="309">
        <f>'ПЛАН НАВЧАЛЬНОГО ПРОЦЕСУ ДЕННА'!X125</f>
        <v>0</v>
      </c>
      <c r="Y125" s="311">
        <f>'ПЛАН НАВЧАЛЬНОГО ПРОЦЕСУ ДЕННА'!Y125</f>
        <v>0</v>
      </c>
      <c r="Z125" s="147">
        <f t="shared" si="123"/>
        <v>0</v>
      </c>
      <c r="AA125" s="9"/>
      <c r="AB125" s="9"/>
      <c r="AC125" s="9"/>
      <c r="AD125" s="9"/>
      <c r="AE125" s="312">
        <f>IF('ПЛАН НАВЧАЛЬНОГО ПРОЦЕСУ ДЕННА'!AE125&gt;0,IF(ROUND('ПЛАН НАВЧАЛЬНОГО ПРОЦЕСУ ДЕННА'!AE125*$BX$4,0)&gt;0,ROUND('ПЛАН НАВЧАЛЬНОГО ПРОЦЕСУ ДЕННА'!AE125*$BX$4,0)*2,2),0)</f>
        <v>0</v>
      </c>
      <c r="AF125" s="312">
        <f>IF('ПЛАН НАВЧАЛЬНОГО ПРОЦЕСУ ДЕННА'!AF125&gt;0,IF(ROUND('ПЛАН НАВЧАЛЬНОГО ПРОЦЕСУ ДЕННА'!AF125*$BX$4,0)&gt;0,ROUND('ПЛАН НАВЧАЛЬНОГО ПРОЦЕСУ ДЕННА'!AF125*$BX$4,0)*2,2),0)</f>
        <v>0</v>
      </c>
      <c r="AG125" s="312">
        <f>IF('ПЛАН НАВЧАЛЬНОГО ПРОЦЕСУ ДЕННА'!AG125&gt;0,IF(ROUND('ПЛАН НАВЧАЛЬНОГО ПРОЦЕСУ ДЕННА'!AG125*$BX$4,0)&gt;0,ROUND('ПЛАН НАВЧАЛЬНОГО ПРОЦЕСУ ДЕННА'!AG125*$BX$4,0)*2,2),0)</f>
        <v>0</v>
      </c>
      <c r="AH125" s="70">
        <f>'ПЛАН НАВЧАЛЬНОГО ПРОЦЕСУ ДЕННА'!AH125</f>
        <v>0</v>
      </c>
      <c r="AI125" s="312">
        <f>IF('ПЛАН НАВЧАЛЬНОГО ПРОЦЕСУ ДЕННА'!AI125&gt;0,IF(ROUND('ПЛАН НАВЧАЛЬНОГО ПРОЦЕСУ ДЕННА'!AI125*$BX$4,0)&gt;0,ROUND('ПЛАН НАВЧАЛЬНОГО ПРОЦЕСУ ДЕННА'!AI125*$BX$4,0)*2,2),0)</f>
        <v>0</v>
      </c>
      <c r="AJ125" s="312">
        <f>IF('ПЛАН НАВЧАЛЬНОГО ПРОЦЕСУ ДЕННА'!AJ125&gt;0,IF(ROUND('ПЛАН НАВЧАЛЬНОГО ПРОЦЕСУ ДЕННА'!AJ125*$BX$4,0)&gt;0,ROUND('ПЛАН НАВЧАЛЬНОГО ПРОЦЕСУ ДЕННА'!AJ125*$BX$4,0)*2,2),0)</f>
        <v>0</v>
      </c>
      <c r="AK125" s="312">
        <f>IF('ПЛАН НАВЧАЛЬНОГО ПРОЦЕСУ ДЕННА'!AK125&gt;0,IF(ROUND('ПЛАН НАВЧАЛЬНОГО ПРОЦЕСУ ДЕННА'!AK125*$BX$4,0)&gt;0,ROUND('ПЛАН НАВЧАЛЬНОГО ПРОЦЕСУ ДЕННА'!AK125*$BX$4,0)*2,2),0)</f>
        <v>0</v>
      </c>
      <c r="AL125" s="70">
        <f>'ПЛАН НАВЧАЛЬНОГО ПРОЦЕСУ ДЕННА'!AL125</f>
        <v>0</v>
      </c>
      <c r="AM125" s="312">
        <f>IF('ПЛАН НАВЧАЛЬНОГО ПРОЦЕСУ ДЕННА'!AM125&gt;0,IF(ROUND('ПЛАН НАВЧАЛЬНОГО ПРОЦЕСУ ДЕННА'!AM125*$BX$4,0)&gt;0,ROUND('ПЛАН НАВЧАЛЬНОГО ПРОЦЕСУ ДЕННА'!AM125*$BX$4,0)*2,2),0)</f>
        <v>0</v>
      </c>
      <c r="AN125" s="312">
        <f>IF('ПЛАН НАВЧАЛЬНОГО ПРОЦЕСУ ДЕННА'!AN125&gt;0,IF(ROUND('ПЛАН НАВЧАЛЬНОГО ПРОЦЕСУ ДЕННА'!AN125*$BX$4,0)&gt;0,ROUND('ПЛАН НАВЧАЛЬНОГО ПРОЦЕСУ ДЕННА'!AN125*$BX$4,0)*2,2),0)</f>
        <v>0</v>
      </c>
      <c r="AO125" s="312">
        <f>IF('ПЛАН НАВЧАЛЬНОГО ПРОЦЕСУ ДЕННА'!AO125&gt;0,IF(ROUND('ПЛАН НАВЧАЛЬНОГО ПРОЦЕСУ ДЕННА'!AO125*$BX$4,0)&gt;0,ROUND('ПЛАН НАВЧАЛЬНОГО ПРОЦЕСУ ДЕННА'!AO125*$BX$4,0)*2,2),0)</f>
        <v>0</v>
      </c>
      <c r="AP125" s="70">
        <f>'ПЛАН НАВЧАЛЬНОГО ПРОЦЕСУ ДЕННА'!AP125</f>
        <v>0</v>
      </c>
      <c r="AQ125" s="312">
        <f>IF('ПЛАН НАВЧАЛЬНОГО ПРОЦЕСУ ДЕННА'!AQ125&gt;0,IF(ROUND('ПЛАН НАВЧАЛЬНОГО ПРОЦЕСУ ДЕННА'!AQ125*$BX$4,0)&gt;0,ROUND('ПЛАН НАВЧАЛЬНОГО ПРОЦЕСУ ДЕННА'!AQ125*$BX$4,0)*2,2),0)</f>
        <v>0</v>
      </c>
      <c r="AR125" s="312">
        <f>IF('ПЛАН НАВЧАЛЬНОГО ПРОЦЕСУ ДЕННА'!AR125&gt;0,IF(ROUND('ПЛАН НАВЧАЛЬНОГО ПРОЦЕСУ ДЕННА'!AR125*$BX$4,0)&gt;0,ROUND('ПЛАН НАВЧАЛЬНОГО ПРОЦЕСУ ДЕННА'!AR125*$BX$4,0)*2,2),0)</f>
        <v>0</v>
      </c>
      <c r="AS125" s="312">
        <f>IF('ПЛАН НАВЧАЛЬНОГО ПРОЦЕСУ ДЕННА'!AS125&gt;0,IF(ROUND('ПЛАН НАВЧАЛЬНОГО ПРОЦЕСУ ДЕННА'!AS125*$BX$4,0)&gt;0,ROUND('ПЛАН НАВЧАЛЬНОГО ПРОЦЕСУ ДЕННА'!AS125*$BX$4,0)*2,2),0)</f>
        <v>0</v>
      </c>
      <c r="AT125" s="70">
        <f>'ПЛАН НАВЧАЛЬНОГО ПРОЦЕСУ ДЕННА'!AT125</f>
        <v>0</v>
      </c>
      <c r="AU125" s="312">
        <f>IF('ПЛАН НАВЧАЛЬНОГО ПРОЦЕСУ ДЕННА'!AU125&gt;0,IF(ROUND('ПЛАН НАВЧАЛЬНОГО ПРОЦЕСУ ДЕННА'!AU125*$BX$4,0)&gt;0,ROUND('ПЛАН НАВЧАЛЬНОГО ПРОЦЕСУ ДЕННА'!AU125*$BX$4,0)*2,2),0)</f>
        <v>0</v>
      </c>
      <c r="AV125" s="312">
        <f>IF('ПЛАН НАВЧАЛЬНОГО ПРОЦЕСУ ДЕННА'!AV125&gt;0,IF(ROUND('ПЛАН НАВЧАЛЬНОГО ПРОЦЕСУ ДЕННА'!AV125*$BX$4,0)&gt;0,ROUND('ПЛАН НАВЧАЛЬНОГО ПРОЦЕСУ ДЕННА'!AV125*$BX$4,0)*2,2),0)</f>
        <v>0</v>
      </c>
      <c r="AW125" s="312">
        <f>IF('ПЛАН НАВЧАЛЬНОГО ПРОЦЕСУ ДЕННА'!AW125&gt;0,IF(ROUND('ПЛАН НАВЧАЛЬНОГО ПРОЦЕСУ ДЕННА'!AW125*$BX$4,0)&gt;0,ROUND('ПЛАН НАВЧАЛЬНОГО ПРОЦЕСУ ДЕННА'!AW125*$BX$4,0)*2,2),0)</f>
        <v>0</v>
      </c>
      <c r="AX125" s="70">
        <f>'ПЛАН НАВЧАЛЬНОГО ПРОЦЕСУ ДЕННА'!AX125</f>
        <v>0</v>
      </c>
      <c r="AY125" s="312">
        <f>IF('ПЛАН НАВЧАЛЬНОГО ПРОЦЕСУ ДЕННА'!AY125&gt;0,IF(ROUND('ПЛАН НАВЧАЛЬНОГО ПРОЦЕСУ ДЕННА'!AY125*$BX$4,0)&gt;0,ROUND('ПЛАН НАВЧАЛЬНОГО ПРОЦЕСУ ДЕННА'!AY125*$BX$4,0)*2,2),0)</f>
        <v>0</v>
      </c>
      <c r="AZ125" s="312">
        <f>IF('ПЛАН НАВЧАЛЬНОГО ПРОЦЕСУ ДЕННА'!AZ125&gt;0,IF(ROUND('ПЛАН НАВЧАЛЬНОГО ПРОЦЕСУ ДЕННА'!AZ125*$BX$4,0)&gt;0,ROUND('ПЛАН НАВЧАЛЬНОГО ПРОЦЕСУ ДЕННА'!AZ125*$BX$4,0)*2,2),0)</f>
        <v>0</v>
      </c>
      <c r="BA125" s="312">
        <f>IF('ПЛАН НАВЧАЛЬНОГО ПРОЦЕСУ ДЕННА'!BA125&gt;0,IF(ROUND('ПЛАН НАВЧАЛЬНОГО ПРОЦЕСУ ДЕННА'!BA125*$BX$4,0)&gt;0,ROUND('ПЛАН НАВЧАЛЬНОГО ПРОЦЕСУ ДЕННА'!BA125*$BX$4,0)*2,2),0)</f>
        <v>0</v>
      </c>
      <c r="BB125" s="70">
        <f>'ПЛАН НАВЧАЛЬНОГО ПРОЦЕСУ ДЕННА'!BB125</f>
        <v>0</v>
      </c>
      <c r="BC125" s="312">
        <f>IF('ПЛАН НАВЧАЛЬНОГО ПРОЦЕСУ ДЕННА'!BC125&gt;0,IF(ROUND('ПЛАН НАВЧАЛЬНОГО ПРОЦЕСУ ДЕННА'!BC125*$BX$4,0)&gt;0,ROUND('ПЛАН НАВЧАЛЬНОГО ПРОЦЕСУ ДЕННА'!BC125*$BX$4,0)*2,2),0)</f>
        <v>0</v>
      </c>
      <c r="BD125" s="312">
        <f>IF('ПЛАН НАВЧАЛЬНОГО ПРОЦЕСУ ДЕННА'!BD125&gt;0,IF(ROUND('ПЛАН НАВЧАЛЬНОГО ПРОЦЕСУ ДЕННА'!BD125*$BX$4,0)&gt;0,ROUND('ПЛАН НАВЧАЛЬНОГО ПРОЦЕСУ ДЕННА'!BD125*$BX$4,0)*2,2),0)</f>
        <v>0</v>
      </c>
      <c r="BE125" s="312">
        <f>IF('ПЛАН НАВЧАЛЬНОГО ПРОЦЕСУ ДЕННА'!BE125&gt;0,IF(ROUND('ПЛАН НАВЧАЛЬНОГО ПРОЦЕСУ ДЕННА'!BE125*$BX$4,0)&gt;0,ROUND('ПЛАН НАВЧАЛЬНОГО ПРОЦЕСУ ДЕННА'!BE125*$BX$4,0)*2,2),0)</f>
        <v>0</v>
      </c>
      <c r="BF125" s="70">
        <f>'ПЛАН НАВЧАЛЬНОГО ПРОЦЕСУ ДЕННА'!BF125</f>
        <v>0</v>
      </c>
      <c r="BG125" s="312">
        <f>IF('ПЛАН НАВЧАЛЬНОГО ПРОЦЕСУ ДЕННА'!BG125&gt;0,IF(ROUND('ПЛАН НАВЧАЛЬНОГО ПРОЦЕСУ ДЕННА'!BG125*$BX$4,0)&gt;0,ROUND('ПЛАН НАВЧАЛЬНОГО ПРОЦЕСУ ДЕННА'!BG125*$BX$4,0)*2,2),0)</f>
        <v>0</v>
      </c>
      <c r="BH125" s="312">
        <f>IF('ПЛАН НАВЧАЛЬНОГО ПРОЦЕСУ ДЕННА'!BH125&gt;0,IF(ROUND('ПЛАН НАВЧАЛЬНОГО ПРОЦЕСУ ДЕННА'!BH125*$BX$4,0)&gt;0,ROUND('ПЛАН НАВЧАЛЬНОГО ПРОЦЕСУ ДЕННА'!BH125*$BX$4,0)*2,2),0)</f>
        <v>0</v>
      </c>
      <c r="BI125" s="312">
        <f>IF('ПЛАН НАВЧАЛЬНОГО ПРОЦЕСУ ДЕННА'!BI125&gt;0,IF(ROUND('ПЛАН НАВЧАЛЬНОГО ПРОЦЕСУ ДЕННА'!BI125*$BX$4,0)&gt;0,ROUND('ПЛАН НАВЧАЛЬНОГО ПРОЦЕСУ ДЕННА'!BI125*$BX$4,0)*2,2),0)</f>
        <v>0</v>
      </c>
      <c r="BJ125" s="70">
        <f>'ПЛАН НАВЧАЛЬНОГО ПРОЦЕСУ ДЕННА'!BJ125</f>
        <v>0</v>
      </c>
      <c r="BK125" s="63">
        <f t="shared" si="124"/>
        <v>0</v>
      </c>
      <c r="BL125" s="127" t="str">
        <f t="shared" si="125"/>
        <v/>
      </c>
      <c r="BM125" s="14">
        <f>IF(AND($DD125=0,$DM125=0),0,IF(AND($CQ125=0,$CZ125=0,DF126&lt;&gt;0),DF126, IF(AND(BL125&lt;CG125,$CF125&lt;&gt;$Z125,BX125=$CG125),BX125+$Z125-$CF125,BX125)))</f>
        <v>0</v>
      </c>
      <c r="BN125" s="88">
        <f t="shared" si="127"/>
        <v>0</v>
      </c>
      <c r="BO125" s="14">
        <f>IF(AND($DD125=0,$DM125=0),0,IF(AND($CQ125=0,$CZ125=0,DH126&lt;&gt;0),DH126, IF(AND(BN125&lt;CG125,$CF125&lt;&gt;$Z125,BZ125=$CG125),BZ125+$Z125-$CF125,BZ125)))</f>
        <v>0</v>
      </c>
      <c r="BP125" s="14">
        <f>IF(AND($DD125=0,$DM125=0),0,IF(AND($CQ125=0,$CZ125=0,DI126&lt;&gt;0),DI126, IF(AND(BO125&lt;CG125,$CF125&lt;&gt;$Z125,CA125=$CG125),CA125+$Z125-$CF125,CA125)))</f>
        <v>0</v>
      </c>
      <c r="BQ125" s="14">
        <f>IF(AND($DD125=0,$DM125=0),0,IF(AND($CQ125=0,$CZ125=0,DJ126&lt;&gt;0),DJ126, IF(AND(BP125&lt;CG125,$CF125&lt;&gt;$Z125,CB125=$CG125),CB125+$Z125-$CF125,CB125)))</f>
        <v>0</v>
      </c>
      <c r="BR125" s="14">
        <f>IF(AND($DD125=0,$DM125=0),0,IF(AND($CQ125=0,$CZ125=0,DK126&lt;&gt;0),DK126, IF(AND(BQ125&lt;CG125,$CF125&lt;&gt;$Z125,CC125=$CG125),CC125+$Z125-$CF125,CC125)))</f>
        <v>0</v>
      </c>
      <c r="BS125" s="14">
        <f>IF(AND($DD125=0,$DM125=0),0,IF(AND($CQ125=0,$CZ125=0,DL126&lt;&gt;0),DL126, IF(AND(BR125&lt;CG125,$CF125&lt;&gt;$Z125,CD125=$CG125),CD125+$Z125-$CF125,CD125)))</f>
        <v>0</v>
      </c>
      <c r="BT125" s="14">
        <f t="shared" si="169"/>
        <v>0</v>
      </c>
      <c r="BU125" s="92">
        <f t="shared" si="162"/>
        <v>0</v>
      </c>
      <c r="BX125" s="14">
        <f>IF($DD125=0,0,ROUND(4*($Z125-$DM125)*SUM(AE125:AE125)/$DD125,0)/4)+DF126+DN125</f>
        <v>0</v>
      </c>
      <c r="BY125" s="14">
        <f>IF($DD125=0,0,ROUND(4*($Z125-$DM125)*SUM(AI125:AI125)/$DD125,0)/4)+DG126+DO125</f>
        <v>0</v>
      </c>
      <c r="BZ125" s="14">
        <f>IF($DD125=0,0,ROUND(4*($Z125-$DM125)*SUM(AM125:AM125)/$DD125,0)/4)+DH126+DP125</f>
        <v>0</v>
      </c>
      <c r="CA125" s="14">
        <f>IF($DD125=0,0,ROUND(4*($Z125-$DM125)*SUM(AQ125:AQ125)/$DD125,0)/4)+DI126++DQ125</f>
        <v>0</v>
      </c>
      <c r="CB125" s="14">
        <f>IF($DD125=0,0,ROUND(4*($Z125-$DM125)*SUM(AU125:AU125)/$DD125,0)/4)+DJ126+DR125</f>
        <v>0</v>
      </c>
      <c r="CC125" s="14">
        <f>IF($DD125=0,0,ROUND(4*($Z125-$DM125)*(SUM(AY125:AY125))/$DD125,0)/4)+DK126+DS125</f>
        <v>0</v>
      </c>
      <c r="CD125" s="14">
        <f>IF($DD125=0,0,ROUND(4*($Z125-$DM125)*(SUM(BC125:BC125))/$DD125,0)/4)+DL126+DT125</f>
        <v>0</v>
      </c>
      <c r="CE125" s="14">
        <f t="shared" si="177"/>
        <v>0</v>
      </c>
      <c r="CF125" s="213">
        <f t="shared" si="142"/>
        <v>0</v>
      </c>
      <c r="CG125" s="313">
        <f t="shared" si="143"/>
        <v>0</v>
      </c>
      <c r="CI125" s="314">
        <f t="shared" si="144"/>
        <v>0</v>
      </c>
      <c r="CJ125" s="314">
        <f t="shared" si="145"/>
        <v>0</v>
      </c>
      <c r="CK125" s="314">
        <f t="shared" si="146"/>
        <v>0</v>
      </c>
      <c r="CL125" s="314">
        <f t="shared" si="147"/>
        <v>0</v>
      </c>
      <c r="CM125" s="314">
        <f t="shared" si="148"/>
        <v>0</v>
      </c>
      <c r="CN125" s="314">
        <f t="shared" si="149"/>
        <v>0</v>
      </c>
      <c r="CO125" s="314">
        <f t="shared" si="150"/>
        <v>0</v>
      </c>
      <c r="CP125" s="314">
        <f t="shared" si="151"/>
        <v>0</v>
      </c>
      <c r="CQ125" s="315">
        <f t="shared" si="152"/>
        <v>0</v>
      </c>
      <c r="CR125" s="314">
        <f t="shared" si="153"/>
        <v>0</v>
      </c>
      <c r="CS125" s="314">
        <f t="shared" si="154"/>
        <v>0</v>
      </c>
      <c r="CT125" s="316">
        <f t="shared" si="155"/>
        <v>0</v>
      </c>
      <c r="CU125" s="314">
        <f t="shared" si="156"/>
        <v>0</v>
      </c>
      <c r="CV125" s="314">
        <f t="shared" si="157"/>
        <v>0</v>
      </c>
      <c r="CW125" s="314">
        <f t="shared" si="158"/>
        <v>0</v>
      </c>
      <c r="CX125" s="314">
        <f t="shared" si="159"/>
        <v>0</v>
      </c>
      <c r="CY125" s="314">
        <f t="shared" si="160"/>
        <v>0</v>
      </c>
      <c r="CZ125" s="317">
        <f t="shared" si="161"/>
        <v>0</v>
      </c>
      <c r="DD125" s="318">
        <f t="shared" si="178"/>
        <v>0</v>
      </c>
      <c r="DL125" s="28"/>
      <c r="DM125" s="28"/>
      <c r="DN125" s="28"/>
      <c r="DO125" s="28"/>
      <c r="DP125" s="28"/>
      <c r="DQ125" s="28"/>
      <c r="DR125" s="28"/>
      <c r="DS125" s="28"/>
      <c r="DT125" s="28"/>
      <c r="DU125" s="28"/>
      <c r="DV125" s="28"/>
    </row>
    <row r="126" spans="1:126" s="19" customFormat="1" ht="15" x14ac:dyDescent="0.25">
      <c r="A126" s="348" t="s">
        <v>24</v>
      </c>
      <c r="B126" s="336" t="str">
        <f>'ПЛАН НАВЧАЛЬНОГО ПРОЦЕСУ ДЕННА'!B126</f>
        <v xml:space="preserve">Вибіркові компоненти разом: </v>
      </c>
      <c r="C126" s="328"/>
      <c r="D126" s="184"/>
      <c r="E126" s="184"/>
      <c r="F126" s="184"/>
      <c r="G126" s="184"/>
      <c r="H126" s="184"/>
      <c r="I126" s="184"/>
      <c r="J126" s="184"/>
      <c r="K126" s="184"/>
      <c r="L126" s="309">
        <f>'ПЛАН НАВЧАЛЬНОГО ПРОЦЕСУ ДЕННА'!L126</f>
        <v>0</v>
      </c>
      <c r="M126" s="184"/>
      <c r="N126" s="184"/>
      <c r="O126" s="184"/>
      <c r="P126" s="184"/>
      <c r="Q126" s="184"/>
      <c r="R126" s="184"/>
      <c r="S126" s="184"/>
      <c r="T126" s="184"/>
      <c r="U126" s="184"/>
      <c r="V126" s="184"/>
      <c r="W126" s="184"/>
      <c r="X126" s="185"/>
      <c r="Y126" s="250">
        <f t="shared" ref="Y126:Z126" si="179">SUMIF($A106:$A125,"&gt;'#'",Y106:Y125)</f>
        <v>1800</v>
      </c>
      <c r="Z126" s="250">
        <f t="shared" si="179"/>
        <v>60</v>
      </c>
      <c r="AA126" s="250"/>
      <c r="AB126" s="250"/>
      <c r="AC126" s="250"/>
      <c r="AD126" s="250"/>
      <c r="AE126" s="240"/>
      <c r="AF126" s="240"/>
      <c r="AG126" s="240"/>
      <c r="AH126" s="70">
        <f>SUM(AH106:AH125)</f>
        <v>0</v>
      </c>
      <c r="AI126" s="240"/>
      <c r="AJ126" s="240"/>
      <c r="AK126" s="240"/>
      <c r="AL126" s="70">
        <f t="shared" ref="AL126:BJ126" si="180">SUM(AL106:AL125)</f>
        <v>0</v>
      </c>
      <c r="AM126" s="240"/>
      <c r="AN126" s="240"/>
      <c r="AO126" s="240"/>
      <c r="AP126" s="70">
        <f t="shared" si="180"/>
        <v>10</v>
      </c>
      <c r="AQ126" s="240"/>
      <c r="AR126" s="240"/>
      <c r="AS126" s="240"/>
      <c r="AT126" s="70">
        <f t="shared" si="180"/>
        <v>10</v>
      </c>
      <c r="AU126" s="240"/>
      <c r="AV126" s="240"/>
      <c r="AW126" s="240"/>
      <c r="AX126" s="70">
        <f t="shared" si="180"/>
        <v>10</v>
      </c>
      <c r="AY126" s="240"/>
      <c r="AZ126" s="240"/>
      <c r="BA126" s="240"/>
      <c r="BB126" s="70">
        <f t="shared" si="180"/>
        <v>10</v>
      </c>
      <c r="BC126" s="240"/>
      <c r="BD126" s="240"/>
      <c r="BE126" s="240"/>
      <c r="BF126" s="70">
        <f t="shared" si="180"/>
        <v>10</v>
      </c>
      <c r="BG126" s="240"/>
      <c r="BH126" s="240"/>
      <c r="BI126" s="240"/>
      <c r="BJ126" s="70">
        <f t="shared" si="180"/>
        <v>10</v>
      </c>
      <c r="BK126" s="64">
        <f t="shared" si="124"/>
        <v>0</v>
      </c>
      <c r="BL126" s="38"/>
      <c r="BM126" s="82">
        <f t="shared" ref="BM126:BT126" si="181">SUM(BM106:BM125)</f>
        <v>0</v>
      </c>
      <c r="BN126" s="82">
        <f t="shared" si="181"/>
        <v>0</v>
      </c>
      <c r="BO126" s="82">
        <f t="shared" si="181"/>
        <v>10</v>
      </c>
      <c r="BP126" s="82">
        <f t="shared" si="181"/>
        <v>10</v>
      </c>
      <c r="BQ126" s="82">
        <f t="shared" si="181"/>
        <v>10</v>
      </c>
      <c r="BR126" s="82">
        <f t="shared" si="181"/>
        <v>10</v>
      </c>
      <c r="BS126" s="82">
        <f t="shared" si="181"/>
        <v>10</v>
      </c>
      <c r="BT126" s="82">
        <f t="shared" si="181"/>
        <v>10</v>
      </c>
      <c r="BU126" s="82">
        <f>SUM(BU106:BU117)</f>
        <v>60</v>
      </c>
      <c r="BX126" s="39">
        <f t="shared" ref="BX126:CF126" si="182">SUM(BX106:BX125)</f>
        <v>0</v>
      </c>
      <c r="BY126" s="39">
        <f t="shared" si="182"/>
        <v>0</v>
      </c>
      <c r="BZ126" s="39">
        <f t="shared" si="182"/>
        <v>0</v>
      </c>
      <c r="CA126" s="39">
        <f t="shared" si="182"/>
        <v>0</v>
      </c>
      <c r="CB126" s="39">
        <f t="shared" si="182"/>
        <v>0</v>
      </c>
      <c r="CC126" s="39">
        <f t="shared" si="182"/>
        <v>0</v>
      </c>
      <c r="CD126" s="39">
        <f t="shared" si="182"/>
        <v>0</v>
      </c>
      <c r="CE126" s="39">
        <f t="shared" si="182"/>
        <v>0</v>
      </c>
      <c r="CF126" s="216">
        <f t="shared" si="182"/>
        <v>0</v>
      </c>
      <c r="CG126" s="229"/>
      <c r="CH126" s="23" t="s">
        <v>35</v>
      </c>
      <c r="CI126" s="79">
        <f t="shared" ref="CI126:CZ126" si="183">SUM(CI106:CI125)</f>
        <v>0</v>
      </c>
      <c r="CJ126" s="79">
        <f t="shared" si="183"/>
        <v>0</v>
      </c>
      <c r="CK126" s="79">
        <f t="shared" si="183"/>
        <v>0</v>
      </c>
      <c r="CL126" s="79">
        <f t="shared" si="183"/>
        <v>0</v>
      </c>
      <c r="CM126" s="79">
        <f t="shared" si="183"/>
        <v>0</v>
      </c>
      <c r="CN126" s="79">
        <f t="shared" si="183"/>
        <v>0</v>
      </c>
      <c r="CO126" s="79">
        <f t="shared" si="183"/>
        <v>0</v>
      </c>
      <c r="CP126" s="79">
        <f t="shared" si="183"/>
        <v>0</v>
      </c>
      <c r="CQ126" s="89">
        <f t="shared" si="183"/>
        <v>0</v>
      </c>
      <c r="CR126" s="79">
        <f t="shared" si="183"/>
        <v>0</v>
      </c>
      <c r="CS126" s="79">
        <f t="shared" si="183"/>
        <v>0</v>
      </c>
      <c r="CT126" s="79">
        <f t="shared" si="183"/>
        <v>2</v>
      </c>
      <c r="CU126" s="79">
        <f t="shared" si="183"/>
        <v>2</v>
      </c>
      <c r="CV126" s="79">
        <f t="shared" si="183"/>
        <v>2</v>
      </c>
      <c r="CW126" s="79">
        <f t="shared" si="183"/>
        <v>2</v>
      </c>
      <c r="CX126" s="79">
        <f t="shared" si="183"/>
        <v>2</v>
      </c>
      <c r="CY126" s="79">
        <f t="shared" si="183"/>
        <v>2</v>
      </c>
      <c r="CZ126" s="89">
        <f t="shared" si="183"/>
        <v>12</v>
      </c>
      <c r="DE126" s="28"/>
      <c r="DF126" s="28"/>
      <c r="DG126" s="28"/>
      <c r="DH126" s="28"/>
      <c r="DI126" s="28"/>
      <c r="DJ126" s="28"/>
      <c r="DK126" s="28"/>
      <c r="DL126" s="28"/>
      <c r="DM126" s="28"/>
      <c r="DN126" s="28"/>
      <c r="DO126" s="28"/>
      <c r="DP126" s="28"/>
      <c r="DQ126" s="28"/>
      <c r="DR126" s="28"/>
      <c r="DS126" s="28"/>
      <c r="DT126" s="28"/>
      <c r="DU126" s="28"/>
      <c r="DV126" s="28"/>
    </row>
    <row r="127" spans="1:126" s="19" customFormat="1" x14ac:dyDescent="0.25">
      <c r="A127" s="343"/>
      <c r="B127" s="343"/>
      <c r="C127" s="344"/>
      <c r="D127" s="184"/>
      <c r="E127" s="184"/>
      <c r="F127" s="184"/>
      <c r="G127" s="184"/>
      <c r="H127" s="184"/>
      <c r="I127" s="184"/>
      <c r="J127" s="184"/>
      <c r="K127" s="184"/>
      <c r="L127" s="184"/>
      <c r="M127" s="184"/>
      <c r="N127" s="184"/>
      <c r="O127" s="184"/>
      <c r="P127" s="184"/>
      <c r="Q127" s="184"/>
      <c r="R127" s="184"/>
      <c r="S127" s="184"/>
      <c r="T127" s="184"/>
      <c r="U127" s="184"/>
      <c r="V127" s="184"/>
      <c r="W127" s="184"/>
      <c r="X127" s="184"/>
      <c r="Y127" s="184"/>
      <c r="Z127" s="184"/>
      <c r="AA127" s="184"/>
      <c r="AB127" s="184"/>
      <c r="AC127" s="184"/>
      <c r="AD127" s="184"/>
      <c r="AE127" s="184"/>
      <c r="AF127" s="184"/>
      <c r="AG127" s="184"/>
      <c r="AH127" s="184"/>
      <c r="AI127" s="184"/>
      <c r="AJ127" s="184"/>
      <c r="AK127" s="184"/>
      <c r="AL127" s="184"/>
      <c r="AM127" s="184"/>
      <c r="AN127" s="184"/>
      <c r="AO127" s="184"/>
      <c r="AP127" s="184"/>
      <c r="AQ127" s="184"/>
      <c r="AR127" s="184"/>
      <c r="AS127" s="184"/>
      <c r="AT127" s="184"/>
      <c r="AU127" s="184"/>
      <c r="AV127" s="184"/>
      <c r="AW127" s="184"/>
      <c r="AX127" s="184"/>
      <c r="AY127" s="184"/>
      <c r="AZ127" s="184"/>
      <c r="BA127" s="184"/>
      <c r="BB127" s="184"/>
      <c r="BC127" s="184"/>
      <c r="BD127" s="184"/>
      <c r="BE127" s="184"/>
      <c r="BF127" s="184"/>
      <c r="BG127" s="184"/>
      <c r="BH127" s="184"/>
      <c r="BI127" s="184"/>
      <c r="BJ127" s="184"/>
      <c r="BK127" s="152"/>
      <c r="BL127" s="24"/>
      <c r="BM127" s="53"/>
      <c r="BN127" s="53"/>
      <c r="BO127" s="53"/>
      <c r="BP127" s="53"/>
      <c r="BQ127" s="53"/>
      <c r="BR127" s="53"/>
      <c r="BS127" s="53"/>
      <c r="BT127" s="53"/>
      <c r="BU127" s="53"/>
      <c r="CF127" s="215"/>
      <c r="CG127" s="229"/>
    </row>
    <row r="128" spans="1:126" s="19" customFormat="1" x14ac:dyDescent="0.25">
      <c r="A128" s="343"/>
      <c r="B128" s="343"/>
      <c r="C128" s="344"/>
      <c r="D128" s="184"/>
      <c r="E128" s="184"/>
      <c r="F128" s="184"/>
      <c r="G128" s="184"/>
      <c r="H128" s="184"/>
      <c r="I128" s="184"/>
      <c r="J128" s="184"/>
      <c r="K128" s="184"/>
      <c r="L128" s="184"/>
      <c r="M128" s="184"/>
      <c r="N128" s="184"/>
      <c r="O128" s="184"/>
      <c r="P128" s="184"/>
      <c r="Q128" s="184"/>
      <c r="R128" s="184"/>
      <c r="S128" s="184"/>
      <c r="T128" s="184"/>
      <c r="U128" s="184"/>
      <c r="V128" s="184"/>
      <c r="W128" s="184"/>
      <c r="X128" s="184"/>
      <c r="Y128" s="184"/>
      <c r="Z128" s="184"/>
      <c r="AA128" s="184"/>
      <c r="AB128" s="184"/>
      <c r="AC128" s="184"/>
      <c r="AD128" s="184"/>
      <c r="AE128" s="184"/>
      <c r="AF128" s="184"/>
      <c r="AG128" s="184"/>
      <c r="AH128" s="184"/>
      <c r="AI128" s="184"/>
      <c r="AJ128" s="184"/>
      <c r="AK128" s="184"/>
      <c r="AL128" s="184"/>
      <c r="AM128" s="184"/>
      <c r="AN128" s="184"/>
      <c r="AO128" s="184"/>
      <c r="AP128" s="184"/>
      <c r="AQ128" s="184"/>
      <c r="AR128" s="184"/>
      <c r="AS128" s="184"/>
      <c r="AT128" s="184"/>
      <c r="AU128" s="184"/>
      <c r="AV128" s="184"/>
      <c r="AW128" s="184"/>
      <c r="AX128" s="184"/>
      <c r="AY128" s="184"/>
      <c r="AZ128" s="184"/>
      <c r="BA128" s="184"/>
      <c r="BB128" s="184"/>
      <c r="BC128" s="184"/>
      <c r="BD128" s="184"/>
      <c r="BE128" s="184"/>
      <c r="BF128" s="184"/>
      <c r="BG128" s="184"/>
      <c r="BH128" s="184"/>
      <c r="BI128" s="184"/>
      <c r="BJ128" s="184"/>
      <c r="BK128" s="152"/>
      <c r="BL128" s="24"/>
      <c r="BM128" s="53"/>
      <c r="BN128" s="53"/>
      <c r="BO128" s="53"/>
      <c r="BP128" s="53"/>
      <c r="BQ128" s="53"/>
      <c r="BR128" s="53"/>
      <c r="BS128" s="53"/>
      <c r="BT128" s="53"/>
      <c r="BU128" s="53"/>
      <c r="CF128" s="215"/>
      <c r="CG128" s="229"/>
    </row>
    <row r="129" spans="1:125" s="19" customFormat="1" ht="10.199999999999999" x14ac:dyDescent="0.2">
      <c r="A129" s="338" t="s">
        <v>24</v>
      </c>
      <c r="B129" s="349" t="str">
        <f>CONCATENATE("Підготовка ",'Титул денна'!AX1,"а разом:")</f>
        <v>Підготовка бакалавра разом:</v>
      </c>
      <c r="C129" s="350"/>
      <c r="D129" s="170"/>
      <c r="E129" s="170"/>
      <c r="F129" s="170"/>
      <c r="G129" s="170"/>
      <c r="H129" s="170"/>
      <c r="I129" s="170"/>
      <c r="J129" s="170"/>
      <c r="K129" s="170"/>
      <c r="L129" s="170"/>
      <c r="M129" s="170"/>
      <c r="N129" s="170"/>
      <c r="O129" s="170"/>
      <c r="P129" s="351"/>
      <c r="Q129" s="352"/>
      <c r="R129" s="170"/>
      <c r="S129" s="170"/>
      <c r="T129" s="170"/>
      <c r="U129" s="170"/>
      <c r="V129" s="170"/>
      <c r="W129" s="170"/>
      <c r="X129" s="170"/>
      <c r="Y129" s="171">
        <f>Y$126+Y$103</f>
        <v>7200</v>
      </c>
      <c r="Z129" s="171">
        <f>Z$126+Z$103</f>
        <v>240</v>
      </c>
      <c r="AA129" s="251"/>
      <c r="AB129" s="251"/>
      <c r="AC129" s="251"/>
      <c r="AD129" s="251"/>
      <c r="AE129" s="251"/>
      <c r="AF129" s="251"/>
      <c r="AG129" s="251"/>
      <c r="AH129" s="172">
        <f>AH$103+AH$126</f>
        <v>30</v>
      </c>
      <c r="AI129" s="251"/>
      <c r="AJ129" s="251"/>
      <c r="AK129" s="251"/>
      <c r="AL129" s="172">
        <f t="shared" ref="AL129" si="184">AL$103+AL$126</f>
        <v>30</v>
      </c>
      <c r="AM129" s="251"/>
      <c r="AN129" s="251"/>
      <c r="AO129" s="251"/>
      <c r="AP129" s="172">
        <f t="shared" ref="AP129" si="185">AP$103+AP$126</f>
        <v>30</v>
      </c>
      <c r="AQ129" s="251"/>
      <c r="AR129" s="251"/>
      <c r="AS129" s="251"/>
      <c r="AT129" s="172">
        <f t="shared" ref="AT129" si="186">AT$103+AT$126</f>
        <v>30</v>
      </c>
      <c r="AU129" s="251"/>
      <c r="AV129" s="251"/>
      <c r="AW129" s="251"/>
      <c r="AX129" s="172">
        <f t="shared" ref="AX129" si="187">AX$103+AX$126</f>
        <v>30</v>
      </c>
      <c r="AY129" s="251"/>
      <c r="AZ129" s="251"/>
      <c r="BA129" s="251"/>
      <c r="BB129" s="172">
        <f t="shared" ref="BB129" si="188">BB$103+BB$126</f>
        <v>30</v>
      </c>
      <c r="BC129" s="251"/>
      <c r="BD129" s="251"/>
      <c r="BE129" s="251"/>
      <c r="BF129" s="172">
        <f t="shared" ref="BF129" si="189">BF$103+BF$126</f>
        <v>30</v>
      </c>
      <c r="BG129" s="251"/>
      <c r="BH129" s="251"/>
      <c r="BI129" s="251"/>
      <c r="BJ129" s="172">
        <f t="shared" ref="BJ129" si="190">BJ$103+BJ$126</f>
        <v>30</v>
      </c>
      <c r="BK129" s="64">
        <f>IF(ISERROR(AD129/Y129),0,AD129/Y129)</f>
        <v>0</v>
      </c>
      <c r="BL129" s="40"/>
      <c r="BM129" s="35">
        <f t="shared" ref="BM129:BU129" si="191">BM$126+BM$103</f>
        <v>30</v>
      </c>
      <c r="BN129" s="35">
        <f t="shared" si="191"/>
        <v>30</v>
      </c>
      <c r="BO129" s="35">
        <f t="shared" si="191"/>
        <v>30</v>
      </c>
      <c r="BP129" s="35">
        <f t="shared" si="191"/>
        <v>30</v>
      </c>
      <c r="BQ129" s="35">
        <f t="shared" si="191"/>
        <v>30</v>
      </c>
      <c r="BR129" s="35">
        <f t="shared" si="191"/>
        <v>29</v>
      </c>
      <c r="BS129" s="35">
        <f t="shared" si="191"/>
        <v>29</v>
      </c>
      <c r="BT129" s="35">
        <f t="shared" si="191"/>
        <v>29</v>
      </c>
      <c r="BU129" s="271">
        <f t="shared" si="191"/>
        <v>237</v>
      </c>
      <c r="BX129" s="41">
        <f t="shared" ref="BX129:CF129" si="192">BX88+BX126+BX69</f>
        <v>30</v>
      </c>
      <c r="BY129" s="41">
        <f t="shared" si="192"/>
        <v>30</v>
      </c>
      <c r="BZ129" s="41">
        <f t="shared" si="192"/>
        <v>20</v>
      </c>
      <c r="CA129" s="41">
        <f t="shared" si="192"/>
        <v>20</v>
      </c>
      <c r="CB129" s="41">
        <f t="shared" si="192"/>
        <v>20</v>
      </c>
      <c r="CC129" s="41">
        <f t="shared" si="192"/>
        <v>19</v>
      </c>
      <c r="CD129" s="41">
        <f t="shared" si="192"/>
        <v>19</v>
      </c>
      <c r="CE129" s="41">
        <f t="shared" si="192"/>
        <v>5.5</v>
      </c>
      <c r="CF129" s="218">
        <f t="shared" si="192"/>
        <v>163.5</v>
      </c>
      <c r="CG129" s="229"/>
    </row>
    <row r="130" spans="1:125" s="19" customFormat="1" x14ac:dyDescent="0.25">
      <c r="A130"/>
      <c r="B130" s="353"/>
      <c r="C130"/>
      <c r="D130" s="177"/>
      <c r="E130" s="177"/>
      <c r="F130" s="177"/>
      <c r="G130" s="177"/>
      <c r="H130" s="177"/>
      <c r="I130" s="177"/>
      <c r="J130" s="177"/>
      <c r="K130" s="177"/>
      <c r="L130" s="177"/>
      <c r="M130" s="177"/>
      <c r="N130" s="177"/>
      <c r="O130" s="177"/>
      <c r="P130" s="177"/>
      <c r="Q130" s="177"/>
      <c r="R130" s="177"/>
      <c r="S130" s="177"/>
      <c r="T130" s="177"/>
      <c r="U130" s="177"/>
      <c r="V130" s="177"/>
      <c r="W130" s="177"/>
      <c r="X130" s="177"/>
      <c r="Y130" s="177"/>
      <c r="Z130" s="177"/>
      <c r="AA130" s="177"/>
      <c r="AB130" s="177"/>
      <c r="AC130" s="177"/>
      <c r="AD130" s="177"/>
      <c r="AE130" s="177"/>
      <c r="AF130" s="177"/>
      <c r="AG130" s="177"/>
      <c r="AH130" s="177"/>
      <c r="AI130" s="177"/>
      <c r="AJ130" s="177"/>
      <c r="AK130" s="177"/>
      <c r="AL130" s="177"/>
      <c r="AM130" s="177"/>
      <c r="AN130" s="177"/>
      <c r="AO130" s="177"/>
      <c r="AP130" s="177"/>
      <c r="AQ130" s="177"/>
      <c r="AR130" s="177"/>
      <c r="AS130" s="177"/>
      <c r="AT130" s="177"/>
      <c r="AU130" s="177"/>
      <c r="AV130" s="177"/>
      <c r="AW130" s="177"/>
      <c r="AX130" s="177"/>
      <c r="AY130" s="177"/>
      <c r="AZ130" s="177"/>
      <c r="BA130" s="177"/>
      <c r="BB130" s="177"/>
      <c r="BC130" s="177"/>
      <c r="BD130" s="177"/>
      <c r="BE130" s="177"/>
      <c r="BF130" s="177"/>
      <c r="BG130" s="177"/>
      <c r="BH130" s="177"/>
      <c r="BI130" s="177"/>
      <c r="BJ130" s="177"/>
      <c r="BK130"/>
      <c r="BL130"/>
      <c r="BM130"/>
      <c r="BN130"/>
      <c r="BO130"/>
      <c r="BP130"/>
      <c r="BQ130"/>
      <c r="BR130"/>
      <c r="BS130"/>
      <c r="BT130"/>
      <c r="BU130"/>
      <c r="CF130" s="215"/>
      <c r="CG130" s="229"/>
    </row>
    <row r="131" spans="1:125" s="19" customFormat="1" x14ac:dyDescent="0.25">
      <c r="A131"/>
      <c r="B131" s="353"/>
      <c r="C131"/>
      <c r="D131" s="177"/>
      <c r="E131" s="177"/>
      <c r="F131" s="177"/>
      <c r="G131" s="177"/>
      <c r="H131" s="177"/>
      <c r="I131" s="177"/>
      <c r="J131" s="177"/>
      <c r="K131" s="177"/>
      <c r="L131" s="177"/>
      <c r="M131" s="177"/>
      <c r="N131" s="177"/>
      <c r="O131" s="177"/>
      <c r="P131" s="177"/>
      <c r="Q131" s="177"/>
      <c r="R131" s="177"/>
      <c r="S131" s="177"/>
      <c r="T131" s="177"/>
      <c r="U131" s="177"/>
      <c r="V131" s="177"/>
      <c r="W131" s="177"/>
      <c r="X131" s="177"/>
      <c r="Y131" s="177"/>
      <c r="Z131" s="177"/>
      <c r="AA131" s="177"/>
      <c r="AB131" s="177"/>
      <c r="AC131" s="177"/>
      <c r="AD131" s="177"/>
      <c r="AE131" s="177"/>
      <c r="AF131" s="177"/>
      <c r="AG131" s="177"/>
      <c r="AH131" s="177"/>
      <c r="AI131" s="177"/>
      <c r="AJ131" s="177"/>
      <c r="AK131" s="177"/>
      <c r="AL131" s="177"/>
      <c r="AM131" s="177"/>
      <c r="AN131" s="177"/>
      <c r="AO131" s="177"/>
      <c r="AP131" s="177"/>
      <c r="AQ131" s="177"/>
      <c r="AR131" s="177"/>
      <c r="AS131" s="177"/>
      <c r="AT131" s="177"/>
      <c r="AU131" s="177"/>
      <c r="AV131" s="177"/>
      <c r="AW131" s="177"/>
      <c r="AX131" s="177"/>
      <c r="AY131" s="177"/>
      <c r="AZ131" s="177"/>
      <c r="BA131" s="177"/>
      <c r="BB131" s="177"/>
      <c r="BC131" s="177"/>
      <c r="BD131" s="177"/>
      <c r="BE131" s="177"/>
      <c r="BF131" s="177"/>
      <c r="BG131" s="177"/>
      <c r="BH131" s="177"/>
      <c r="BI131" s="177"/>
      <c r="BJ131" s="177"/>
      <c r="BK131"/>
      <c r="BM131" s="14">
        <f>IF(AND($DD131=0,$DM131=0),0,IF(AND($CQ131=0,$CZ131=0,DE131&lt;&gt;0),DE131, IF(AND(BL131&lt;CG131,$CF131&lt;&gt;$Z131,BX131=$CG131),BX131+$Z131-$CF131,BX131)))</f>
        <v>0</v>
      </c>
      <c r="BN131" s="14">
        <f>IF(AND($DD131=0,$DM131=0),0,IF(AND($CQ131=0,$CZ131=0,DF131&lt;&gt;0),DF131, IF(AND(BM131&lt;CG131,$CF131&lt;&gt;$Z131,BY131=$CG131),BY131+$Z131-$CF131,BY131)))</f>
        <v>0</v>
      </c>
      <c r="BO131" s="14">
        <f>IF(AND($DD131=0,$DM131=0),0,IF(AND($CQ131=0,$CZ131=0,DG131&lt;&gt;0),DG131, IF(AND(BN131&lt;CG131,$CF131&lt;&gt;$Z131,BZ131=$CG131),BZ131+$Z131-$CF131,BZ131)))</f>
        <v>0</v>
      </c>
      <c r="BP131" s="14">
        <f>IF(AND($DD131=0,$DM131=0),0,IF(AND($CQ131=0,$CZ131=0,DH131&lt;&gt;0),DH131, IF(AND(BO131&lt;CG131,$CF131&lt;&gt;$Z131,CA131=$CG131),CA131+$Z131-$CF131,CA131)))</f>
        <v>0</v>
      </c>
      <c r="BQ131" s="14">
        <f>IF(AND($DD131=0,$DM131=0),0,IF(AND($CQ131=0,$CZ131=0,DI131&lt;&gt;0),DI131, IF(AND(BP131&lt;CG131,$CF131&lt;&gt;$Z131,CB131=$CG131),CB131+$Z131-$CF131,CB131)))</f>
        <v>0</v>
      </c>
      <c r="BR131" s="14">
        <f>IF(AND($DD131=0,$DM131=0),0,IF(AND($CQ131=0,$CZ131=0,DJ131&lt;&gt;0),DJ131, IF(AND(BQ131&lt;CG131,$CF131&lt;&gt;$Z131,CC131=$CG131),CC131+$Z131-$CF131,CC131)))</f>
        <v>0</v>
      </c>
      <c r="BS131" s="14">
        <f>IF(AND($DD131=0,$DM131=0),0,IF(AND($CQ131=0,$CZ131=0,DK131&lt;&gt;0),DK131, IF(AND(BR131&lt;CG131,$CF131&lt;&gt;$Z131,CD131=$CG131),CD131+$Z131-$CF131,CD131)))</f>
        <v>0</v>
      </c>
      <c r="BT131" s="14">
        <f>IF(AND($DD131=0,$DM131=0),0,IF(AND($CQ131=0,$CZ131=0,DL131&lt;&gt;0),DL131, IF(AND(BS131&lt;CG131,$CF131&lt;&gt;$Z131,CE131=$CG131),CE131+$Z131-$CF131,CE131)))</f>
        <v>0</v>
      </c>
      <c r="BU131" s="81">
        <f>SUM(BM131:BT131)</f>
        <v>0</v>
      </c>
      <c r="BX131" s="14">
        <f>IF($DD131=0,0,ROUND(4*($Z131-$DM131)*SUM(AE131:AE131)/$DD131,0)/4)+DE131+DN131</f>
        <v>0</v>
      </c>
      <c r="BY131" s="14">
        <f>IF($DD131=0,0,ROUND(4*($Z131-$DM131)*SUM(AI131:AI131)/$DD131,0)/4)+DF131+DO131</f>
        <v>0</v>
      </c>
      <c r="BZ131" s="14">
        <f>IF($DD131=0,0,ROUND(4*($Z131-$DM131)*SUM(AM131:AM131)/$DD131,0)/4)+DG131+DP131</f>
        <v>0</v>
      </c>
      <c r="CA131" s="14">
        <f>IF($DD131=0,0,ROUND(4*($Z131-$DM131)*SUM(AQ131:AQ131)/$DD131,0)/4)+DH131++DQ131</f>
        <v>0</v>
      </c>
      <c r="CB131" s="14">
        <f>IF($DD131=0,0,ROUND(4*($Z131-$DM131)*SUM(AU131:AU131)/$DD131,0)/4)+DI131+DR131</f>
        <v>0</v>
      </c>
      <c r="CC131" s="14">
        <f>IF($DD131=0,0,ROUND(4*($Z131-$DM131)*(SUM(AY131:AY131))/$DD131,0)/4)+DJ131+DS131</f>
        <v>0</v>
      </c>
      <c r="CD131" s="14">
        <f>IF($DD131=0,0,ROUND(4*($Z131-$DM131)*(SUM(BC131:BC131))/$DD131,0)/4)+DK131+DT131</f>
        <v>0</v>
      </c>
      <c r="CE131" s="14">
        <f>IF($DD131=0,0,ROUND(4*($Z131-$DM131)*(SUM(BG131:BG131))/$DD131,0)/4)+DL131+DU131</f>
        <v>0</v>
      </c>
      <c r="CF131" s="213">
        <f>SUM(BX131:CE131)</f>
        <v>0</v>
      </c>
      <c r="CG131" s="313">
        <f>MAX(BX131:CE131)</f>
        <v>0</v>
      </c>
      <c r="DD131" s="318">
        <f>SUM($AE131:$AE131)+SUM($AI131:$AI131)+SUM($AM131:$AM131)+SUM($AQ131:$AQ131)+SUM($AU131:$AU131)+SUM($AY131:$AY131)+SUM($BC131:$BC131)+SUM($BG131:$BG131)</f>
        <v>0</v>
      </c>
      <c r="DE131" s="325">
        <f>IF($P131=1,BQ$6,0)+IF($Q131=1,BM$6,0)</f>
        <v>0</v>
      </c>
      <c r="DF131" s="325">
        <f>IF(($P131)=2,BQ$6,0)+IF(($Q131)=2,BM$6,0)</f>
        <v>0</v>
      </c>
      <c r="DG131" s="325">
        <f>IF(($P131)=3,BQ$6,0)+IF(($Q131)=3,BM$6,0)</f>
        <v>0</v>
      </c>
      <c r="DH131" s="325">
        <f>IF(($P131)=4,BQ$6,0)+IF(($Q131)=4,BM$6,0)</f>
        <v>0</v>
      </c>
      <c r="DI131" s="325">
        <f>IF(($P131)=5,BQ$6,0)+IF(($Q131)=5,BM$6,0)</f>
        <v>0</v>
      </c>
      <c r="DJ131" s="325">
        <f>IF(($P131)=6,BQ$6,0)+IF(($Q131)=6,BM$6,0)</f>
        <v>0</v>
      </c>
      <c r="DK131" s="325">
        <f>IF(($P131)=7,BQ$6,0)+IF(($Q131)=7,BM$6,0)</f>
        <v>0</v>
      </c>
      <c r="DL131" s="325">
        <f>IF(($P131)=8,BQ$6,0)+IF(($Q131)=8,BM$6,0)</f>
        <v>0</v>
      </c>
      <c r="DM131" s="326">
        <f>SUM(DE131:DL131)</f>
        <v>0</v>
      </c>
    </row>
    <row r="132" spans="1:125" s="19" customFormat="1" x14ac:dyDescent="0.25">
      <c r="A132"/>
      <c r="B132" s="353"/>
      <c r="C132"/>
      <c r="D132" s="177"/>
      <c r="E132" s="177"/>
      <c r="F132" s="177"/>
      <c r="G132" s="177"/>
      <c r="H132" s="177"/>
      <c r="I132" s="177"/>
      <c r="J132" s="177"/>
      <c r="K132" s="177"/>
      <c r="L132" s="177"/>
      <c r="M132" s="177"/>
      <c r="N132" s="177"/>
      <c r="O132" s="177"/>
      <c r="P132" s="177"/>
      <c r="Q132" s="177"/>
      <c r="R132" s="177"/>
      <c r="S132" s="177"/>
      <c r="T132" s="177"/>
      <c r="U132" s="177"/>
      <c r="V132" s="177"/>
      <c r="W132" s="177"/>
      <c r="X132" s="177"/>
      <c r="Y132" s="177"/>
      <c r="Z132" s="177"/>
      <c r="AA132" s="177"/>
      <c r="AB132" s="177"/>
      <c r="AC132" s="177"/>
      <c r="AD132" s="177"/>
      <c r="AE132" s="177"/>
      <c r="AF132" s="177"/>
      <c r="AG132" s="177"/>
      <c r="AH132" s="177"/>
      <c r="AI132" s="177"/>
      <c r="AJ132" s="177"/>
      <c r="AK132" s="177"/>
      <c r="AL132" s="177"/>
      <c r="AM132" s="177"/>
      <c r="AN132" s="177"/>
      <c r="AO132" s="177"/>
      <c r="AP132" s="177"/>
      <c r="AQ132" s="177"/>
      <c r="AR132" s="177"/>
      <c r="AS132" s="177"/>
      <c r="AT132" s="177"/>
      <c r="AU132" s="177"/>
      <c r="AV132" s="177"/>
      <c r="AW132" s="177"/>
      <c r="AX132" s="177"/>
      <c r="AY132" s="177"/>
      <c r="AZ132" s="177"/>
      <c r="BA132" s="177"/>
      <c r="BB132" s="177"/>
      <c r="BC132" s="177"/>
      <c r="BD132" s="177"/>
      <c r="BE132" s="177"/>
      <c r="BF132" s="177"/>
      <c r="BG132" s="177"/>
      <c r="BH132" s="177"/>
      <c r="BI132" s="177"/>
      <c r="BJ132" s="177"/>
      <c r="BK132"/>
      <c r="BM132" s="14">
        <f>IF(AND($DD132=0,$DM132=0),0,IF(AND($CQ132=0,$CZ132=0,DE132&lt;&gt;0),DE132, IF(AND(BL132&lt;CG132,$CF132&lt;&gt;$Z132,BX132=$CG132),BX132+$Z132-$CF132,BX132)))</f>
        <v>0</v>
      </c>
      <c r="BN132" s="14">
        <f>IF(AND($DD132=0,$DM132=0),0,IF(AND($CQ132=0,$CZ132=0,DF132&lt;&gt;0),DF132, IF(AND(BM132&lt;CG132,$CF132&lt;&gt;$Z132,BY132=$CG132),BY132+$Z132-$CF132,BY132)))</f>
        <v>0</v>
      </c>
      <c r="BO132" s="14">
        <f>IF(AND($DD132=0,$DM132=0),0,IF(AND($CQ132=0,$CZ132=0,DG132&lt;&gt;0),DG132, IF(AND(BN132&lt;CG132,$CF132&lt;&gt;$Z132,BZ132=$CG132),BZ132+$Z132-$CF132,BZ132)))</f>
        <v>0</v>
      </c>
      <c r="BP132" s="14">
        <f>IF(AND($DD132=0,$DM132=0),0,IF(AND($CQ132=0,$CZ132=0,DH132&lt;&gt;0),DH132, IF(AND(BO132&lt;CG132,$CF132&lt;&gt;$Z132,CA132=$CG132),CA132+$Z132-$CF132,CA132)))</f>
        <v>0</v>
      </c>
      <c r="BQ132" s="14">
        <f>IF(AND($DD132=0,$DM132=0),0,IF(AND($CQ132=0,$CZ132=0,DI132&lt;&gt;0),DI132, IF(AND(BP132&lt;CG132,$CF132&lt;&gt;$Z132,CB132=$CG132),CB132+$Z132-$CF132,CB132)))</f>
        <v>0</v>
      </c>
      <c r="BR132" s="14">
        <f>IF(AND($DD132=0,$DM132=0),0,IF(AND($CQ132=0,$CZ132=0,DJ132&lt;&gt;0),DJ132, IF(AND(BQ132&lt;CG132,$CF132&lt;&gt;$Z132,CC132=$CG132),CC132+$Z132-$CF132,CC132)))</f>
        <v>0</v>
      </c>
      <c r="BS132" s="14">
        <f>IF(AND($DD132=0,$DM132=0),0,IF(AND($CQ132=0,$CZ132=0,DK132&lt;&gt;0),DK132, IF(AND(BR132&lt;CG132,$CF132&lt;&gt;$Z132,CD132=$CG132),CD132+$Z132-$CF132,CD132)))</f>
        <v>0</v>
      </c>
      <c r="BT132" s="14">
        <f>IF(AND($DD132=0,$DM132=0),0,IF(AND($CQ132=0,$CZ132=0,DL132&lt;&gt;0),DL132, IF(AND(BS132&lt;CG132,$CF132&lt;&gt;$Z132,CE132=$CG132),CE132+$Z132-$CF132,CE132)))</f>
        <v>0</v>
      </c>
      <c r="BU132" s="81">
        <f>SUM(BM132:BT132)</f>
        <v>0</v>
      </c>
      <c r="BX132" s="14">
        <f>IF($DD132=0,0,ROUND(4*($Z132-$DM132)*SUM(AE132:AE132)/$DD132,0)/4)+DE132+DN132</f>
        <v>0</v>
      </c>
      <c r="BY132" s="14">
        <f>IF($DD132=0,0,ROUND(4*($Z132-$DM132)*SUM(AI132:AI132)/$DD132,0)/4)+DF132+DO132</f>
        <v>0</v>
      </c>
      <c r="BZ132" s="14">
        <f>IF($DD132=0,0,ROUND(4*($Z132-$DM132)*SUM(AM132:AM132)/$DD132,0)/4)+DG132+DP132</f>
        <v>0</v>
      </c>
      <c r="CA132" s="14">
        <f>IF($DD132=0,0,ROUND(4*($Z132-$DM132)*SUM(AQ132:AQ132)/$DD132,0)/4)+DH132++DQ132</f>
        <v>0</v>
      </c>
      <c r="CB132" s="14">
        <f>IF($DD132=0,0,ROUND(4*($Z132-$DM132)*SUM(AU132:AU132)/$DD132,0)/4)+DI132+DR132</f>
        <v>0</v>
      </c>
      <c r="CC132" s="14">
        <f>IF($DD132=0,0,ROUND(4*($Z132-$DM132)*(SUM(AY132:AY132))/$DD132,0)/4)+DJ132+DS132</f>
        <v>0</v>
      </c>
      <c r="CD132" s="14">
        <f>IF($DD132=0,0,ROUND(4*($Z132-$DM132)*(SUM(BC132:BC132))/$DD132,0)/4)+DK132+DT132</f>
        <v>0</v>
      </c>
      <c r="CE132" s="14">
        <f>IF($DD132=0,0,ROUND(4*($Z132-$DM132)*(SUM(BG132:BG132))/$DD132,0)/4)+DL132+DU132</f>
        <v>0</v>
      </c>
      <c r="CF132" s="213">
        <f>SUM(BX132:CE132)</f>
        <v>0</v>
      </c>
      <c r="CG132" s="313">
        <f>MAX(BX132:CE132)</f>
        <v>0</v>
      </c>
      <c r="DD132" s="318">
        <f>SUM($AE132:$AE132)+SUM($AI132:$AI132)+SUM($AM132:$AM132)+SUM($AQ132:$AQ132)+SUM($AU132:$AU132)+SUM($AY132:$AY132)+SUM($BC132:$BC132)+SUM($BG132:$BG132)</f>
        <v>0</v>
      </c>
      <c r="DE132" s="325">
        <f>IF($P132=1,BQ$6,0)+IF($Q132=1,BM$6,0)</f>
        <v>0</v>
      </c>
      <c r="DF132" s="325">
        <f>IF(($P132)=2,BQ$6,0)+IF(($Q132)=2,BM$6,0)</f>
        <v>0</v>
      </c>
      <c r="DG132" s="325">
        <f>IF(($P132)=3,BQ$6,0)+IF(($Q132)=3,BM$6,0)</f>
        <v>0</v>
      </c>
      <c r="DH132" s="325">
        <f>IF(($P132)=4,BQ$6,0)+IF(($Q132)=4,BM$6,0)</f>
        <v>0</v>
      </c>
      <c r="DI132" s="325">
        <f>IF(($P132)=5,BQ$6,0)+IF(($Q132)=5,BM$6,0)</f>
        <v>0</v>
      </c>
      <c r="DJ132" s="325">
        <f>IF(($P132)=6,BQ$6,0)+IF(($Q132)=6,BM$6,0)</f>
        <v>0</v>
      </c>
      <c r="DK132" s="325">
        <f>IF(($P132)=7,BQ$6,0)+IF(($Q132)=7,BM$6,0)</f>
        <v>0</v>
      </c>
      <c r="DL132" s="325">
        <f>IF(($P132)=8,BQ$6,0)+IF(($Q132)=8,BM$6,0)</f>
        <v>0</v>
      </c>
      <c r="DM132" s="326">
        <f>SUM(DE132:DL132)</f>
        <v>0</v>
      </c>
    </row>
    <row r="133" spans="1:125" s="19" customFormat="1" x14ac:dyDescent="0.25">
      <c r="A133"/>
      <c r="B133" s="353"/>
      <c r="C133"/>
      <c r="D133" s="177"/>
      <c r="E133" s="177"/>
      <c r="F133" s="177"/>
      <c r="G133" s="177"/>
      <c r="H133" s="177"/>
      <c r="I133" s="177"/>
      <c r="J133" s="177"/>
      <c r="K133" s="177"/>
      <c r="L133" s="177"/>
      <c r="M133" s="177"/>
      <c r="N133" s="177"/>
      <c r="O133" s="177"/>
      <c r="P133" s="177"/>
      <c r="Q133" s="177"/>
      <c r="R133" s="177"/>
      <c r="S133" s="177"/>
      <c r="T133" s="177"/>
      <c r="U133" s="177"/>
      <c r="V133" s="177"/>
      <c r="W133" s="177"/>
      <c r="X133" s="177"/>
      <c r="Y133" s="177"/>
      <c r="Z133" s="177"/>
      <c r="AA133" s="177"/>
      <c r="AB133" s="177"/>
      <c r="AC133" s="177"/>
      <c r="AD133" s="177"/>
      <c r="AE133" s="177"/>
      <c r="AF133" s="177"/>
      <c r="AG133" s="177"/>
      <c r="AH133" s="177"/>
      <c r="AI133" s="177"/>
      <c r="AJ133" s="177"/>
      <c r="AK133" s="177"/>
      <c r="AL133" s="177"/>
      <c r="AM133" s="177"/>
      <c r="AN133" s="177"/>
      <c r="AO133" s="177"/>
      <c r="AP133" s="177"/>
      <c r="AQ133" s="177"/>
      <c r="AR133" s="177"/>
      <c r="AS133" s="177"/>
      <c r="AT133" s="177"/>
      <c r="AU133" s="177"/>
      <c r="AV133" s="177"/>
      <c r="AW133" s="177"/>
      <c r="AX133" s="177"/>
      <c r="AY133" s="177"/>
      <c r="AZ133" s="177"/>
      <c r="BA133" s="177"/>
      <c r="BB133" s="177"/>
      <c r="BC133" s="177"/>
      <c r="BD133" s="177"/>
      <c r="BE133" s="177"/>
      <c r="BF133" s="177"/>
      <c r="BG133" s="177"/>
      <c r="BH133" s="177"/>
      <c r="BI133" s="177"/>
      <c r="BJ133" s="177"/>
      <c r="BK133"/>
      <c r="BM133" s="14">
        <f>IF(AND($DD133=0,$DM133=0),0,IF(AND($CQ133=0,$CZ133=0,DE133&lt;&gt;0),DE133, IF(AND(BL133&lt;CG133,$CF133&lt;&gt;$Z133,BX133=$CG133),BX133+$Z133-$CF133,BX133)))</f>
        <v>0</v>
      </c>
      <c r="BN133" s="14">
        <f>IF(AND($DD133=0,$DM133=0),0,IF(AND($CQ133=0,$CZ133=0,DF133&lt;&gt;0),DF133, IF(AND(BM133&lt;CG133,$CF133&lt;&gt;$Z133,BY133=$CG133),BY133+$Z133-$CF133,BY133)))</f>
        <v>0</v>
      </c>
      <c r="BO133" s="14">
        <f>IF(AND($DD133=0,$DM133=0),0,IF(AND($CQ133=0,$CZ133=0,DG133&lt;&gt;0),DG133, IF(AND(BN133&lt;CG133,$CF133&lt;&gt;$Z133,BZ133=$CG133),BZ133+$Z133-$CF133,BZ133)))</f>
        <v>0</v>
      </c>
      <c r="BP133" s="14">
        <f>IF(AND($DD133=0,$DM133=0),0,IF(AND($CQ133=0,$CZ133=0,DH133&lt;&gt;0),DH133, IF(AND(BO133&lt;CG133,$CF133&lt;&gt;$Z133,CA133=$CG133),CA133+$Z133-$CF133,CA133)))</f>
        <v>0</v>
      </c>
      <c r="BQ133" s="14">
        <f>IF(AND($DD133=0,$DM133=0),0,IF(AND($CQ133=0,$CZ133=0,DI133&lt;&gt;0),DI133, IF(AND(BP133&lt;CG133,$CF133&lt;&gt;$Z133,CB133=$CG133),CB133+$Z133-$CF133,CB133)))</f>
        <v>0</v>
      </c>
      <c r="BR133" s="14">
        <f>IF(AND($DD133=0,$DM133=0),0,IF(AND($CQ133=0,$CZ133=0,DJ133&lt;&gt;0),DJ133, IF(AND(BQ133&lt;CG133,$CF133&lt;&gt;$Z133,CC133=$CG133),CC133+$Z133-$CF133,CC133)))</f>
        <v>0</v>
      </c>
      <c r="BS133" s="14">
        <f>IF(AND($DD133=0,$DM133=0),0,IF(AND($CQ133=0,$CZ133=0,DK133&lt;&gt;0),DK133, IF(AND(BR133&lt;CG133,$CF133&lt;&gt;$Z133,CD133=$CG133),CD133+$Z133-$CF133,CD133)))</f>
        <v>0</v>
      </c>
      <c r="BT133" s="14">
        <f>IF(AND($DD133=0,$DM133=0),0,IF(AND($CQ133=0,$CZ133=0,DL133&lt;&gt;0),DL133, IF(AND(BS133&lt;CG133,$CF133&lt;&gt;$Z133,CE133=$CG133),CE133+$Z133-$CF133,CE133)))</f>
        <v>0</v>
      </c>
      <c r="BU133" s="81">
        <f>SUM(BM133:BT133)</f>
        <v>0</v>
      </c>
      <c r="BX133" s="14">
        <f>IF($DD133=0,0,ROUND(4*($Z133-$DM133)*SUM(AE133:AE133)/$DD133,0)/4)+DE133+DN133</f>
        <v>0</v>
      </c>
      <c r="BY133" s="14">
        <f>IF($DD133=0,0,ROUND(4*($Z133-$DM133)*SUM(AI133:AI133)/$DD133,0)/4)+DF133+DO133</f>
        <v>0</v>
      </c>
      <c r="BZ133" s="14">
        <f>IF($DD133=0,0,ROUND(4*($Z133-$DM133)*SUM(AM133:AM133)/$DD133,0)/4)+DG133+DP133</f>
        <v>0</v>
      </c>
      <c r="CA133" s="14">
        <f>IF($DD133=0,0,ROUND(4*($Z133-$DM133)*SUM(AQ133:AQ133)/$DD133,0)/4)+DH133++DQ133</f>
        <v>0</v>
      </c>
      <c r="CB133" s="14">
        <f>IF($DD133=0,0,ROUND(4*($Z133-$DM133)*SUM(AU133:AU133)/$DD133,0)/4)+DI133+DR133</f>
        <v>0</v>
      </c>
      <c r="CC133" s="14">
        <f>IF($DD133=0,0,ROUND(4*($Z133-$DM133)*(SUM(AY133:AY133))/$DD133,0)/4)+DJ133+DS133</f>
        <v>0</v>
      </c>
      <c r="CD133" s="14">
        <f>IF($DD133=0,0,ROUND(4*($Z133-$DM133)*(SUM(BC133:BC133))/$DD133,0)/4)+DK133+DT133</f>
        <v>0</v>
      </c>
      <c r="CE133" s="14">
        <f>IF($DD133=0,0,ROUND(4*($Z133-$DM133)*(SUM(BG133:BG133))/$DD133,0)/4)+DL133+DU133</f>
        <v>0</v>
      </c>
      <c r="CF133" s="213">
        <f>SUM(BX133:CE133)</f>
        <v>0</v>
      </c>
      <c r="CG133" s="313">
        <f>MAX(BX133:CE133)</f>
        <v>0</v>
      </c>
      <c r="DD133" s="318">
        <f>SUM($AE133:$AE133)+SUM($AI133:$AI133)+SUM($AM133:$AM133)+SUM($AQ133:$AQ133)+SUM($AU133:$AU133)+SUM($AY133:$AY133)+SUM($BC133:$BC133)+SUM($BG133:$BG133)</f>
        <v>0</v>
      </c>
      <c r="DE133" s="325">
        <f>IF($P133=1,BQ$6,0)+IF($Q133=1,BM$6,0)</f>
        <v>0</v>
      </c>
      <c r="DF133" s="325">
        <f>IF(($P133)=2,BQ$6,0)+IF(($Q133)=2,BM$6,0)</f>
        <v>0</v>
      </c>
      <c r="DG133" s="325">
        <f>IF(($P133)=3,BQ$6,0)+IF(($Q133)=3,BM$6,0)</f>
        <v>0</v>
      </c>
      <c r="DH133" s="325">
        <f>IF(($P133)=4,BQ$6,0)+IF(($Q133)=4,BM$6,0)</f>
        <v>0</v>
      </c>
      <c r="DI133" s="325">
        <f>IF(($P133)=5,BQ$6,0)+IF(($Q133)=5,BM$6,0)</f>
        <v>0</v>
      </c>
      <c r="DJ133" s="325">
        <f>IF(($P133)=6,BQ$6,0)+IF(($Q133)=6,BM$6,0)</f>
        <v>0</v>
      </c>
      <c r="DK133" s="325">
        <f>IF(($P133)=7,BQ$6,0)+IF(($Q133)=7,BM$6,0)</f>
        <v>0</v>
      </c>
      <c r="DL133" s="325">
        <f>IF(($P133)=8,BQ$6,0)+IF(($Q133)=8,BM$6,0)</f>
        <v>0</v>
      </c>
      <c r="DM133" s="326">
        <f>SUM(DE133:DL133)</f>
        <v>0</v>
      </c>
    </row>
    <row r="134" spans="1:125" s="19" customFormat="1" x14ac:dyDescent="0.25">
      <c r="A134"/>
      <c r="B134" s="353"/>
      <c r="C134"/>
      <c r="D134" s="177"/>
      <c r="E134" s="177"/>
      <c r="F134" s="177"/>
      <c r="G134" s="177"/>
      <c r="H134" s="177"/>
      <c r="I134" s="177"/>
      <c r="J134" s="177"/>
      <c r="K134" s="177"/>
      <c r="L134" s="177"/>
      <c r="M134" s="177"/>
      <c r="N134" s="177"/>
      <c r="O134" s="177"/>
      <c r="P134" s="177"/>
      <c r="Q134" s="177"/>
      <c r="R134" s="177"/>
      <c r="S134" s="177"/>
      <c r="T134" s="177"/>
      <c r="U134" s="177"/>
      <c r="V134" s="177"/>
      <c r="W134" s="177"/>
      <c r="X134" s="177"/>
      <c r="Y134" s="177"/>
      <c r="Z134" s="177"/>
      <c r="AA134" s="177"/>
      <c r="AB134" s="177"/>
      <c r="AC134" s="177"/>
      <c r="AD134" s="177"/>
      <c r="AE134" s="177"/>
      <c r="AF134" s="177"/>
      <c r="AG134" s="177"/>
      <c r="AH134" s="177"/>
      <c r="AI134" s="177"/>
      <c r="AJ134" s="177"/>
      <c r="AK134" s="177"/>
      <c r="AL134" s="177"/>
      <c r="AM134" s="177"/>
      <c r="AN134" s="177"/>
      <c r="AO134" s="177"/>
      <c r="AP134" s="177"/>
      <c r="AQ134" s="177"/>
      <c r="AR134" s="177"/>
      <c r="AS134" s="177"/>
      <c r="AT134" s="177"/>
      <c r="AU134" s="177"/>
      <c r="AV134" s="177"/>
      <c r="AW134" s="177"/>
      <c r="AX134" s="177"/>
      <c r="AY134" s="177"/>
      <c r="AZ134" s="177"/>
      <c r="BA134" s="177"/>
      <c r="BB134" s="177"/>
      <c r="BC134" s="177"/>
      <c r="BD134" s="177"/>
      <c r="BE134" s="177"/>
      <c r="BF134" s="177"/>
      <c r="BG134" s="177"/>
      <c r="BH134" s="177"/>
      <c r="BI134" s="177"/>
      <c r="BJ134" s="177"/>
      <c r="BK134"/>
      <c r="BM134" s="83">
        <f t="shared" ref="BM134:BU134" si="193">SUM(BM131:BM133)</f>
        <v>0</v>
      </c>
      <c r="BN134" s="83">
        <f t="shared" si="193"/>
        <v>0</v>
      </c>
      <c r="BO134" s="83">
        <f t="shared" si="193"/>
        <v>0</v>
      </c>
      <c r="BP134" s="83">
        <f t="shared" si="193"/>
        <v>0</v>
      </c>
      <c r="BQ134" s="83">
        <f t="shared" si="193"/>
        <v>0</v>
      </c>
      <c r="BR134" s="83">
        <f t="shared" si="193"/>
        <v>0</v>
      </c>
      <c r="BS134" s="83">
        <f t="shared" si="193"/>
        <v>0</v>
      </c>
      <c r="BT134" s="83">
        <f t="shared" si="193"/>
        <v>0</v>
      </c>
      <c r="BU134" s="83">
        <f t="shared" si="193"/>
        <v>0</v>
      </c>
      <c r="BV134" s="24"/>
      <c r="BW134" s="24"/>
      <c r="BX134" s="51">
        <f t="shared" ref="BX134:CF134" si="194">SUM(BX131:BX133)</f>
        <v>0</v>
      </c>
      <c r="BY134" s="51">
        <f t="shared" si="194"/>
        <v>0</v>
      </c>
      <c r="BZ134" s="51">
        <f t="shared" si="194"/>
        <v>0</v>
      </c>
      <c r="CA134" s="51">
        <f t="shared" si="194"/>
        <v>0</v>
      </c>
      <c r="CB134" s="51">
        <f t="shared" si="194"/>
        <v>0</v>
      </c>
      <c r="CC134" s="51">
        <f t="shared" si="194"/>
        <v>0</v>
      </c>
      <c r="CD134" s="51">
        <f t="shared" si="194"/>
        <v>0</v>
      </c>
      <c r="CE134" s="51">
        <f t="shared" si="194"/>
        <v>0</v>
      </c>
      <c r="CF134" s="219">
        <f t="shared" si="194"/>
        <v>0</v>
      </c>
      <c r="CG134" s="229"/>
    </row>
    <row r="135" spans="1:125" s="19" customFormat="1" ht="10.199999999999999" x14ac:dyDescent="0.2">
      <c r="A135" s="354"/>
      <c r="B135" s="355"/>
      <c r="C135" s="761" t="str">
        <f>'ПЛАН НАВЧАЛЬНОГО ПРОЦЕСУ ДЕННА'!C135:AQ135</f>
        <v>ІНФОРМАЦІЙНА ЧАСТИНА</v>
      </c>
      <c r="D135" s="761"/>
      <c r="E135" s="761"/>
      <c r="F135" s="761"/>
      <c r="G135" s="761"/>
      <c r="H135" s="761"/>
      <c r="I135" s="761"/>
      <c r="J135" s="761"/>
      <c r="K135" s="761"/>
      <c r="L135" s="761"/>
      <c r="M135" s="761"/>
      <c r="N135" s="761"/>
      <c r="O135" s="761"/>
      <c r="P135" s="761"/>
      <c r="Q135" s="761"/>
      <c r="R135" s="761"/>
      <c r="S135" s="761"/>
      <c r="T135" s="761"/>
      <c r="U135" s="761"/>
      <c r="V135" s="761"/>
      <c r="W135" s="762"/>
      <c r="X135" s="762"/>
      <c r="Y135" s="762"/>
      <c r="Z135" s="762"/>
      <c r="AA135" s="762"/>
      <c r="AB135" s="762"/>
      <c r="AC135" s="762"/>
      <c r="AD135" s="762"/>
      <c r="AE135" s="761"/>
      <c r="AF135" s="761"/>
      <c r="AG135" s="761"/>
      <c r="AH135" s="761"/>
      <c r="AI135" s="761"/>
      <c r="AJ135" s="761"/>
      <c r="AK135" s="761"/>
      <c r="AL135" s="761"/>
      <c r="AM135" s="761"/>
      <c r="AN135" s="761"/>
      <c r="AO135" s="761"/>
      <c r="AP135" s="761"/>
      <c r="AQ135" s="761"/>
      <c r="AR135" s="356"/>
      <c r="AS135" s="356"/>
      <c r="AT135" s="357"/>
      <c r="AU135" s="357"/>
      <c r="AV135" s="357"/>
      <c r="AW135" s="357"/>
      <c r="AX135" s="357"/>
      <c r="AY135" s="357"/>
      <c r="AZ135" s="357"/>
      <c r="BA135" s="357"/>
      <c r="BB135" s="357"/>
      <c r="BC135" s="357"/>
      <c r="BD135" s="357"/>
      <c r="BE135" s="357"/>
      <c r="BF135" s="357"/>
      <c r="BG135" s="357"/>
      <c r="BH135" s="357"/>
      <c r="BI135" s="357"/>
      <c r="BJ135" s="357"/>
      <c r="BK135" s="24"/>
      <c r="CF135" s="215"/>
      <c r="CG135" s="229"/>
    </row>
    <row r="136" spans="1:125" s="19" customFormat="1" x14ac:dyDescent="0.25">
      <c r="A136" s="358"/>
      <c r="B136" s="359" t="str">
        <f>'ПЛАН НАВЧАЛЬНОГО ПРОЦЕСУ ДЕННА'!B136</f>
        <v>ВИРОБНИЧІ ПРАКТИКИ</v>
      </c>
      <c r="C136" s="360"/>
      <c r="D136" s="361"/>
      <c r="E136" s="361"/>
      <c r="F136" s="361"/>
      <c r="G136" s="361"/>
      <c r="H136" s="361"/>
      <c r="I136" s="361"/>
      <c r="J136" s="361"/>
      <c r="K136" s="361"/>
      <c r="L136" s="361"/>
      <c r="M136" s="361"/>
      <c r="N136" s="361"/>
      <c r="O136" s="361"/>
      <c r="P136" s="361"/>
      <c r="Q136" s="361"/>
      <c r="R136" s="362"/>
      <c r="S136" s="192"/>
      <c r="T136" s="192"/>
      <c r="U136" s="177"/>
      <c r="V136" s="177"/>
      <c r="W136" s="679" t="s">
        <v>252</v>
      </c>
      <c r="X136" s="679"/>
      <c r="Y136" s="679"/>
      <c r="Z136" s="679"/>
      <c r="AA136" s="679"/>
      <c r="AB136" s="679"/>
      <c r="AC136" s="679"/>
      <c r="AD136" s="679"/>
      <c r="AE136" s="623">
        <f>AE103+AF103+AG103</f>
        <v>44</v>
      </c>
      <c r="AF136" s="623"/>
      <c r="AG136" s="623"/>
      <c r="AH136" s="624"/>
      <c r="AI136" s="623">
        <f>AI103+AJ103+AK103</f>
        <v>36</v>
      </c>
      <c r="AJ136" s="623"/>
      <c r="AK136" s="623"/>
      <c r="AL136" s="624"/>
      <c r="AM136" s="623">
        <f>AM103+AN103+AO103</f>
        <v>28</v>
      </c>
      <c r="AN136" s="623"/>
      <c r="AO136" s="623"/>
      <c r="AP136" s="624"/>
      <c r="AQ136" s="623">
        <f>AQ103+AR103+AS103</f>
        <v>30</v>
      </c>
      <c r="AR136" s="623"/>
      <c r="AS136" s="623"/>
      <c r="AT136" s="624"/>
      <c r="AU136" s="623">
        <f>AU103+AV103+AW103</f>
        <v>22</v>
      </c>
      <c r="AV136" s="623"/>
      <c r="AW136" s="623"/>
      <c r="AX136" s="624"/>
      <c r="AY136" s="623">
        <f>AY103+AZ103+BA103</f>
        <v>24</v>
      </c>
      <c r="AZ136" s="623"/>
      <c r="BA136" s="623"/>
      <c r="BB136" s="624"/>
      <c r="BC136" s="623">
        <f>BC103+BD103+BE103</f>
        <v>24</v>
      </c>
      <c r="BD136" s="623"/>
      <c r="BE136" s="623"/>
      <c r="BF136" s="624"/>
      <c r="BG136" s="623">
        <f>BG103+BH103+BI103</f>
        <v>8</v>
      </c>
      <c r="BH136" s="623"/>
      <c r="BI136" s="623"/>
      <c r="BJ136" s="624"/>
      <c r="BK136" s="21"/>
      <c r="BM136" s="725" t="s">
        <v>88</v>
      </c>
      <c r="BN136" s="725"/>
      <c r="BO136" s="725"/>
      <c r="BP136" s="725"/>
      <c r="BQ136" s="725"/>
      <c r="BR136" s="725"/>
      <c r="BS136" s="725"/>
      <c r="BT136" s="725"/>
      <c r="BX136" s="686"/>
      <c r="BY136" s="686"/>
      <c r="BZ136" s="686"/>
      <c r="CA136" s="686"/>
      <c r="CB136" s="686"/>
      <c r="CC136" s="686"/>
      <c r="CD136" s="686"/>
      <c r="CE136" s="686"/>
      <c r="CF136" s="215"/>
      <c r="CG136" s="229"/>
      <c r="CH136"/>
      <c r="CI136"/>
      <c r="CJ136"/>
      <c r="CK136"/>
      <c r="CL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</row>
    <row r="137" spans="1:125" s="19" customFormat="1" x14ac:dyDescent="0.25">
      <c r="A137" s="22" t="str">
        <f>'ПЛАН НАВЧАЛЬНОГО ПРОЦЕСУ ДЕННА'!A137</f>
        <v>№</v>
      </c>
      <c r="B137" s="673" t="str">
        <f>'ПЛАН НАВЧАЛЬНОГО ПРОЦЕСУ ДЕННА'!B137:C137</f>
        <v>Назва</v>
      </c>
      <c r="C137" s="673"/>
      <c r="D137" s="603" t="str">
        <f>'ПЛАН НАВЧАЛЬНОГО ПРОЦЕСУ ДЕННА'!D137:K137</f>
        <v>Семестр</v>
      </c>
      <c r="E137" s="604"/>
      <c r="F137" s="604"/>
      <c r="G137" s="604"/>
      <c r="H137" s="604"/>
      <c r="I137" s="604"/>
      <c r="J137" s="604"/>
      <c r="K137" s="604"/>
      <c r="L137" s="605"/>
      <c r="M137" s="621" t="str">
        <f>'ПЛАН НАВЧАЛЬНОГО ПРОЦЕСУ ДЕННА'!M137:P137</f>
        <v>Кіль. Тижн</v>
      </c>
      <c r="N137" s="604"/>
      <c r="O137" s="604"/>
      <c r="P137" s="622"/>
      <c r="Q137" s="621" t="str">
        <f>'ПЛАН НАВЧАЛЬНОГО ПРОЦЕСУ ДЕННА'!Q137:T137</f>
        <v>Кредитів</v>
      </c>
      <c r="R137" s="604"/>
      <c r="S137" s="604"/>
      <c r="T137" s="622"/>
      <c r="U137" s="177"/>
      <c r="V137" s="177"/>
      <c r="W137" s="674" t="s">
        <v>234</v>
      </c>
      <c r="X137" s="675"/>
      <c r="Y137" s="680"/>
      <c r="Z137" s="676" t="s">
        <v>241</v>
      </c>
      <c r="AA137" s="681"/>
      <c r="AB137" s="681"/>
      <c r="AC137" s="682"/>
      <c r="AD137" s="174">
        <f>DD80</f>
        <v>0</v>
      </c>
      <c r="AE137" s="631">
        <f>DE80</f>
        <v>0</v>
      </c>
      <c r="AF137" s="632"/>
      <c r="AG137" s="632"/>
      <c r="AH137" s="633"/>
      <c r="AI137" s="631">
        <f>DF80</f>
        <v>0</v>
      </c>
      <c r="AJ137" s="632"/>
      <c r="AK137" s="632"/>
      <c r="AL137" s="633"/>
      <c r="AM137" s="631">
        <f>DG80</f>
        <v>0</v>
      </c>
      <c r="AN137" s="632"/>
      <c r="AO137" s="632"/>
      <c r="AP137" s="633"/>
      <c r="AQ137" s="631">
        <f>DH80</f>
        <v>0</v>
      </c>
      <c r="AR137" s="632"/>
      <c r="AS137" s="632"/>
      <c r="AT137" s="633"/>
      <c r="AU137" s="631">
        <f>DI80</f>
        <v>0</v>
      </c>
      <c r="AV137" s="632"/>
      <c r="AW137" s="632"/>
      <c r="AX137" s="633"/>
      <c r="AY137" s="631">
        <f>DJ80</f>
        <v>0</v>
      </c>
      <c r="AZ137" s="632"/>
      <c r="BA137" s="632"/>
      <c r="BB137" s="633"/>
      <c r="BC137" s="631">
        <f>DK80</f>
        <v>0</v>
      </c>
      <c r="BD137" s="632"/>
      <c r="BE137" s="632"/>
      <c r="BF137" s="633"/>
      <c r="BG137" s="631">
        <f>DL80</f>
        <v>0</v>
      </c>
      <c r="BH137" s="632"/>
      <c r="BI137" s="632"/>
      <c r="BJ137" s="633"/>
      <c r="BK137" s="21"/>
      <c r="BL137"/>
      <c r="BM137" s="80">
        <f t="shared" ref="BM137:BT137" si="195">CR69+CR126+CR88</f>
        <v>4</v>
      </c>
      <c r="BN137" s="80">
        <f t="shared" si="195"/>
        <v>4</v>
      </c>
      <c r="BO137" s="80">
        <f t="shared" si="195"/>
        <v>4</v>
      </c>
      <c r="BP137" s="80">
        <f t="shared" si="195"/>
        <v>5</v>
      </c>
      <c r="BQ137" s="80">
        <f t="shared" si="195"/>
        <v>3</v>
      </c>
      <c r="BR137" s="80">
        <f t="shared" si="195"/>
        <v>4</v>
      </c>
      <c r="BS137" s="80">
        <f t="shared" si="195"/>
        <v>4</v>
      </c>
      <c r="BT137" s="80">
        <f t="shared" si="195"/>
        <v>4</v>
      </c>
      <c r="BU137" s="83">
        <f>SUM(BM137:BT137)</f>
        <v>32</v>
      </c>
      <c r="BX137"/>
      <c r="BY137"/>
      <c r="BZ137"/>
      <c r="CA137"/>
      <c r="CB137"/>
      <c r="CC137"/>
      <c r="CD137"/>
      <c r="CE137"/>
      <c r="CF137" s="215"/>
      <c r="CG137" s="229"/>
      <c r="CH137"/>
      <c r="CI137"/>
      <c r="CJ137"/>
      <c r="CK137"/>
      <c r="CL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</row>
    <row r="138" spans="1:125" s="19" customFormat="1" x14ac:dyDescent="0.25">
      <c r="A138" s="22">
        <f>'ПЛАН НАВЧАЛЬНОГО ПРОЦЕСУ ДЕННА'!A138</f>
        <v>1</v>
      </c>
      <c r="B138" s="628" t="str">
        <f>'ПЛАН НАВЧАЛЬНОГО ПРОЦЕСУ ДЕННА'!B138:C138</f>
        <v>Переддипломна</v>
      </c>
      <c r="C138" s="628"/>
      <c r="D138" s="741" t="str">
        <f>'ПЛАН НАВЧАЛЬНОГО ПРОЦЕСУ ДЕННА'!D138:K138</f>
        <v>8</v>
      </c>
      <c r="E138" s="741"/>
      <c r="F138" s="741"/>
      <c r="G138" s="741"/>
      <c r="H138" s="741"/>
      <c r="I138" s="741"/>
      <c r="J138" s="741"/>
      <c r="K138" s="741"/>
      <c r="L138" s="742"/>
      <c r="M138" s="629">
        <f>IF(B83&lt;&gt;"",IF(Z83/1.5=MROUND(Z83/1.5,0.5),Z83/1.5,ROUNDUP(Z83/1.8,0)),0)</f>
        <v>3</v>
      </c>
      <c r="N138" s="630"/>
      <c r="O138" s="630"/>
      <c r="P138" s="630"/>
      <c r="Q138" s="629">
        <f>'ПЛАН НАВЧАЛЬНОГО ПРОЦЕСУ ДЕННА'!Q138:T138</f>
        <v>4.5</v>
      </c>
      <c r="R138" s="630"/>
      <c r="S138" s="630"/>
      <c r="T138" s="630"/>
      <c r="U138" s="177"/>
      <c r="V138" s="177"/>
      <c r="W138" s="257"/>
      <c r="X138" s="258"/>
      <c r="Y138" s="259"/>
      <c r="Z138" s="676" t="s">
        <v>242</v>
      </c>
      <c r="AA138" s="681"/>
      <c r="AB138" s="681"/>
      <c r="AC138" s="682"/>
      <c r="AD138" s="175">
        <f>DM80</f>
        <v>3</v>
      </c>
      <c r="AE138" s="631">
        <f>DN80</f>
        <v>0</v>
      </c>
      <c r="AF138" s="632"/>
      <c r="AG138" s="632"/>
      <c r="AH138" s="633"/>
      <c r="AI138" s="631">
        <f>DO80</f>
        <v>0</v>
      </c>
      <c r="AJ138" s="632"/>
      <c r="AK138" s="632"/>
      <c r="AL138" s="633"/>
      <c r="AM138" s="631">
        <f>DP80</f>
        <v>0</v>
      </c>
      <c r="AN138" s="632"/>
      <c r="AO138" s="632"/>
      <c r="AP138" s="633"/>
      <c r="AQ138" s="631">
        <f>DQ80</f>
        <v>0</v>
      </c>
      <c r="AR138" s="632"/>
      <c r="AS138" s="632"/>
      <c r="AT138" s="633"/>
      <c r="AU138" s="631">
        <f>DR80</f>
        <v>0</v>
      </c>
      <c r="AV138" s="632"/>
      <c r="AW138" s="632"/>
      <c r="AX138" s="633"/>
      <c r="AY138" s="631">
        <f>DS80</f>
        <v>1</v>
      </c>
      <c r="AZ138" s="632"/>
      <c r="BA138" s="632"/>
      <c r="BB138" s="633"/>
      <c r="BC138" s="631">
        <f>DT80</f>
        <v>1</v>
      </c>
      <c r="BD138" s="632"/>
      <c r="BE138" s="632"/>
      <c r="BF138" s="633"/>
      <c r="BG138" s="631">
        <f>DU80</f>
        <v>1</v>
      </c>
      <c r="BH138" s="632"/>
      <c r="BI138" s="632"/>
      <c r="BJ138" s="633"/>
      <c r="BK138" s="21"/>
      <c r="BL138"/>
      <c r="BM138"/>
      <c r="BN138"/>
      <c r="BO138"/>
      <c r="BP138"/>
      <c r="BQ138"/>
      <c r="BR138"/>
      <c r="BS138"/>
      <c r="BT138"/>
      <c r="BX138"/>
      <c r="BY138"/>
      <c r="BZ138"/>
      <c r="CA138"/>
      <c r="CB138"/>
      <c r="CC138"/>
      <c r="CD138"/>
      <c r="CE138"/>
      <c r="CF138" s="215"/>
      <c r="CG138" s="229"/>
      <c r="CH138"/>
      <c r="CI138"/>
      <c r="CJ138"/>
      <c r="CK138"/>
      <c r="CL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</row>
    <row r="139" spans="1:125" s="19" customFormat="1" x14ac:dyDescent="0.25">
      <c r="A139" s="22">
        <f>'ПЛАН НАВЧАЛЬНОГО ПРОЦЕСУ ДЕННА'!A139</f>
        <v>2</v>
      </c>
      <c r="B139" s="628">
        <f>'ПЛАН НАВЧАЛЬНОГО ПРОЦЕСУ ДЕННА'!B139:C139</f>
        <v>0</v>
      </c>
      <c r="C139" s="628"/>
      <c r="D139" s="741" t="str">
        <f>'ПЛАН НАВЧАЛЬНОГО ПРОЦЕСУ ДЕННА'!D139:K139</f>
        <v/>
      </c>
      <c r="E139" s="741"/>
      <c r="F139" s="741"/>
      <c r="G139" s="741"/>
      <c r="H139" s="741"/>
      <c r="I139" s="741"/>
      <c r="J139" s="741"/>
      <c r="K139" s="741"/>
      <c r="L139" s="742"/>
      <c r="M139" s="629">
        <f t="shared" ref="M139:M142" si="196">IF(B84&lt;&gt;"",IF(Z84/1.5=MROUND(Z84/1.5,0.5),Z84/1.5,ROUNDUP(Z84/1.8,0)),0)</f>
        <v>0</v>
      </c>
      <c r="N139" s="630"/>
      <c r="O139" s="630"/>
      <c r="P139" s="630"/>
      <c r="Q139" s="629">
        <f>'ПЛАН НАВЧАЛЬНОГО ПРОЦЕСУ ДЕННА'!Q139:T139</f>
        <v>0</v>
      </c>
      <c r="R139" s="630"/>
      <c r="S139" s="630"/>
      <c r="T139" s="630"/>
      <c r="U139" s="177"/>
      <c r="V139" s="177"/>
      <c r="W139" s="257"/>
      <c r="X139" s="258"/>
      <c r="Y139" s="259"/>
      <c r="Z139" s="676" t="s">
        <v>243</v>
      </c>
      <c r="AA139" s="681"/>
      <c r="AB139" s="681"/>
      <c r="AC139" s="682"/>
      <c r="AD139" s="175">
        <f>SUM(AE139:BG139)</f>
        <v>0</v>
      </c>
      <c r="AE139" s="631">
        <f>DX69</f>
        <v>0</v>
      </c>
      <c r="AF139" s="632"/>
      <c r="AG139" s="632"/>
      <c r="AH139" s="633"/>
      <c r="AI139" s="631">
        <f>DY69</f>
        <v>0</v>
      </c>
      <c r="AJ139" s="632"/>
      <c r="AK139" s="632"/>
      <c r="AL139" s="633"/>
      <c r="AM139" s="631">
        <f>DZ69</f>
        <v>0</v>
      </c>
      <c r="AN139" s="632"/>
      <c r="AO139" s="632"/>
      <c r="AP139" s="633"/>
      <c r="AQ139" s="631">
        <f>EA69</f>
        <v>0</v>
      </c>
      <c r="AR139" s="632"/>
      <c r="AS139" s="632"/>
      <c r="AT139" s="633"/>
      <c r="AU139" s="631">
        <f>EB69</f>
        <v>0</v>
      </c>
      <c r="AV139" s="632"/>
      <c r="AW139" s="632"/>
      <c r="AX139" s="633"/>
      <c r="AY139" s="631">
        <f>EC69</f>
        <v>0</v>
      </c>
      <c r="AZ139" s="632"/>
      <c r="BA139" s="632"/>
      <c r="BB139" s="633"/>
      <c r="BC139" s="631">
        <f>ED69</f>
        <v>0</v>
      </c>
      <c r="BD139" s="632"/>
      <c r="BE139" s="632"/>
      <c r="BF139" s="633"/>
      <c r="BG139" s="631">
        <f>EE69</f>
        <v>0</v>
      </c>
      <c r="BH139" s="632"/>
      <c r="BI139" s="632"/>
      <c r="BJ139" s="633"/>
      <c r="BK139" s="21"/>
      <c r="BL139"/>
      <c r="BM139" s="669" t="s">
        <v>110</v>
      </c>
      <c r="BN139" s="669"/>
      <c r="BO139" s="669"/>
      <c r="BP139" s="669"/>
      <c r="BQ139" s="669"/>
      <c r="BR139" s="669"/>
      <c r="BS139" s="669"/>
      <c r="BT139" s="669"/>
      <c r="BX139"/>
      <c r="BY139"/>
      <c r="BZ139"/>
      <c r="CA139"/>
      <c r="CB139"/>
      <c r="CC139"/>
      <c r="CD139"/>
      <c r="CE139"/>
      <c r="CF139" s="215"/>
      <c r="CG139" s="229"/>
      <c r="CH139"/>
      <c r="CI139"/>
      <c r="CJ139"/>
      <c r="CK139"/>
      <c r="CL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</row>
    <row r="140" spans="1:125" s="19" customFormat="1" x14ac:dyDescent="0.25">
      <c r="A140" s="22">
        <f>'ПЛАН НАВЧАЛЬНОГО ПРОЦЕСУ ДЕННА'!A140</f>
        <v>3</v>
      </c>
      <c r="B140" s="628">
        <f>'ПЛАН НАВЧАЛЬНОГО ПРОЦЕСУ ДЕННА'!B140:C140</f>
        <v>0</v>
      </c>
      <c r="C140" s="628"/>
      <c r="D140" s="741" t="str">
        <f>'ПЛАН НАВЧАЛЬНОГО ПРОЦЕСУ ДЕННА'!D140:K140</f>
        <v/>
      </c>
      <c r="E140" s="741"/>
      <c r="F140" s="741"/>
      <c r="G140" s="741"/>
      <c r="H140" s="741"/>
      <c r="I140" s="741"/>
      <c r="J140" s="741"/>
      <c r="K140" s="741"/>
      <c r="L140" s="742"/>
      <c r="M140" s="629">
        <f t="shared" si="196"/>
        <v>0</v>
      </c>
      <c r="N140" s="630"/>
      <c r="O140" s="630"/>
      <c r="P140" s="630"/>
      <c r="Q140" s="629">
        <f>'ПЛАН НАВЧАЛЬНОГО ПРОЦЕСУ ДЕННА'!Q140:T140</f>
        <v>0</v>
      </c>
      <c r="R140" s="630"/>
      <c r="S140" s="630"/>
      <c r="T140" s="630"/>
      <c r="U140" s="177"/>
      <c r="V140" s="177"/>
      <c r="W140" s="257"/>
      <c r="X140" s="258"/>
      <c r="Y140" s="259"/>
      <c r="Z140" s="676" t="s">
        <v>244</v>
      </c>
      <c r="AA140" s="681"/>
      <c r="AB140" s="681"/>
      <c r="AC140" s="682"/>
      <c r="AD140" s="175">
        <f>SUM(AE140:BG140)</f>
        <v>31</v>
      </c>
      <c r="AE140" s="758">
        <f>BM140</f>
        <v>5</v>
      </c>
      <c r="AF140" s="759"/>
      <c r="AG140" s="759"/>
      <c r="AH140" s="760"/>
      <c r="AI140" s="758">
        <f>BN140</f>
        <v>5</v>
      </c>
      <c r="AJ140" s="759"/>
      <c r="AK140" s="759"/>
      <c r="AL140" s="760"/>
      <c r="AM140" s="758">
        <f>BO140</f>
        <v>4</v>
      </c>
      <c r="AN140" s="759"/>
      <c r="AO140" s="759"/>
      <c r="AP140" s="760"/>
      <c r="AQ140" s="758">
        <f>BP140</f>
        <v>4</v>
      </c>
      <c r="AR140" s="759"/>
      <c r="AS140" s="759"/>
      <c r="AT140" s="760"/>
      <c r="AU140" s="758">
        <f>BQ140</f>
        <v>4</v>
      </c>
      <c r="AV140" s="759"/>
      <c r="AW140" s="759"/>
      <c r="AX140" s="760"/>
      <c r="AY140" s="758">
        <f>BR140</f>
        <v>4</v>
      </c>
      <c r="AZ140" s="759"/>
      <c r="BA140" s="759"/>
      <c r="BB140" s="760"/>
      <c r="BC140" s="758">
        <f>BS140</f>
        <v>4</v>
      </c>
      <c r="BD140" s="759"/>
      <c r="BE140" s="759"/>
      <c r="BF140" s="760"/>
      <c r="BG140" s="758">
        <f>BT140</f>
        <v>1</v>
      </c>
      <c r="BH140" s="759"/>
      <c r="BI140" s="759"/>
      <c r="BJ140" s="760"/>
      <c r="BK140" s="21"/>
      <c r="BL140"/>
      <c r="BM140" s="80">
        <f t="shared" ref="BM140:BT140" si="197">CI69+CI126</f>
        <v>5</v>
      </c>
      <c r="BN140" s="80">
        <f t="shared" si="197"/>
        <v>5</v>
      </c>
      <c r="BO140" s="80">
        <f t="shared" si="197"/>
        <v>4</v>
      </c>
      <c r="BP140" s="80">
        <f t="shared" si="197"/>
        <v>4</v>
      </c>
      <c r="BQ140" s="80">
        <f t="shared" si="197"/>
        <v>4</v>
      </c>
      <c r="BR140" s="80">
        <f t="shared" si="197"/>
        <v>4</v>
      </c>
      <c r="BS140" s="80">
        <f t="shared" si="197"/>
        <v>4</v>
      </c>
      <c r="BT140" s="80">
        <f t="shared" si="197"/>
        <v>1</v>
      </c>
      <c r="BU140" s="83">
        <f>SUM(BM140:BT140)</f>
        <v>31</v>
      </c>
      <c r="BX140"/>
      <c r="BY140"/>
      <c r="BZ140"/>
      <c r="CA140"/>
      <c r="CB140"/>
      <c r="CC140"/>
      <c r="CD140"/>
      <c r="CE140"/>
      <c r="CF140" s="215"/>
      <c r="CG140" s="229"/>
      <c r="CH140"/>
      <c r="CI140"/>
      <c r="CJ140"/>
      <c r="CK140"/>
      <c r="CL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</row>
    <row r="141" spans="1:125" s="19" customFormat="1" x14ac:dyDescent="0.25">
      <c r="A141" s="22">
        <f>'ПЛАН НАВЧАЛЬНОГО ПРОЦЕСУ ДЕННА'!A141</f>
        <v>4</v>
      </c>
      <c r="B141" s="628">
        <f>'ПЛАН НАВЧАЛЬНОГО ПРОЦЕСУ ДЕННА'!B141:C141</f>
        <v>0</v>
      </c>
      <c r="C141" s="628"/>
      <c r="D141" s="741" t="str">
        <f>'ПЛАН НАВЧАЛЬНОГО ПРОЦЕСУ ДЕННА'!D141:K141</f>
        <v/>
      </c>
      <c r="E141" s="741"/>
      <c r="F141" s="741"/>
      <c r="G141" s="741"/>
      <c r="H141" s="741"/>
      <c r="I141" s="741"/>
      <c r="J141" s="741"/>
      <c r="K141" s="741"/>
      <c r="L141" s="742"/>
      <c r="M141" s="629">
        <f t="shared" si="196"/>
        <v>0</v>
      </c>
      <c r="N141" s="630"/>
      <c r="O141" s="630"/>
      <c r="P141" s="630"/>
      <c r="Q141" s="629">
        <f>'ПЛАН НАВЧАЛЬНОГО ПРОЦЕСУ ДЕННА'!Q141:T141</f>
        <v>0</v>
      </c>
      <c r="R141" s="630"/>
      <c r="S141" s="630"/>
      <c r="T141" s="630"/>
      <c r="U141" s="177"/>
      <c r="V141" s="177"/>
      <c r="W141" s="260"/>
      <c r="X141" s="261"/>
      <c r="Y141" s="262"/>
      <c r="Z141" s="676" t="s">
        <v>245</v>
      </c>
      <c r="AA141" s="681"/>
      <c r="AB141" s="681"/>
      <c r="AC141" s="682"/>
      <c r="AD141" s="175">
        <f>SUM(AE141:BG141)</f>
        <v>32</v>
      </c>
      <c r="AE141" s="758">
        <f>BM137</f>
        <v>4</v>
      </c>
      <c r="AF141" s="759"/>
      <c r="AG141" s="759"/>
      <c r="AH141" s="760"/>
      <c r="AI141" s="758">
        <f>BN137</f>
        <v>4</v>
      </c>
      <c r="AJ141" s="759"/>
      <c r="AK141" s="759"/>
      <c r="AL141" s="760"/>
      <c r="AM141" s="758">
        <f>BO137</f>
        <v>4</v>
      </c>
      <c r="AN141" s="759"/>
      <c r="AO141" s="759"/>
      <c r="AP141" s="760"/>
      <c r="AQ141" s="758">
        <f>BP137</f>
        <v>5</v>
      </c>
      <c r="AR141" s="759"/>
      <c r="AS141" s="759"/>
      <c r="AT141" s="760"/>
      <c r="AU141" s="758">
        <f>BQ137</f>
        <v>3</v>
      </c>
      <c r="AV141" s="759"/>
      <c r="AW141" s="759"/>
      <c r="AX141" s="760"/>
      <c r="AY141" s="758">
        <f>BR137</f>
        <v>4</v>
      </c>
      <c r="AZ141" s="759"/>
      <c r="BA141" s="759"/>
      <c r="BB141" s="760"/>
      <c r="BC141" s="758">
        <f>BS137</f>
        <v>4</v>
      </c>
      <c r="BD141" s="759"/>
      <c r="BE141" s="759"/>
      <c r="BF141" s="760"/>
      <c r="BG141" s="758">
        <f>BT137</f>
        <v>4</v>
      </c>
      <c r="BH141" s="759"/>
      <c r="BI141" s="759"/>
      <c r="BJ141" s="760"/>
      <c r="BK141" s="21"/>
      <c r="BL141"/>
      <c r="BM141" s="670" t="s">
        <v>111</v>
      </c>
      <c r="BN141" s="670"/>
      <c r="BO141" s="670"/>
      <c r="BP141" s="670"/>
      <c r="BQ141" s="670"/>
      <c r="BR141" s="670"/>
      <c r="BS141" s="670"/>
      <c r="BT141" s="670"/>
      <c r="BX141"/>
      <c r="BY141"/>
      <c r="BZ141"/>
      <c r="CA141"/>
      <c r="CB141"/>
      <c r="CC141"/>
      <c r="CD141"/>
      <c r="CE141"/>
      <c r="CF141" s="215"/>
      <c r="CG141" s="229"/>
      <c r="CH141"/>
      <c r="CI141"/>
      <c r="CJ141"/>
      <c r="CK141"/>
      <c r="CL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</row>
    <row r="142" spans="1:125" s="19" customFormat="1" x14ac:dyDescent="0.25">
      <c r="A142" s="22">
        <f>'ПЛАН НАВЧАЛЬНОГО ПРОЦЕСУ ДЕННА'!A142</f>
        <v>5</v>
      </c>
      <c r="B142" s="628">
        <f>'ПЛАН НАВЧАЛЬНОГО ПРОЦЕСУ ДЕННА'!B142:C142</f>
        <v>0</v>
      </c>
      <c r="C142" s="628"/>
      <c r="D142" s="741" t="str">
        <f>'ПЛАН НАВЧАЛЬНОГО ПРОЦЕСУ ДЕННА'!D142:K142</f>
        <v/>
      </c>
      <c r="E142" s="741"/>
      <c r="F142" s="741"/>
      <c r="G142" s="741"/>
      <c r="H142" s="741"/>
      <c r="I142" s="741"/>
      <c r="J142" s="741"/>
      <c r="K142" s="741"/>
      <c r="L142" s="742"/>
      <c r="M142" s="629">
        <f t="shared" si="196"/>
        <v>0</v>
      </c>
      <c r="N142" s="630"/>
      <c r="O142" s="630"/>
      <c r="P142" s="630"/>
      <c r="Q142" s="629">
        <f>'ПЛАН НАВЧАЛЬНОГО ПРОЦЕСУ ДЕННА'!Q142:T142</f>
        <v>0</v>
      </c>
      <c r="R142" s="630"/>
      <c r="S142" s="630"/>
      <c r="T142" s="630"/>
      <c r="U142" s="177"/>
      <c r="V142" s="177"/>
      <c r="W142" s="674" t="s">
        <v>235</v>
      </c>
      <c r="X142" s="675"/>
      <c r="Y142" s="675"/>
      <c r="Z142" s="675"/>
      <c r="AA142" s="676" t="s">
        <v>237</v>
      </c>
      <c r="AB142" s="677"/>
      <c r="AC142" s="677"/>
      <c r="AD142" s="678"/>
      <c r="AE142" s="606">
        <f>AH129</f>
        <v>30</v>
      </c>
      <c r="AF142" s="607"/>
      <c r="AG142" s="607"/>
      <c r="AH142" s="608"/>
      <c r="AI142" s="606">
        <f>AL129</f>
        <v>30</v>
      </c>
      <c r="AJ142" s="607"/>
      <c r="AK142" s="607"/>
      <c r="AL142" s="608"/>
      <c r="AM142" s="606">
        <f>AP129</f>
        <v>30</v>
      </c>
      <c r="AN142" s="607"/>
      <c r="AO142" s="607"/>
      <c r="AP142" s="608"/>
      <c r="AQ142" s="606">
        <f>AT129</f>
        <v>30</v>
      </c>
      <c r="AR142" s="607"/>
      <c r="AS142" s="607"/>
      <c r="AT142" s="608"/>
      <c r="AU142" s="606">
        <f>AX129</f>
        <v>30</v>
      </c>
      <c r="AV142" s="607"/>
      <c r="AW142" s="607"/>
      <c r="AX142" s="608"/>
      <c r="AY142" s="606">
        <f>BB129</f>
        <v>30</v>
      </c>
      <c r="AZ142" s="607"/>
      <c r="BA142" s="607"/>
      <c r="BB142" s="608"/>
      <c r="BC142" s="606">
        <f>BF129</f>
        <v>30</v>
      </c>
      <c r="BD142" s="607"/>
      <c r="BE142" s="607"/>
      <c r="BF142" s="608"/>
      <c r="BG142" s="606">
        <f>BJ129</f>
        <v>30</v>
      </c>
      <c r="BH142" s="607"/>
      <c r="BI142" s="607"/>
      <c r="BJ142" s="608"/>
      <c r="BK142" s="21"/>
      <c r="BL142"/>
      <c r="BM142" s="97">
        <f>DE80</f>
        <v>0</v>
      </c>
      <c r="BN142" s="97">
        <f t="shared" ref="BN142:BT142" si="198">DF80</f>
        <v>0</v>
      </c>
      <c r="BO142" s="97">
        <f t="shared" si="198"/>
        <v>0</v>
      </c>
      <c r="BP142" s="97">
        <f t="shared" si="198"/>
        <v>0</v>
      </c>
      <c r="BQ142" s="97">
        <f t="shared" si="198"/>
        <v>0</v>
      </c>
      <c r="BR142" s="97">
        <f t="shared" si="198"/>
        <v>0</v>
      </c>
      <c r="BS142" s="97">
        <f t="shared" si="198"/>
        <v>0</v>
      </c>
      <c r="BT142" s="97">
        <f t="shared" si="198"/>
        <v>0</v>
      </c>
      <c r="BU142" s="83">
        <f>SUM(BM142:BT142)</f>
        <v>0</v>
      </c>
      <c r="BX142"/>
      <c r="BY142"/>
      <c r="BZ142"/>
      <c r="CA142"/>
      <c r="CB142"/>
      <c r="CC142"/>
      <c r="CD142"/>
      <c r="CE142"/>
      <c r="CF142" s="215"/>
      <c r="CG142" s="229"/>
      <c r="CH142"/>
      <c r="CI142"/>
      <c r="CJ142"/>
      <c r="CK142"/>
      <c r="CL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</row>
    <row r="143" spans="1:125" s="19" customFormat="1" x14ac:dyDescent="0.25">
      <c r="A143"/>
      <c r="B143" s="743" t="str">
        <f>'ПЛАН НАВЧАЛЬНОГО ПРОЦЕСУ ДЕННА'!B143:K143</f>
        <v xml:space="preserve">Разом: </v>
      </c>
      <c r="C143" s="743"/>
      <c r="D143" s="743"/>
      <c r="E143" s="743"/>
      <c r="F143" s="743"/>
      <c r="G143" s="743"/>
      <c r="H143" s="743"/>
      <c r="I143" s="743"/>
      <c r="J143" s="743"/>
      <c r="K143" s="743"/>
      <c r="L143" s="744"/>
      <c r="M143" s="804">
        <f>SUM(M138:P142)</f>
        <v>3</v>
      </c>
      <c r="N143" s="805"/>
      <c r="O143" s="805"/>
      <c r="P143" s="805"/>
      <c r="Q143" s="629">
        <f>SUM(Q137:T142)</f>
        <v>4.5</v>
      </c>
      <c r="R143" s="630"/>
      <c r="S143" s="630"/>
      <c r="T143" s="630"/>
      <c r="U143" s="177"/>
      <c r="V143" s="177"/>
      <c r="W143" s="263"/>
      <c r="X143" s="264"/>
      <c r="Y143" s="264"/>
      <c r="Z143" s="264"/>
      <c r="AA143" s="676" t="s">
        <v>238</v>
      </c>
      <c r="AB143" s="677"/>
      <c r="AC143" s="677"/>
      <c r="AD143" s="678"/>
      <c r="AE143" s="666">
        <f>AE142+AI142</f>
        <v>60</v>
      </c>
      <c r="AF143" s="667"/>
      <c r="AG143" s="667"/>
      <c r="AH143" s="667"/>
      <c r="AI143" s="667"/>
      <c r="AJ143" s="667"/>
      <c r="AK143" s="667"/>
      <c r="AL143" s="668"/>
      <c r="AM143" s="666">
        <f>AM142+AQ142</f>
        <v>60</v>
      </c>
      <c r="AN143" s="667"/>
      <c r="AO143" s="667"/>
      <c r="AP143" s="667"/>
      <c r="AQ143" s="667"/>
      <c r="AR143" s="667"/>
      <c r="AS143" s="667"/>
      <c r="AT143" s="668"/>
      <c r="AU143" s="666">
        <f>AU142+AY142</f>
        <v>60</v>
      </c>
      <c r="AV143" s="667"/>
      <c r="AW143" s="667"/>
      <c r="AX143" s="667"/>
      <c r="AY143" s="667"/>
      <c r="AZ143" s="667"/>
      <c r="BA143" s="667"/>
      <c r="BB143" s="668"/>
      <c r="BC143" s="666">
        <f>BC142+BG142</f>
        <v>60</v>
      </c>
      <c r="BD143" s="667"/>
      <c r="BE143" s="667"/>
      <c r="BF143" s="667"/>
      <c r="BG143" s="667"/>
      <c r="BH143" s="667"/>
      <c r="BI143" s="667"/>
      <c r="BJ143" s="668"/>
      <c r="BK143" s="21"/>
      <c r="BL143"/>
      <c r="BM143" s="670" t="s">
        <v>112</v>
      </c>
      <c r="BN143" s="670"/>
      <c r="BO143" s="670"/>
      <c r="BP143" s="670"/>
      <c r="BQ143" s="670"/>
      <c r="BR143" s="670"/>
      <c r="BS143" s="670"/>
      <c r="BT143" s="670"/>
      <c r="BX143"/>
      <c r="BY143"/>
      <c r="BZ143"/>
      <c r="CA143"/>
      <c r="CB143"/>
      <c r="CC143"/>
      <c r="CD143"/>
      <c r="CE143"/>
      <c r="CF143" s="215"/>
      <c r="CG143" s="229"/>
      <c r="CH143"/>
      <c r="CI143"/>
      <c r="CJ143"/>
      <c r="CK143"/>
      <c r="CL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</row>
    <row r="144" spans="1:125" s="19" customFormat="1" x14ac:dyDescent="0.25">
      <c r="A144"/>
      <c r="B144" s="353"/>
      <c r="C144"/>
      <c r="D144" s="177"/>
      <c r="E144" s="177"/>
      <c r="F144" s="177"/>
      <c r="G144" s="177"/>
      <c r="H144" s="177"/>
      <c r="I144" s="177"/>
      <c r="J144" s="177"/>
      <c r="K144" s="177"/>
      <c r="L144" s="177"/>
      <c r="M144" s="177"/>
      <c r="N144" s="177"/>
      <c r="O144" s="177"/>
      <c r="P144" s="177"/>
      <c r="Q144" s="177"/>
      <c r="R144" s="177"/>
      <c r="S144" s="177"/>
      <c r="T144" s="177"/>
      <c r="U144" s="177"/>
      <c r="V144" s="177"/>
      <c r="W144" s="702" t="s">
        <v>236</v>
      </c>
      <c r="X144" s="703"/>
      <c r="Y144" s="704"/>
      <c r="Z144" s="696" t="s">
        <v>239</v>
      </c>
      <c r="AA144" s="697"/>
      <c r="AB144" s="697"/>
      <c r="AC144" s="697"/>
      <c r="AD144" s="698"/>
      <c r="AE144" s="606">
        <f>AH126</f>
        <v>0</v>
      </c>
      <c r="AF144" s="607"/>
      <c r="AG144" s="607"/>
      <c r="AH144" s="608"/>
      <c r="AI144" s="606">
        <f>AL126</f>
        <v>0</v>
      </c>
      <c r="AJ144" s="607"/>
      <c r="AK144" s="607"/>
      <c r="AL144" s="608"/>
      <c r="AM144" s="606">
        <f>AP126</f>
        <v>10</v>
      </c>
      <c r="AN144" s="607"/>
      <c r="AO144" s="607"/>
      <c r="AP144" s="608"/>
      <c r="AQ144" s="606">
        <f>AT126</f>
        <v>10</v>
      </c>
      <c r="AR144" s="607"/>
      <c r="AS144" s="607"/>
      <c r="AT144" s="608"/>
      <c r="AU144" s="606">
        <f>AX126</f>
        <v>10</v>
      </c>
      <c r="AV144" s="607"/>
      <c r="AW144" s="607"/>
      <c r="AX144" s="608"/>
      <c r="AY144" s="606">
        <f>BB126</f>
        <v>10</v>
      </c>
      <c r="AZ144" s="607"/>
      <c r="BA144" s="607"/>
      <c r="BB144" s="608"/>
      <c r="BC144" s="606">
        <f>BF126</f>
        <v>10</v>
      </c>
      <c r="BD144" s="607"/>
      <c r="BE144" s="607"/>
      <c r="BF144" s="608"/>
      <c r="BG144" s="606">
        <f>BJ126</f>
        <v>10</v>
      </c>
      <c r="BH144" s="607"/>
      <c r="BI144" s="607"/>
      <c r="BJ144" s="608"/>
      <c r="BK144" s="21"/>
      <c r="BL144"/>
      <c r="BM144" s="244"/>
      <c r="BN144" s="244"/>
      <c r="BO144" s="244"/>
      <c r="BP144" s="244"/>
      <c r="BQ144" s="244"/>
      <c r="BR144" s="244"/>
      <c r="BS144" s="244"/>
      <c r="BT144" s="244"/>
      <c r="BX144"/>
      <c r="BY144"/>
      <c r="BZ144"/>
      <c r="CA144"/>
      <c r="CB144"/>
      <c r="CC144"/>
      <c r="CD144"/>
      <c r="CE144"/>
      <c r="CF144" s="215"/>
      <c r="CG144" s="229"/>
      <c r="CH144"/>
      <c r="CI144"/>
      <c r="CJ144"/>
      <c r="CK144"/>
      <c r="CL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</row>
    <row r="145" spans="1:256" s="19" customFormat="1" x14ac:dyDescent="0.25">
      <c r="A145"/>
      <c r="B145" s="353"/>
      <c r="C145"/>
      <c r="D145" s="177"/>
      <c r="E145" s="177"/>
      <c r="F145" s="177"/>
      <c r="G145" s="177"/>
      <c r="H145" s="177"/>
      <c r="I145" s="177"/>
      <c r="J145" s="177"/>
      <c r="K145" s="177"/>
      <c r="L145" s="177"/>
      <c r="M145" s="177"/>
      <c r="N145" s="177"/>
      <c r="O145" s="177"/>
      <c r="P145" s="177"/>
      <c r="Q145" s="177"/>
      <c r="R145" s="177"/>
      <c r="S145" s="177"/>
      <c r="T145" s="177"/>
      <c r="U145" s="177"/>
      <c r="V145" s="177"/>
      <c r="W145" s="265"/>
      <c r="X145" s="266"/>
      <c r="Y145" s="267"/>
      <c r="Z145" s="699"/>
      <c r="AA145" s="700"/>
      <c r="AB145" s="700"/>
      <c r="AC145" s="700"/>
      <c r="AD145" s="701"/>
      <c r="AE145" s="716">
        <f>Z126</f>
        <v>60</v>
      </c>
      <c r="AF145" s="717"/>
      <c r="AG145" s="717"/>
      <c r="AH145" s="717"/>
      <c r="AI145" s="717"/>
      <c r="AJ145" s="717"/>
      <c r="AK145" s="717"/>
      <c r="AL145" s="717"/>
      <c r="AM145" s="717"/>
      <c r="AN145" s="717"/>
      <c r="AO145" s="717"/>
      <c r="AP145" s="717"/>
      <c r="AQ145" s="717"/>
      <c r="AR145" s="717"/>
      <c r="AS145" s="717"/>
      <c r="AT145" s="717"/>
      <c r="AU145" s="717"/>
      <c r="AV145" s="717"/>
      <c r="AW145" s="717"/>
      <c r="AX145" s="717"/>
      <c r="AY145" s="717"/>
      <c r="AZ145" s="717"/>
      <c r="BA145" s="717"/>
      <c r="BB145" s="717"/>
      <c r="BC145" s="717"/>
      <c r="BD145" s="717"/>
      <c r="BE145" s="717"/>
      <c r="BF145" s="717"/>
      <c r="BG145" s="717"/>
      <c r="BH145" s="717"/>
      <c r="BI145" s="717"/>
      <c r="BJ145" s="718"/>
      <c r="BK145" s="128">
        <f>IF('Титул денна'!AX1="магістр",22.5,60)</f>
        <v>60</v>
      </c>
      <c r="BL145"/>
      <c r="BM145" s="97">
        <f>DN80</f>
        <v>0</v>
      </c>
      <c r="BN145" s="97">
        <f t="shared" ref="BN145:BT145" si="199">DO80</f>
        <v>0</v>
      </c>
      <c r="BO145" s="97">
        <f t="shared" si="199"/>
        <v>0</v>
      </c>
      <c r="BP145" s="97">
        <f t="shared" si="199"/>
        <v>0</v>
      </c>
      <c r="BQ145" s="97">
        <f t="shared" si="199"/>
        <v>0</v>
      </c>
      <c r="BR145" s="97">
        <f t="shared" si="199"/>
        <v>1</v>
      </c>
      <c r="BS145" s="97">
        <f t="shared" si="199"/>
        <v>1</v>
      </c>
      <c r="BT145" s="97">
        <f t="shared" si="199"/>
        <v>1</v>
      </c>
      <c r="BU145" s="83">
        <f>SUM(BM145:BT145)</f>
        <v>3</v>
      </c>
      <c r="BX145"/>
      <c r="BY145"/>
      <c r="BZ145"/>
      <c r="CA145"/>
      <c r="CB145"/>
      <c r="CC145"/>
      <c r="CD145"/>
      <c r="CE145"/>
      <c r="CF145" s="215"/>
      <c r="CG145" s="229"/>
      <c r="CH145"/>
      <c r="CI145"/>
      <c r="CJ145"/>
      <c r="CK145"/>
      <c r="CL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</row>
    <row r="146" spans="1:256" s="19" customFormat="1" x14ac:dyDescent="0.25">
      <c r="A146" s="253"/>
      <c r="B146" s="253"/>
      <c r="C146" s="253"/>
      <c r="D146" s="253"/>
      <c r="E146" s="253"/>
      <c r="F146" s="253"/>
      <c r="G146" s="253"/>
      <c r="H146" s="253"/>
      <c r="I146" s="253"/>
      <c r="J146" s="253"/>
      <c r="K146" s="253"/>
      <c r="L146" s="253"/>
      <c r="M146" s="253"/>
      <c r="N146" s="253"/>
      <c r="O146" s="253"/>
      <c r="P146" s="253"/>
      <c r="Q146" s="253"/>
      <c r="R146" s="253"/>
      <c r="S146" s="253"/>
      <c r="T146" s="253"/>
      <c r="U146" s="253"/>
      <c r="V146" s="253"/>
      <c r="W146" s="268"/>
      <c r="X146" s="269"/>
      <c r="Y146" s="270"/>
      <c r="Z146" s="609" t="s">
        <v>240</v>
      </c>
      <c r="AA146" s="610"/>
      <c r="AB146" s="610"/>
      <c r="AC146" s="610"/>
      <c r="AD146" s="611"/>
      <c r="AE146" s="606">
        <v>0</v>
      </c>
      <c r="AF146" s="607"/>
      <c r="AG146" s="607"/>
      <c r="AH146" s="608"/>
      <c r="AI146" s="606">
        <v>0</v>
      </c>
      <c r="AJ146" s="607"/>
      <c r="AK146" s="607"/>
      <c r="AL146" s="608"/>
      <c r="AM146" s="606">
        <v>0</v>
      </c>
      <c r="AN146" s="607"/>
      <c r="AO146" s="607"/>
      <c r="AP146" s="608"/>
      <c r="AQ146" s="606">
        <v>0</v>
      </c>
      <c r="AR146" s="607"/>
      <c r="AS146" s="607"/>
      <c r="AT146" s="608"/>
      <c r="AU146" s="606">
        <v>0</v>
      </c>
      <c r="AV146" s="607"/>
      <c r="AW146" s="607"/>
      <c r="AX146" s="608"/>
      <c r="AY146" s="606">
        <v>0</v>
      </c>
      <c r="AZ146" s="607"/>
      <c r="BA146" s="607"/>
      <c r="BB146" s="608"/>
      <c r="BC146" s="606">
        <v>0</v>
      </c>
      <c r="BD146" s="607"/>
      <c r="BE146" s="607"/>
      <c r="BF146" s="608"/>
      <c r="BG146" s="606">
        <f>Z91</f>
        <v>9</v>
      </c>
      <c r="BH146" s="607"/>
      <c r="BI146" s="607"/>
      <c r="BJ146" s="608"/>
      <c r="BK146" s="24"/>
      <c r="BL146" s="33"/>
      <c r="BM146" s="665" t="s">
        <v>75</v>
      </c>
      <c r="BN146" s="665"/>
      <c r="BO146" s="665"/>
      <c r="BP146" s="665"/>
      <c r="BQ146" s="665"/>
      <c r="BR146" s="665"/>
      <c r="BS146" s="665"/>
      <c r="BT146" s="665"/>
      <c r="BX146"/>
      <c r="BY146"/>
      <c r="BZ146"/>
      <c r="CA146"/>
      <c r="CB146"/>
      <c r="CC146"/>
      <c r="CD146"/>
      <c r="CE146"/>
      <c r="CF146" s="215"/>
      <c r="CG146" s="229"/>
    </row>
    <row r="147" spans="1:256" s="19" customFormat="1" x14ac:dyDescent="0.25">
      <c r="A147" s="177"/>
      <c r="B147" s="177"/>
      <c r="C147" s="177"/>
      <c r="D147" s="177"/>
      <c r="E147" s="177"/>
      <c r="F147" s="177"/>
      <c r="G147" s="177"/>
      <c r="H147" s="177"/>
      <c r="I147" s="177"/>
      <c r="J147" s="177"/>
      <c r="K147" s="177"/>
      <c r="L147" s="177"/>
      <c r="M147" s="177"/>
      <c r="N147" s="177"/>
      <c r="O147" s="177"/>
      <c r="P147" s="177"/>
      <c r="Q147" s="177"/>
      <c r="R147" s="177"/>
      <c r="S147" s="177"/>
      <c r="T147" s="177"/>
      <c r="U147" s="177"/>
      <c r="V147" s="177"/>
      <c r="W147" s="177"/>
      <c r="X147" s="177"/>
      <c r="Y147" s="177"/>
      <c r="Z147" s="177"/>
      <c r="AA147" s="177"/>
      <c r="AB147" s="177"/>
      <c r="AC147" s="177"/>
      <c r="AD147" s="177"/>
      <c r="AE147" s="177"/>
      <c r="AF147" s="177"/>
      <c r="AG147" s="177"/>
      <c r="AH147" s="177"/>
      <c r="AI147" s="177"/>
      <c r="AJ147" s="177"/>
      <c r="AK147" s="177"/>
      <c r="AL147" s="177"/>
      <c r="AM147" s="177"/>
      <c r="AN147" s="177"/>
      <c r="AO147" s="177"/>
      <c r="AP147" s="177"/>
      <c r="AQ147" s="177"/>
      <c r="AR147" s="177"/>
      <c r="AS147" s="177"/>
      <c r="AT147" s="177"/>
      <c r="AU147" s="177"/>
      <c r="AV147" s="177"/>
      <c r="AW147" s="177"/>
      <c r="AX147" s="177"/>
      <c r="AY147" s="177"/>
      <c r="AZ147" s="177"/>
      <c r="BA147" s="177"/>
      <c r="BB147" s="177"/>
      <c r="BC147" s="177"/>
      <c r="BD147" s="177"/>
      <c r="BE147" s="177"/>
      <c r="BF147" s="177"/>
      <c r="BG147" s="177"/>
      <c r="BH147" s="177"/>
      <c r="BI147" s="177"/>
      <c r="BJ147" s="177"/>
      <c r="BK147" s="24"/>
      <c r="BL147" s="56"/>
      <c r="BM147" s="94"/>
      <c r="BN147" s="94"/>
      <c r="BO147" s="94"/>
      <c r="BP147" s="94"/>
      <c r="BQ147" s="94"/>
      <c r="BR147" s="94"/>
      <c r="BS147" s="94"/>
      <c r="BT147" s="94"/>
      <c r="BX147"/>
      <c r="BY147"/>
      <c r="BZ147"/>
      <c r="CA147"/>
      <c r="CB147"/>
      <c r="CC147"/>
      <c r="CD147"/>
      <c r="CE147"/>
      <c r="CF147" s="215"/>
      <c r="CG147" s="229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</row>
    <row r="148" spans="1:256" s="19" customFormat="1" x14ac:dyDescent="0.25">
      <c r="A148" s="177"/>
      <c r="B148" s="177"/>
      <c r="C148" s="177"/>
      <c r="D148" s="177"/>
      <c r="E148" s="177"/>
      <c r="F148" s="177"/>
      <c r="G148" s="177"/>
      <c r="H148" s="177"/>
      <c r="I148" s="177"/>
      <c r="J148" s="177"/>
      <c r="K148" s="177"/>
      <c r="L148" s="177"/>
      <c r="M148" s="177"/>
      <c r="N148" s="177"/>
      <c r="O148" s="177"/>
      <c r="P148" s="177"/>
      <c r="Q148" s="177"/>
      <c r="R148" s="177"/>
      <c r="S148" s="177"/>
      <c r="T148" s="177"/>
      <c r="U148" s="177"/>
      <c r="V148" s="177"/>
      <c r="W148" s="177"/>
      <c r="X148" s="177"/>
      <c r="Y148" s="177"/>
      <c r="Z148" s="177"/>
      <c r="AA148" s="177"/>
      <c r="AB148" s="177"/>
      <c r="AC148" s="177"/>
      <c r="AD148" s="177"/>
      <c r="AE148" s="177"/>
      <c r="AF148" s="177"/>
      <c r="AG148" s="177"/>
      <c r="AH148" s="177"/>
      <c r="AI148" s="177"/>
      <c r="AJ148" s="177"/>
      <c r="AK148" s="177"/>
      <c r="AL148" s="177"/>
      <c r="AM148" s="177"/>
      <c r="AN148" s="177"/>
      <c r="AO148" s="177"/>
      <c r="AP148" s="177"/>
      <c r="AQ148" s="177"/>
      <c r="AR148" s="177"/>
      <c r="AS148" s="177"/>
      <c r="AT148" s="177"/>
      <c r="AU148" s="177"/>
      <c r="AV148" s="177"/>
      <c r="AW148" s="177"/>
      <c r="AX148" s="177"/>
      <c r="AY148" s="177"/>
      <c r="AZ148" s="177"/>
      <c r="BA148" s="177"/>
      <c r="BB148" s="177"/>
      <c r="BC148" s="177"/>
      <c r="BD148" s="177"/>
      <c r="BE148" s="177"/>
      <c r="BF148" s="177"/>
      <c r="BG148" s="177"/>
      <c r="BH148" s="177"/>
      <c r="BI148" s="177"/>
      <c r="BJ148" s="177"/>
      <c r="BK148" s="24"/>
      <c r="BL148" s="33"/>
      <c r="BM148" s="94"/>
      <c r="BN148" s="94"/>
      <c r="BO148" s="94"/>
      <c r="BP148" s="94"/>
      <c r="BQ148" s="94"/>
      <c r="BR148" s="94"/>
      <c r="BS148" s="94"/>
      <c r="BT148" s="94"/>
      <c r="BX148"/>
      <c r="BY148"/>
      <c r="BZ148"/>
      <c r="CA148"/>
      <c r="CB148"/>
      <c r="CC148"/>
      <c r="CD148"/>
      <c r="CE148"/>
      <c r="CF148" s="215"/>
      <c r="CG148" s="229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</row>
    <row r="149" spans="1:256" s="19" customFormat="1" ht="13.8" x14ac:dyDescent="0.25">
      <c r="A149" s="177"/>
      <c r="B149" s="421" t="str">
        <f>'ПЛАН НАВЧАЛЬНОГО ПРОЦЕСУ ДЕННА'!B149</f>
        <v>План складено у відповідності до</v>
      </c>
      <c r="C149" s="802" t="str">
        <f>'ПЛАН НАВЧАЛЬНОГО ПРОЦЕСУ ДЕННА'!C149</f>
        <v>освітньої програми першого (бакалаврського) рівня "Менеджмент"</v>
      </c>
      <c r="D149" s="803"/>
      <c r="E149" s="803"/>
      <c r="F149" s="803"/>
      <c r="G149" s="803"/>
      <c r="H149" s="803"/>
      <c r="I149" s="803"/>
      <c r="J149" s="803"/>
      <c r="K149" s="803"/>
      <c r="L149" s="803"/>
      <c r="M149" s="803"/>
      <c r="N149" s="803"/>
      <c r="O149" s="803"/>
      <c r="P149" s="803"/>
      <c r="Q149" s="803"/>
      <c r="R149" s="803"/>
      <c r="S149" s="803"/>
      <c r="T149" s="803"/>
      <c r="U149" s="803"/>
      <c r="V149" s="803"/>
      <c r="W149" s="803"/>
      <c r="X149" s="803"/>
      <c r="Y149" s="803"/>
      <c r="Z149" s="803"/>
      <c r="AA149" s="803"/>
      <c r="AB149" s="803"/>
      <c r="AC149" s="803"/>
      <c r="AD149" s="803"/>
      <c r="AE149" s="803"/>
      <c r="AF149" s="803"/>
      <c r="AG149" s="803"/>
      <c r="AH149" s="803"/>
      <c r="AI149" s="803"/>
      <c r="AJ149" s="803"/>
      <c r="AK149" s="803"/>
      <c r="AL149" s="803"/>
      <c r="AM149" s="803"/>
      <c r="AN149" s="803"/>
      <c r="AO149" s="803"/>
      <c r="AP149" s="803"/>
      <c r="AQ149" s="803"/>
      <c r="AR149" s="803"/>
      <c r="AS149" s="803"/>
      <c r="AT149" s="803"/>
      <c r="AU149" s="177"/>
      <c r="AV149" s="177"/>
      <c r="AW149" s="177"/>
      <c r="AX149" s="177"/>
      <c r="AY149" s="177"/>
      <c r="AZ149" s="177"/>
      <c r="BA149" s="177"/>
      <c r="BB149" s="177"/>
      <c r="BC149" s="177"/>
      <c r="BD149" s="177"/>
      <c r="BE149" s="177"/>
      <c r="BF149" s="177"/>
      <c r="BG149" s="177"/>
      <c r="BH149" s="177"/>
      <c r="BI149" s="177"/>
      <c r="BJ149" s="177"/>
      <c r="BK149" s="24"/>
      <c r="BL149" s="33"/>
      <c r="BM149" s="94"/>
      <c r="BN149" s="94"/>
      <c r="BO149" s="94"/>
      <c r="BP149" s="94"/>
      <c r="BQ149" s="94"/>
      <c r="BR149" s="94"/>
      <c r="BS149" s="94"/>
      <c r="BT149" s="94"/>
      <c r="BU149"/>
      <c r="BX149"/>
      <c r="BY149"/>
      <c r="BZ149"/>
      <c r="CA149"/>
      <c r="CB149"/>
      <c r="CC149"/>
      <c r="CD149"/>
      <c r="CE149"/>
      <c r="CF149" s="215"/>
      <c r="CG149" s="22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</row>
    <row r="150" spans="1:256" s="19" customFormat="1" x14ac:dyDescent="0.25">
      <c r="A150" s="177"/>
      <c r="B150" s="421"/>
      <c r="C150" s="745" t="str">
        <f>'ПЛАН НАВЧАЛЬНОГО ПРОЦЕСУ ДЕННА'!C150:AT150</f>
        <v xml:space="preserve"> (назва освітньої програми)</v>
      </c>
      <c r="D150" s="746"/>
      <c r="E150" s="746"/>
      <c r="F150" s="746"/>
      <c r="G150" s="746"/>
      <c r="H150" s="746"/>
      <c r="I150" s="746"/>
      <c r="J150" s="746"/>
      <c r="K150" s="746"/>
      <c r="L150" s="746"/>
      <c r="M150" s="746"/>
      <c r="N150" s="746"/>
      <c r="O150" s="746"/>
      <c r="P150" s="746"/>
      <c r="Q150" s="746"/>
      <c r="R150" s="746"/>
      <c r="S150" s="746"/>
      <c r="T150" s="746"/>
      <c r="U150" s="746"/>
      <c r="V150" s="746"/>
      <c r="W150" s="746"/>
      <c r="X150" s="746"/>
      <c r="Y150" s="746"/>
      <c r="Z150" s="746"/>
      <c r="AA150" s="746"/>
      <c r="AB150" s="746"/>
      <c r="AC150" s="746"/>
      <c r="AD150" s="746"/>
      <c r="AE150" s="746"/>
      <c r="AF150" s="746"/>
      <c r="AG150" s="746"/>
      <c r="AH150" s="746"/>
      <c r="AI150" s="746"/>
      <c r="AJ150" s="746"/>
      <c r="AK150" s="746"/>
      <c r="AL150" s="746"/>
      <c r="AM150" s="747"/>
      <c r="AN150" s="747"/>
      <c r="AO150" s="747"/>
      <c r="AP150" s="747"/>
      <c r="AQ150" s="747"/>
      <c r="AR150" s="747"/>
      <c r="AS150" s="747"/>
      <c r="AT150" s="747"/>
      <c r="AU150" s="177"/>
      <c r="AV150" s="177"/>
      <c r="AW150" s="177"/>
      <c r="AX150" s="177"/>
      <c r="AY150" s="177"/>
      <c r="AZ150" s="177"/>
      <c r="BA150" s="177"/>
      <c r="BB150" s="177"/>
      <c r="BC150" s="177"/>
      <c r="BD150" s="177"/>
      <c r="BE150" s="177"/>
      <c r="BF150" s="177"/>
      <c r="BG150" s="177"/>
      <c r="BH150" s="177"/>
      <c r="BI150" s="177"/>
      <c r="BJ150" s="177"/>
      <c r="BK150" s="24"/>
      <c r="BL150" s="33"/>
      <c r="BM150" s="94"/>
      <c r="BN150" s="94"/>
      <c r="BO150" s="94"/>
      <c r="BP150" s="94"/>
      <c r="BQ150" s="94"/>
      <c r="BR150" s="94"/>
      <c r="BS150" s="94"/>
      <c r="BT150" s="94"/>
      <c r="BU150"/>
      <c r="BX150"/>
      <c r="BY150"/>
      <c r="BZ150"/>
      <c r="CA150"/>
      <c r="CB150"/>
      <c r="CC150"/>
      <c r="CD150"/>
      <c r="CE150"/>
      <c r="CF150" s="215"/>
      <c r="CG150" s="229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</row>
    <row r="151" spans="1:256" ht="13.8" x14ac:dyDescent="0.25">
      <c r="A151" s="177"/>
      <c r="B151" s="422" t="str">
        <f>'ПЛАН НАВЧАЛЬНОГО ПРОЦЕСУ ДЕННА'!B151</f>
        <v>а також згідно вимог</v>
      </c>
      <c r="C151" s="802">
        <f>'ПЛАН НАВЧАЛЬНОГО ПРОЦЕСУ ДЕННА'!C151</f>
        <v>0</v>
      </c>
      <c r="D151" s="803"/>
      <c r="E151" s="803"/>
      <c r="F151" s="803"/>
      <c r="G151" s="803"/>
      <c r="H151" s="803"/>
      <c r="I151" s="803"/>
      <c r="J151" s="803"/>
      <c r="K151" s="803"/>
      <c r="L151" s="803"/>
      <c r="M151" s="803"/>
      <c r="N151" s="803"/>
      <c r="O151" s="803"/>
      <c r="P151" s="803"/>
      <c r="Q151" s="803"/>
      <c r="R151" s="803"/>
      <c r="S151" s="803"/>
      <c r="T151" s="803"/>
      <c r="U151" s="803"/>
      <c r="V151" s="803"/>
      <c r="W151" s="803"/>
      <c r="X151" s="803"/>
      <c r="Y151" s="803"/>
      <c r="Z151" s="803"/>
      <c r="AA151" s="803"/>
      <c r="AB151" s="803"/>
      <c r="AC151" s="803"/>
      <c r="AD151" s="803"/>
      <c r="AE151" s="803"/>
      <c r="AF151" s="803"/>
      <c r="AG151" s="803"/>
      <c r="AH151" s="803"/>
      <c r="AI151" s="803"/>
      <c r="AJ151" s="803"/>
      <c r="AK151" s="803"/>
      <c r="AL151" s="803"/>
      <c r="AM151" s="803"/>
      <c r="AN151" s="803"/>
      <c r="AO151" s="803"/>
      <c r="AP151" s="803"/>
      <c r="AQ151" s="803"/>
      <c r="AR151" s="803"/>
      <c r="AS151" s="803"/>
      <c r="AT151" s="803"/>
      <c r="AU151" s="177"/>
      <c r="AV151" s="177"/>
      <c r="AW151" s="177"/>
      <c r="AX151" s="177"/>
      <c r="AY151" s="177"/>
      <c r="AZ151" s="177"/>
      <c r="BA151" s="177"/>
      <c r="BB151" s="177"/>
      <c r="BC151" s="177"/>
      <c r="BD151" s="177"/>
      <c r="BE151" s="177"/>
      <c r="BF151" s="177"/>
      <c r="BG151" s="177"/>
      <c r="BH151" s="177"/>
      <c r="BI151" s="177"/>
      <c r="BJ151" s="177"/>
      <c r="BK151" s="363"/>
      <c r="BM151" s="94"/>
      <c r="BN151" s="94"/>
      <c r="BO151" s="94"/>
      <c r="BP151" s="94"/>
      <c r="BQ151" s="94"/>
      <c r="BR151" s="94"/>
      <c r="BS151" s="94"/>
      <c r="BT151" s="94"/>
      <c r="BX151"/>
      <c r="BY151"/>
      <c r="BZ151"/>
      <c r="CA151"/>
      <c r="CB151"/>
      <c r="CC151"/>
      <c r="CD151"/>
      <c r="CE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  <c r="IL151"/>
      <c r="IM151"/>
      <c r="IN151"/>
      <c r="IO151"/>
      <c r="IP151"/>
      <c r="IQ151"/>
      <c r="IR151"/>
      <c r="IS151"/>
      <c r="IT151"/>
      <c r="IU151"/>
      <c r="IV151"/>
    </row>
    <row r="152" spans="1:256" x14ac:dyDescent="0.25">
      <c r="A152" s="177"/>
      <c r="B152" s="366"/>
      <c r="C152" s="745" t="str">
        <f>'ПЛАН НАВЧАЛЬНОГО ПРОЦЕСУ ДЕННА'!C152:AT152</f>
        <v xml:space="preserve"> (назва професійного стандарту, за наявності)</v>
      </c>
      <c r="D152" s="746"/>
      <c r="E152" s="746"/>
      <c r="F152" s="746"/>
      <c r="G152" s="746"/>
      <c r="H152" s="746"/>
      <c r="I152" s="746"/>
      <c r="J152" s="746"/>
      <c r="K152" s="746"/>
      <c r="L152" s="746"/>
      <c r="M152" s="746"/>
      <c r="N152" s="746"/>
      <c r="O152" s="746"/>
      <c r="P152" s="746"/>
      <c r="Q152" s="746"/>
      <c r="R152" s="746"/>
      <c r="S152" s="746"/>
      <c r="T152" s="746"/>
      <c r="U152" s="746"/>
      <c r="V152" s="746"/>
      <c r="W152" s="746"/>
      <c r="X152" s="746"/>
      <c r="Y152" s="746"/>
      <c r="Z152" s="746"/>
      <c r="AA152" s="746"/>
      <c r="AB152" s="746"/>
      <c r="AC152" s="746"/>
      <c r="AD152" s="746"/>
      <c r="AE152" s="746"/>
      <c r="AF152" s="746"/>
      <c r="AG152" s="746"/>
      <c r="AH152" s="746"/>
      <c r="AI152" s="746"/>
      <c r="AJ152" s="746"/>
      <c r="AK152" s="746"/>
      <c r="AL152" s="746"/>
      <c r="AM152" s="747"/>
      <c r="AN152" s="747"/>
      <c r="AO152" s="747"/>
      <c r="AP152" s="747"/>
      <c r="AQ152" s="747"/>
      <c r="AR152" s="747"/>
      <c r="AS152" s="747"/>
      <c r="AT152" s="747"/>
      <c r="AU152" s="177"/>
      <c r="AV152" s="177"/>
      <c r="AW152" s="177"/>
      <c r="AX152" s="177"/>
      <c r="AY152" s="177"/>
      <c r="AZ152" s="177"/>
      <c r="BA152" s="177"/>
      <c r="BB152" s="177"/>
      <c r="BC152" s="177"/>
      <c r="BD152" s="177"/>
      <c r="BE152" s="177"/>
      <c r="BF152" s="177"/>
      <c r="BG152" s="177"/>
      <c r="BH152" s="177"/>
      <c r="BI152" s="177"/>
      <c r="BJ152" s="177"/>
      <c r="BK152" s="363"/>
      <c r="BL152"/>
      <c r="BM152" s="94"/>
      <c r="BN152" s="94"/>
      <c r="BO152" s="94"/>
      <c r="BP152" s="94"/>
      <c r="BQ152" s="94"/>
      <c r="BR152" s="94"/>
      <c r="BS152" s="94"/>
      <c r="BT152" s="94"/>
      <c r="BU152"/>
      <c r="BX152"/>
      <c r="BY152"/>
      <c r="BZ152"/>
      <c r="CA152"/>
      <c r="CB152"/>
      <c r="CC152"/>
      <c r="CD152"/>
      <c r="CE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  <c r="IL152"/>
      <c r="IM152"/>
      <c r="IN152"/>
      <c r="IO152"/>
      <c r="IP152"/>
      <c r="IQ152"/>
      <c r="IR152"/>
      <c r="IS152"/>
      <c r="IT152"/>
      <c r="IU152"/>
      <c r="IV152"/>
    </row>
    <row r="153" spans="1:256" ht="13.8" x14ac:dyDescent="0.25">
      <c r="A153"/>
      <c r="B153" s="367" t="str">
        <f>'ПЛАН НАВЧАЛЬНОГО ПРОЦЕСУ ДЕННА'!B153</f>
        <v>Гарант освітньої програми</v>
      </c>
      <c r="C153" s="753"/>
      <c r="D153" s="753"/>
      <c r="E153" s="753"/>
      <c r="F153" s="753"/>
      <c r="G153" s="753"/>
      <c r="H153" s="753"/>
      <c r="J153" s="750" t="str">
        <f>'ПЛАН НАВЧАЛЬНОГО ПРОЦЕСУ ДЕННА'!J153:X153</f>
        <v>к.е.н., доц., Ткаченко Н.Е.</v>
      </c>
      <c r="K153" s="750"/>
      <c r="L153" s="750"/>
      <c r="M153" s="750"/>
      <c r="N153" s="750"/>
      <c r="O153" s="750"/>
      <c r="P153" s="750"/>
      <c r="Q153" s="750"/>
      <c r="R153" s="750"/>
      <c r="S153" s="750"/>
      <c r="T153" s="750"/>
      <c r="U153" s="750"/>
      <c r="V153" s="750"/>
      <c r="W153" s="750"/>
      <c r="X153" s="750"/>
      <c r="Y153" s="751"/>
      <c r="Z153" s="751"/>
      <c r="AA153" s="751"/>
      <c r="AB153" s="751"/>
      <c r="AC153" s="177"/>
      <c r="AD153" s="177"/>
      <c r="AE153" s="369" t="str">
        <f>'ПЛАН НАВЧАЛЬНОГО ПРОЦЕСУ ДЕННА'!AE153</f>
        <v>Кафедра</v>
      </c>
      <c r="AG153" s="748" t="str">
        <f>'ПЛАН НАВЧАЛЬНОГО ПРОЦЕСУ ДЕННА'!AG153:AQ153</f>
        <v>публічного управління, менеджменту та маркетингу</v>
      </c>
      <c r="AH153" s="749"/>
      <c r="AI153" s="749"/>
      <c r="AJ153" s="749"/>
      <c r="AK153" s="749"/>
      <c r="AL153" s="749"/>
      <c r="AM153" s="749"/>
      <c r="AN153" s="749"/>
      <c r="AO153" s="749"/>
      <c r="AP153" s="749"/>
      <c r="AQ153" s="749"/>
      <c r="AR153" s="749"/>
      <c r="AS153" s="749"/>
      <c r="AT153" s="749"/>
      <c r="AU153" s="177"/>
      <c r="AV153" s="177"/>
      <c r="AW153" s="177"/>
      <c r="AX153" s="177"/>
      <c r="AY153" s="177"/>
      <c r="AZ153" s="177"/>
      <c r="BA153" s="177"/>
      <c r="BB153" s="177"/>
      <c r="BC153" s="177"/>
      <c r="BD153" s="177"/>
      <c r="BE153" s="177"/>
      <c r="BF153" s="177"/>
      <c r="BG153" s="177"/>
      <c r="BH153" s="177"/>
      <c r="BI153" s="177"/>
      <c r="BJ153" s="177"/>
      <c r="BK153" s="363"/>
      <c r="BL153"/>
      <c r="BM153" s="496">
        <f>COUNTIF($R$15:$X$68,1)+COUNTIF($R$106:$X$125,1)</f>
        <v>0</v>
      </c>
      <c r="BN153" s="496">
        <f>COUNTIF($R$15:$X$68,2)+COUNTIF($R$106:$X$125,2)</f>
        <v>0</v>
      </c>
      <c r="BO153" s="496">
        <f>COUNTIF($R$15:$X$68,3)+COUNTIF($R$106:$X$125,3)</f>
        <v>0</v>
      </c>
      <c r="BP153" s="496">
        <f>COUNTIF($R$15:$X$68,4)+COUNTIF($R$106:$X$125,4)</f>
        <v>0</v>
      </c>
      <c r="BQ153" s="496">
        <f>COUNTIF($R$15:$X$68,5)+COUNTIF($R$106:$X$125,5)</f>
        <v>0</v>
      </c>
      <c r="BR153" s="496">
        <f>COUNTIF($R$15:$X$68,6)+COUNTIF($R$106:$X$125,6)</f>
        <v>0</v>
      </c>
      <c r="BS153" s="496">
        <f>COUNTIF($R$15:$X$68,7)+COUNTIF($R$106:$X$125,7)</f>
        <v>0</v>
      </c>
      <c r="BT153" s="496">
        <f>COUNTIF($R$15:$X$68,8)+COUNTIF($R$106:$X$125,8)</f>
        <v>0</v>
      </c>
      <c r="BU153" s="19"/>
      <c r="BV153" s="19"/>
      <c r="BW153" s="19"/>
      <c r="BX153"/>
      <c r="BY153"/>
      <c r="BZ153"/>
      <c r="CA153"/>
      <c r="CB153"/>
      <c r="CC153"/>
      <c r="CD153"/>
      <c r="CE153"/>
      <c r="CF153" s="215"/>
      <c r="CG153" s="229"/>
      <c r="CH153" s="19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/>
      <c r="IA153"/>
      <c r="IB153"/>
      <c r="IC153"/>
      <c r="ID153"/>
      <c r="IE153"/>
      <c r="IF153"/>
      <c r="IG153"/>
      <c r="IH153"/>
      <c r="II153"/>
      <c r="IJ153"/>
      <c r="IK153"/>
      <c r="IL153"/>
      <c r="IM153"/>
      <c r="IN153"/>
      <c r="IO153"/>
      <c r="IP153"/>
      <c r="IQ153"/>
      <c r="IR153"/>
      <c r="IS153"/>
      <c r="IT153"/>
      <c r="IU153"/>
      <c r="IV153"/>
    </row>
    <row r="154" spans="1:256" s="56" customFormat="1" ht="15" x14ac:dyDescent="0.25">
      <c r="B154" s="370"/>
      <c r="C154" s="746" t="str">
        <f>'ПЛАН НАВЧАЛЬНОГО ПРОЦЕСУ ДЕННА'!C154:H154</f>
        <v>(підпис)</v>
      </c>
      <c r="D154" s="746"/>
      <c r="E154" s="746"/>
      <c r="F154" s="746"/>
      <c r="G154" s="746"/>
      <c r="H154" s="752"/>
      <c r="J154" s="746" t="str">
        <f>'ПЛАН НАВЧАЛЬНОГО ПРОЦЕСУ ДЕННА'!J154:AB154</f>
        <v>(вчений ступінь, вчене звання, прізвище та ініціали)</v>
      </c>
      <c r="K154" s="746"/>
      <c r="L154" s="746"/>
      <c r="M154" s="746"/>
      <c r="N154" s="746"/>
      <c r="O154" s="746"/>
      <c r="P154" s="746"/>
      <c r="Q154" s="746"/>
      <c r="R154" s="746"/>
      <c r="S154" s="746"/>
      <c r="T154" s="746"/>
      <c r="U154" s="746"/>
      <c r="V154" s="746"/>
      <c r="W154" s="746"/>
      <c r="X154" s="746"/>
      <c r="Y154" s="752"/>
      <c r="Z154" s="752"/>
      <c r="AA154" s="752"/>
      <c r="AB154" s="752"/>
      <c r="AH154" s="511"/>
      <c r="AI154" s="511"/>
      <c r="AJ154" s="511"/>
      <c r="AK154" s="511"/>
      <c r="AL154" s="511"/>
      <c r="AM154" s="512"/>
      <c r="AN154" s="512"/>
      <c r="AO154" s="512"/>
      <c r="AP154" s="512"/>
      <c r="AQ154" s="512"/>
      <c r="AR154" s="512"/>
      <c r="AS154" s="512"/>
      <c r="AT154" s="512"/>
      <c r="AU154" s="154"/>
      <c r="AV154" s="154"/>
      <c r="AW154" s="154"/>
      <c r="AX154" s="154"/>
      <c r="AY154" s="154"/>
      <c r="AZ154" s="154"/>
      <c r="BA154" s="154"/>
      <c r="BB154" s="154"/>
      <c r="BC154" s="154"/>
      <c r="BD154" s="154"/>
      <c r="BE154" s="154"/>
      <c r="BF154" s="154"/>
      <c r="BG154" s="154"/>
      <c r="BH154" s="154"/>
      <c r="BI154" s="154"/>
      <c r="BJ154" s="154"/>
      <c r="BK154" s="72"/>
      <c r="BL154" s="23" t="s">
        <v>35</v>
      </c>
      <c r="BM154" s="96">
        <f t="shared" ref="BM154:BT154" ca="1" si="200">SUM(BM147:BM153)+BX$154</f>
        <v>0</v>
      </c>
      <c r="BN154" s="96">
        <f t="shared" ca="1" si="200"/>
        <v>0</v>
      </c>
      <c r="BO154" s="96">
        <f t="shared" ca="1" si="200"/>
        <v>0</v>
      </c>
      <c r="BP154" s="96">
        <f t="shared" ca="1" si="200"/>
        <v>0</v>
      </c>
      <c r="BQ154" s="96">
        <f t="shared" ca="1" si="200"/>
        <v>0</v>
      </c>
      <c r="BR154" s="96">
        <f t="shared" ca="1" si="200"/>
        <v>0</v>
      </c>
      <c r="BS154" s="96">
        <f t="shared" ca="1" si="200"/>
        <v>0</v>
      </c>
      <c r="BT154" s="96">
        <f t="shared" ca="1" si="200"/>
        <v>0</v>
      </c>
      <c r="BU154" s="19"/>
      <c r="BV154" s="19"/>
      <c r="BW154" s="19"/>
      <c r="BX154" s="85">
        <f ca="1">INDIRECT(ADDRESS(287+9*($BL$130-1),COLUMN(BX154),1,1))</f>
        <v>0</v>
      </c>
      <c r="BY154" s="85">
        <f t="shared" ref="BY154:CE154" ca="1" si="201">INDIRECT(ADDRESS(287+9*($BL$130-1),COLUMN(BY154),1,1))</f>
        <v>0</v>
      </c>
      <c r="BZ154" s="85">
        <f t="shared" ca="1" si="201"/>
        <v>0</v>
      </c>
      <c r="CA154" s="85">
        <f t="shared" ca="1" si="201"/>
        <v>0</v>
      </c>
      <c r="CB154" s="85">
        <f t="shared" ca="1" si="201"/>
        <v>0</v>
      </c>
      <c r="CC154" s="85">
        <f t="shared" ca="1" si="201"/>
        <v>0</v>
      </c>
      <c r="CD154" s="85">
        <f t="shared" ca="1" si="201"/>
        <v>0</v>
      </c>
      <c r="CE154" s="85">
        <f t="shared" ca="1" si="201"/>
        <v>0</v>
      </c>
      <c r="CF154" s="215"/>
      <c r="CG154" s="229"/>
      <c r="CH154" s="19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</row>
    <row r="155" spans="1:256" s="19" customFormat="1" ht="13.8" x14ac:dyDescent="0.25">
      <c r="B155" s="367" t="str">
        <f>'ПЛАН НАВЧАЛЬНОГО ПРОЦЕСУ ДЕННА'!B155</f>
        <v xml:space="preserve">Завідувач кафедри </v>
      </c>
      <c r="C155" s="754"/>
      <c r="D155" s="755"/>
      <c r="E155" s="755"/>
      <c r="F155" s="755"/>
      <c r="G155" s="755"/>
      <c r="H155" s="755"/>
      <c r="I155" s="366"/>
      <c r="J155" s="750" t="str">
        <f>'ПЛАН НАВЧАЛЬНОГО ПРОЦЕСУ ДЕННА'!J155:X155</f>
        <v>д.е.н., проф. Хандій О.О.</v>
      </c>
      <c r="K155" s="750"/>
      <c r="L155" s="750"/>
      <c r="M155" s="750"/>
      <c r="N155" s="750"/>
      <c r="O155" s="750"/>
      <c r="P155" s="750"/>
      <c r="Q155" s="750"/>
      <c r="R155" s="750"/>
      <c r="S155" s="750"/>
      <c r="T155" s="750"/>
      <c r="U155" s="750"/>
      <c r="V155" s="750"/>
      <c r="W155" s="750"/>
      <c r="X155" s="750"/>
      <c r="Y155" s="751"/>
      <c r="Z155" s="751"/>
      <c r="AA155" s="751"/>
      <c r="AB155" s="751"/>
      <c r="AE155" s="367" t="str">
        <f>'ПЛАН НАВЧАЛЬНОГО ПРОЦЕСУ ДЕННА'!AE155</f>
        <v>Декан факультету економіки і управління  ____________   Івченко Є.А.</v>
      </c>
      <c r="AH155" s="2"/>
      <c r="AI155" s="2"/>
      <c r="AJ155" s="2"/>
      <c r="AK155" s="2"/>
      <c r="AL155" s="2"/>
      <c r="AM155" s="513"/>
      <c r="AN155" s="513"/>
      <c r="AO155" s="514"/>
      <c r="AP155" s="515"/>
      <c r="AQ155" s="514"/>
      <c r="AR155" s="514"/>
      <c r="AS155" s="514"/>
      <c r="AT155" s="515"/>
      <c r="AU155" s="371"/>
      <c r="AV155" s="371"/>
      <c r="AW155" s="371"/>
      <c r="AX155" s="177"/>
      <c r="AY155" s="371"/>
      <c r="AZ155" s="371"/>
      <c r="BA155" s="371"/>
      <c r="BB155" s="177"/>
      <c r="BC155" s="371"/>
      <c r="BD155" s="371"/>
      <c r="BE155" s="371"/>
      <c r="BF155" s="177"/>
      <c r="BG155" s="371"/>
      <c r="BH155" s="371"/>
      <c r="BI155" s="371"/>
      <c r="BJ155" s="177"/>
      <c r="BK155" s="21"/>
      <c r="BL155"/>
      <c r="BM155"/>
      <c r="BN155"/>
      <c r="BO155"/>
      <c r="BP155"/>
      <c r="BQ155"/>
      <c r="BR155"/>
      <c r="BS155"/>
      <c r="BT155"/>
      <c r="BX155"/>
      <c r="BY155"/>
      <c r="BZ155"/>
      <c r="CA155"/>
      <c r="CB155"/>
      <c r="CC155"/>
      <c r="CD155"/>
      <c r="CE155"/>
      <c r="CF155" s="215"/>
      <c r="CG155" s="229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DD155"/>
      <c r="DM155"/>
      <c r="DN155"/>
      <c r="DO155"/>
      <c r="DP155"/>
      <c r="DQ155"/>
      <c r="DR155"/>
      <c r="DS155"/>
      <c r="DT155"/>
      <c r="DU155"/>
    </row>
    <row r="156" spans="1:256" ht="13.8" x14ac:dyDescent="0.25">
      <c r="C156" s="756" t="str">
        <f>'ПЛАН НАВЧАЛЬНОГО ПРОЦЕСУ ДЕННА'!C156:H156</f>
        <v>(підпис)</v>
      </c>
      <c r="D156" s="756"/>
      <c r="E156" s="756"/>
      <c r="F156" s="756"/>
      <c r="G156" s="756"/>
      <c r="H156" s="757"/>
      <c r="J156" s="746" t="str">
        <f>'ПЛАН НАВЧАЛЬНОГО ПРОЦЕСУ ДЕННА'!J156:AB156</f>
        <v>(вчений ступінь, вчене звання, прізвище та ініціали)</v>
      </c>
      <c r="K156" s="746"/>
      <c r="L156" s="746"/>
      <c r="M156" s="746"/>
      <c r="N156" s="746"/>
      <c r="O156" s="746"/>
      <c r="P156" s="746"/>
      <c r="Q156" s="746"/>
      <c r="R156" s="746"/>
      <c r="S156" s="746"/>
      <c r="T156" s="746"/>
      <c r="U156" s="746"/>
      <c r="V156" s="746"/>
      <c r="W156" s="746"/>
      <c r="X156" s="746"/>
      <c r="Y156" s="752"/>
      <c r="Z156" s="752"/>
      <c r="AA156" s="752"/>
      <c r="AB156" s="752"/>
      <c r="AH156" s="178"/>
      <c r="AI156" s="178"/>
      <c r="AJ156" s="178"/>
      <c r="AK156" s="178"/>
      <c r="AL156" s="178"/>
      <c r="AM156" s="513"/>
      <c r="AN156" s="513"/>
      <c r="AO156" s="514"/>
      <c r="AP156" s="515"/>
      <c r="AQ156" s="514"/>
      <c r="AR156" s="514"/>
      <c r="AS156" s="514"/>
      <c r="AT156" s="515"/>
      <c r="AU156" s="371"/>
      <c r="AV156" s="371"/>
      <c r="AW156" s="371"/>
      <c r="AX156" s="177"/>
      <c r="AY156" s="371"/>
      <c r="AZ156" s="371"/>
      <c r="BA156" s="371"/>
      <c r="BB156" s="177"/>
      <c r="BC156" s="371"/>
      <c r="BD156" s="371"/>
      <c r="BE156" s="371"/>
      <c r="BF156" s="177"/>
      <c r="BG156" s="371"/>
      <c r="BH156" s="371"/>
      <c r="BI156" s="371"/>
      <c r="BJ156" s="177"/>
      <c r="BL156"/>
      <c r="BM156"/>
      <c r="BN156"/>
      <c r="BO156"/>
      <c r="BP156"/>
      <c r="BQ156"/>
      <c r="BR156"/>
      <c r="BS156"/>
      <c r="BT156"/>
      <c r="BX156"/>
      <c r="BY156"/>
      <c r="BZ156"/>
      <c r="CA156"/>
      <c r="CB156"/>
      <c r="CC156"/>
      <c r="CD156"/>
      <c r="CE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DD156"/>
      <c r="DM156"/>
      <c r="DN156"/>
      <c r="DO156"/>
      <c r="DP156"/>
      <c r="DQ156"/>
      <c r="DR156"/>
      <c r="DS156"/>
      <c r="DT156"/>
      <c r="DU156"/>
    </row>
    <row r="157" spans="1:256" s="427" customFormat="1" ht="13.5" customHeight="1" x14ac:dyDescent="0.2">
      <c r="A157" s="456"/>
      <c r="B157" s="243" t="str">
        <f>'ПЛАН НАВЧАЛЬНОГО ПРОЦЕСУ ДЕННА'!B157</f>
        <v>Директор центру організаційно-методичного забезпечення освітньої діяльності</v>
      </c>
      <c r="C157" s="451"/>
      <c r="D157" s="435"/>
      <c r="E157" s="435"/>
      <c r="F157" s="435"/>
      <c r="G157" s="435"/>
      <c r="H157" s="435"/>
      <c r="I157" s="454"/>
      <c r="J157" s="435"/>
      <c r="K157" s="435"/>
      <c r="L157" s="435"/>
      <c r="M157" s="435"/>
      <c r="N157" s="435"/>
      <c r="O157" s="457"/>
      <c r="P157" s="485"/>
      <c r="Q157" s="485"/>
      <c r="R157" s="485"/>
      <c r="S157" s="485"/>
      <c r="T157" s="485"/>
      <c r="U157" s="485"/>
      <c r="V157" s="485"/>
      <c r="X157" s="243" t="str">
        <f>'ПЛАН НАВЧАЛЬНОГО ПРОЦЕСУ ДЕННА'!X157</f>
        <v>Боровік П.В.</v>
      </c>
      <c r="Y157" s="454"/>
      <c r="Z157" s="454"/>
      <c r="AA157" s="454"/>
      <c r="AB157" s="454"/>
      <c r="AC157" s="454"/>
      <c r="AD157" s="454"/>
      <c r="AE157" s="454"/>
      <c r="AF157" s="454"/>
      <c r="AG157" s="454"/>
      <c r="AH157" s="454"/>
      <c r="AI157" s="454"/>
      <c r="AM157" s="454"/>
      <c r="AO157" s="454"/>
      <c r="AP157" s="454"/>
      <c r="AQ157" s="454"/>
      <c r="AR157" s="454"/>
      <c r="AS157" s="455"/>
      <c r="AT157" s="455"/>
      <c r="AU157" s="455"/>
      <c r="AV157" s="455"/>
      <c r="AW157" s="455"/>
      <c r="AX157" s="455"/>
      <c r="AY157" s="455"/>
      <c r="AZ157" s="455"/>
      <c r="BA157" s="455"/>
      <c r="BB157" s="455"/>
      <c r="BC157" s="455"/>
      <c r="BD157" s="455"/>
      <c r="BE157" s="455"/>
      <c r="BF157" s="455"/>
      <c r="BG157" s="455"/>
      <c r="BH157" s="455"/>
      <c r="BI157" s="455"/>
      <c r="BJ157" s="455"/>
      <c r="BK157" s="444"/>
      <c r="BL157" s="453"/>
      <c r="BM157" s="453"/>
      <c r="BN157" s="453"/>
      <c r="BO157" s="453"/>
      <c r="BP157" s="453"/>
      <c r="BQ157" s="453"/>
      <c r="BR157" s="453"/>
      <c r="BS157" s="453"/>
      <c r="BT157" s="453"/>
      <c r="BU157" s="436"/>
      <c r="BV157" s="436"/>
      <c r="BW157" s="436"/>
      <c r="BX157" s="453"/>
      <c r="BY157" s="453"/>
      <c r="BZ157" s="453"/>
      <c r="CA157" s="453"/>
      <c r="CB157" s="453"/>
      <c r="CC157" s="453"/>
      <c r="CD157" s="453"/>
      <c r="CE157" s="453"/>
      <c r="CF157" s="437"/>
      <c r="CG157" s="438"/>
      <c r="CI157" s="453"/>
      <c r="CJ157" s="453"/>
      <c r="CK157" s="453"/>
      <c r="CL157" s="453"/>
      <c r="CM157" s="453"/>
      <c r="CN157" s="453"/>
      <c r="CO157" s="453"/>
      <c r="CP157" s="453"/>
      <c r="CQ157" s="453"/>
      <c r="CR157" s="453"/>
      <c r="CS157" s="453"/>
      <c r="CT157" s="453"/>
      <c r="CU157" s="453"/>
      <c r="DD157" s="453"/>
      <c r="DM157" s="453"/>
      <c r="DN157" s="453"/>
      <c r="DO157" s="453"/>
      <c r="DP157" s="453"/>
      <c r="DQ157" s="453"/>
      <c r="DR157" s="453"/>
      <c r="DS157" s="453"/>
      <c r="DT157" s="453"/>
      <c r="DU157" s="453"/>
    </row>
    <row r="158" spans="1:256" s="434" customFormat="1" ht="13.5" customHeight="1" x14ac:dyDescent="0.25">
      <c r="A158" s="165"/>
      <c r="B158" s="243"/>
      <c r="C158" s="451"/>
      <c r="D158" s="435"/>
      <c r="E158" s="435"/>
      <c r="F158" s="435"/>
      <c r="G158" s="435"/>
      <c r="H158" s="435"/>
      <c r="I158" s="435"/>
      <c r="J158" s="435"/>
      <c r="K158" s="435"/>
      <c r="L158" s="435"/>
      <c r="M158" s="435"/>
      <c r="N158" s="435"/>
      <c r="O158" s="484"/>
      <c r="P158" s="483"/>
      <c r="Q158" s="483"/>
      <c r="R158" s="487" t="str">
        <f>'ПЛАН НАВЧАЛЬНОГО ПРОЦЕСУ ДЕННА'!R158</f>
        <v>(підпис)</v>
      </c>
      <c r="S158" s="486"/>
      <c r="T158" s="486"/>
      <c r="U158" s="486"/>
      <c r="V158" s="486"/>
      <c r="AM158" s="435"/>
      <c r="AN158" s="435"/>
      <c r="AO158" s="435"/>
      <c r="AP158" s="435"/>
      <c r="AQ158" s="165"/>
      <c r="AR158" s="165"/>
      <c r="AS158" s="165"/>
      <c r="AT158" s="165"/>
      <c r="AU158" s="165"/>
      <c r="AV158" s="165"/>
      <c r="AW158" s="165"/>
      <c r="AX158" s="165"/>
      <c r="AY158" s="165"/>
      <c r="AZ158" s="165"/>
      <c r="BA158" s="165"/>
      <c r="BB158" s="165"/>
      <c r="BC158" s="165"/>
      <c r="BD158" s="165"/>
      <c r="BE158" s="165"/>
      <c r="BF158" s="165"/>
      <c r="BG158" s="165"/>
      <c r="BH158" s="165"/>
      <c r="BI158" s="165"/>
      <c r="BJ158" s="165"/>
      <c r="BK158" s="445"/>
      <c r="BL158" s="446"/>
      <c r="BM158" s="446"/>
      <c r="BN158" s="446"/>
      <c r="BO158" s="446"/>
      <c r="BP158" s="446"/>
      <c r="BQ158" s="446"/>
      <c r="BR158" s="446"/>
      <c r="BS158" s="446"/>
      <c r="BT158" s="446"/>
      <c r="BU158" s="447"/>
      <c r="BV158" s="448"/>
      <c r="BW158" s="448"/>
      <c r="BX158" s="446"/>
      <c r="BY158" s="446"/>
      <c r="BZ158" s="446"/>
      <c r="CA158" s="446"/>
      <c r="CB158" s="446"/>
      <c r="CC158" s="446"/>
      <c r="CD158" s="446"/>
      <c r="CE158" s="446"/>
      <c r="CF158" s="449"/>
      <c r="CG158" s="450"/>
      <c r="CH158" s="448"/>
      <c r="CI158" s="446"/>
      <c r="CJ158" s="446"/>
      <c r="CK158" s="446"/>
      <c r="CL158" s="446"/>
      <c r="CM158" s="446"/>
      <c r="CN158" s="446"/>
      <c r="CO158" s="446"/>
      <c r="CP158" s="446"/>
      <c r="CQ158" s="446"/>
      <c r="CR158" s="446"/>
      <c r="CS158" s="446"/>
      <c r="CT158" s="446"/>
      <c r="CU158" s="446"/>
      <c r="DD158" s="446"/>
      <c r="DM158" s="446"/>
      <c r="DN158" s="446"/>
      <c r="DO158" s="446"/>
      <c r="DP158" s="446"/>
      <c r="DQ158" s="446"/>
      <c r="DR158" s="446"/>
      <c r="DS158" s="446"/>
      <c r="DT158" s="446"/>
      <c r="DU158" s="446"/>
    </row>
    <row r="159" spans="1:256" x14ac:dyDescent="0.25">
      <c r="Y159" s="177"/>
      <c r="AG159" s="178"/>
      <c r="AH159" s="178"/>
      <c r="AI159" s="178"/>
      <c r="BL159"/>
      <c r="BM159"/>
      <c r="BN159"/>
      <c r="BO159"/>
      <c r="BP159"/>
      <c r="BQ159"/>
      <c r="BR159"/>
      <c r="BS159"/>
      <c r="BT159"/>
      <c r="BU159" s="19"/>
      <c r="BV159" s="19"/>
      <c r="BW159" s="19"/>
      <c r="BX159"/>
      <c r="BY159"/>
      <c r="BZ159"/>
      <c r="CA159"/>
      <c r="CB159"/>
      <c r="CC159"/>
      <c r="CD159"/>
      <c r="CE159"/>
      <c r="CF159" s="215"/>
      <c r="CG159" s="229"/>
      <c r="CH159" s="1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DD159"/>
      <c r="DM159"/>
      <c r="DN159"/>
      <c r="DO159"/>
      <c r="DP159"/>
      <c r="DQ159"/>
      <c r="DR159"/>
      <c r="DS159"/>
      <c r="DT159"/>
      <c r="DU159"/>
    </row>
    <row r="160" spans="1:256" x14ac:dyDescent="0.25">
      <c r="B160" s="373" t="str">
        <f>'ПЛАН НАВЧАЛЬНОГО ПРОЦЕСУ ДЕННА'!B160</f>
        <v>Схвалено:</v>
      </c>
      <c r="Y160" s="374"/>
      <c r="Z160" s="374"/>
      <c r="AG160" s="178"/>
      <c r="AH160" s="178"/>
      <c r="AI160" s="178"/>
      <c r="BU160" s="19"/>
      <c r="BV160" s="19"/>
      <c r="BW160" s="19"/>
      <c r="BX160"/>
      <c r="BY160"/>
      <c r="BZ160"/>
      <c r="CA160"/>
      <c r="CB160"/>
      <c r="CC160"/>
      <c r="CD160"/>
      <c r="CE160"/>
      <c r="CF160" s="215"/>
      <c r="CG160" s="229"/>
      <c r="CH160" s="19"/>
      <c r="CI160"/>
      <c r="CJ160"/>
      <c r="CK160"/>
      <c r="CL160"/>
      <c r="CM160"/>
      <c r="CN160"/>
      <c r="CO160"/>
      <c r="CP160"/>
      <c r="CQ160"/>
      <c r="CR160"/>
      <c r="CS160"/>
      <c r="CT160"/>
      <c r="CU160" s="19"/>
      <c r="DD160" s="19"/>
      <c r="DM160" s="19"/>
    </row>
    <row r="161" spans="1:117" x14ac:dyDescent="0.25">
      <c r="B161" s="373" t="str">
        <f>'ПЛАН НАВЧАЛЬНОГО ПРОЦЕСУ ДЕННА'!B161</f>
        <v>Вченою радою Східноукраїнського національного університету імені Володимира Даля, протокол № _____ від "___"_______ -2023 р.</v>
      </c>
      <c r="C161" s="353"/>
      <c r="D161" s="353"/>
      <c r="E161" s="353"/>
      <c r="F161" s="353"/>
      <c r="G161" s="353"/>
      <c r="H161" s="353"/>
      <c r="AD161" s="373" t="str">
        <f>'ПЛАН НАВЧАЛЬНОГО ПРОЦЕСУ ДЕННА'!AD161</f>
        <v>Голова Вченої ради_______________ проф. Поркуян О.В.</v>
      </c>
      <c r="AG161" s="178"/>
      <c r="AH161" s="178"/>
      <c r="AI161" s="178"/>
      <c r="BX161"/>
      <c r="BY161"/>
      <c r="BZ161"/>
      <c r="CA161"/>
      <c r="CB161"/>
      <c r="CC161"/>
      <c r="CD161"/>
      <c r="CE161"/>
      <c r="CU161" s="19"/>
      <c r="DM161" s="19"/>
    </row>
    <row r="162" spans="1:117" x14ac:dyDescent="0.25">
      <c r="B162" s="353"/>
      <c r="C162" s="353"/>
      <c r="D162" s="353"/>
      <c r="E162" s="353"/>
      <c r="F162" s="353"/>
      <c r="G162" s="353"/>
      <c r="H162" s="353"/>
      <c r="BX162"/>
      <c r="BY162"/>
      <c r="BZ162"/>
      <c r="CA162"/>
      <c r="CB162"/>
      <c r="CC162"/>
      <c r="CD162"/>
      <c r="CE162"/>
      <c r="CU162" s="19"/>
      <c r="DM162" s="19"/>
    </row>
    <row r="163" spans="1:117" x14ac:dyDescent="0.25">
      <c r="BX163"/>
      <c r="BY163"/>
      <c r="BZ163"/>
      <c r="CA163"/>
      <c r="CB163"/>
      <c r="CC163"/>
      <c r="CD163"/>
      <c r="CE163"/>
      <c r="CU163" s="19"/>
      <c r="DM163" s="19"/>
    </row>
    <row r="164" spans="1:117" x14ac:dyDescent="0.25">
      <c r="BX164"/>
      <c r="BY164"/>
      <c r="BZ164"/>
      <c r="CA164"/>
      <c r="CB164"/>
      <c r="CC164"/>
      <c r="CD164"/>
      <c r="CE164"/>
    </row>
    <row r="165" spans="1:117" x14ac:dyDescent="0.25">
      <c r="C165" s="368"/>
      <c r="BX165"/>
      <c r="BY165"/>
      <c r="BZ165"/>
      <c r="CA165"/>
      <c r="CB165"/>
      <c r="CC165"/>
      <c r="CD165"/>
      <c r="CE165"/>
    </row>
    <row r="166" spans="1:117" x14ac:dyDescent="0.25">
      <c r="C166" s="368"/>
      <c r="BX166"/>
      <c r="BY166"/>
      <c r="BZ166"/>
      <c r="CA166"/>
      <c r="CB166"/>
      <c r="CC166"/>
      <c r="CD166"/>
      <c r="CE166"/>
    </row>
    <row r="167" spans="1:117" x14ac:dyDescent="0.25">
      <c r="BX167"/>
      <c r="BY167"/>
      <c r="BZ167"/>
      <c r="CA167"/>
      <c r="CB167"/>
      <c r="CC167"/>
      <c r="CD167"/>
      <c r="CE167"/>
    </row>
    <row r="168" spans="1:117" x14ac:dyDescent="0.25">
      <c r="BX168"/>
      <c r="BY168"/>
      <c r="BZ168"/>
      <c r="CA168"/>
      <c r="CB168"/>
      <c r="CC168"/>
      <c r="CD168"/>
      <c r="CE168"/>
    </row>
    <row r="169" spans="1:117" x14ac:dyDescent="0.25">
      <c r="BX169"/>
      <c r="BY169"/>
      <c r="BZ169"/>
      <c r="CA169"/>
      <c r="CB169"/>
      <c r="CC169"/>
      <c r="CD169"/>
      <c r="CE169"/>
    </row>
    <row r="170" spans="1:117" x14ac:dyDescent="0.25">
      <c r="BX170"/>
      <c r="BY170"/>
      <c r="BZ170"/>
      <c r="CA170"/>
      <c r="CB170"/>
      <c r="CC170"/>
      <c r="CD170"/>
      <c r="CE170"/>
    </row>
    <row r="171" spans="1:117" x14ac:dyDescent="0.25">
      <c r="BX171"/>
      <c r="BY171"/>
      <c r="BZ171"/>
      <c r="CA171"/>
      <c r="CB171"/>
      <c r="CC171"/>
      <c r="CD171"/>
      <c r="CE171"/>
    </row>
    <row r="172" spans="1:117" x14ac:dyDescent="0.25">
      <c r="BX172"/>
      <c r="BY172"/>
      <c r="BZ172"/>
      <c r="CA172"/>
      <c r="CB172"/>
      <c r="CC172"/>
      <c r="CD172"/>
      <c r="CE172"/>
    </row>
    <row r="173" spans="1:117" x14ac:dyDescent="0.25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X173"/>
      <c r="BY173"/>
      <c r="BZ173"/>
      <c r="CA173"/>
      <c r="CB173"/>
      <c r="CC173"/>
      <c r="CD173"/>
      <c r="CE173"/>
    </row>
    <row r="174" spans="1:117" x14ac:dyDescent="0.25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X174"/>
      <c r="BY174"/>
      <c r="BZ174"/>
      <c r="CA174"/>
      <c r="CB174"/>
      <c r="CC174"/>
      <c r="CD174"/>
      <c r="CE174"/>
    </row>
    <row r="175" spans="1:117" x14ac:dyDescent="0.25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X175"/>
      <c r="BY175"/>
      <c r="BZ175"/>
      <c r="CA175"/>
      <c r="CB175"/>
      <c r="CC175"/>
      <c r="CD175"/>
      <c r="CE175"/>
    </row>
    <row r="176" spans="1:117" x14ac:dyDescent="0.25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X176"/>
      <c r="BY176"/>
      <c r="BZ176"/>
      <c r="CA176"/>
      <c r="CB176"/>
      <c r="CC176"/>
      <c r="CD176"/>
      <c r="CE176"/>
    </row>
    <row r="177" spans="1:117" x14ac:dyDescent="0.25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X177"/>
      <c r="BY177"/>
      <c r="BZ177"/>
      <c r="CA177"/>
      <c r="CB177"/>
      <c r="CC177"/>
      <c r="CD177"/>
      <c r="CE177"/>
    </row>
    <row r="178" spans="1:117" x14ac:dyDescent="0.25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X178"/>
      <c r="BY178"/>
      <c r="BZ178"/>
      <c r="CA178"/>
      <c r="CB178"/>
      <c r="CC178"/>
      <c r="CD178"/>
      <c r="CE178"/>
    </row>
    <row r="179" spans="1:117" x14ac:dyDescent="0.25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U179" s="19"/>
      <c r="BV179" s="19"/>
      <c r="BW179" s="19"/>
      <c r="BX179"/>
      <c r="BY179"/>
      <c r="BZ179"/>
      <c r="CA179"/>
      <c r="CB179"/>
      <c r="CC179"/>
      <c r="CD179"/>
      <c r="CE179"/>
      <c r="CF179" s="215"/>
      <c r="CG179" s="229"/>
      <c r="CH179" s="19"/>
      <c r="CI179"/>
      <c r="CJ179"/>
      <c r="CK179"/>
      <c r="CL179"/>
      <c r="CM179"/>
      <c r="CN179"/>
      <c r="CO179"/>
      <c r="CP179"/>
      <c r="CQ179"/>
      <c r="CR179"/>
      <c r="CS179"/>
      <c r="CT179"/>
      <c r="CU179" s="19"/>
      <c r="DD179" s="19"/>
      <c r="DM179" s="19"/>
    </row>
    <row r="180" spans="1:117" x14ac:dyDescent="0.25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X180"/>
      <c r="BY180"/>
      <c r="BZ180"/>
      <c r="CA180"/>
      <c r="CB180"/>
      <c r="CC180"/>
      <c r="CD180"/>
      <c r="CE180"/>
    </row>
    <row r="181" spans="1:117" x14ac:dyDescent="0.25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X181"/>
      <c r="BY181"/>
      <c r="BZ181"/>
      <c r="CA181"/>
      <c r="CB181"/>
      <c r="CC181"/>
      <c r="CD181"/>
      <c r="CE181"/>
    </row>
    <row r="182" spans="1:117" x14ac:dyDescent="0.25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X182"/>
      <c r="BY182"/>
      <c r="BZ182"/>
      <c r="CA182"/>
      <c r="CB182"/>
      <c r="CC182"/>
      <c r="CD182"/>
      <c r="CE182"/>
    </row>
    <row r="183" spans="1:117" x14ac:dyDescent="0.25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X183"/>
      <c r="BY183"/>
      <c r="BZ183"/>
      <c r="CA183"/>
      <c r="CB183"/>
      <c r="CC183"/>
      <c r="CD183"/>
      <c r="CE183"/>
    </row>
    <row r="184" spans="1:117" x14ac:dyDescent="0.25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X184"/>
      <c r="BY184"/>
      <c r="BZ184"/>
      <c r="CA184"/>
      <c r="CB184"/>
      <c r="CC184"/>
      <c r="CD184"/>
      <c r="CE184"/>
    </row>
    <row r="185" spans="1:117" x14ac:dyDescent="0.25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X185"/>
      <c r="BY185"/>
      <c r="BZ185"/>
      <c r="CA185"/>
      <c r="CB185"/>
      <c r="CC185"/>
      <c r="CD185"/>
      <c r="CE185"/>
    </row>
    <row r="186" spans="1:117" x14ac:dyDescent="0.25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X186"/>
      <c r="BY186"/>
      <c r="BZ186"/>
      <c r="CA186"/>
      <c r="CB186"/>
      <c r="CC186"/>
      <c r="CD186"/>
      <c r="CE186"/>
    </row>
    <row r="187" spans="1:117" x14ac:dyDescent="0.25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X187"/>
      <c r="BY187"/>
      <c r="BZ187"/>
      <c r="CA187"/>
      <c r="CB187"/>
      <c r="CC187"/>
      <c r="CD187"/>
      <c r="CE187"/>
    </row>
    <row r="188" spans="1:117" x14ac:dyDescent="0.25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X188"/>
      <c r="BY188"/>
      <c r="BZ188"/>
      <c r="CA188"/>
      <c r="CB188"/>
      <c r="CC188"/>
      <c r="CD188"/>
      <c r="CE188"/>
    </row>
    <row r="189" spans="1:117" x14ac:dyDescent="0.25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X189"/>
      <c r="BY189"/>
      <c r="BZ189"/>
      <c r="CA189"/>
      <c r="CB189"/>
      <c r="CC189"/>
      <c r="CD189"/>
      <c r="CE189"/>
      <c r="CF189" s="33"/>
      <c r="CG189" s="33"/>
    </row>
    <row r="190" spans="1:117" x14ac:dyDescent="0.25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X190"/>
      <c r="BY190"/>
      <c r="BZ190"/>
      <c r="CA190"/>
      <c r="CB190"/>
      <c r="CC190"/>
      <c r="CD190"/>
      <c r="CE190"/>
      <c r="CF190" s="33"/>
      <c r="CG190" s="33"/>
    </row>
    <row r="191" spans="1:117" x14ac:dyDescent="0.25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X191"/>
      <c r="BY191"/>
      <c r="BZ191"/>
      <c r="CA191"/>
      <c r="CB191"/>
      <c r="CC191"/>
      <c r="CD191"/>
      <c r="CE191"/>
      <c r="CF191" s="33"/>
      <c r="CG191" s="33"/>
    </row>
    <row r="192" spans="1:117" x14ac:dyDescent="0.25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X192"/>
      <c r="BY192"/>
      <c r="BZ192"/>
      <c r="CA192"/>
      <c r="CB192"/>
      <c r="CC192"/>
      <c r="CD192"/>
      <c r="CE192"/>
      <c r="CF192" s="33"/>
      <c r="CG192" s="33"/>
    </row>
    <row r="193" spans="76:83" s="33" customFormat="1" x14ac:dyDescent="0.25">
      <c r="BX193"/>
      <c r="BY193"/>
      <c r="BZ193"/>
      <c r="CA193"/>
      <c r="CB193"/>
      <c r="CC193"/>
      <c r="CD193"/>
      <c r="CE193"/>
    </row>
    <row r="194" spans="76:83" s="33" customFormat="1" x14ac:dyDescent="0.25">
      <c r="BX194"/>
      <c r="BY194"/>
      <c r="BZ194"/>
      <c r="CA194"/>
      <c r="CB194"/>
      <c r="CC194"/>
      <c r="CD194"/>
      <c r="CE194"/>
    </row>
    <row r="195" spans="76:83" s="33" customFormat="1" x14ac:dyDescent="0.25">
      <c r="BX195"/>
      <c r="BY195"/>
      <c r="BZ195"/>
      <c r="CA195"/>
      <c r="CB195"/>
      <c r="CC195"/>
      <c r="CD195"/>
      <c r="CE195"/>
    </row>
    <row r="196" spans="76:83" s="33" customFormat="1" x14ac:dyDescent="0.25">
      <c r="BX196"/>
      <c r="BY196"/>
      <c r="BZ196"/>
      <c r="CA196"/>
      <c r="CB196"/>
      <c r="CC196"/>
      <c r="CD196"/>
      <c r="CE196"/>
    </row>
    <row r="197" spans="76:83" s="33" customFormat="1" x14ac:dyDescent="0.25">
      <c r="BX197"/>
      <c r="BY197"/>
      <c r="BZ197"/>
      <c r="CA197"/>
      <c r="CB197"/>
      <c r="CC197"/>
      <c r="CD197"/>
      <c r="CE197"/>
    </row>
    <row r="198" spans="76:83" s="33" customFormat="1" x14ac:dyDescent="0.25">
      <c r="BX198"/>
      <c r="BY198"/>
      <c r="BZ198"/>
      <c r="CA198"/>
      <c r="CB198"/>
      <c r="CC198"/>
      <c r="CD198"/>
      <c r="CE198"/>
    </row>
    <row r="199" spans="76:83" s="33" customFormat="1" x14ac:dyDescent="0.25">
      <c r="BX199"/>
      <c r="BY199"/>
      <c r="BZ199"/>
      <c r="CA199"/>
      <c r="CB199"/>
      <c r="CC199"/>
      <c r="CD199"/>
      <c r="CE199"/>
    </row>
    <row r="207" spans="76:83" s="33" customFormat="1" ht="12.6" x14ac:dyDescent="0.25"/>
  </sheetData>
  <sheetProtection algorithmName="SHA-512" hashValue="+uwYKIQ2Rq3KLbgDiTFSDI97Codv8i48Aimp5YX3NmdIn7ksQWkprhABSyg4Hv8wcy0I6vq1ZjhFp4+WiIIxOA==" saltValue="6O6A1cjbYYqrkZ7uVJeZQA==" spinCount="100000" sheet="1" formatCells="0" formatColumns="0" formatRows="0"/>
  <mergeCells count="198">
    <mergeCell ref="BG138:BJ138"/>
    <mergeCell ref="B139:C139"/>
    <mergeCell ref="C149:AT149"/>
    <mergeCell ref="C150:AT150"/>
    <mergeCell ref="C151:AT151"/>
    <mergeCell ref="B138:C138"/>
    <mergeCell ref="M138:P138"/>
    <mergeCell ref="Q138:T138"/>
    <mergeCell ref="AI138:AL138"/>
    <mergeCell ref="AM138:AP138"/>
    <mergeCell ref="BC139:BF139"/>
    <mergeCell ref="BG139:BJ139"/>
    <mergeCell ref="AQ142:AT142"/>
    <mergeCell ref="AU142:AX142"/>
    <mergeCell ref="M143:P143"/>
    <mergeCell ref="Q143:T143"/>
    <mergeCell ref="BG144:BJ144"/>
    <mergeCell ref="BG141:BJ141"/>
    <mergeCell ref="AA143:AD143"/>
    <mergeCell ref="AU138:AX138"/>
    <mergeCell ref="W144:Y144"/>
    <mergeCell ref="Z144:AD145"/>
    <mergeCell ref="AU143:BB143"/>
    <mergeCell ref="BC143:BJ143"/>
    <mergeCell ref="AE137:AH137"/>
    <mergeCell ref="AE138:AH138"/>
    <mergeCell ref="Z138:AC138"/>
    <mergeCell ref="Z139:AC139"/>
    <mergeCell ref="AE141:AH141"/>
    <mergeCell ref="AE143:AL143"/>
    <mergeCell ref="A2:BJ2"/>
    <mergeCell ref="A3:BJ3"/>
    <mergeCell ref="D6:G10"/>
    <mergeCell ref="H6:O10"/>
    <mergeCell ref="P6:P10"/>
    <mergeCell ref="Q6:Q10"/>
    <mergeCell ref="R6:X10"/>
    <mergeCell ref="Y6:Z6"/>
    <mergeCell ref="BG7:BJ7"/>
    <mergeCell ref="AE8:BJ8"/>
    <mergeCell ref="AE9:AH9"/>
    <mergeCell ref="AI9:AL9"/>
    <mergeCell ref="AM9:AP9"/>
    <mergeCell ref="AQ9:AT9"/>
    <mergeCell ref="AU9:AX9"/>
    <mergeCell ref="AY9:BB9"/>
    <mergeCell ref="AY138:BB138"/>
    <mergeCell ref="BC138:BF138"/>
    <mergeCell ref="BM3:BT3"/>
    <mergeCell ref="A4:BJ4"/>
    <mergeCell ref="A5:A10"/>
    <mergeCell ref="B5:B10"/>
    <mergeCell ref="C5:C10"/>
    <mergeCell ref="D5:X5"/>
    <mergeCell ref="Y5:AD5"/>
    <mergeCell ref="AE5:BJ5"/>
    <mergeCell ref="AU6:BB6"/>
    <mergeCell ref="BC6:BJ6"/>
    <mergeCell ref="Y7:Y10"/>
    <mergeCell ref="Z7:Z10"/>
    <mergeCell ref="AE7:AH7"/>
    <mergeCell ref="AI7:AL7"/>
    <mergeCell ref="AM7:AP7"/>
    <mergeCell ref="AQ7:AT7"/>
    <mergeCell ref="AA6:AA10"/>
    <mergeCell ref="AB6:AB10"/>
    <mergeCell ref="AC6:AC10"/>
    <mergeCell ref="AD6:AD10"/>
    <mergeCell ref="AE6:AL6"/>
    <mergeCell ref="AM6:AT6"/>
    <mergeCell ref="BC7:BF7"/>
    <mergeCell ref="AE10:BJ10"/>
    <mergeCell ref="BC9:BF9"/>
    <mergeCell ref="BG9:BJ9"/>
    <mergeCell ref="AU7:AX7"/>
    <mergeCell ref="AY7:BB7"/>
    <mergeCell ref="BM10:BT10"/>
    <mergeCell ref="BU10:BU11"/>
    <mergeCell ref="DE10:DL10"/>
    <mergeCell ref="DN10:DU10"/>
    <mergeCell ref="AQ11:AS11"/>
    <mergeCell ref="AU11:AW11"/>
    <mergeCell ref="AY11:BA11"/>
    <mergeCell ref="BC11:BE11"/>
    <mergeCell ref="BG11:BI11"/>
    <mergeCell ref="DE70:DL70"/>
    <mergeCell ref="DN70:DU70"/>
    <mergeCell ref="C135:AQ135"/>
    <mergeCell ref="D11:G11"/>
    <mergeCell ref="H11:O11"/>
    <mergeCell ref="R11:X11"/>
    <mergeCell ref="AE11:AG11"/>
    <mergeCell ref="AI11:AK11"/>
    <mergeCell ref="AM11:AO11"/>
    <mergeCell ref="AY136:BB136"/>
    <mergeCell ref="BC136:BF136"/>
    <mergeCell ref="BG136:BJ136"/>
    <mergeCell ref="BM136:BT136"/>
    <mergeCell ref="BX136:CE136"/>
    <mergeCell ref="B137:C137"/>
    <mergeCell ref="M137:P137"/>
    <mergeCell ref="Q137:T137"/>
    <mergeCell ref="W136:AD136"/>
    <mergeCell ref="AE136:AH136"/>
    <mergeCell ref="AI136:AL136"/>
    <mergeCell ref="AM136:AP136"/>
    <mergeCell ref="AQ136:AT136"/>
    <mergeCell ref="AU136:AX136"/>
    <mergeCell ref="BC137:BF137"/>
    <mergeCell ref="BG137:BJ137"/>
    <mergeCell ref="AQ137:AT137"/>
    <mergeCell ref="AU137:AX137"/>
    <mergeCell ref="AY137:BB137"/>
    <mergeCell ref="W137:Y137"/>
    <mergeCell ref="AI137:AL137"/>
    <mergeCell ref="AM137:AP137"/>
    <mergeCell ref="D137:L137"/>
    <mergeCell ref="Z137:AC137"/>
    <mergeCell ref="BM139:BT139"/>
    <mergeCell ref="AM139:AP139"/>
    <mergeCell ref="AQ139:AT139"/>
    <mergeCell ref="AU139:AX139"/>
    <mergeCell ref="AY139:BB139"/>
    <mergeCell ref="B140:C140"/>
    <mergeCell ref="M140:P140"/>
    <mergeCell ref="Q140:T140"/>
    <mergeCell ref="AE140:AH140"/>
    <mergeCell ref="AI140:AL140"/>
    <mergeCell ref="AE139:AH139"/>
    <mergeCell ref="AI139:AL139"/>
    <mergeCell ref="Z140:AC140"/>
    <mergeCell ref="M139:P139"/>
    <mergeCell ref="Q139:T139"/>
    <mergeCell ref="AM140:AP140"/>
    <mergeCell ref="AQ140:AT140"/>
    <mergeCell ref="AU140:AX140"/>
    <mergeCell ref="AY140:BB140"/>
    <mergeCell ref="BC140:BF140"/>
    <mergeCell ref="BG140:BJ140"/>
    <mergeCell ref="BM141:BT141"/>
    <mergeCell ref="B142:C142"/>
    <mergeCell ref="M142:P142"/>
    <mergeCell ref="Q142:T142"/>
    <mergeCell ref="AE142:AH142"/>
    <mergeCell ref="AI142:AL142"/>
    <mergeCell ref="AM142:AP142"/>
    <mergeCell ref="AI141:AL141"/>
    <mergeCell ref="AM141:AP141"/>
    <mergeCell ref="AQ141:AT141"/>
    <mergeCell ref="AU141:AX141"/>
    <mergeCell ref="AY141:BB141"/>
    <mergeCell ref="BC141:BF141"/>
    <mergeCell ref="B141:C141"/>
    <mergeCell ref="M141:P141"/>
    <mergeCell ref="Q141:T141"/>
    <mergeCell ref="Z141:AC141"/>
    <mergeCell ref="W142:Z142"/>
    <mergeCell ref="AA142:AD142"/>
    <mergeCell ref="BM143:BT143"/>
    <mergeCell ref="AE145:BJ145"/>
    <mergeCell ref="AY142:BB142"/>
    <mergeCell ref="BC142:BF142"/>
    <mergeCell ref="BG142:BJ142"/>
    <mergeCell ref="BC146:BF146"/>
    <mergeCell ref="BG146:BJ146"/>
    <mergeCell ref="BM146:BT146"/>
    <mergeCell ref="AE144:AH144"/>
    <mergeCell ref="AI144:AL144"/>
    <mergeCell ref="AM144:AP144"/>
    <mergeCell ref="AQ144:AT144"/>
    <mergeCell ref="AU144:AX144"/>
    <mergeCell ref="AY144:BB144"/>
    <mergeCell ref="BC144:BF144"/>
    <mergeCell ref="AI146:AL146"/>
    <mergeCell ref="AM146:AP146"/>
    <mergeCell ref="AQ146:AT146"/>
    <mergeCell ref="AE146:AH146"/>
    <mergeCell ref="J154:AB154"/>
    <mergeCell ref="C153:H153"/>
    <mergeCell ref="C154:H154"/>
    <mergeCell ref="C155:H155"/>
    <mergeCell ref="J155:AB155"/>
    <mergeCell ref="C156:H156"/>
    <mergeCell ref="J156:AB156"/>
    <mergeCell ref="AU146:AX146"/>
    <mergeCell ref="AY146:BB146"/>
    <mergeCell ref="Z146:AD146"/>
    <mergeCell ref="D138:L138"/>
    <mergeCell ref="D139:L139"/>
    <mergeCell ref="D140:L140"/>
    <mergeCell ref="D141:L141"/>
    <mergeCell ref="D142:L142"/>
    <mergeCell ref="B143:L143"/>
    <mergeCell ref="C152:AT152"/>
    <mergeCell ref="AG153:AT153"/>
    <mergeCell ref="J153:AB153"/>
    <mergeCell ref="AM143:AT143"/>
    <mergeCell ref="AQ138:AT138"/>
  </mergeCells>
  <conditionalFormatting sqref="Z129">
    <cfRule type="cellIs" dxfId="17" priority="21" operator="greaterThan">
      <formula>240</formula>
    </cfRule>
  </conditionalFormatting>
  <conditionalFormatting sqref="B15:B63 C15:C23">
    <cfRule type="expression" dxfId="16" priority="20">
      <formula>AND($Y15&gt;0,$AD15/$Y15&lt;0.9)</formula>
    </cfRule>
  </conditionalFormatting>
  <conditionalFormatting sqref="AE15:AG64">
    <cfRule type="expression" dxfId="15" priority="17">
      <formula>MOD(AE15,2)&lt;&gt;0</formula>
    </cfRule>
  </conditionalFormatting>
  <conditionalFormatting sqref="AI15:AK64">
    <cfRule type="expression" dxfId="14" priority="16">
      <formula>MOD(AI15,2)&lt;&gt;0</formula>
    </cfRule>
  </conditionalFormatting>
  <conditionalFormatting sqref="AM15:AO64">
    <cfRule type="expression" dxfId="13" priority="15">
      <formula>MOD(AM15,2)&lt;&gt;0</formula>
    </cfRule>
  </conditionalFormatting>
  <conditionalFormatting sqref="AQ15:AS64">
    <cfRule type="expression" dxfId="12" priority="14">
      <formula>MOD(AQ15,2)&lt;&gt;0</formula>
    </cfRule>
  </conditionalFormatting>
  <conditionalFormatting sqref="AU15:AW64">
    <cfRule type="expression" dxfId="11" priority="13">
      <formula>MOD(AU15,2)&lt;&gt;0</formula>
    </cfRule>
  </conditionalFormatting>
  <conditionalFormatting sqref="AY15:BA64">
    <cfRule type="expression" dxfId="10" priority="12">
      <formula>MOD(AY15,2)&lt;&gt;0</formula>
    </cfRule>
  </conditionalFormatting>
  <conditionalFormatting sqref="BC15:BE64">
    <cfRule type="expression" dxfId="9" priority="11">
      <formula>MOD(BC15,2)&lt;&gt;0</formula>
    </cfRule>
  </conditionalFormatting>
  <conditionalFormatting sqref="BG15:BI64">
    <cfRule type="expression" dxfId="8" priority="10">
      <formula>MOD(BG15,2)&lt;&gt;0</formula>
    </cfRule>
  </conditionalFormatting>
  <conditionalFormatting sqref="AE136:AL136">
    <cfRule type="cellIs" dxfId="7" priority="9" operator="greaterThan">
      <formula>48</formula>
    </cfRule>
  </conditionalFormatting>
  <conditionalFormatting sqref="AM136:AP136">
    <cfRule type="cellIs" dxfId="6" priority="7" operator="greaterThan">
      <formula>48</formula>
    </cfRule>
  </conditionalFormatting>
  <conditionalFormatting sqref="AQ136:AT136">
    <cfRule type="cellIs" dxfId="5" priority="6" operator="greaterThan">
      <formula>48</formula>
    </cfRule>
  </conditionalFormatting>
  <conditionalFormatting sqref="AU136:AX136">
    <cfRule type="cellIs" dxfId="4" priority="5" operator="greaterThan">
      <formula>48</formula>
    </cfRule>
  </conditionalFormatting>
  <conditionalFormatting sqref="AY136:BB136">
    <cfRule type="cellIs" dxfId="3" priority="4" operator="greaterThan">
      <formula>48</formula>
    </cfRule>
  </conditionalFormatting>
  <conditionalFormatting sqref="BC136:BF136">
    <cfRule type="cellIs" dxfId="2" priority="3" operator="greaterThan">
      <formula>48</formula>
    </cfRule>
  </conditionalFormatting>
  <conditionalFormatting sqref="BG136:BJ136">
    <cfRule type="cellIs" dxfId="1" priority="2" operator="greaterThan">
      <formula>48</formula>
    </cfRule>
  </conditionalFormatting>
  <conditionalFormatting sqref="A15:A64">
    <cfRule type="expression" dxfId="0" priority="1">
      <formula>$B15=0</formula>
    </cfRule>
  </conditionalFormatting>
  <dataValidations count="2">
    <dataValidation type="list" errorStyle="warning" allowBlank="1" showInputMessage="1" showErrorMessage="1" sqref="C65:C71 C118:C129 C105" xr:uid="{00000000-0002-0000-0400-000000000000}">
      <formula1>$BX$2:$DD$2</formula1>
    </dataValidation>
    <dataValidation errorStyle="warning" allowBlank="1" showInputMessage="1" showErrorMessage="1" sqref="C103 C106:C117 C72:C87 C97:C101 C90:C91 C24:C64" xr:uid="{00000000-0002-0000-0400-000001000000}"/>
  </dataValidations>
  <pageMargins left="0.70866141732283472" right="0.70866141732283472" top="0.74803149606299213" bottom="0.74803149606299213" header="0.31496062992125984" footer="0.31496062992125984"/>
  <pageSetup paperSize="9" scale="49" fitToHeight="0" orientation="landscape" horizontalDpi="1200" verticalDpi="1200" r:id="rId1"/>
  <headerFooter>
    <oddFooter>&amp;F</oddFooter>
  </headerFooter>
  <rowBreaks count="1" manualBreakCount="1">
    <brk id="161" max="60" man="1"/>
  </rowBreaks>
  <colBreaks count="1" manualBreakCount="1">
    <brk id="6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8</vt:i4>
      </vt:variant>
    </vt:vector>
  </HeadingPairs>
  <TitlesOfParts>
    <vt:vector size="13" baseType="lpstr">
      <vt:lpstr>ПРОЧИТАЙ МЕНЕ</vt:lpstr>
      <vt:lpstr>Титул денна</vt:lpstr>
      <vt:lpstr>ПЛАН НАВЧАЛЬНОГО ПРОЦЕСУ ДЕННА</vt:lpstr>
      <vt:lpstr>Титул заочна</vt:lpstr>
      <vt:lpstr>ПЛАН НАВЧАЛЬНОГО ПРОЦЕСУ ЗАОЧНА</vt:lpstr>
      <vt:lpstr>Disciplines</vt:lpstr>
      <vt:lpstr>'ПЛАН НАВЧАЛЬНОГО ПРОЦЕСУ ДЕННА'!Заголовки_для_друку</vt:lpstr>
      <vt:lpstr>'ПЛАН НАВЧАЛЬНОГО ПРОЦЕСУ ЗАОЧНА'!Заголовки_для_друку</vt:lpstr>
      <vt:lpstr>'ПЛАН НАВЧАЛЬНОГО ПРОЦЕСУ ДЕННА'!Область_друку</vt:lpstr>
      <vt:lpstr>'ПЛАН НАВЧАЛЬНОГО ПРОЦЕСУ ЗАОЧНА'!Область_друку</vt:lpstr>
      <vt:lpstr>'ПРОЧИТАЙ МЕНЕ'!Область_друку</vt:lpstr>
      <vt:lpstr>'Титул денна'!Область_друку</vt:lpstr>
      <vt:lpstr>'Титул заочна'!Область_друку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Brezhnev, Borovik</dc:creator>
  <cp:lastModifiedBy>Євген</cp:lastModifiedBy>
  <cp:lastPrinted>2023-04-09T10:15:35Z</cp:lastPrinted>
  <dcterms:created xsi:type="dcterms:W3CDTF">2015-02-21T19:13:15Z</dcterms:created>
  <dcterms:modified xsi:type="dcterms:W3CDTF">2023-06-18T18:33:58Z</dcterms:modified>
</cp:coreProperties>
</file>