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лекции\кафедра\для Иры в работу\освитни_програми\ОсвПрогр_2019\2022\после Боровика\"/>
    </mc:Choice>
  </mc:AlternateContent>
  <xr:revisionPtr revIDLastSave="0" documentId="13_ncr:1_{CBEA171E-0026-4992-9CAC-2D315211F373}" xr6:coauthVersionLast="47" xr6:coauthVersionMax="47" xr10:uidLastSave="{00000000-0000-0000-0000-000000000000}"/>
  <bookViews>
    <workbookView xWindow="-108" yWindow="-108" windowWidth="23256" windowHeight="12576" tabRatio="592" firstSheet="1" activeTab="2" xr2:uid="{00000000-000D-0000-FFFF-FFFF00000000}"/>
  </bookViews>
  <sheets>
    <sheet name="ПРОЧИТАЙ МЕНЕ" sheetId="1" r:id="rId1"/>
    <sheet name="Титул денна" sheetId="2" r:id="rId2"/>
    <sheet name="ПЛАН НАВЧАЛЬНОГО ПРОЦЕСУ ДЕННА" sheetId="3" r:id="rId3"/>
    <sheet name="Титул заочна" sheetId="5" r:id="rId4"/>
    <sheet name="ПЛАН НАВЧАЛЬНОГО ПРОЦЕСУ ЗАОЧНА" sheetId="4" r:id="rId5"/>
  </sheets>
  <definedNames>
    <definedName name="_xlnm._FilterDatabase" localSheetId="2" hidden="1">'ПЛАН НАВЧАЛЬНОГО ПРОЦЕСУ ДЕННА'!$B$11:$B$86</definedName>
    <definedName name="Disciplines" localSheetId="0">#REF!</definedName>
    <definedName name="Disciplines">'ПЛАН НАВЧАЛЬНОГО ПРОЦЕСУ ДЕННА'!$A$11:$BK$72</definedName>
    <definedName name="Excel_BuiltIn_Print_Area_3_1">#REF!</definedName>
    <definedName name="Excel_BuiltIn_Print_Area_3_1_1">#REF!</definedName>
    <definedName name="А" localSheetId="1">#REF!</definedName>
    <definedName name="А">#REF!</definedName>
    <definedName name="А1" localSheetId="1">#REF!</definedName>
    <definedName name="А1">#REF!</definedName>
    <definedName name="_xlnm.Print_Titles" localSheetId="2">'ПЛАН НАВЧАЛЬНОГО ПРОЦЕСУ ДЕННА'!$5:$11</definedName>
    <definedName name="_xlnm.Print_Titles" localSheetId="4">'ПЛАН НАВЧАЛЬНОГО ПРОЦЕСУ ЗАОЧНА'!$5:$11</definedName>
    <definedName name="_xlnm.Print_Area" localSheetId="2">'ПЛАН НАВЧАЛЬНОГО ПРОЦЕСУ ДЕННА'!$A$2:$BI$88</definedName>
    <definedName name="_xlnm.Print_Area" localSheetId="4">'ПЛАН НАВЧАЛЬНОГО ПРОЦЕСУ ЗАОЧНА'!$A$1:$BI$87</definedName>
    <definedName name="_xlnm.Print_Area" localSheetId="0">'ПРОЧИТАЙ МЕНЕ'!$A$1:$Q$59</definedName>
    <definedName name="_xlnm.Print_Area" localSheetId="1">'Титул денна'!$A$1:$BH$31</definedName>
    <definedName name="_xlnm.Print_Area" localSheetId="3">'Титул заочна'!$A$1:$BH$31</definedName>
    <definedName name="с22" localSheetId="1">#REF!</definedName>
    <definedName name="с22">#REF!</definedName>
    <definedName name="с222" localSheetId="1">#REF!</definedName>
    <definedName name="с22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F46" i="4" l="1"/>
  <c r="B36" i="4"/>
  <c r="CF47" i="3"/>
  <c r="CF44" i="4" l="1"/>
  <c r="BH44" i="4"/>
  <c r="BH46" i="4" s="1"/>
  <c r="BG44" i="4"/>
  <c r="BG46" i="4" s="1"/>
  <c r="BF44" i="4"/>
  <c r="BF46" i="4" s="1"/>
  <c r="BD44" i="4"/>
  <c r="BD46" i="4" s="1"/>
  <c r="BC44" i="4"/>
  <c r="BC46" i="4" s="1"/>
  <c r="BB44" i="4"/>
  <c r="BB46" i="4" s="1"/>
  <c r="AZ44" i="4"/>
  <c r="AZ46" i="4" s="1"/>
  <c r="AY44" i="4"/>
  <c r="AY46" i="4" s="1"/>
  <c r="AX44" i="4"/>
  <c r="AX46" i="4" s="1"/>
  <c r="AV44" i="4"/>
  <c r="AV46" i="4" s="1"/>
  <c r="AU44" i="4"/>
  <c r="AU46" i="4" s="1"/>
  <c r="AT44" i="4"/>
  <c r="AT46" i="4" s="1"/>
  <c r="CF43" i="4"/>
  <c r="CF42" i="4"/>
  <c r="CF41" i="4"/>
  <c r="CF40" i="4"/>
  <c r="CF39" i="4"/>
  <c r="AT49" i="4"/>
  <c r="AU49" i="4"/>
  <c r="AV49" i="4"/>
  <c r="AX49" i="4"/>
  <c r="AY49" i="4"/>
  <c r="AZ49" i="4"/>
  <c r="BB49" i="4"/>
  <c r="BC49" i="4"/>
  <c r="BD49" i="4"/>
  <c r="BF49" i="4"/>
  <c r="BG49" i="4"/>
  <c r="BH49" i="4"/>
  <c r="B40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AD40" i="4"/>
  <c r="AE40" i="4"/>
  <c r="AF40" i="4"/>
  <c r="AH40" i="4"/>
  <c r="AI40" i="4"/>
  <c r="AJ40" i="4"/>
  <c r="AL40" i="4"/>
  <c r="AM40" i="4"/>
  <c r="AN40" i="4"/>
  <c r="AP40" i="4"/>
  <c r="AQ40" i="4"/>
  <c r="AR40" i="4"/>
  <c r="B41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 s="1"/>
  <c r="AD41" i="4"/>
  <c r="AE41" i="4"/>
  <c r="AF41" i="4"/>
  <c r="AH41" i="4"/>
  <c r="AI41" i="4"/>
  <c r="AJ41" i="4"/>
  <c r="AL41" i="4"/>
  <c r="AM41" i="4"/>
  <c r="AN41" i="4"/>
  <c r="AP41" i="4"/>
  <c r="AQ41" i="4"/>
  <c r="AR41" i="4"/>
  <c r="B42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AD42" i="4"/>
  <c r="AE42" i="4"/>
  <c r="AF42" i="4"/>
  <c r="AH42" i="4"/>
  <c r="AI42" i="4"/>
  <c r="AJ42" i="4"/>
  <c r="AL42" i="4"/>
  <c r="AM42" i="4"/>
  <c r="AN42" i="4"/>
  <c r="AP42" i="4"/>
  <c r="AQ42" i="4"/>
  <c r="AR42" i="4"/>
  <c r="B43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 s="1"/>
  <c r="AD43" i="4"/>
  <c r="AE43" i="4"/>
  <c r="AF43" i="4"/>
  <c r="AH43" i="4"/>
  <c r="AI43" i="4"/>
  <c r="AJ43" i="4"/>
  <c r="AL43" i="4"/>
  <c r="AM43" i="4"/>
  <c r="AN43" i="4"/>
  <c r="AP43" i="4"/>
  <c r="AQ43" i="4"/>
  <c r="AR43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B38" i="4"/>
  <c r="AR39" i="4"/>
  <c r="AQ39" i="4"/>
  <c r="AP39" i="4"/>
  <c r="AN39" i="4"/>
  <c r="AM39" i="4"/>
  <c r="AL39" i="4"/>
  <c r="AJ39" i="4"/>
  <c r="AI39" i="4"/>
  <c r="AH39" i="4"/>
  <c r="AF39" i="4"/>
  <c r="AE39" i="4"/>
  <c r="AD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CF45" i="3"/>
  <c r="BH45" i="3"/>
  <c r="BH47" i="3" s="1"/>
  <c r="BG45" i="3"/>
  <c r="BG47" i="3" s="1"/>
  <c r="BF45" i="3"/>
  <c r="BF47" i="3" s="1"/>
  <c r="BD45" i="3"/>
  <c r="BD47" i="3" s="1"/>
  <c r="BC45" i="3"/>
  <c r="BC47" i="3" s="1"/>
  <c r="BB45" i="3"/>
  <c r="BB47" i="3" s="1"/>
  <c r="AZ45" i="3"/>
  <c r="AZ47" i="3" s="1"/>
  <c r="AY45" i="3"/>
  <c r="AY47" i="3" s="1"/>
  <c r="AX45" i="3"/>
  <c r="AX47" i="3" s="1"/>
  <c r="AV45" i="3"/>
  <c r="AV47" i="3" s="1"/>
  <c r="AU45" i="3"/>
  <c r="AU47" i="3" s="1"/>
  <c r="AT45" i="3"/>
  <c r="AT47" i="3" s="1"/>
  <c r="AR45" i="3"/>
  <c r="AR44" i="4" s="1"/>
  <c r="AQ45" i="3"/>
  <c r="AQ44" i="4" s="1"/>
  <c r="AP45" i="3"/>
  <c r="AP44" i="4" s="1"/>
  <c r="AN45" i="3"/>
  <c r="AN44" i="4" s="1"/>
  <c r="AM45" i="3"/>
  <c r="AM44" i="4" s="1"/>
  <c r="AL45" i="3"/>
  <c r="AL44" i="4" s="1"/>
  <c r="AJ45" i="3"/>
  <c r="AJ44" i="4" s="1"/>
  <c r="AI45" i="3"/>
  <c r="AI44" i="4" s="1"/>
  <c r="AH45" i="3"/>
  <c r="AH44" i="4" s="1"/>
  <c r="AF45" i="3"/>
  <c r="AF44" i="4" s="1"/>
  <c r="AE45" i="3"/>
  <c r="AE44" i="4" s="1"/>
  <c r="AD45" i="3"/>
  <c r="AD44" i="4" s="1"/>
  <c r="CX44" i="3"/>
  <c r="CW44" i="3"/>
  <c r="CV44" i="3"/>
  <c r="CU44" i="3"/>
  <c r="CT44" i="3"/>
  <c r="CS44" i="3"/>
  <c r="CR44" i="3"/>
  <c r="CQ44" i="3"/>
  <c r="CF44" i="3"/>
  <c r="BS44" i="3"/>
  <c r="BI44" i="3" s="1"/>
  <c r="BR44" i="3"/>
  <c r="BE44" i="3" s="1"/>
  <c r="BQ44" i="3"/>
  <c r="BA44" i="3" s="1"/>
  <c r="BP44" i="3"/>
  <c r="AW44" i="3" s="1"/>
  <c r="BO44" i="3"/>
  <c r="AS44" i="3" s="1"/>
  <c r="BN44" i="3"/>
  <c r="AO44" i="3" s="1"/>
  <c r="BM44" i="3"/>
  <c r="AK44" i="3" s="1"/>
  <c r="BL44" i="3"/>
  <c r="AB44" i="3"/>
  <c r="AA44" i="3"/>
  <c r="Z44" i="3"/>
  <c r="AC44" i="3" s="1"/>
  <c r="BJ44" i="3" s="1"/>
  <c r="Y44" i="3"/>
  <c r="CX43" i="3"/>
  <c r="CW43" i="3"/>
  <c r="CV43" i="3"/>
  <c r="CU43" i="3"/>
  <c r="CT43" i="3"/>
  <c r="CS43" i="3"/>
  <c r="CR43" i="3"/>
  <c r="CQ43" i="3"/>
  <c r="CF43" i="3"/>
  <c r="BS43" i="3"/>
  <c r="BI43" i="3" s="1"/>
  <c r="BR43" i="3"/>
  <c r="BE43" i="3" s="1"/>
  <c r="BQ43" i="3"/>
  <c r="BA43" i="3" s="1"/>
  <c r="BP43" i="3"/>
  <c r="AW43" i="3" s="1"/>
  <c r="BO43" i="3"/>
  <c r="AS43" i="3" s="1"/>
  <c r="BN43" i="3"/>
  <c r="AO43" i="3" s="1"/>
  <c r="BM43" i="3"/>
  <c r="AK43" i="3" s="1"/>
  <c r="BL43" i="3"/>
  <c r="AB43" i="3"/>
  <c r="AA43" i="3"/>
  <c r="Z43" i="3"/>
  <c r="AC43" i="3" s="1"/>
  <c r="BJ43" i="3" s="1"/>
  <c r="Y43" i="3"/>
  <c r="CX42" i="3"/>
  <c r="CW42" i="3"/>
  <c r="CV42" i="3"/>
  <c r="CU42" i="3"/>
  <c r="CT42" i="3"/>
  <c r="CS42" i="3"/>
  <c r="CR42" i="3"/>
  <c r="CQ42" i="3"/>
  <c r="CF42" i="3"/>
  <c r="BS42" i="3"/>
  <c r="BR42" i="3"/>
  <c r="BQ42" i="3"/>
  <c r="BA42" i="3" s="1"/>
  <c r="BP42" i="3"/>
  <c r="AW42" i="3" s="1"/>
  <c r="BO42" i="3"/>
  <c r="AS42" i="3" s="1"/>
  <c r="BN42" i="3"/>
  <c r="AO42" i="3" s="1"/>
  <c r="BM42" i="3"/>
  <c r="AK42" i="3" s="1"/>
  <c r="BL42" i="3"/>
  <c r="BI42" i="3"/>
  <c r="BE42" i="3"/>
  <c r="AB42" i="3"/>
  <c r="AA42" i="3"/>
  <c r="Z42" i="3"/>
  <c r="AC42" i="3" s="1"/>
  <c r="BJ42" i="3" s="1"/>
  <c r="Y42" i="3"/>
  <c r="CX41" i="3"/>
  <c r="CW41" i="3"/>
  <c r="CV41" i="3"/>
  <c r="CU41" i="3"/>
  <c r="CT41" i="3"/>
  <c r="CS41" i="3"/>
  <c r="CR41" i="3"/>
  <c r="CQ41" i="3"/>
  <c r="CF41" i="3"/>
  <c r="BS41" i="3"/>
  <c r="BI41" i="3" s="1"/>
  <c r="BR41" i="3"/>
  <c r="BE41" i="3" s="1"/>
  <c r="BQ41" i="3"/>
  <c r="BA41" i="3" s="1"/>
  <c r="BP41" i="3"/>
  <c r="AW41" i="3" s="1"/>
  <c r="BO41" i="3"/>
  <c r="AS41" i="3" s="1"/>
  <c r="BN41" i="3"/>
  <c r="AO41" i="3" s="1"/>
  <c r="BM41" i="3"/>
  <c r="AK41" i="3" s="1"/>
  <c r="BL41" i="3"/>
  <c r="AG41" i="3" s="1"/>
  <c r="AC41" i="3"/>
  <c r="BJ41" i="3" s="1"/>
  <c r="AB41" i="3"/>
  <c r="AA41" i="3"/>
  <c r="Z41" i="3"/>
  <c r="Y41" i="3"/>
  <c r="CX40" i="3"/>
  <c r="CW40" i="3"/>
  <c r="CV40" i="3"/>
  <c r="CU40" i="3"/>
  <c r="CT40" i="3"/>
  <c r="CS40" i="3"/>
  <c r="CR40" i="3"/>
  <c r="CQ40" i="3"/>
  <c r="CF40" i="3"/>
  <c r="BS40" i="3"/>
  <c r="BR40" i="3"/>
  <c r="BQ40" i="3"/>
  <c r="BA40" i="3" s="1"/>
  <c r="BP40" i="3"/>
  <c r="BN40" i="3"/>
  <c r="BM40" i="3"/>
  <c r="BL40" i="3"/>
  <c r="AB40" i="3"/>
  <c r="AA40" i="3"/>
  <c r="Z40" i="3"/>
  <c r="AC40" i="3" s="1"/>
  <c r="Y40" i="3"/>
  <c r="A39" i="3"/>
  <c r="A41" i="3" s="1"/>
  <c r="A40" i="4" s="1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BN45" i="3" l="1"/>
  <c r="BN47" i="3" s="1"/>
  <c r="Y45" i="3"/>
  <c r="X45" i="3" s="1"/>
  <c r="X44" i="4" s="1"/>
  <c r="AW40" i="3"/>
  <c r="BQ39" i="4"/>
  <c r="BR45" i="3"/>
  <c r="BR47" i="3"/>
  <c r="CW40" i="4"/>
  <c r="CW45" i="3"/>
  <c r="CW47" i="3" s="1"/>
  <c r="CX45" i="3"/>
  <c r="CX47" i="3"/>
  <c r="CY44" i="3"/>
  <c r="CZ44" i="3" s="1"/>
  <c r="Z45" i="3"/>
  <c r="CV45" i="3"/>
  <c r="CV47" i="3" s="1"/>
  <c r="BS45" i="3"/>
  <c r="BS47" i="3" s="1"/>
  <c r="CT45" i="3"/>
  <c r="CT47" i="3" s="1"/>
  <c r="Z39" i="4"/>
  <c r="CS39" i="4"/>
  <c r="AA43" i="4"/>
  <c r="CU42" i="4"/>
  <c r="BN41" i="4"/>
  <c r="AO41" i="4" s="1"/>
  <c r="CU39" i="4"/>
  <c r="BL43" i="4"/>
  <c r="AG43" i="4" s="1"/>
  <c r="CQ40" i="4"/>
  <c r="BM40" i="4"/>
  <c r="AK40" i="4" s="1"/>
  <c r="AB43" i="4"/>
  <c r="BP41" i="4"/>
  <c r="AW41" i="4" s="1"/>
  <c r="CW42" i="4"/>
  <c r="BS42" i="4"/>
  <c r="BI42" i="4" s="1"/>
  <c r="BS40" i="4"/>
  <c r="BI40" i="4" s="1"/>
  <c r="BN39" i="4"/>
  <c r="BQ42" i="4"/>
  <c r="BA42" i="4" s="1"/>
  <c r="CR41" i="4"/>
  <c r="CX43" i="4"/>
  <c r="AA40" i="4"/>
  <c r="Z44" i="4"/>
  <c r="AB45" i="3"/>
  <c r="BT44" i="3"/>
  <c r="BP39" i="4"/>
  <c r="CT39" i="4"/>
  <c r="BL40" i="4"/>
  <c r="CX40" i="4"/>
  <c r="BO41" i="4"/>
  <c r="AS41" i="4" s="1"/>
  <c r="CS41" i="4"/>
  <c r="BR42" i="4"/>
  <c r="BE42" i="4" s="1"/>
  <c r="CV42" i="4"/>
  <c r="BM43" i="4"/>
  <c r="AK43" i="4" s="1"/>
  <c r="CQ43" i="4"/>
  <c r="CT41" i="4"/>
  <c r="BN43" i="4"/>
  <c r="AO43" i="4" s="1"/>
  <c r="BQ45" i="3"/>
  <c r="BQ47" i="3" s="1"/>
  <c r="BR39" i="4"/>
  <c r="CV39" i="4"/>
  <c r="BN40" i="4"/>
  <c r="AO40" i="4" s="1"/>
  <c r="CR40" i="4"/>
  <c r="BQ41" i="4"/>
  <c r="BA41" i="4" s="1"/>
  <c r="CU41" i="4"/>
  <c r="BL42" i="4"/>
  <c r="CX42" i="4"/>
  <c r="BO43" i="4"/>
  <c r="AS43" i="4" s="1"/>
  <c r="CS43" i="4"/>
  <c r="AB44" i="4"/>
  <c r="CR43" i="4"/>
  <c r="CQ45" i="3"/>
  <c r="CQ47" i="3" s="1"/>
  <c r="BM45" i="3"/>
  <c r="BM47" i="3" s="1"/>
  <c r="CR45" i="3"/>
  <c r="CR47" i="3" s="1"/>
  <c r="A40" i="3"/>
  <c r="A39" i="4" s="1"/>
  <c r="AA39" i="4"/>
  <c r="Z43" i="4"/>
  <c r="AB42" i="4"/>
  <c r="AB41" i="4"/>
  <c r="BS39" i="4"/>
  <c r="CW39" i="4"/>
  <c r="BO40" i="4"/>
  <c r="AS40" i="4" s="1"/>
  <c r="CS40" i="4"/>
  <c r="BR41" i="4"/>
  <c r="BE41" i="4" s="1"/>
  <c r="CV41" i="4"/>
  <c r="BM42" i="4"/>
  <c r="AK42" i="4" s="1"/>
  <c r="CQ42" i="4"/>
  <c r="BP43" i="4"/>
  <c r="AW43" i="4" s="1"/>
  <c r="CT43" i="4"/>
  <c r="BT41" i="3"/>
  <c r="AG44" i="3"/>
  <c r="A44" i="3"/>
  <c r="A43" i="4" s="1"/>
  <c r="AB39" i="4"/>
  <c r="AA42" i="4"/>
  <c r="AA41" i="4"/>
  <c r="AB40" i="4"/>
  <c r="CX39" i="4"/>
  <c r="BP40" i="4"/>
  <c r="AW40" i="4" s="1"/>
  <c r="CT40" i="4"/>
  <c r="BS41" i="4"/>
  <c r="BI41" i="4" s="1"/>
  <c r="CW41" i="4"/>
  <c r="BN42" i="4"/>
  <c r="AO42" i="4" s="1"/>
  <c r="CR42" i="4"/>
  <c r="BQ43" i="4"/>
  <c r="BA43" i="4" s="1"/>
  <c r="CU43" i="4"/>
  <c r="CY41" i="3"/>
  <c r="CZ41" i="3" s="1"/>
  <c r="BT42" i="3"/>
  <c r="A43" i="3"/>
  <c r="A42" i="4" s="1"/>
  <c r="Z42" i="4"/>
  <c r="Z41" i="4"/>
  <c r="BL39" i="4"/>
  <c r="CQ39" i="4"/>
  <c r="BQ40" i="4"/>
  <c r="BA40" i="4" s="1"/>
  <c r="CU40" i="4"/>
  <c r="BL41" i="4"/>
  <c r="CX41" i="4"/>
  <c r="BO42" i="4"/>
  <c r="AS42" i="4" s="1"/>
  <c r="CS42" i="4"/>
  <c r="BR43" i="4"/>
  <c r="BE43" i="4" s="1"/>
  <c r="CV43" i="4"/>
  <c r="CU45" i="3"/>
  <c r="CU47" i="3" s="1"/>
  <c r="CY42" i="3"/>
  <c r="CZ42" i="3" s="1"/>
  <c r="BT43" i="3"/>
  <c r="A42" i="3"/>
  <c r="A41" i="4" s="1"/>
  <c r="A38" i="4"/>
  <c r="Z40" i="4"/>
  <c r="BM39" i="4"/>
  <c r="CR39" i="4"/>
  <c r="BR40" i="4"/>
  <c r="BE40" i="4" s="1"/>
  <c r="CV40" i="4"/>
  <c r="BM41" i="4"/>
  <c r="AK41" i="4" s="1"/>
  <c r="CQ41" i="4"/>
  <c r="BP42" i="4"/>
  <c r="AW42" i="4" s="1"/>
  <c r="CT42" i="4"/>
  <c r="BS43" i="4"/>
  <c r="BI43" i="4" s="1"/>
  <c r="CW43" i="4"/>
  <c r="AA45" i="3"/>
  <c r="CY43" i="3"/>
  <c r="CZ43" i="3" s="1"/>
  <c r="BA39" i="4"/>
  <c r="AA44" i="4"/>
  <c r="AC41" i="4"/>
  <c r="BJ41" i="4" s="1"/>
  <c r="Y44" i="4"/>
  <c r="Y42" i="4"/>
  <c r="Y40" i="4"/>
  <c r="Y39" i="4"/>
  <c r="BI40" i="3"/>
  <c r="CS45" i="3"/>
  <c r="CS47" i="3" s="1"/>
  <c r="BJ40" i="3"/>
  <c r="AC45" i="3"/>
  <c r="BJ45" i="3" s="1"/>
  <c r="BA45" i="3"/>
  <c r="BA47" i="3" s="1"/>
  <c r="BE40" i="3"/>
  <c r="AG42" i="3"/>
  <c r="AO40" i="3"/>
  <c r="AO45" i="3" s="1"/>
  <c r="CY40" i="3"/>
  <c r="BP45" i="3"/>
  <c r="BP47" i="3" s="1"/>
  <c r="AG40" i="3"/>
  <c r="BL45" i="3"/>
  <c r="BL47" i="3" s="1"/>
  <c r="AK40" i="3"/>
  <c r="AK45" i="3" s="1"/>
  <c r="AG43" i="3"/>
  <c r="AC42" i="4" l="1"/>
  <c r="BJ42" i="4" s="1"/>
  <c r="AC40" i="4"/>
  <c r="BJ40" i="4" s="1"/>
  <c r="CU44" i="4"/>
  <c r="CU46" i="4" s="1"/>
  <c r="BE45" i="3"/>
  <c r="BE47" i="3"/>
  <c r="AW47" i="3"/>
  <c r="AG39" i="4"/>
  <c r="AW39" i="4"/>
  <c r="AO39" i="4"/>
  <c r="AW45" i="3"/>
  <c r="BI45" i="3"/>
  <c r="BI47" i="3" s="1"/>
  <c r="AC39" i="4"/>
  <c r="BJ39" i="4" s="1"/>
  <c r="AC43" i="4"/>
  <c r="BJ43" i="4" s="1"/>
  <c r="BS46" i="4"/>
  <c r="CY41" i="4"/>
  <c r="CZ41" i="4" s="1"/>
  <c r="CY40" i="4"/>
  <c r="CZ40" i="4" s="1"/>
  <c r="CY39" i="4"/>
  <c r="BL44" i="4"/>
  <c r="AG44" i="4" s="1"/>
  <c r="BN44" i="4"/>
  <c r="AO44" i="4" s="1"/>
  <c r="BP44" i="4"/>
  <c r="BP46" i="4" s="1"/>
  <c r="CY43" i="4"/>
  <c r="CZ43" i="4" s="1"/>
  <c r="BT42" i="4"/>
  <c r="AG42" i="4"/>
  <c r="BT43" i="4"/>
  <c r="BA44" i="4"/>
  <c r="BA46" i="4" s="1"/>
  <c r="BT41" i="4"/>
  <c r="AG41" i="4"/>
  <c r="BR44" i="4"/>
  <c r="BR46" i="4" s="1"/>
  <c r="BE39" i="4"/>
  <c r="BQ44" i="4"/>
  <c r="BQ46" i="4" s="1"/>
  <c r="AC44" i="4"/>
  <c r="BJ44" i="4" s="1"/>
  <c r="CQ44" i="4"/>
  <c r="CQ46" i="4" s="1"/>
  <c r="CX44" i="4"/>
  <c r="CX46" i="4" s="1"/>
  <c r="CW44" i="4"/>
  <c r="CW46" i="4" s="1"/>
  <c r="BT40" i="4"/>
  <c r="AG40" i="4"/>
  <c r="CV44" i="4"/>
  <c r="CV46" i="4" s="1"/>
  <c r="CS44" i="4"/>
  <c r="CS46" i="4" s="1"/>
  <c r="BM44" i="4"/>
  <c r="AK44" i="4" s="1"/>
  <c r="AK39" i="4"/>
  <c r="BS44" i="4"/>
  <c r="BI39" i="4"/>
  <c r="CT44" i="4"/>
  <c r="CT46" i="4" s="1"/>
  <c r="CY42" i="4"/>
  <c r="CZ42" i="4" s="1"/>
  <c r="CR44" i="4"/>
  <c r="CR46" i="4" s="1"/>
  <c r="CZ39" i="4"/>
  <c r="BO39" i="4" s="1"/>
  <c r="AG45" i="3"/>
  <c r="CY45" i="3"/>
  <c r="CY47" i="3" s="1"/>
  <c r="CZ40" i="3"/>
  <c r="BO40" i="3" s="1"/>
  <c r="BL46" i="4" l="1"/>
  <c r="BE44" i="4"/>
  <c r="BE46" i="4"/>
  <c r="BM46" i="4"/>
  <c r="BN46" i="4"/>
  <c r="BI44" i="4"/>
  <c r="BI46" i="4" s="1"/>
  <c r="AW44" i="4"/>
  <c r="AW46" i="4" s="1"/>
  <c r="CY44" i="4"/>
  <c r="CY46" i="4" s="1"/>
  <c r="AS39" i="4"/>
  <c r="BO44" i="4"/>
  <c r="AS44" i="4" s="1"/>
  <c r="BT39" i="4"/>
  <c r="BO45" i="3"/>
  <c r="BO47" i="3" s="1"/>
  <c r="AS40" i="3"/>
  <c r="AS45" i="3" s="1"/>
  <c r="BT40" i="3"/>
  <c r="BO46" i="4" l="1"/>
  <c r="BT44" i="4"/>
  <c r="BT46" i="4" s="1"/>
  <c r="BT45" i="3"/>
  <c r="BT47" i="3" s="1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50" i="3"/>
  <c r="X83" i="4"/>
  <c r="CF36" i="4" l="1"/>
  <c r="BH36" i="4"/>
  <c r="BG36" i="4"/>
  <c r="BF36" i="4"/>
  <c r="BD36" i="4"/>
  <c r="BC36" i="4"/>
  <c r="BB36" i="4"/>
  <c r="AZ36" i="4"/>
  <c r="AY36" i="4"/>
  <c r="AX36" i="4"/>
  <c r="AV36" i="4"/>
  <c r="AU36" i="4"/>
  <c r="AT36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AD20" i="4"/>
  <c r="AE20" i="4"/>
  <c r="AF20" i="4"/>
  <c r="AH20" i="4"/>
  <c r="AI20" i="4"/>
  <c r="AJ20" i="4"/>
  <c r="AL20" i="4"/>
  <c r="AM20" i="4"/>
  <c r="AN20" i="4"/>
  <c r="AP20" i="4"/>
  <c r="AQ20" i="4"/>
  <c r="AR20" i="4"/>
  <c r="AD21" i="4"/>
  <c r="AE21" i="4"/>
  <c r="AF21" i="4"/>
  <c r="AH21" i="4"/>
  <c r="AI21" i="4"/>
  <c r="AJ21" i="4"/>
  <c r="AL21" i="4"/>
  <c r="AM21" i="4"/>
  <c r="AN21" i="4"/>
  <c r="AP21" i="4"/>
  <c r="AQ21" i="4"/>
  <c r="AR21" i="4"/>
  <c r="AD22" i="4"/>
  <c r="AE22" i="4"/>
  <c r="AF22" i="4"/>
  <c r="AH22" i="4"/>
  <c r="AI22" i="4"/>
  <c r="AJ22" i="4"/>
  <c r="AL22" i="4"/>
  <c r="AM22" i="4"/>
  <c r="AN22" i="4"/>
  <c r="AP22" i="4"/>
  <c r="AQ22" i="4"/>
  <c r="AR22" i="4"/>
  <c r="AD23" i="4"/>
  <c r="AE23" i="4"/>
  <c r="AF23" i="4"/>
  <c r="AH23" i="4"/>
  <c r="AI23" i="4"/>
  <c r="AJ23" i="4"/>
  <c r="AL23" i="4"/>
  <c r="AM23" i="4"/>
  <c r="AN23" i="4"/>
  <c r="AP23" i="4"/>
  <c r="AQ23" i="4"/>
  <c r="AR23" i="4"/>
  <c r="AD24" i="4"/>
  <c r="AE24" i="4"/>
  <c r="AF24" i="4"/>
  <c r="AH24" i="4"/>
  <c r="AI24" i="4"/>
  <c r="AJ24" i="4"/>
  <c r="AL24" i="4"/>
  <c r="AM24" i="4"/>
  <c r="AN24" i="4"/>
  <c r="AP24" i="4"/>
  <c r="AQ24" i="4"/>
  <c r="AR24" i="4"/>
  <c r="AD25" i="4"/>
  <c r="AE25" i="4"/>
  <c r="AF25" i="4"/>
  <c r="AH25" i="4"/>
  <c r="AI25" i="4"/>
  <c r="AJ25" i="4"/>
  <c r="AL25" i="4"/>
  <c r="AM25" i="4"/>
  <c r="AN25" i="4"/>
  <c r="AP25" i="4"/>
  <c r="AQ25" i="4"/>
  <c r="AR25" i="4"/>
  <c r="AD26" i="4"/>
  <c r="AE26" i="4"/>
  <c r="AF26" i="4"/>
  <c r="AH26" i="4"/>
  <c r="AI26" i="4"/>
  <c r="AJ26" i="4"/>
  <c r="AL26" i="4"/>
  <c r="AM26" i="4"/>
  <c r="AN26" i="4"/>
  <c r="AP26" i="4"/>
  <c r="AQ26" i="4"/>
  <c r="AR26" i="4"/>
  <c r="AD27" i="4"/>
  <c r="AE27" i="4"/>
  <c r="AF27" i="4"/>
  <c r="AH27" i="4"/>
  <c r="AI27" i="4"/>
  <c r="AJ27" i="4"/>
  <c r="AL27" i="4"/>
  <c r="AM27" i="4"/>
  <c r="AN27" i="4"/>
  <c r="AP27" i="4"/>
  <c r="AQ27" i="4"/>
  <c r="AR27" i="4"/>
  <c r="AD28" i="4"/>
  <c r="AE28" i="4"/>
  <c r="AF28" i="4"/>
  <c r="AH28" i="4"/>
  <c r="AI28" i="4"/>
  <c r="AJ28" i="4"/>
  <c r="AL28" i="4"/>
  <c r="AM28" i="4"/>
  <c r="AN28" i="4"/>
  <c r="AP28" i="4"/>
  <c r="AQ28" i="4"/>
  <c r="AR28" i="4"/>
  <c r="AD29" i="4"/>
  <c r="AE29" i="4"/>
  <c r="AF29" i="4"/>
  <c r="AH29" i="4"/>
  <c r="AI29" i="4"/>
  <c r="AJ29" i="4"/>
  <c r="AL29" i="4"/>
  <c r="AM29" i="4"/>
  <c r="AN29" i="4"/>
  <c r="AP29" i="4"/>
  <c r="AQ29" i="4"/>
  <c r="AR29" i="4"/>
  <c r="AD30" i="4"/>
  <c r="AE30" i="4"/>
  <c r="AF30" i="4"/>
  <c r="AH30" i="4"/>
  <c r="AI30" i="4"/>
  <c r="AJ30" i="4"/>
  <c r="AL30" i="4"/>
  <c r="AM30" i="4"/>
  <c r="AN30" i="4"/>
  <c r="AP30" i="4"/>
  <c r="AQ30" i="4"/>
  <c r="AR30" i="4"/>
  <c r="AD31" i="4"/>
  <c r="AE31" i="4"/>
  <c r="AF31" i="4"/>
  <c r="AH31" i="4"/>
  <c r="AI31" i="4"/>
  <c r="AJ31" i="4"/>
  <c r="AL31" i="4"/>
  <c r="AM31" i="4"/>
  <c r="AN31" i="4"/>
  <c r="AP31" i="4"/>
  <c r="AQ31" i="4"/>
  <c r="AR31" i="4"/>
  <c r="AD32" i="4"/>
  <c r="AE32" i="4"/>
  <c r="AF32" i="4"/>
  <c r="AH32" i="4"/>
  <c r="AI32" i="4"/>
  <c r="AJ32" i="4"/>
  <c r="AL32" i="4"/>
  <c r="AM32" i="4"/>
  <c r="AN32" i="4"/>
  <c r="AP32" i="4"/>
  <c r="AQ32" i="4"/>
  <c r="AR32" i="4"/>
  <c r="AD33" i="4"/>
  <c r="AE33" i="4"/>
  <c r="AF33" i="4"/>
  <c r="AH33" i="4"/>
  <c r="AI33" i="4"/>
  <c r="AJ33" i="4"/>
  <c r="AL33" i="4"/>
  <c r="AM33" i="4"/>
  <c r="AN33" i="4"/>
  <c r="AP33" i="4"/>
  <c r="AQ33" i="4"/>
  <c r="AR33" i="4"/>
  <c r="AD34" i="4"/>
  <c r="AE34" i="4"/>
  <c r="AF34" i="4"/>
  <c r="AH34" i="4"/>
  <c r="AI34" i="4"/>
  <c r="AJ34" i="4"/>
  <c r="AL34" i="4"/>
  <c r="AM34" i="4"/>
  <c r="AN34" i="4"/>
  <c r="AP34" i="4"/>
  <c r="AQ34" i="4"/>
  <c r="AR34" i="4"/>
  <c r="AD35" i="4"/>
  <c r="AE35" i="4"/>
  <c r="AF35" i="4"/>
  <c r="AH35" i="4"/>
  <c r="AI35" i="4"/>
  <c r="AJ35" i="4"/>
  <c r="AL35" i="4"/>
  <c r="AM35" i="4"/>
  <c r="AN35" i="4"/>
  <c r="AP35" i="4"/>
  <c r="AQ35" i="4"/>
  <c r="AR35" i="4"/>
  <c r="CX35" i="4"/>
  <c r="CW35" i="4"/>
  <c r="CV35" i="4"/>
  <c r="CU35" i="4"/>
  <c r="CT35" i="4"/>
  <c r="CS35" i="4"/>
  <c r="CR35" i="4"/>
  <c r="CQ35" i="4"/>
  <c r="CF35" i="4"/>
  <c r="BS35" i="4"/>
  <c r="BI35" i="4" s="1"/>
  <c r="BR35" i="4"/>
  <c r="BE35" i="4" s="1"/>
  <c r="BQ35" i="4"/>
  <c r="BA35" i="4" s="1"/>
  <c r="BP35" i="4"/>
  <c r="AW35" i="4" s="1"/>
  <c r="BO35" i="4"/>
  <c r="AS35" i="4" s="1"/>
  <c r="BN35" i="4"/>
  <c r="AO35" i="4" s="1"/>
  <c r="BM35" i="4"/>
  <c r="AK35" i="4" s="1"/>
  <c r="BL35" i="4"/>
  <c r="AG35" i="4" s="1"/>
  <c r="CX34" i="4"/>
  <c r="CW34" i="4"/>
  <c r="CV34" i="4"/>
  <c r="CU34" i="4"/>
  <c r="CT34" i="4"/>
  <c r="CS34" i="4"/>
  <c r="CR34" i="4"/>
  <c r="CQ34" i="4"/>
  <c r="CO34" i="4"/>
  <c r="CN34" i="4"/>
  <c r="CM34" i="4"/>
  <c r="CL34" i="4"/>
  <c r="CK34" i="4"/>
  <c r="CJ34" i="4"/>
  <c r="CI34" i="4"/>
  <c r="CH34" i="4"/>
  <c r="BK34" i="4"/>
  <c r="CX33" i="4"/>
  <c r="CW33" i="4"/>
  <c r="CV33" i="4"/>
  <c r="CU33" i="4"/>
  <c r="CT33" i="4"/>
  <c r="CS33" i="4"/>
  <c r="CR33" i="4"/>
  <c r="CQ33" i="4"/>
  <c r="CO33" i="4"/>
  <c r="CN33" i="4"/>
  <c r="CM33" i="4"/>
  <c r="CL33" i="4"/>
  <c r="CK33" i="4"/>
  <c r="CJ33" i="4"/>
  <c r="CI33" i="4"/>
  <c r="CH33" i="4"/>
  <c r="BK33" i="4"/>
  <c r="CX32" i="4"/>
  <c r="CW32" i="4"/>
  <c r="CV32" i="4"/>
  <c r="CU32" i="4"/>
  <c r="CT32" i="4"/>
  <c r="CS32" i="4"/>
  <c r="CR32" i="4"/>
  <c r="CQ32" i="4"/>
  <c r="CO32" i="4"/>
  <c r="CN32" i="4"/>
  <c r="CM32" i="4"/>
  <c r="CL32" i="4"/>
  <c r="CK32" i="4"/>
  <c r="CJ32" i="4"/>
  <c r="CI32" i="4"/>
  <c r="CH32" i="4"/>
  <c r="BK32" i="4"/>
  <c r="CX31" i="4"/>
  <c r="CW31" i="4"/>
  <c r="CV31" i="4"/>
  <c r="CU31" i="4"/>
  <c r="CT31" i="4"/>
  <c r="CS31" i="4"/>
  <c r="CR31" i="4"/>
  <c r="CQ31" i="4"/>
  <c r="CO31" i="4"/>
  <c r="CN31" i="4"/>
  <c r="CM31" i="4"/>
  <c r="CL31" i="4"/>
  <c r="CK31" i="4"/>
  <c r="CJ31" i="4"/>
  <c r="CI31" i="4"/>
  <c r="CH31" i="4"/>
  <c r="BK31" i="4"/>
  <c r="CX30" i="4"/>
  <c r="CW30" i="4"/>
  <c r="CV30" i="4"/>
  <c r="CU30" i="4"/>
  <c r="CT30" i="4"/>
  <c r="CS30" i="4"/>
  <c r="CR30" i="4"/>
  <c r="CQ30" i="4"/>
  <c r="CO30" i="4"/>
  <c r="CN30" i="4"/>
  <c r="CM30" i="4"/>
  <c r="CL30" i="4"/>
  <c r="CK30" i="4"/>
  <c r="CJ30" i="4"/>
  <c r="CI30" i="4"/>
  <c r="CH30" i="4"/>
  <c r="BK30" i="4"/>
  <c r="CX29" i="4"/>
  <c r="CW29" i="4"/>
  <c r="CV29" i="4"/>
  <c r="CU29" i="4"/>
  <c r="CT29" i="4"/>
  <c r="CS29" i="4"/>
  <c r="CR29" i="4"/>
  <c r="CQ29" i="4"/>
  <c r="CO29" i="4"/>
  <c r="CN29" i="4"/>
  <c r="CM29" i="4"/>
  <c r="CL29" i="4"/>
  <c r="CK29" i="4"/>
  <c r="CJ29" i="4"/>
  <c r="CI29" i="4"/>
  <c r="CH29" i="4"/>
  <c r="BK29" i="4"/>
  <c r="CX28" i="4"/>
  <c r="CW28" i="4"/>
  <c r="CV28" i="4"/>
  <c r="CU28" i="4"/>
  <c r="CT28" i="4"/>
  <c r="CS28" i="4"/>
  <c r="CR28" i="4"/>
  <c r="CQ28" i="4"/>
  <c r="CO28" i="4"/>
  <c r="CN28" i="4"/>
  <c r="CM28" i="4"/>
  <c r="CL28" i="4"/>
  <c r="CK28" i="4"/>
  <c r="CJ28" i="4"/>
  <c r="CI28" i="4"/>
  <c r="CH28" i="4"/>
  <c r="BK28" i="4"/>
  <c r="CX27" i="4"/>
  <c r="CW27" i="4"/>
  <c r="CV27" i="4"/>
  <c r="CU27" i="4"/>
  <c r="CT27" i="4"/>
  <c r="CS27" i="4"/>
  <c r="CR27" i="4"/>
  <c r="CQ27" i="4"/>
  <c r="CO27" i="4"/>
  <c r="CN27" i="4"/>
  <c r="CM27" i="4"/>
  <c r="CL27" i="4"/>
  <c r="CK27" i="4"/>
  <c r="CJ27" i="4"/>
  <c r="CI27" i="4"/>
  <c r="CH27" i="4"/>
  <c r="BK27" i="4"/>
  <c r="CX26" i="4"/>
  <c r="CW26" i="4"/>
  <c r="CV26" i="4"/>
  <c r="CU26" i="4"/>
  <c r="CT26" i="4"/>
  <c r="CS26" i="4"/>
  <c r="CR26" i="4"/>
  <c r="CQ26" i="4"/>
  <c r="CO26" i="4"/>
  <c r="CN26" i="4"/>
  <c r="CM26" i="4"/>
  <c r="CL26" i="4"/>
  <c r="CK26" i="4"/>
  <c r="CJ26" i="4"/>
  <c r="CI26" i="4"/>
  <c r="CH26" i="4"/>
  <c r="BK26" i="4"/>
  <c r="CX25" i="4"/>
  <c r="CW25" i="4"/>
  <c r="CV25" i="4"/>
  <c r="CU25" i="4"/>
  <c r="CT25" i="4"/>
  <c r="CS25" i="4"/>
  <c r="CR25" i="4"/>
  <c r="CQ25" i="4"/>
  <c r="CO25" i="4"/>
  <c r="CN25" i="4"/>
  <c r="CM25" i="4"/>
  <c r="CL25" i="4"/>
  <c r="CK25" i="4"/>
  <c r="CJ25" i="4"/>
  <c r="CI25" i="4"/>
  <c r="CH25" i="4"/>
  <c r="BK25" i="4"/>
  <c r="CX24" i="4"/>
  <c r="CW24" i="4"/>
  <c r="CV24" i="4"/>
  <c r="CU24" i="4"/>
  <c r="CT24" i="4"/>
  <c r="CS24" i="4"/>
  <c r="CR24" i="4"/>
  <c r="CQ24" i="4"/>
  <c r="CO24" i="4"/>
  <c r="CN24" i="4"/>
  <c r="CM24" i="4"/>
  <c r="CL24" i="4"/>
  <c r="CK24" i="4"/>
  <c r="CJ24" i="4"/>
  <c r="CI24" i="4"/>
  <c r="CH24" i="4"/>
  <c r="BK24" i="4"/>
  <c r="CX23" i="4"/>
  <c r="CW23" i="4"/>
  <c r="CV23" i="4"/>
  <c r="CU23" i="4"/>
  <c r="CT23" i="4"/>
  <c r="CS23" i="4"/>
  <c r="CR23" i="4"/>
  <c r="CQ23" i="4"/>
  <c r="CO23" i="4"/>
  <c r="CN23" i="4"/>
  <c r="CM23" i="4"/>
  <c r="CL23" i="4"/>
  <c r="CK23" i="4"/>
  <c r="CJ23" i="4"/>
  <c r="CI23" i="4"/>
  <c r="CH23" i="4"/>
  <c r="BK23" i="4"/>
  <c r="CX22" i="4"/>
  <c r="CW22" i="4"/>
  <c r="CV22" i="4"/>
  <c r="CU22" i="4"/>
  <c r="CT22" i="4"/>
  <c r="CS22" i="4"/>
  <c r="CR22" i="4"/>
  <c r="CQ22" i="4"/>
  <c r="CO22" i="4"/>
  <c r="CN22" i="4"/>
  <c r="CM22" i="4"/>
  <c r="CL22" i="4"/>
  <c r="CK22" i="4"/>
  <c r="CJ22" i="4"/>
  <c r="CI22" i="4"/>
  <c r="CH22" i="4"/>
  <c r="BK22" i="4"/>
  <c r="CX21" i="4"/>
  <c r="CW21" i="4"/>
  <c r="CV21" i="4"/>
  <c r="CU21" i="4"/>
  <c r="CT21" i="4"/>
  <c r="CS21" i="4"/>
  <c r="CR21" i="4"/>
  <c r="CQ21" i="4"/>
  <c r="CO21" i="4"/>
  <c r="CN21" i="4"/>
  <c r="CM21" i="4"/>
  <c r="CL21" i="4"/>
  <c r="CK21" i="4"/>
  <c r="CJ21" i="4"/>
  <c r="CI21" i="4"/>
  <c r="CH21" i="4"/>
  <c r="BK21" i="4"/>
  <c r="Y21" i="4"/>
  <c r="D20" i="4"/>
  <c r="A20" i="4"/>
  <c r="BK20" i="4" s="1"/>
  <c r="R4" i="2"/>
  <c r="BM88" i="3"/>
  <c r="CU36" i="4" l="1"/>
  <c r="CT36" i="4"/>
  <c r="CV36" i="4"/>
  <c r="CW36" i="4"/>
  <c r="CX36" i="4"/>
  <c r="CQ36" i="4"/>
  <c r="CR36" i="4"/>
  <c r="CS36" i="4"/>
  <c r="AB34" i="4"/>
  <c r="AB32" i="4"/>
  <c r="AB30" i="4"/>
  <c r="DC29" i="4"/>
  <c r="CA29" i="4" s="1"/>
  <c r="AB28" i="4"/>
  <c r="AB26" i="4"/>
  <c r="DC23" i="4"/>
  <c r="CB23" i="4" s="1"/>
  <c r="DC34" i="4"/>
  <c r="CD34" i="4" s="1"/>
  <c r="AA35" i="4"/>
  <c r="AB35" i="4"/>
  <c r="AB33" i="4"/>
  <c r="AB31" i="4"/>
  <c r="AB29" i="4"/>
  <c r="AB27" i="4"/>
  <c r="Z35" i="4"/>
  <c r="Z34" i="4"/>
  <c r="Z29" i="4"/>
  <c r="Z28" i="4"/>
  <c r="Z27" i="4"/>
  <c r="Z26" i="4"/>
  <c r="Z24" i="4"/>
  <c r="Z23" i="4"/>
  <c r="Z22" i="4"/>
  <c r="CY35" i="4"/>
  <c r="CZ35" i="4" s="1"/>
  <c r="AA34" i="4"/>
  <c r="Z33" i="4"/>
  <c r="AA33" i="4"/>
  <c r="Z32" i="4"/>
  <c r="AA32" i="4"/>
  <c r="Z31" i="4"/>
  <c r="AA31" i="4"/>
  <c r="Z30" i="4"/>
  <c r="AA30" i="4"/>
  <c r="AA29" i="4"/>
  <c r="AA28" i="4"/>
  <c r="DC27" i="4"/>
  <c r="CD27" i="4" s="1"/>
  <c r="AA26" i="4"/>
  <c r="AB25" i="4"/>
  <c r="AA25" i="4"/>
  <c r="AB24" i="4"/>
  <c r="DC24" i="4"/>
  <c r="BZ24" i="4" s="1"/>
  <c r="AB23" i="4"/>
  <c r="AA23" i="4"/>
  <c r="AB22" i="4"/>
  <c r="AA22" i="4"/>
  <c r="AB21" i="4"/>
  <c r="AA27" i="4"/>
  <c r="CY22" i="4"/>
  <c r="DC22" i="4"/>
  <c r="CD22" i="4" s="1"/>
  <c r="CP27" i="4"/>
  <c r="CY27" i="4"/>
  <c r="CP33" i="4"/>
  <c r="DC33" i="4"/>
  <c r="BW33" i="4" s="1"/>
  <c r="AA24" i="4"/>
  <c r="DC32" i="4"/>
  <c r="CC32" i="4" s="1"/>
  <c r="DC31" i="4"/>
  <c r="CC31" i="4" s="1"/>
  <c r="DC30" i="4"/>
  <c r="BW30" i="4" s="1"/>
  <c r="DC28" i="4"/>
  <c r="CD28" i="4" s="1"/>
  <c r="DC26" i="4"/>
  <c r="CD26" i="4" s="1"/>
  <c r="DC25" i="4"/>
  <c r="CA25" i="4" s="1"/>
  <c r="AA21" i="4"/>
  <c r="DC21" i="4"/>
  <c r="CB21" i="4" s="1"/>
  <c r="Z25" i="4"/>
  <c r="CP23" i="4"/>
  <c r="CP29" i="4"/>
  <c r="CY29" i="4"/>
  <c r="CP34" i="4"/>
  <c r="CY34" i="4"/>
  <c r="Z21" i="4"/>
  <c r="CP21" i="4"/>
  <c r="CP26" i="4"/>
  <c r="CY26" i="4"/>
  <c r="CP28" i="4"/>
  <c r="CY30" i="4"/>
  <c r="CP31" i="4"/>
  <c r="CP25" i="4"/>
  <c r="CY21" i="4"/>
  <c r="CP22" i="4"/>
  <c r="CY23" i="4"/>
  <c r="CP24" i="4"/>
  <c r="CY24" i="4"/>
  <c r="CP32" i="4"/>
  <c r="CY32" i="4"/>
  <c r="CY28" i="4"/>
  <c r="BT35" i="4"/>
  <c r="CC29" i="4"/>
  <c r="BX29" i="4"/>
  <c r="CY25" i="4"/>
  <c r="CP30" i="4"/>
  <c r="CY31" i="4"/>
  <c r="CY33" i="4"/>
  <c r="AR37" i="3"/>
  <c r="AR47" i="3" s="1"/>
  <c r="AQ37" i="3"/>
  <c r="AQ47" i="3" s="1"/>
  <c r="AP37" i="3"/>
  <c r="AP47" i="3" s="1"/>
  <c r="AN37" i="3"/>
  <c r="AN47" i="3" s="1"/>
  <c r="AM37" i="3"/>
  <c r="AM47" i="3" s="1"/>
  <c r="AL37" i="3"/>
  <c r="AL47" i="3" s="1"/>
  <c r="AJ37" i="3"/>
  <c r="AJ47" i="3" s="1"/>
  <c r="AI37" i="3"/>
  <c r="AI47" i="3" s="1"/>
  <c r="AH37" i="3"/>
  <c r="AH47" i="3" s="1"/>
  <c r="AD37" i="3"/>
  <c r="AD47" i="3" s="1"/>
  <c r="AE37" i="3"/>
  <c r="AE47" i="3" s="1"/>
  <c r="AF37" i="3"/>
  <c r="AF47" i="3" s="1"/>
  <c r="X37" i="3"/>
  <c r="X47" i="3" s="1"/>
  <c r="DC20" i="3"/>
  <c r="CX20" i="3"/>
  <c r="CW20" i="3"/>
  <c r="CV20" i="3"/>
  <c r="CU20" i="3"/>
  <c r="CT20" i="3"/>
  <c r="CS20" i="3"/>
  <c r="CR20" i="3"/>
  <c r="CQ20" i="3"/>
  <c r="CO20" i="3"/>
  <c r="CN20" i="3"/>
  <c r="CM20" i="3"/>
  <c r="CL20" i="3"/>
  <c r="CK20" i="3"/>
  <c r="CJ20" i="3"/>
  <c r="CI20" i="3"/>
  <c r="CH20" i="3"/>
  <c r="BK20" i="3"/>
  <c r="AB20" i="3"/>
  <c r="AA20" i="3"/>
  <c r="Z20" i="3"/>
  <c r="Y20" i="3"/>
  <c r="DC19" i="3"/>
  <c r="CX19" i="3"/>
  <c r="CW19" i="3"/>
  <c r="CV19" i="3"/>
  <c r="CU19" i="3"/>
  <c r="CT19" i="3"/>
  <c r="CS19" i="3"/>
  <c r="CR19" i="3"/>
  <c r="CQ19" i="3"/>
  <c r="CO19" i="3"/>
  <c r="CN19" i="3"/>
  <c r="CM19" i="3"/>
  <c r="CL19" i="3"/>
  <c r="CK19" i="3"/>
  <c r="CJ19" i="3"/>
  <c r="CI19" i="3"/>
  <c r="CH19" i="3"/>
  <c r="BK19" i="3"/>
  <c r="AB19" i="3"/>
  <c r="AA19" i="3"/>
  <c r="Z19" i="3"/>
  <c r="Y19" i="3"/>
  <c r="DC18" i="3"/>
  <c r="CX18" i="3"/>
  <c r="CW18" i="3"/>
  <c r="CV18" i="3"/>
  <c r="CU18" i="3"/>
  <c r="CT18" i="3"/>
  <c r="CS18" i="3"/>
  <c r="CR18" i="3"/>
  <c r="CQ18" i="3"/>
  <c r="CO18" i="3"/>
  <c r="CN18" i="3"/>
  <c r="CM18" i="3"/>
  <c r="CL18" i="3"/>
  <c r="CK18" i="3"/>
  <c r="CJ18" i="3"/>
  <c r="CI18" i="3"/>
  <c r="CH18" i="3"/>
  <c r="BK18" i="3"/>
  <c r="AB18" i="3"/>
  <c r="AA18" i="3"/>
  <c r="Z18" i="3"/>
  <c r="Y18" i="3"/>
  <c r="DC17" i="3"/>
  <c r="CX17" i="3"/>
  <c r="CW17" i="3"/>
  <c r="CV17" i="3"/>
  <c r="CU17" i="3"/>
  <c r="CT17" i="3"/>
  <c r="CS17" i="3"/>
  <c r="CR17" i="3"/>
  <c r="CQ17" i="3"/>
  <c r="CO17" i="3"/>
  <c r="CN17" i="3"/>
  <c r="CM17" i="3"/>
  <c r="CL17" i="3"/>
  <c r="CK17" i="3"/>
  <c r="CJ17" i="3"/>
  <c r="CI17" i="3"/>
  <c r="CH17" i="3"/>
  <c r="BK17" i="3"/>
  <c r="AB17" i="3"/>
  <c r="AA17" i="3"/>
  <c r="Z17" i="3"/>
  <c r="Y17" i="3"/>
  <c r="CA23" i="4" l="1"/>
  <c r="BZ29" i="4"/>
  <c r="BY23" i="4"/>
  <c r="BW23" i="4"/>
  <c r="BX25" i="4"/>
  <c r="CC23" i="4"/>
  <c r="AC25" i="4"/>
  <c r="BJ25" i="4" s="1"/>
  <c r="BX33" i="4"/>
  <c r="AC35" i="4"/>
  <c r="BJ35" i="4" s="1"/>
  <c r="CB34" i="4"/>
  <c r="AC21" i="4"/>
  <c r="BJ21" i="4" s="1"/>
  <c r="BW31" i="4"/>
  <c r="BZ28" i="4"/>
  <c r="CA21" i="4"/>
  <c r="CB30" i="4"/>
  <c r="CB31" i="4"/>
  <c r="BZ32" i="4"/>
  <c r="CA34" i="4"/>
  <c r="CA31" i="4"/>
  <c r="CC34" i="4"/>
  <c r="CD31" i="4"/>
  <c r="BZ31" i="4"/>
  <c r="BZ30" i="4"/>
  <c r="BY31" i="4"/>
  <c r="CD24" i="4"/>
  <c r="CB24" i="4"/>
  <c r="BX31" i="4"/>
  <c r="AC31" i="4"/>
  <c r="BJ31" i="4" s="1"/>
  <c r="BX21" i="4"/>
  <c r="AC33" i="4"/>
  <c r="BJ33" i="4" s="1"/>
  <c r="CD29" i="4"/>
  <c r="BW28" i="4"/>
  <c r="BX34" i="4"/>
  <c r="BW34" i="4"/>
  <c r="CC24" i="4"/>
  <c r="BZ34" i="4"/>
  <c r="CA33" i="4"/>
  <c r="AC32" i="4"/>
  <c r="BJ32" i="4" s="1"/>
  <c r="AC26" i="4"/>
  <c r="BJ26" i="4" s="1"/>
  <c r="CB29" i="4"/>
  <c r="BY24" i="4"/>
  <c r="CB28" i="4"/>
  <c r="BX24" i="4"/>
  <c r="BY34" i="4"/>
  <c r="BZ33" i="4"/>
  <c r="BY29" i="4"/>
  <c r="BW29" i="4"/>
  <c r="BX23" i="4"/>
  <c r="BX28" i="4"/>
  <c r="CD23" i="4"/>
  <c r="BY21" i="4"/>
  <c r="BZ23" i="4"/>
  <c r="AC29" i="4"/>
  <c r="BJ29" i="4" s="1"/>
  <c r="CC21" i="4"/>
  <c r="CC27" i="4"/>
  <c r="CD25" i="4"/>
  <c r="BY28" i="4"/>
  <c r="CB27" i="4"/>
  <c r="AC27" i="4"/>
  <c r="BJ27" i="4" s="1"/>
  <c r="BY26" i="4"/>
  <c r="BX27" i="4"/>
  <c r="AC24" i="4"/>
  <c r="BJ24" i="4" s="1"/>
  <c r="BW21" i="4"/>
  <c r="CB22" i="4"/>
  <c r="BZ27" i="4"/>
  <c r="BW24" i="4"/>
  <c r="CA24" i="4"/>
  <c r="AC23" i="4"/>
  <c r="BJ23" i="4" s="1"/>
  <c r="CB25" i="4"/>
  <c r="BY25" i="4"/>
  <c r="CA27" i="4"/>
  <c r="CC25" i="4"/>
  <c r="CA28" i="4"/>
  <c r="BY27" i="4"/>
  <c r="BW25" i="4"/>
  <c r="BW27" i="4"/>
  <c r="AC34" i="4"/>
  <c r="BJ34" i="4" s="1"/>
  <c r="AC28" i="4"/>
  <c r="BJ28" i="4" s="1"/>
  <c r="BZ25" i="4"/>
  <c r="BZ22" i="4"/>
  <c r="CC28" i="4"/>
  <c r="AC30" i="4"/>
  <c r="BJ30" i="4" s="1"/>
  <c r="CB32" i="4"/>
  <c r="BY32" i="4"/>
  <c r="CD32" i="4"/>
  <c r="BW32" i="4"/>
  <c r="CA26" i="4"/>
  <c r="CB26" i="4"/>
  <c r="BW26" i="4"/>
  <c r="CY36" i="4"/>
  <c r="BX32" i="4"/>
  <c r="BZ26" i="4"/>
  <c r="CC26" i="4"/>
  <c r="CA32" i="4"/>
  <c r="BX26" i="4"/>
  <c r="AC22" i="4"/>
  <c r="BJ22" i="4" s="1"/>
  <c r="CB33" i="4"/>
  <c r="CD33" i="4"/>
  <c r="BY30" i="4"/>
  <c r="BX22" i="4"/>
  <c r="BX30" i="4"/>
  <c r="BZ21" i="4"/>
  <c r="CA30" i="4"/>
  <c r="CC30" i="4"/>
  <c r="BY33" i="4"/>
  <c r="CC22" i="4"/>
  <c r="BW22" i="4"/>
  <c r="CD21" i="4"/>
  <c r="CD30" i="4"/>
  <c r="CC33" i="4"/>
  <c r="CA22" i="4"/>
  <c r="BY22" i="4"/>
  <c r="AC19" i="3"/>
  <c r="BJ19" i="3" s="1"/>
  <c r="CD20" i="3"/>
  <c r="CA19" i="3"/>
  <c r="CD18" i="3"/>
  <c r="BZ20" i="3"/>
  <c r="CA17" i="3"/>
  <c r="BZ18" i="3"/>
  <c r="CP19" i="3"/>
  <c r="CY19" i="3"/>
  <c r="BX19" i="3"/>
  <c r="AC20" i="3"/>
  <c r="BJ20" i="3" s="1"/>
  <c r="CA20" i="3"/>
  <c r="CP20" i="3"/>
  <c r="CY20" i="3"/>
  <c r="BY19" i="3"/>
  <c r="CB20" i="3"/>
  <c r="BZ19" i="3"/>
  <c r="CC20" i="3"/>
  <c r="CB19" i="3"/>
  <c r="CC19" i="3"/>
  <c r="BX20" i="3"/>
  <c r="CD19" i="3"/>
  <c r="BY20" i="3"/>
  <c r="BW19" i="3"/>
  <c r="BW20" i="3"/>
  <c r="BX17" i="3"/>
  <c r="AC17" i="3"/>
  <c r="BJ17" i="3" s="1"/>
  <c r="CP18" i="3"/>
  <c r="CP17" i="3"/>
  <c r="CA18" i="3"/>
  <c r="CY17" i="3"/>
  <c r="AC18" i="3"/>
  <c r="BJ18" i="3" s="1"/>
  <c r="CY18" i="3"/>
  <c r="BY17" i="3"/>
  <c r="CB18" i="3"/>
  <c r="BZ17" i="3"/>
  <c r="CC18" i="3"/>
  <c r="CB17" i="3"/>
  <c r="BW18" i="3"/>
  <c r="CC17" i="3"/>
  <c r="CD17" i="3"/>
  <c r="BY18" i="3"/>
  <c r="BW17" i="3"/>
  <c r="BX18" i="3"/>
  <c r="B83" i="4"/>
  <c r="CF28" i="4" l="1"/>
  <c r="CF29" i="4"/>
  <c r="CF34" i="4"/>
  <c r="CE31" i="4"/>
  <c r="CF27" i="4"/>
  <c r="CE23" i="4"/>
  <c r="CE34" i="4"/>
  <c r="CE32" i="4"/>
  <c r="CE25" i="4"/>
  <c r="CF23" i="4"/>
  <c r="CF31" i="4"/>
  <c r="CE21" i="4"/>
  <c r="CE29" i="4"/>
  <c r="CE26" i="4"/>
  <c r="CE27" i="4"/>
  <c r="CF24" i="4"/>
  <c r="CE28" i="4"/>
  <c r="CE24" i="4"/>
  <c r="CF25" i="4"/>
  <c r="CE22" i="4"/>
  <c r="CE33" i="4"/>
  <c r="CF32" i="4"/>
  <c r="CF21" i="4"/>
  <c r="BL21" i="4" s="1"/>
  <c r="CE30" i="4"/>
  <c r="CF26" i="4"/>
  <c r="CF33" i="4"/>
  <c r="CF30" i="4"/>
  <c r="CF22" i="4"/>
  <c r="BL22" i="4" s="1"/>
  <c r="CF19" i="3"/>
  <c r="CE19" i="3"/>
  <c r="CE20" i="3"/>
  <c r="CF20" i="3"/>
  <c r="CF17" i="3"/>
  <c r="CE17" i="3"/>
  <c r="CF18" i="3"/>
  <c r="CE18" i="3"/>
  <c r="Q16" i="5"/>
  <c r="O15" i="5"/>
  <c r="O14" i="5"/>
  <c r="O16" i="2"/>
  <c r="O16" i="5" s="1"/>
  <c r="BL34" i="4" l="1"/>
  <c r="BM34" i="4" s="1"/>
  <c r="AK34" i="4" s="1"/>
  <c r="BL28" i="4"/>
  <c r="AG28" i="4" s="1"/>
  <c r="BL27" i="4"/>
  <c r="AG27" i="4" s="1"/>
  <c r="BL29" i="4"/>
  <c r="AG29" i="4" s="1"/>
  <c r="BL31" i="4"/>
  <c r="BM31" i="4" s="1"/>
  <c r="AK31" i="4" s="1"/>
  <c r="BL33" i="4"/>
  <c r="AG33" i="4" s="1"/>
  <c r="BL25" i="4"/>
  <c r="AG25" i="4" s="1"/>
  <c r="BL24" i="4"/>
  <c r="AG24" i="4" s="1"/>
  <c r="BL23" i="4"/>
  <c r="AG23" i="4" s="1"/>
  <c r="BL32" i="4"/>
  <c r="BM32" i="4" s="1"/>
  <c r="AK32" i="4" s="1"/>
  <c r="AG31" i="4"/>
  <c r="AG34" i="4"/>
  <c r="BL26" i="4"/>
  <c r="BM27" i="4"/>
  <c r="AK27" i="4" s="1"/>
  <c r="BL30" i="4"/>
  <c r="AG21" i="4"/>
  <c r="BM21" i="4"/>
  <c r="AG22" i="4"/>
  <c r="BM22" i="4"/>
  <c r="BM29" i="4"/>
  <c r="AK29" i="4" s="1"/>
  <c r="BL20" i="3"/>
  <c r="BM20" i="3" s="1"/>
  <c r="BL19" i="3"/>
  <c r="BM19" i="3" s="1"/>
  <c r="BL18" i="3"/>
  <c r="BL17" i="3"/>
  <c r="H49" i="4"/>
  <c r="H50" i="4"/>
  <c r="H51" i="4"/>
  <c r="X20" i="4"/>
  <c r="Y20" i="4" s="1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C20" i="4"/>
  <c r="B20" i="4"/>
  <c r="DK74" i="4"/>
  <c r="DJ74" i="4"/>
  <c r="DI74" i="4"/>
  <c r="DH74" i="4"/>
  <c r="DG74" i="4"/>
  <c r="DF74" i="4"/>
  <c r="DE74" i="4"/>
  <c r="DD74" i="4"/>
  <c r="DC74" i="4"/>
  <c r="CB80" i="4"/>
  <c r="CC80" i="4"/>
  <c r="BY80" i="4"/>
  <c r="BX80" i="4"/>
  <c r="CA80" i="4"/>
  <c r="CD80" i="4"/>
  <c r="BZ80" i="4"/>
  <c r="BW80" i="4"/>
  <c r="BN34" i="4" l="1"/>
  <c r="AO34" i="4" s="1"/>
  <c r="BM28" i="4"/>
  <c r="AK28" i="4" s="1"/>
  <c r="BM33" i="4"/>
  <c r="AK33" i="4" s="1"/>
  <c r="BM25" i="4"/>
  <c r="AK25" i="4" s="1"/>
  <c r="BM23" i="4"/>
  <c r="BM24" i="4"/>
  <c r="AK24" i="4" s="1"/>
  <c r="AG32" i="4"/>
  <c r="AG26" i="4"/>
  <c r="BM26" i="4"/>
  <c r="BN32" i="4"/>
  <c r="AO32" i="4" s="1"/>
  <c r="BN28" i="4"/>
  <c r="BO28" i="4" s="1"/>
  <c r="BP28" i="4" s="1"/>
  <c r="BN31" i="4"/>
  <c r="BM30" i="4"/>
  <c r="AG30" i="4"/>
  <c r="BN27" i="4"/>
  <c r="BL36" i="4"/>
  <c r="AK21" i="4"/>
  <c r="BN21" i="4"/>
  <c r="AK22" i="4"/>
  <c r="BN22" i="4"/>
  <c r="CA74" i="4"/>
  <c r="BN33" i="4"/>
  <c r="BN29" i="4"/>
  <c r="AO29" i="4" s="1"/>
  <c r="BY74" i="4"/>
  <c r="CC74" i="4"/>
  <c r="AG20" i="3"/>
  <c r="CB74" i="4"/>
  <c r="BX74" i="4"/>
  <c r="DL74" i="4"/>
  <c r="BM74" i="4" s="1"/>
  <c r="BW74" i="4"/>
  <c r="AG19" i="3"/>
  <c r="BN20" i="3"/>
  <c r="AK20" i="3"/>
  <c r="BN19" i="3"/>
  <c r="AK19" i="3"/>
  <c r="CX20" i="4"/>
  <c r="BM18" i="3"/>
  <c r="AG18" i="3"/>
  <c r="BM17" i="3"/>
  <c r="AG17" i="3"/>
  <c r="CK20" i="4"/>
  <c r="CO20" i="4"/>
  <c r="CN20" i="4"/>
  <c r="CW20" i="4"/>
  <c r="CT20" i="4"/>
  <c r="CH20" i="4"/>
  <c r="CQ20" i="4"/>
  <c r="CI20" i="4"/>
  <c r="CM20" i="4"/>
  <c r="CR20" i="4"/>
  <c r="CV20" i="4"/>
  <c r="CL20" i="4"/>
  <c r="CU20" i="4"/>
  <c r="CJ20" i="4"/>
  <c r="CS20" i="4"/>
  <c r="CD74" i="4"/>
  <c r="BZ74" i="4"/>
  <c r="BN25" i="4" l="1"/>
  <c r="AO25" i="4" s="1"/>
  <c r="BO34" i="4"/>
  <c r="AS34" i="4" s="1"/>
  <c r="BN24" i="4"/>
  <c r="AO24" i="4" s="1"/>
  <c r="AK23" i="4"/>
  <c r="BN23" i="4"/>
  <c r="AS28" i="4"/>
  <c r="AO28" i="4"/>
  <c r="BO32" i="4"/>
  <c r="AS32" i="4" s="1"/>
  <c r="AO31" i="4"/>
  <c r="BO31" i="4"/>
  <c r="BP34" i="4"/>
  <c r="BQ34" i="4" s="1"/>
  <c r="BO25" i="4"/>
  <c r="AS25" i="4" s="1"/>
  <c r="AK26" i="4"/>
  <c r="BN26" i="4"/>
  <c r="AO27" i="4"/>
  <c r="BO27" i="4"/>
  <c r="AK30" i="4"/>
  <c r="BN30" i="4"/>
  <c r="BN36" i="4" s="1"/>
  <c r="BM36" i="4"/>
  <c r="AO21" i="4"/>
  <c r="BO21" i="4"/>
  <c r="AO22" i="4"/>
  <c r="BO22" i="4"/>
  <c r="AO33" i="4"/>
  <c r="BO33" i="4"/>
  <c r="BO29" i="4"/>
  <c r="BQ28" i="4"/>
  <c r="AW28" i="4"/>
  <c r="BL74" i="4"/>
  <c r="BP74" i="4"/>
  <c r="CF74" i="4"/>
  <c r="BR74" i="4"/>
  <c r="BQ74" i="4"/>
  <c r="BN74" i="4"/>
  <c r="BS74" i="4"/>
  <c r="BO74" i="4"/>
  <c r="CP20" i="4"/>
  <c r="AO19" i="3"/>
  <c r="BO19" i="3"/>
  <c r="BO20" i="3"/>
  <c r="AO20" i="3"/>
  <c r="BN17" i="3"/>
  <c r="AK17" i="3"/>
  <c r="BN18" i="3"/>
  <c r="AK18" i="3"/>
  <c r="CY20" i="4"/>
  <c r="CE74" i="4"/>
  <c r="BO24" i="4" l="1"/>
  <c r="AS24" i="4" s="1"/>
  <c r="AO23" i="4"/>
  <c r="BO23" i="4"/>
  <c r="AW34" i="4"/>
  <c r="BP32" i="4"/>
  <c r="AW32" i="4" s="1"/>
  <c r="BO26" i="4"/>
  <c r="AO26" i="4"/>
  <c r="AS31" i="4"/>
  <c r="BP31" i="4"/>
  <c r="BP25" i="4"/>
  <c r="AW25" i="4" s="1"/>
  <c r="AO30" i="4"/>
  <c r="BO30" i="4"/>
  <c r="BO36" i="4" s="1"/>
  <c r="AS27" i="4"/>
  <c r="BP27" i="4"/>
  <c r="AS21" i="4"/>
  <c r="BP21" i="4"/>
  <c r="AS29" i="4"/>
  <c r="BP29" i="4"/>
  <c r="BQ29" i="4" s="1"/>
  <c r="AS22" i="4"/>
  <c r="BP22" i="4"/>
  <c r="BT74" i="4"/>
  <c r="AS33" i="4"/>
  <c r="BP33" i="4"/>
  <c r="BA34" i="4"/>
  <c r="BR34" i="4"/>
  <c r="BA28" i="4"/>
  <c r="BR28" i="4"/>
  <c r="AS20" i="3"/>
  <c r="BP20" i="3"/>
  <c r="AS19" i="3"/>
  <c r="BP19" i="3"/>
  <c r="AO18" i="3"/>
  <c r="BO18" i="3"/>
  <c r="AO17" i="3"/>
  <c r="BO17" i="3"/>
  <c r="BP24" i="4" l="1"/>
  <c r="BQ24" i="4" s="1"/>
  <c r="BA24" i="4" s="1"/>
  <c r="AS23" i="4"/>
  <c r="BP23" i="4"/>
  <c r="BQ32" i="4"/>
  <c r="BA32" i="4" s="1"/>
  <c r="AW29" i="4"/>
  <c r="BQ31" i="4"/>
  <c r="AW31" i="4"/>
  <c r="BQ25" i="4"/>
  <c r="BA25" i="4" s="1"/>
  <c r="BP26" i="4"/>
  <c r="AS26" i="4"/>
  <c r="AW27" i="4"/>
  <c r="BQ27" i="4"/>
  <c r="AS30" i="4"/>
  <c r="BP30" i="4"/>
  <c r="BP36" i="4" s="1"/>
  <c r="AW21" i="4"/>
  <c r="BQ21" i="4"/>
  <c r="BQ22" i="4"/>
  <c r="AW22" i="4"/>
  <c r="AW33" i="4"/>
  <c r="BQ33" i="4"/>
  <c r="BA29" i="4"/>
  <c r="BR29" i="4"/>
  <c r="BS34" i="4"/>
  <c r="BE34" i="4"/>
  <c r="BE28" i="4"/>
  <c r="BS28" i="4"/>
  <c r="AW19" i="3"/>
  <c r="BQ19" i="3"/>
  <c r="BQ20" i="3"/>
  <c r="AW20" i="3"/>
  <c r="AS17" i="3"/>
  <c r="BP17" i="3"/>
  <c r="AS18" i="3"/>
  <c r="BP18" i="3"/>
  <c r="AW24" i="4" l="1"/>
  <c r="BR24" i="4"/>
  <c r="BE24" i="4" s="1"/>
  <c r="BR32" i="4"/>
  <c r="BS32" i="4" s="1"/>
  <c r="AW23" i="4"/>
  <c r="BQ23" i="4"/>
  <c r="BR25" i="4"/>
  <c r="BS25" i="4" s="1"/>
  <c r="BI25" i="4" s="1"/>
  <c r="BQ26" i="4"/>
  <c r="AW26" i="4"/>
  <c r="BR31" i="4"/>
  <c r="BA31" i="4"/>
  <c r="BA27" i="4"/>
  <c r="BR27" i="4"/>
  <c r="AW30" i="4"/>
  <c r="AW36" i="4" s="1"/>
  <c r="BQ30" i="4"/>
  <c r="BR21" i="4"/>
  <c r="BA21" i="4"/>
  <c r="BR22" i="4"/>
  <c r="BA22" i="4"/>
  <c r="BR33" i="4"/>
  <c r="BA33" i="4"/>
  <c r="BE29" i="4"/>
  <c r="BS29" i="4"/>
  <c r="BE25" i="4"/>
  <c r="BI28" i="4"/>
  <c r="BT28" i="4"/>
  <c r="BI34" i="4"/>
  <c r="BT34" i="4"/>
  <c r="BR19" i="3"/>
  <c r="BA19" i="3"/>
  <c r="BA20" i="3"/>
  <c r="BR20" i="3"/>
  <c r="BQ18" i="3"/>
  <c r="AW18" i="3"/>
  <c r="AW17" i="3"/>
  <c r="BQ17" i="3"/>
  <c r="BS24" i="4" l="1"/>
  <c r="BI24" i="4" s="1"/>
  <c r="BE32" i="4"/>
  <c r="BR23" i="4"/>
  <c r="BA23" i="4"/>
  <c r="BE31" i="4"/>
  <c r="BS31" i="4"/>
  <c r="BR26" i="4"/>
  <c r="BA26" i="4"/>
  <c r="BA30" i="4"/>
  <c r="BA36" i="4" s="1"/>
  <c r="BR30" i="4"/>
  <c r="BR36" i="4" s="1"/>
  <c r="BE27" i="4"/>
  <c r="BS27" i="4"/>
  <c r="BQ36" i="4"/>
  <c r="BS21" i="4"/>
  <c r="BE21" i="4"/>
  <c r="BE22" i="4"/>
  <c r="BS22" i="4"/>
  <c r="BE33" i="4"/>
  <c r="BS33" i="4"/>
  <c r="BI29" i="4"/>
  <c r="BT29" i="4"/>
  <c r="BI32" i="4"/>
  <c r="BT32" i="4"/>
  <c r="BT25" i="4"/>
  <c r="BS19" i="3"/>
  <c r="BE19" i="3"/>
  <c r="BE20" i="3"/>
  <c r="BS20" i="3"/>
  <c r="BR17" i="3"/>
  <c r="BA17" i="3"/>
  <c r="BA18" i="3"/>
  <c r="BR18" i="3"/>
  <c r="BT24" i="4" l="1"/>
  <c r="BE23" i="4"/>
  <c r="BS23" i="4"/>
  <c r="BI23" i="4" s="1"/>
  <c r="BS26" i="4"/>
  <c r="BE26" i="4"/>
  <c r="BI31" i="4"/>
  <c r="BT31" i="4"/>
  <c r="BI27" i="4"/>
  <c r="BT27" i="4"/>
  <c r="BS30" i="4"/>
  <c r="BS36" i="4" s="1"/>
  <c r="BE30" i="4"/>
  <c r="BE36" i="4" s="1"/>
  <c r="BT21" i="4"/>
  <c r="BI21" i="4"/>
  <c r="BI22" i="4"/>
  <c r="BT22" i="4"/>
  <c r="BT33" i="4"/>
  <c r="BI33" i="4"/>
  <c r="BI20" i="3"/>
  <c r="BT20" i="3"/>
  <c r="BI19" i="3"/>
  <c r="BT19" i="3"/>
  <c r="BS17" i="3"/>
  <c r="BI17" i="3" s="1"/>
  <c r="BE17" i="3"/>
  <c r="BE18" i="3"/>
  <c r="BS18" i="3"/>
  <c r="BI18" i="3" s="1"/>
  <c r="BT23" i="4" l="1"/>
  <c r="BT26" i="4"/>
  <c r="BI26" i="4"/>
  <c r="BI30" i="4"/>
  <c r="BI36" i="4" s="1"/>
  <c r="BT30" i="4"/>
  <c r="BT36" i="4" s="1"/>
  <c r="BT17" i="3"/>
  <c r="BT18" i="3"/>
  <c r="DC34" i="3" l="1"/>
  <c r="CD34" i="3" s="1"/>
  <c r="CX34" i="3"/>
  <c r="CW34" i="3"/>
  <c r="CV34" i="3"/>
  <c r="CU34" i="3"/>
  <c r="CT34" i="3"/>
  <c r="CS34" i="3"/>
  <c r="CR34" i="3"/>
  <c r="CQ34" i="3"/>
  <c r="CO34" i="3"/>
  <c r="CN34" i="3"/>
  <c r="CM34" i="3"/>
  <c r="CL34" i="3"/>
  <c r="CK34" i="3"/>
  <c r="CJ34" i="3"/>
  <c r="CI34" i="3"/>
  <c r="CH34" i="3"/>
  <c r="BK34" i="3"/>
  <c r="AB34" i="3"/>
  <c r="AA34" i="3"/>
  <c r="Z34" i="3"/>
  <c r="Y34" i="3"/>
  <c r="DC32" i="3"/>
  <c r="CD32" i="3" s="1"/>
  <c r="CX32" i="3"/>
  <c r="CW32" i="3"/>
  <c r="CV32" i="3"/>
  <c r="CU32" i="3"/>
  <c r="CT32" i="3"/>
  <c r="CS32" i="3"/>
  <c r="CR32" i="3"/>
  <c r="CQ32" i="3"/>
  <c r="CO32" i="3"/>
  <c r="CN32" i="3"/>
  <c r="CM32" i="3"/>
  <c r="CL32" i="3"/>
  <c r="CK32" i="3"/>
  <c r="CJ32" i="3"/>
  <c r="CI32" i="3"/>
  <c r="CH32" i="3"/>
  <c r="BZ32" i="3"/>
  <c r="BK32" i="3"/>
  <c r="AB32" i="3"/>
  <c r="AA32" i="3"/>
  <c r="Z32" i="3"/>
  <c r="Y32" i="3"/>
  <c r="A4" i="3"/>
  <c r="A4" i="4" s="1"/>
  <c r="B73" i="3"/>
  <c r="BX34" i="3" l="1"/>
  <c r="CA34" i="3"/>
  <c r="CB34" i="3"/>
  <c r="CA32" i="3"/>
  <c r="CB32" i="3"/>
  <c r="BZ34" i="3"/>
  <c r="BW32" i="3"/>
  <c r="AC34" i="3"/>
  <c r="BJ34" i="3" s="1"/>
  <c r="CC34" i="3"/>
  <c r="BX32" i="3"/>
  <c r="BY32" i="3"/>
  <c r="CP32" i="3"/>
  <c r="CY32" i="3"/>
  <c r="BY34" i="3"/>
  <c r="CP34" i="3"/>
  <c r="CY34" i="3"/>
  <c r="AC32" i="3"/>
  <c r="BJ32" i="3" s="1"/>
  <c r="BW34" i="3"/>
  <c r="CC32" i="3"/>
  <c r="DC33" i="3"/>
  <c r="CD33" i="3" s="1"/>
  <c r="CX33" i="3"/>
  <c r="CW33" i="3"/>
  <c r="CV33" i="3"/>
  <c r="CU33" i="3"/>
  <c r="CT33" i="3"/>
  <c r="CS33" i="3"/>
  <c r="CR33" i="3"/>
  <c r="CQ33" i="3"/>
  <c r="CO33" i="3"/>
  <c r="CN33" i="3"/>
  <c r="CM33" i="3"/>
  <c r="CL33" i="3"/>
  <c r="CK33" i="3"/>
  <c r="CJ33" i="3"/>
  <c r="CI33" i="3"/>
  <c r="CH33" i="3"/>
  <c r="CA33" i="3"/>
  <c r="BK33" i="3"/>
  <c r="AB33" i="3"/>
  <c r="AA33" i="3"/>
  <c r="Z33" i="3"/>
  <c r="Y33" i="3"/>
  <c r="CB33" i="3" l="1"/>
  <c r="CE32" i="3"/>
  <c r="CF32" i="3"/>
  <c r="BL32" i="3" s="1"/>
  <c r="AG32" i="3" s="1"/>
  <c r="AC33" i="3"/>
  <c r="BJ33" i="3" s="1"/>
  <c r="CF34" i="3"/>
  <c r="BY33" i="3"/>
  <c r="CE34" i="3"/>
  <c r="BZ33" i="3"/>
  <c r="CY33" i="3"/>
  <c r="BW33" i="3"/>
  <c r="CP33" i="3"/>
  <c r="BX33" i="3"/>
  <c r="CC33" i="3"/>
  <c r="BL34" i="3" l="1"/>
  <c r="BM34" i="3" s="1"/>
  <c r="BN34" i="3" s="1"/>
  <c r="CE33" i="3"/>
  <c r="AG34" i="3"/>
  <c r="BM32" i="3"/>
  <c r="BN32" i="3" s="1"/>
  <c r="CF33" i="3"/>
  <c r="BL33" i="3" l="1"/>
  <c r="BM33" i="3" s="1"/>
  <c r="AK34" i="3"/>
  <c r="AK32" i="3"/>
  <c r="BO34" i="3"/>
  <c r="AO34" i="3"/>
  <c r="BO32" i="3"/>
  <c r="AO32" i="3"/>
  <c r="AG33" i="3" l="1"/>
  <c r="AS34" i="3"/>
  <c r="BP34" i="3"/>
  <c r="BP32" i="3"/>
  <c r="AS32" i="3"/>
  <c r="BN33" i="3"/>
  <c r="AK33" i="3"/>
  <c r="CX36" i="3"/>
  <c r="CW36" i="3"/>
  <c r="CV36" i="3"/>
  <c r="CU36" i="3"/>
  <c r="CT36" i="3"/>
  <c r="CS36" i="3"/>
  <c r="CR36" i="3"/>
  <c r="CQ36" i="3"/>
  <c r="CF36" i="3"/>
  <c r="BS36" i="3"/>
  <c r="BI36" i="3" s="1"/>
  <c r="BR36" i="3"/>
  <c r="BE36" i="3" s="1"/>
  <c r="BQ36" i="3"/>
  <c r="BA36" i="3" s="1"/>
  <c r="BP36" i="3"/>
  <c r="AW36" i="3" s="1"/>
  <c r="BN36" i="3"/>
  <c r="AO36" i="3" s="1"/>
  <c r="BM36" i="3"/>
  <c r="AK36" i="3" s="1"/>
  <c r="BL36" i="3"/>
  <c r="AG36" i="3" s="1"/>
  <c r="AB36" i="3"/>
  <c r="AA36" i="3"/>
  <c r="Z36" i="3"/>
  <c r="AC36" i="3" s="1"/>
  <c r="BJ36" i="3" s="1"/>
  <c r="Y36" i="3"/>
  <c r="BQ34" i="3" l="1"/>
  <c r="AW34" i="3"/>
  <c r="BQ32" i="3"/>
  <c r="AW32" i="3"/>
  <c r="BO33" i="3"/>
  <c r="AO33" i="3"/>
  <c r="CY36" i="3"/>
  <c r="CZ36" i="3" s="1"/>
  <c r="BO36" i="3" s="1"/>
  <c r="AS36" i="3" s="1"/>
  <c r="BA34" i="3" l="1"/>
  <c r="BR34" i="3"/>
  <c r="BA32" i="3"/>
  <c r="BR32" i="3"/>
  <c r="BP33" i="3"/>
  <c r="AS33" i="3"/>
  <c r="BT36" i="3"/>
  <c r="BE34" i="3" l="1"/>
  <c r="BS34" i="3"/>
  <c r="BE32" i="3"/>
  <c r="BS32" i="3"/>
  <c r="BI32" i="3" s="1"/>
  <c r="BQ33" i="3"/>
  <c r="AW33" i="3"/>
  <c r="DC26" i="3"/>
  <c r="CD26" i="3" s="1"/>
  <c r="CX26" i="3"/>
  <c r="CW26" i="3"/>
  <c r="CV26" i="3"/>
  <c r="CU26" i="3"/>
  <c r="CT26" i="3"/>
  <c r="CS26" i="3"/>
  <c r="CR26" i="3"/>
  <c r="CQ26" i="3"/>
  <c r="CO26" i="3"/>
  <c r="CN26" i="3"/>
  <c r="CM26" i="3"/>
  <c r="CL26" i="3"/>
  <c r="CK26" i="3"/>
  <c r="CJ26" i="3"/>
  <c r="CI26" i="3"/>
  <c r="CH26" i="3"/>
  <c r="BK26" i="3"/>
  <c r="AB26" i="3"/>
  <c r="AA26" i="3"/>
  <c r="Z26" i="3"/>
  <c r="Y26" i="3"/>
  <c r="DC25" i="3"/>
  <c r="CX25" i="3"/>
  <c r="CW25" i="3"/>
  <c r="CV25" i="3"/>
  <c r="CU25" i="3"/>
  <c r="CT25" i="3"/>
  <c r="CS25" i="3"/>
  <c r="CR25" i="3"/>
  <c r="CQ25" i="3"/>
  <c r="CO25" i="3"/>
  <c r="CN25" i="3"/>
  <c r="CM25" i="3"/>
  <c r="CL25" i="3"/>
  <c r="CK25" i="3"/>
  <c r="CJ25" i="3"/>
  <c r="CI25" i="3"/>
  <c r="CH25" i="3"/>
  <c r="BK25" i="3"/>
  <c r="AB25" i="3"/>
  <c r="AA25" i="3"/>
  <c r="Z25" i="3"/>
  <c r="Y25" i="3"/>
  <c r="CF37" i="3"/>
  <c r="BH37" i="3"/>
  <c r="BG37" i="3"/>
  <c r="BF37" i="3"/>
  <c r="BD37" i="3"/>
  <c r="BC37" i="3"/>
  <c r="BB37" i="3"/>
  <c r="AZ37" i="3"/>
  <c r="AY37" i="3"/>
  <c r="AX37" i="3"/>
  <c r="AV37" i="3"/>
  <c r="AU37" i="3"/>
  <c r="AT37" i="3"/>
  <c r="DC35" i="3"/>
  <c r="BZ35" i="3" s="1"/>
  <c r="CX35" i="3"/>
  <c r="CW35" i="3"/>
  <c r="CV35" i="3"/>
  <c r="CU35" i="3"/>
  <c r="CT35" i="3"/>
  <c r="CS35" i="3"/>
  <c r="CR35" i="3"/>
  <c r="CQ35" i="3"/>
  <c r="CO35" i="3"/>
  <c r="CN35" i="3"/>
  <c r="CM35" i="3"/>
  <c r="CL35" i="3"/>
  <c r="CK35" i="3"/>
  <c r="CJ35" i="3"/>
  <c r="CI35" i="3"/>
  <c r="CH35" i="3"/>
  <c r="BK35" i="3"/>
  <c r="AB35" i="3"/>
  <c r="AA35" i="3"/>
  <c r="Z35" i="3"/>
  <c r="Y35" i="3"/>
  <c r="DC31" i="3"/>
  <c r="BW31" i="3" s="1"/>
  <c r="CX31" i="3"/>
  <c r="CW31" i="3"/>
  <c r="CV31" i="3"/>
  <c r="CU31" i="3"/>
  <c r="CT31" i="3"/>
  <c r="CS31" i="3"/>
  <c r="CR31" i="3"/>
  <c r="CQ31" i="3"/>
  <c r="CO31" i="3"/>
  <c r="CN31" i="3"/>
  <c r="CM31" i="3"/>
  <c r="CL31" i="3"/>
  <c r="CK31" i="3"/>
  <c r="CJ31" i="3"/>
  <c r="CI31" i="3"/>
  <c r="CH31" i="3"/>
  <c r="BK31" i="3"/>
  <c r="AB31" i="3"/>
  <c r="AA31" i="3"/>
  <c r="Z31" i="3"/>
  <c r="Y31" i="3"/>
  <c r="DC30" i="3"/>
  <c r="CB30" i="3" s="1"/>
  <c r="CX30" i="3"/>
  <c r="CW30" i="3"/>
  <c r="CV30" i="3"/>
  <c r="CU30" i="3"/>
  <c r="CT30" i="3"/>
  <c r="CS30" i="3"/>
  <c r="CR30" i="3"/>
  <c r="CQ30" i="3"/>
  <c r="CO30" i="3"/>
  <c r="CN30" i="3"/>
  <c r="CM30" i="3"/>
  <c r="CL30" i="3"/>
  <c r="CK30" i="3"/>
  <c r="CJ30" i="3"/>
  <c r="CI30" i="3"/>
  <c r="CH30" i="3"/>
  <c r="BK30" i="3"/>
  <c r="AB30" i="3"/>
  <c r="AA30" i="3"/>
  <c r="Z30" i="3"/>
  <c r="Y30" i="3"/>
  <c r="DC29" i="3"/>
  <c r="BY29" i="3" s="1"/>
  <c r="CX29" i="3"/>
  <c r="CW29" i="3"/>
  <c r="CV29" i="3"/>
  <c r="CU29" i="3"/>
  <c r="CT29" i="3"/>
  <c r="CS29" i="3"/>
  <c r="CR29" i="3"/>
  <c r="CQ29" i="3"/>
  <c r="CO29" i="3"/>
  <c r="CN29" i="3"/>
  <c r="CM29" i="3"/>
  <c r="CL29" i="3"/>
  <c r="CK29" i="3"/>
  <c r="CJ29" i="3"/>
  <c r="CI29" i="3"/>
  <c r="CH29" i="3"/>
  <c r="BK29" i="3"/>
  <c r="AB29" i="3"/>
  <c r="AA29" i="3"/>
  <c r="Z29" i="3"/>
  <c r="Y29" i="3"/>
  <c r="DC28" i="3"/>
  <c r="BW28" i="3" s="1"/>
  <c r="CX28" i="3"/>
  <c r="CW28" i="3"/>
  <c r="CV28" i="3"/>
  <c r="CU28" i="3"/>
  <c r="CT28" i="3"/>
  <c r="CS28" i="3"/>
  <c r="CR28" i="3"/>
  <c r="CQ28" i="3"/>
  <c r="CO28" i="3"/>
  <c r="CN28" i="3"/>
  <c r="CM28" i="3"/>
  <c r="CL28" i="3"/>
  <c r="CK28" i="3"/>
  <c r="CJ28" i="3"/>
  <c r="CI28" i="3"/>
  <c r="CH28" i="3"/>
  <c r="BK28" i="3"/>
  <c r="AB28" i="3"/>
  <c r="AA28" i="3"/>
  <c r="Z28" i="3"/>
  <c r="Y28" i="3"/>
  <c r="DC27" i="3"/>
  <c r="CB27" i="3" s="1"/>
  <c r="CX27" i="3"/>
  <c r="CW27" i="3"/>
  <c r="CV27" i="3"/>
  <c r="CU27" i="3"/>
  <c r="CT27" i="3"/>
  <c r="CS27" i="3"/>
  <c r="CR27" i="3"/>
  <c r="CQ27" i="3"/>
  <c r="CO27" i="3"/>
  <c r="CN27" i="3"/>
  <c r="CM27" i="3"/>
  <c r="CL27" i="3"/>
  <c r="CK27" i="3"/>
  <c r="CJ27" i="3"/>
  <c r="CI27" i="3"/>
  <c r="CH27" i="3"/>
  <c r="BK27" i="3"/>
  <c r="AB27" i="3"/>
  <c r="AA27" i="3"/>
  <c r="Z27" i="3"/>
  <c r="Y27" i="3"/>
  <c r="DC24" i="3"/>
  <c r="CX24" i="3"/>
  <c r="CW24" i="3"/>
  <c r="CV24" i="3"/>
  <c r="CU24" i="3"/>
  <c r="CT24" i="3"/>
  <c r="CS24" i="3"/>
  <c r="CR24" i="3"/>
  <c r="CQ24" i="3"/>
  <c r="CO24" i="3"/>
  <c r="CN24" i="3"/>
  <c r="CM24" i="3"/>
  <c r="CL24" i="3"/>
  <c r="CK24" i="3"/>
  <c r="CJ24" i="3"/>
  <c r="CI24" i="3"/>
  <c r="CH24" i="3"/>
  <c r="BK24" i="3"/>
  <c r="AB24" i="3"/>
  <c r="AA24" i="3"/>
  <c r="Z24" i="3"/>
  <c r="Y24" i="3"/>
  <c r="DC23" i="3"/>
  <c r="CX23" i="3"/>
  <c r="CW23" i="3"/>
  <c r="CV23" i="3"/>
  <c r="CU23" i="3"/>
  <c r="CT23" i="3"/>
  <c r="CS23" i="3"/>
  <c r="CR23" i="3"/>
  <c r="CQ23" i="3"/>
  <c r="CO23" i="3"/>
  <c r="CN23" i="3"/>
  <c r="CM23" i="3"/>
  <c r="CL23" i="3"/>
  <c r="CK23" i="3"/>
  <c r="CJ23" i="3"/>
  <c r="CI23" i="3"/>
  <c r="CH23" i="3"/>
  <c r="BK23" i="3"/>
  <c r="AB23" i="3"/>
  <c r="AA23" i="3"/>
  <c r="Z23" i="3"/>
  <c r="Y23" i="3"/>
  <c r="DC22" i="3"/>
  <c r="CC22" i="3" s="1"/>
  <c r="CX22" i="3"/>
  <c r="CW22" i="3"/>
  <c r="CV22" i="3"/>
  <c r="CU22" i="3"/>
  <c r="CT22" i="3"/>
  <c r="CS22" i="3"/>
  <c r="CR22" i="3"/>
  <c r="CQ22" i="3"/>
  <c r="CO22" i="3"/>
  <c r="CN22" i="3"/>
  <c r="CM22" i="3"/>
  <c r="CL22" i="3"/>
  <c r="CK22" i="3"/>
  <c r="CJ22" i="3"/>
  <c r="CI22" i="3"/>
  <c r="CH22" i="3"/>
  <c r="BK22" i="3"/>
  <c r="AB22" i="3"/>
  <c r="AA22" i="3"/>
  <c r="Z22" i="3"/>
  <c r="Y22" i="3"/>
  <c r="DC21" i="3"/>
  <c r="CX21" i="3"/>
  <c r="CW21" i="3"/>
  <c r="CV21" i="3"/>
  <c r="CU21" i="3"/>
  <c r="CT21" i="3"/>
  <c r="CS21" i="3"/>
  <c r="CR21" i="3"/>
  <c r="CQ21" i="3"/>
  <c r="CO21" i="3"/>
  <c r="CN21" i="3"/>
  <c r="CM21" i="3"/>
  <c r="CL21" i="3"/>
  <c r="CK21" i="3"/>
  <c r="CJ21" i="3"/>
  <c r="CI21" i="3"/>
  <c r="CH21" i="3"/>
  <c r="BK21" i="3"/>
  <c r="AB21" i="3"/>
  <c r="AA21" i="3"/>
  <c r="Z21" i="3"/>
  <c r="Y21" i="3"/>
  <c r="CB21" i="3" l="1"/>
  <c r="BX25" i="3"/>
  <c r="CC24" i="3"/>
  <c r="BZ23" i="3"/>
  <c r="BX26" i="3"/>
  <c r="CC26" i="3"/>
  <c r="BT32" i="3"/>
  <c r="BI34" i="3"/>
  <c r="BT34" i="3"/>
  <c r="BA33" i="3"/>
  <c r="BR33" i="3"/>
  <c r="BZ26" i="3"/>
  <c r="CB26" i="3"/>
  <c r="BW27" i="3"/>
  <c r="BZ27" i="3"/>
  <c r="CC27" i="3"/>
  <c r="CC25" i="3"/>
  <c r="BX27" i="3"/>
  <c r="BW26" i="3"/>
  <c r="CA31" i="3"/>
  <c r="AC35" i="3"/>
  <c r="BJ35" i="3" s="1"/>
  <c r="BY26" i="3"/>
  <c r="BZ29" i="3"/>
  <c r="CP25" i="3"/>
  <c r="CA27" i="3"/>
  <c r="BZ31" i="3"/>
  <c r="CA35" i="3"/>
  <c r="AC26" i="3"/>
  <c r="BJ26" i="3" s="1"/>
  <c r="CA26" i="3"/>
  <c r="BW25" i="3"/>
  <c r="BY25" i="3"/>
  <c r="CY25" i="3"/>
  <c r="CA23" i="3"/>
  <c r="CA29" i="3"/>
  <c r="BZ25" i="3"/>
  <c r="AC25" i="3"/>
  <c r="BJ25" i="3" s="1"/>
  <c r="CA25" i="3"/>
  <c r="CP26" i="3"/>
  <c r="CY26" i="3"/>
  <c r="CB25" i="3"/>
  <c r="CD25" i="3"/>
  <c r="CV37" i="3"/>
  <c r="CP30" i="3"/>
  <c r="CY30" i="3"/>
  <c r="BZ21" i="3"/>
  <c r="CA21" i="3"/>
  <c r="BW22" i="3"/>
  <c r="CC21" i="3"/>
  <c r="CD22" i="3"/>
  <c r="CP31" i="3"/>
  <c r="BX28" i="3"/>
  <c r="CX37" i="3"/>
  <c r="BX30" i="3"/>
  <c r="CT37" i="3"/>
  <c r="CR37" i="3"/>
  <c r="BZ22" i="3"/>
  <c r="CD27" i="3"/>
  <c r="BY28" i="3"/>
  <c r="CP29" i="3"/>
  <c r="CQ37" i="3"/>
  <c r="BZ30" i="3"/>
  <c r="CU37" i="3"/>
  <c r="CS37" i="3"/>
  <c r="CY31" i="3"/>
  <c r="CP35" i="3"/>
  <c r="CA22" i="3"/>
  <c r="BZ28" i="3"/>
  <c r="CA30" i="3"/>
  <c r="BW30" i="3"/>
  <c r="CY35" i="3"/>
  <c r="CB22" i="3"/>
  <c r="CA28" i="3"/>
  <c r="AC30" i="3"/>
  <c r="BJ30" i="3" s="1"/>
  <c r="CC30" i="3"/>
  <c r="BX31" i="3"/>
  <c r="BX22" i="3"/>
  <c r="CW37" i="3"/>
  <c r="BY22" i="3"/>
  <c r="BX23" i="3"/>
  <c r="CA24" i="3"/>
  <c r="CC28" i="3"/>
  <c r="CD30" i="3"/>
  <c r="BY31" i="3"/>
  <c r="CC29" i="3"/>
  <c r="AC31" i="3"/>
  <c r="BJ31" i="3" s="1"/>
  <c r="CD35" i="3"/>
  <c r="CD29" i="3"/>
  <c r="BY30" i="3"/>
  <c r="CB31" i="3"/>
  <c r="BW35" i="3"/>
  <c r="CY29" i="3"/>
  <c r="AC29" i="3"/>
  <c r="CB29" i="3"/>
  <c r="BW29" i="3"/>
  <c r="CC31" i="3"/>
  <c r="BX35" i="3"/>
  <c r="CC35" i="3"/>
  <c r="BX29" i="3"/>
  <c r="CD31" i="3"/>
  <c r="CB35" i="3"/>
  <c r="BY35" i="3"/>
  <c r="CP27" i="3"/>
  <c r="CY27" i="3"/>
  <c r="AC21" i="3"/>
  <c r="BJ21" i="3" s="1"/>
  <c r="AC23" i="3"/>
  <c r="BJ23" i="3" s="1"/>
  <c r="AC24" i="3"/>
  <c r="BJ24" i="3" s="1"/>
  <c r="AC28" i="3"/>
  <c r="BJ28" i="3" s="1"/>
  <c r="CP22" i="3"/>
  <c r="CY22" i="3"/>
  <c r="CP23" i="3"/>
  <c r="CY23" i="3"/>
  <c r="CP24" i="3"/>
  <c r="CY24" i="3"/>
  <c r="CY28" i="3"/>
  <c r="CY21" i="3"/>
  <c r="CP28" i="3"/>
  <c r="AC22" i="3"/>
  <c r="AC27" i="3"/>
  <c r="BJ27" i="3" s="1"/>
  <c r="CP21" i="3"/>
  <c r="BY27" i="3"/>
  <c r="CB28" i="3"/>
  <c r="CD28" i="3"/>
  <c r="CD24" i="3"/>
  <c r="CB23" i="3"/>
  <c r="BW21" i="3"/>
  <c r="CC23" i="3"/>
  <c r="BX24" i="3"/>
  <c r="BW24" i="3"/>
  <c r="BX21" i="3"/>
  <c r="CD23" i="3"/>
  <c r="BY24" i="3"/>
  <c r="CD21" i="3"/>
  <c r="BY21" i="3"/>
  <c r="BW23" i="3"/>
  <c r="BZ24" i="3"/>
  <c r="BY23" i="3"/>
  <c r="CB24" i="3"/>
  <c r="BJ22" i="3" l="1"/>
  <c r="BE33" i="3"/>
  <c r="BS33" i="3"/>
  <c r="BI33" i="3" s="1"/>
  <c r="CF26" i="3"/>
  <c r="CE26" i="3"/>
  <c r="CF27" i="3"/>
  <c r="CF25" i="3"/>
  <c r="CE25" i="3"/>
  <c r="CE30" i="3"/>
  <c r="CE27" i="3"/>
  <c r="CE22" i="3"/>
  <c r="CF31" i="3"/>
  <c r="CF22" i="3"/>
  <c r="CY37" i="3"/>
  <c r="CE31" i="3"/>
  <c r="CF30" i="3"/>
  <c r="CF29" i="3"/>
  <c r="CE29" i="3"/>
  <c r="BJ29" i="3"/>
  <c r="CF35" i="3"/>
  <c r="CE35" i="3"/>
  <c r="CF28" i="3"/>
  <c r="CE28" i="3"/>
  <c r="CF21" i="3"/>
  <c r="CE21" i="3"/>
  <c r="CF23" i="3"/>
  <c r="CE23" i="3"/>
  <c r="CE24" i="3"/>
  <c r="CF24" i="3"/>
  <c r="BL30" i="3" l="1"/>
  <c r="AG30" i="3" s="1"/>
  <c r="BT33" i="3"/>
  <c r="BL26" i="3"/>
  <c r="BM26" i="3" s="1"/>
  <c r="BN26" i="3" s="1"/>
  <c r="BL27" i="3"/>
  <c r="AG27" i="3" s="1"/>
  <c r="BL25" i="3"/>
  <c r="BM25" i="3" s="1"/>
  <c r="BL28" i="3"/>
  <c r="BM28" i="3" s="1"/>
  <c r="BL22" i="3"/>
  <c r="AG22" i="3" s="1"/>
  <c r="BL31" i="3"/>
  <c r="AG31" i="3" s="1"/>
  <c r="BM30" i="3"/>
  <c r="BN30" i="3" s="1"/>
  <c r="BL35" i="3"/>
  <c r="BL29" i="3"/>
  <c r="BL24" i="3"/>
  <c r="AG24" i="3" s="1"/>
  <c r="BL23" i="3"/>
  <c r="AG23" i="3" s="1"/>
  <c r="BL21" i="3"/>
  <c r="AG26" i="3" l="1"/>
  <c r="BM27" i="3"/>
  <c r="AK27" i="3" s="1"/>
  <c r="AK26" i="3"/>
  <c r="AG25" i="3"/>
  <c r="AG28" i="3"/>
  <c r="BO26" i="3"/>
  <c r="AO26" i="3"/>
  <c r="BN25" i="3"/>
  <c r="AK25" i="3"/>
  <c r="BM22" i="3"/>
  <c r="AK22" i="3" s="1"/>
  <c r="BM31" i="3"/>
  <c r="BN31" i="3" s="1"/>
  <c r="AO31" i="3" s="1"/>
  <c r="BM24" i="3"/>
  <c r="AK24" i="3" s="1"/>
  <c r="AK30" i="3"/>
  <c r="BL37" i="3"/>
  <c r="BM29" i="3"/>
  <c r="AG29" i="3"/>
  <c r="AG35" i="3"/>
  <c r="BM35" i="3"/>
  <c r="AO30" i="3"/>
  <c r="BO30" i="3"/>
  <c r="BM23" i="3"/>
  <c r="BN23" i="3" s="1"/>
  <c r="BN28" i="3"/>
  <c r="AK28" i="3"/>
  <c r="AG21" i="3"/>
  <c r="BM21" i="3"/>
  <c r="BN27" i="3" l="1"/>
  <c r="AO27" i="3" s="1"/>
  <c r="AO25" i="3"/>
  <c r="BO25" i="3"/>
  <c r="BP26" i="3"/>
  <c r="AS26" i="3"/>
  <c r="BN22" i="3"/>
  <c r="BO31" i="3"/>
  <c r="AS31" i="3" s="1"/>
  <c r="BN24" i="3"/>
  <c r="BO24" i="3" s="1"/>
  <c r="AK31" i="3"/>
  <c r="BM37" i="3"/>
  <c r="BN29" i="3"/>
  <c r="AK29" i="3"/>
  <c r="AK35" i="3"/>
  <c r="BN35" i="3"/>
  <c r="AS30" i="3"/>
  <c r="BP30" i="3"/>
  <c r="AK23" i="3"/>
  <c r="AO28" i="3"/>
  <c r="BO28" i="3"/>
  <c r="AK21" i="3"/>
  <c r="BN21" i="3"/>
  <c r="BO23" i="3"/>
  <c r="AO23" i="3"/>
  <c r="BO27" i="3" l="1"/>
  <c r="BQ26" i="3"/>
  <c r="AW26" i="3"/>
  <c r="AS25" i="3"/>
  <c r="BP25" i="3"/>
  <c r="AO24" i="3"/>
  <c r="AO22" i="3"/>
  <c r="BO22" i="3"/>
  <c r="BP31" i="3"/>
  <c r="AW31" i="3" s="1"/>
  <c r="BO35" i="3"/>
  <c r="AO35" i="3"/>
  <c r="BQ30" i="3"/>
  <c r="AW30" i="3"/>
  <c r="BN37" i="3"/>
  <c r="BO29" i="3"/>
  <c r="AO29" i="3"/>
  <c r="AS28" i="3"/>
  <c r="BP28" i="3"/>
  <c r="BO21" i="3"/>
  <c r="AO21" i="3"/>
  <c r="BP23" i="3"/>
  <c r="AS23" i="3"/>
  <c r="BP24" i="3"/>
  <c r="AS24" i="3"/>
  <c r="AS27" i="3" l="1"/>
  <c r="BP27" i="3"/>
  <c r="BQ31" i="3"/>
  <c r="BA31" i="3" s="1"/>
  <c r="AW25" i="3"/>
  <c r="BQ25" i="3"/>
  <c r="BA26" i="3"/>
  <c r="BR26" i="3"/>
  <c r="AS22" i="3"/>
  <c r="BP22" i="3"/>
  <c r="AS29" i="3"/>
  <c r="BO37" i="3"/>
  <c r="BP29" i="3"/>
  <c r="BR30" i="3"/>
  <c r="BA30" i="3"/>
  <c r="BP35" i="3"/>
  <c r="AS35" i="3"/>
  <c r="AW28" i="3"/>
  <c r="BQ28" i="3"/>
  <c r="BQ23" i="3"/>
  <c r="AW23" i="3"/>
  <c r="AS21" i="3"/>
  <c r="BP21" i="3"/>
  <c r="BQ24" i="3"/>
  <c r="AW24" i="3"/>
  <c r="BQ27" i="3" l="1"/>
  <c r="AW27" i="3"/>
  <c r="BR31" i="3"/>
  <c r="BS31" i="3" s="1"/>
  <c r="BE26" i="3"/>
  <c r="BS26" i="3"/>
  <c r="BI26" i="3" s="1"/>
  <c r="BA25" i="3"/>
  <c r="BR25" i="3"/>
  <c r="BQ22" i="3"/>
  <c r="AW22" i="3"/>
  <c r="AW29" i="3"/>
  <c r="BP37" i="3"/>
  <c r="BQ29" i="3"/>
  <c r="BQ35" i="3"/>
  <c r="AW35" i="3"/>
  <c r="BE30" i="3"/>
  <c r="BS30" i="3"/>
  <c r="BA28" i="3"/>
  <c r="BR28" i="3"/>
  <c r="BQ21" i="3"/>
  <c r="AW21" i="3"/>
  <c r="BA23" i="3"/>
  <c r="BR23" i="3"/>
  <c r="BR24" i="3"/>
  <c r="BA24" i="3"/>
  <c r="BR27" i="3" l="1"/>
  <c r="BA27" i="3"/>
  <c r="BE31" i="3"/>
  <c r="BT26" i="3"/>
  <c r="BE25" i="3"/>
  <c r="BS25" i="3"/>
  <c r="BA22" i="3"/>
  <c r="BR22" i="3"/>
  <c r="BA29" i="3"/>
  <c r="BR29" i="3"/>
  <c r="BQ37" i="3"/>
  <c r="AW37" i="3"/>
  <c r="BI31" i="3"/>
  <c r="BT31" i="3"/>
  <c r="BI30" i="3"/>
  <c r="BT30" i="3"/>
  <c r="BA35" i="3"/>
  <c r="BR35" i="3"/>
  <c r="BS28" i="3"/>
  <c r="BE28" i="3"/>
  <c r="BS24" i="3"/>
  <c r="BI24" i="3" s="1"/>
  <c r="BE24" i="3"/>
  <c r="BE23" i="3"/>
  <c r="BS23" i="3"/>
  <c r="BR21" i="3"/>
  <c r="BA21" i="3"/>
  <c r="BS27" i="3" l="1"/>
  <c r="BE27" i="3"/>
  <c r="BI25" i="3"/>
  <c r="BT25" i="3"/>
  <c r="BS22" i="3"/>
  <c r="BE22" i="3"/>
  <c r="BA37" i="3"/>
  <c r="BE35" i="3"/>
  <c r="BS35" i="3"/>
  <c r="BE29" i="3"/>
  <c r="BR37" i="3"/>
  <c r="BS29" i="3"/>
  <c r="BT24" i="3"/>
  <c r="BI28" i="3"/>
  <c r="BT28" i="3"/>
  <c r="BI23" i="3"/>
  <c r="BT23" i="3"/>
  <c r="BE21" i="3"/>
  <c r="BS21" i="3"/>
  <c r="BI27" i="3" l="1"/>
  <c r="BT27" i="3"/>
  <c r="BE37" i="3"/>
  <c r="BI22" i="3"/>
  <c r="BT22" i="3"/>
  <c r="BI29" i="3"/>
  <c r="BS37" i="3"/>
  <c r="BT29" i="3"/>
  <c r="BI35" i="3"/>
  <c r="BT35" i="3"/>
  <c r="BI21" i="3"/>
  <c r="BT21" i="3"/>
  <c r="BT37" i="3" l="1"/>
  <c r="BI37" i="3"/>
  <c r="B14" i="4" l="1"/>
  <c r="C14" i="4"/>
  <c r="B15" i="4"/>
  <c r="C15" i="4"/>
  <c r="B16" i="4"/>
  <c r="C16" i="4"/>
  <c r="B17" i="4"/>
  <c r="C17" i="4"/>
  <c r="B18" i="4"/>
  <c r="C18" i="4"/>
  <c r="B19" i="4"/>
  <c r="C19" i="4"/>
  <c r="AD15" i="5" l="1"/>
  <c r="AD16" i="5"/>
  <c r="AD17" i="5"/>
  <c r="AD14" i="5"/>
  <c r="Q15" i="5"/>
  <c r="Q14" i="5"/>
  <c r="AQ67" i="4"/>
  <c r="A31" i="5" l="1"/>
  <c r="C82" i="4" l="1"/>
  <c r="C80" i="4"/>
  <c r="BH19" i="4" l="1"/>
  <c r="BG19" i="4"/>
  <c r="BF19" i="4"/>
  <c r="BH18" i="4"/>
  <c r="BG18" i="4"/>
  <c r="BF18" i="4"/>
  <c r="BH17" i="4"/>
  <c r="BG17" i="4"/>
  <c r="BF17" i="4"/>
  <c r="BH16" i="4"/>
  <c r="BG16" i="4"/>
  <c r="BF16" i="4"/>
  <c r="BH15" i="4"/>
  <c r="BG15" i="4"/>
  <c r="BF15" i="4"/>
  <c r="BH14" i="4"/>
  <c r="BG14" i="4"/>
  <c r="BF14" i="4"/>
  <c r="BD19" i="4"/>
  <c r="BC19" i="4"/>
  <c r="BB19" i="4"/>
  <c r="BD18" i="4"/>
  <c r="BC18" i="4"/>
  <c r="BB18" i="4"/>
  <c r="BD17" i="4"/>
  <c r="BC17" i="4"/>
  <c r="BB17" i="4"/>
  <c r="BD16" i="4"/>
  <c r="BC16" i="4"/>
  <c r="BB16" i="4"/>
  <c r="BD15" i="4"/>
  <c r="BC15" i="4"/>
  <c r="BB15" i="4"/>
  <c r="BD14" i="4"/>
  <c r="BC14" i="4"/>
  <c r="BB14" i="4"/>
  <c r="AZ19" i="4"/>
  <c r="AY19" i="4"/>
  <c r="AX19" i="4"/>
  <c r="AZ18" i="4"/>
  <c r="AY18" i="4"/>
  <c r="AX18" i="4"/>
  <c r="AZ17" i="4"/>
  <c r="AY17" i="4"/>
  <c r="AX17" i="4"/>
  <c r="AZ16" i="4"/>
  <c r="AY16" i="4"/>
  <c r="AX16" i="4"/>
  <c r="AZ15" i="4"/>
  <c r="AY15" i="4"/>
  <c r="AX15" i="4"/>
  <c r="AZ14" i="4"/>
  <c r="AY14" i="4"/>
  <c r="AX14" i="4"/>
  <c r="AV19" i="4"/>
  <c r="AU19" i="4"/>
  <c r="AT19" i="4"/>
  <c r="AV18" i="4"/>
  <c r="AU18" i="4"/>
  <c r="AT18" i="4"/>
  <c r="AV17" i="4"/>
  <c r="AU17" i="4"/>
  <c r="AT17" i="4"/>
  <c r="AV16" i="4"/>
  <c r="AU16" i="4"/>
  <c r="AT16" i="4"/>
  <c r="AV15" i="4"/>
  <c r="AU15" i="4"/>
  <c r="AT15" i="4"/>
  <c r="AV14" i="4"/>
  <c r="AU14" i="4"/>
  <c r="AT14" i="4"/>
  <c r="AR19" i="4"/>
  <c r="AQ19" i="4"/>
  <c r="AP19" i="4"/>
  <c r="AR18" i="4"/>
  <c r="AQ18" i="4"/>
  <c r="AP18" i="4"/>
  <c r="AR17" i="4"/>
  <c r="AQ17" i="4"/>
  <c r="AP17" i="4"/>
  <c r="AR16" i="4"/>
  <c r="AQ16" i="4"/>
  <c r="AP16" i="4"/>
  <c r="AR15" i="4"/>
  <c r="AQ15" i="4"/>
  <c r="AP15" i="4"/>
  <c r="AR14" i="4"/>
  <c r="AQ14" i="4"/>
  <c r="AP14" i="4"/>
  <c r="AN19" i="4"/>
  <c r="AM19" i="4"/>
  <c r="AL19" i="4"/>
  <c r="AN18" i="4"/>
  <c r="AM18" i="4"/>
  <c r="AL18" i="4"/>
  <c r="AN17" i="4"/>
  <c r="AM17" i="4"/>
  <c r="AL17" i="4"/>
  <c r="AN16" i="4"/>
  <c r="AM16" i="4"/>
  <c r="AL16" i="4"/>
  <c r="AN15" i="4"/>
  <c r="AM15" i="4"/>
  <c r="AL15" i="4"/>
  <c r="AN14" i="4"/>
  <c r="AM14" i="4"/>
  <c r="AL14" i="4"/>
  <c r="AJ19" i="4"/>
  <c r="AI19" i="4"/>
  <c r="AH19" i="4"/>
  <c r="AJ18" i="4"/>
  <c r="AI18" i="4"/>
  <c r="AH18" i="4"/>
  <c r="AJ17" i="4"/>
  <c r="AI17" i="4"/>
  <c r="AH17" i="4"/>
  <c r="AJ16" i="4"/>
  <c r="AI16" i="4"/>
  <c r="AH16" i="4"/>
  <c r="AJ15" i="4"/>
  <c r="AI15" i="4"/>
  <c r="AH15" i="4"/>
  <c r="AJ14" i="4"/>
  <c r="AI14" i="4"/>
  <c r="AH14" i="4"/>
  <c r="AD15" i="4"/>
  <c r="AE15" i="4"/>
  <c r="AF15" i="4"/>
  <c r="AD16" i="4"/>
  <c r="AE16" i="4"/>
  <c r="AF16" i="4"/>
  <c r="AD17" i="4"/>
  <c r="AE17" i="4"/>
  <c r="AF17" i="4"/>
  <c r="AD18" i="4"/>
  <c r="AE18" i="4"/>
  <c r="AF18" i="4"/>
  <c r="AD19" i="4"/>
  <c r="AE19" i="4"/>
  <c r="AF19" i="4"/>
  <c r="AE14" i="4"/>
  <c r="AF14" i="4"/>
  <c r="AD14" i="4"/>
  <c r="AF36" i="4" l="1"/>
  <c r="AF46" i="4" s="1"/>
  <c r="AD36" i="4"/>
  <c r="AD46" i="4" s="1"/>
  <c r="AR36" i="4"/>
  <c r="AR46" i="4" s="1"/>
  <c r="AM36" i="4"/>
  <c r="AM46" i="4" s="1"/>
  <c r="AN36" i="4"/>
  <c r="AN46" i="4" s="1"/>
  <c r="AP36" i="4"/>
  <c r="AP46" i="4" s="1"/>
  <c r="AQ36" i="4"/>
  <c r="AQ46" i="4" s="1"/>
  <c r="AJ36" i="4"/>
  <c r="AJ46" i="4" s="1"/>
  <c r="AL36" i="4"/>
  <c r="AL46" i="4" s="1"/>
  <c r="AH36" i="4"/>
  <c r="AH46" i="4" s="1"/>
  <c r="AE36" i="4"/>
  <c r="AE46" i="4" s="1"/>
  <c r="AI36" i="4"/>
  <c r="AI46" i="4" s="1"/>
  <c r="DC14" i="4"/>
  <c r="DC18" i="4"/>
  <c r="DC19" i="4"/>
  <c r="DC15" i="4"/>
  <c r="DC16" i="4"/>
  <c r="DC17" i="4"/>
  <c r="J82" i="4"/>
  <c r="J81" i="4"/>
  <c r="B81" i="4"/>
  <c r="J80" i="4" l="1"/>
  <c r="C78" i="4"/>
  <c r="C77" i="4"/>
  <c r="C76" i="4"/>
  <c r="C75" i="4"/>
  <c r="B77" i="4"/>
  <c r="B75" i="4"/>
  <c r="D61" i="4" l="1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X61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V65" i="4"/>
  <c r="W65" i="4"/>
  <c r="X65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V67" i="4"/>
  <c r="W67" i="4"/>
  <c r="X67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W68" i="4"/>
  <c r="X68" i="4"/>
  <c r="CV68" i="4" l="1"/>
  <c r="CR68" i="4"/>
  <c r="CX68" i="4"/>
  <c r="CT68" i="4"/>
  <c r="CS68" i="4"/>
  <c r="CQ68" i="4"/>
  <c r="CW68" i="4"/>
  <c r="CU68" i="4"/>
  <c r="CM68" i="4"/>
  <c r="CI68" i="4"/>
  <c r="CO68" i="4"/>
  <c r="CK68" i="4"/>
  <c r="CJ68" i="4"/>
  <c r="CH68" i="4"/>
  <c r="CN68" i="4"/>
  <c r="CL68" i="4"/>
  <c r="CV64" i="4"/>
  <c r="CR64" i="4"/>
  <c r="CX64" i="4"/>
  <c r="CT64" i="4"/>
  <c r="CW64" i="4"/>
  <c r="CU64" i="4"/>
  <c r="CS64" i="4"/>
  <c r="CQ64" i="4"/>
  <c r="CM64" i="4"/>
  <c r="CI64" i="4"/>
  <c r="CO64" i="4"/>
  <c r="CK64" i="4"/>
  <c r="CN64" i="4"/>
  <c r="CL64" i="4"/>
  <c r="CJ64" i="4"/>
  <c r="CH64" i="4"/>
  <c r="CW67" i="4"/>
  <c r="CS67" i="4"/>
  <c r="CU67" i="4"/>
  <c r="CQ67" i="4"/>
  <c r="CT67" i="4"/>
  <c r="CR67" i="4"/>
  <c r="CX67" i="4"/>
  <c r="CV67" i="4"/>
  <c r="CN67" i="4"/>
  <c r="CJ67" i="4"/>
  <c r="CL67" i="4"/>
  <c r="CH67" i="4"/>
  <c r="CK67" i="4"/>
  <c r="CI67" i="4"/>
  <c r="CO67" i="4"/>
  <c r="CM67" i="4"/>
  <c r="CW63" i="4"/>
  <c r="CS63" i="4"/>
  <c r="CU63" i="4"/>
  <c r="CQ63" i="4"/>
  <c r="CX63" i="4"/>
  <c r="CV63" i="4"/>
  <c r="CT63" i="4"/>
  <c r="CR63" i="4"/>
  <c r="CN63" i="4"/>
  <c r="CJ63" i="4"/>
  <c r="CL63" i="4"/>
  <c r="CH63" i="4"/>
  <c r="CO63" i="4"/>
  <c r="CM63" i="4"/>
  <c r="CK63" i="4"/>
  <c r="CI63" i="4"/>
  <c r="CX66" i="4"/>
  <c r="CT66" i="4"/>
  <c r="CV66" i="4"/>
  <c r="CR66" i="4"/>
  <c r="CU66" i="4"/>
  <c r="CS66" i="4"/>
  <c r="CQ66" i="4"/>
  <c r="CW66" i="4"/>
  <c r="CO66" i="4"/>
  <c r="CK66" i="4"/>
  <c r="CM66" i="4"/>
  <c r="CI66" i="4"/>
  <c r="CL66" i="4"/>
  <c r="CJ66" i="4"/>
  <c r="CH66" i="4"/>
  <c r="CN66" i="4"/>
  <c r="CX62" i="4"/>
  <c r="CT62" i="4"/>
  <c r="CV62" i="4"/>
  <c r="CR62" i="4"/>
  <c r="CQ62" i="4"/>
  <c r="CW62" i="4"/>
  <c r="CU62" i="4"/>
  <c r="CS62" i="4"/>
  <c r="CO62" i="4"/>
  <c r="CK62" i="4"/>
  <c r="CM62" i="4"/>
  <c r="CI62" i="4"/>
  <c r="CH62" i="4"/>
  <c r="CN62" i="4"/>
  <c r="CL62" i="4"/>
  <c r="CJ62" i="4"/>
  <c r="CU65" i="4"/>
  <c r="CQ65" i="4"/>
  <c r="CW65" i="4"/>
  <c r="CS65" i="4"/>
  <c r="CV65" i="4"/>
  <c r="CT65" i="4"/>
  <c r="CR65" i="4"/>
  <c r="CX65" i="4"/>
  <c r="CL65" i="4"/>
  <c r="CH65" i="4"/>
  <c r="CN65" i="4"/>
  <c r="CJ65" i="4"/>
  <c r="CM65" i="4"/>
  <c r="CK65" i="4"/>
  <c r="CI65" i="4"/>
  <c r="CO65" i="4"/>
  <c r="CU61" i="4"/>
  <c r="CQ61" i="4"/>
  <c r="CW61" i="4"/>
  <c r="CS61" i="4"/>
  <c r="CR61" i="4"/>
  <c r="CX61" i="4"/>
  <c r="CV61" i="4"/>
  <c r="CT61" i="4"/>
  <c r="CL61" i="4"/>
  <c r="CH61" i="4"/>
  <c r="CN61" i="4"/>
  <c r="CJ61" i="4"/>
  <c r="CI61" i="4"/>
  <c r="CO61" i="4"/>
  <c r="CM61" i="4"/>
  <c r="CK61" i="4"/>
  <c r="AI18" i="5"/>
  <c r="R4" i="5" s="1"/>
  <c r="CP64" i="4" l="1"/>
  <c r="CY64" i="4"/>
  <c r="CP63" i="4"/>
  <c r="CY63" i="4"/>
  <c r="CP67" i="4"/>
  <c r="CY67" i="4"/>
  <c r="CP61" i="4"/>
  <c r="CY61" i="4"/>
  <c r="CP65" i="4"/>
  <c r="CY65" i="4"/>
  <c r="CP68" i="4"/>
  <c r="CY68" i="4"/>
  <c r="CP66" i="4"/>
  <c r="CY66" i="4"/>
  <c r="CP62" i="4"/>
  <c r="CY62" i="4"/>
  <c r="BH70" i="3"/>
  <c r="BG70" i="3"/>
  <c r="BF70" i="3"/>
  <c r="BD70" i="3"/>
  <c r="BC70" i="3"/>
  <c r="BB70" i="3"/>
  <c r="AZ70" i="3"/>
  <c r="AY70" i="3"/>
  <c r="AX70" i="3"/>
  <c r="AV70" i="3"/>
  <c r="AU70" i="3"/>
  <c r="AT70" i="3"/>
  <c r="DC50" i="3"/>
  <c r="CD50" i="3" s="1"/>
  <c r="CX50" i="3"/>
  <c r="CW50" i="3"/>
  <c r="CV50" i="3"/>
  <c r="CU50" i="3"/>
  <c r="CT50" i="3"/>
  <c r="CS50" i="3"/>
  <c r="CR50" i="3"/>
  <c r="CQ50" i="3"/>
  <c r="CO50" i="3"/>
  <c r="CN50" i="3"/>
  <c r="CM50" i="3"/>
  <c r="CL50" i="3"/>
  <c r="CK50" i="3"/>
  <c r="CJ50" i="3"/>
  <c r="CI50" i="3"/>
  <c r="CH50" i="3"/>
  <c r="BK50" i="3"/>
  <c r="BI50" i="3"/>
  <c r="BE50" i="3"/>
  <c r="BE49" i="4" s="1"/>
  <c r="BR49" i="4" s="1"/>
  <c r="BA50" i="3"/>
  <c r="AW50" i="3"/>
  <c r="AW49" i="4" s="1"/>
  <c r="BP49" i="4" s="1"/>
  <c r="BJ50" i="3"/>
  <c r="Y50" i="3"/>
  <c r="AO50" i="3" s="1"/>
  <c r="BN50" i="3" s="1"/>
  <c r="Y51" i="3"/>
  <c r="AO51" i="3" s="1"/>
  <c r="BN51" i="3" s="1"/>
  <c r="AG51" i="3"/>
  <c r="BL51" i="3" s="1"/>
  <c r="AS51" i="3"/>
  <c r="BO51" i="3" s="1"/>
  <c r="AW51" i="3"/>
  <c r="BP51" i="3" s="1"/>
  <c r="BA51" i="3"/>
  <c r="BQ51" i="3" s="1"/>
  <c r="BE51" i="3"/>
  <c r="BR51" i="3" s="1"/>
  <c r="BI51" i="3"/>
  <c r="BS51" i="3" s="1"/>
  <c r="BK51" i="3"/>
  <c r="CH51" i="3"/>
  <c r="CI51" i="3"/>
  <c r="CJ51" i="3"/>
  <c r="CK51" i="3"/>
  <c r="CL51" i="3"/>
  <c r="CM51" i="3"/>
  <c r="CN51" i="3"/>
  <c r="CO51" i="3"/>
  <c r="CQ51" i="3"/>
  <c r="CR51" i="3"/>
  <c r="CS51" i="3"/>
  <c r="CT51" i="3"/>
  <c r="CU51" i="3"/>
  <c r="CV51" i="3"/>
  <c r="CW51" i="3"/>
  <c r="CX51" i="3"/>
  <c r="DC51" i="3"/>
  <c r="BW51" i="3" s="1"/>
  <c r="AK52" i="3"/>
  <c r="BM52" i="3" s="1"/>
  <c r="AW52" i="3"/>
  <c r="BP52" i="3" s="1"/>
  <c r="BA52" i="3"/>
  <c r="BQ52" i="3" s="1"/>
  <c r="BE52" i="3"/>
  <c r="BR52" i="3" s="1"/>
  <c r="BI52" i="3"/>
  <c r="BS52" i="3" s="1"/>
  <c r="BK52" i="3"/>
  <c r="CH52" i="3"/>
  <c r="CI52" i="3"/>
  <c r="CJ52" i="3"/>
  <c r="CK52" i="3"/>
  <c r="CL52" i="3"/>
  <c r="CM52" i="3"/>
  <c r="CN52" i="3"/>
  <c r="CO52" i="3"/>
  <c r="CQ52" i="3"/>
  <c r="CR52" i="3"/>
  <c r="CS52" i="3"/>
  <c r="CT52" i="3"/>
  <c r="CU52" i="3"/>
  <c r="CV52" i="3"/>
  <c r="CW52" i="3"/>
  <c r="CX52" i="3"/>
  <c r="DC52" i="3"/>
  <c r="CA52" i="3" s="1"/>
  <c r="Y53" i="3"/>
  <c r="AS53" i="3" s="1"/>
  <c r="BO53" i="3" s="1"/>
  <c r="BJ53" i="3"/>
  <c r="AG53" i="3"/>
  <c r="BL53" i="3" s="1"/>
  <c r="AK53" i="3"/>
  <c r="BM53" i="3" s="1"/>
  <c r="AO53" i="3"/>
  <c r="BN53" i="3" s="1"/>
  <c r="AW53" i="3"/>
  <c r="BP53" i="3" s="1"/>
  <c r="BA53" i="3"/>
  <c r="BQ53" i="3" s="1"/>
  <c r="BE53" i="3"/>
  <c r="BR53" i="3" s="1"/>
  <c r="BI53" i="3"/>
  <c r="BS53" i="3" s="1"/>
  <c r="BK53" i="3"/>
  <c r="CH53" i="3"/>
  <c r="CI53" i="3"/>
  <c r="CJ53" i="3"/>
  <c r="CK53" i="3"/>
  <c r="CL53" i="3"/>
  <c r="CM53" i="3"/>
  <c r="CN53" i="3"/>
  <c r="CO53" i="3"/>
  <c r="CQ53" i="3"/>
  <c r="CR53" i="3"/>
  <c r="CS53" i="3"/>
  <c r="CT53" i="3"/>
  <c r="CU53" i="3"/>
  <c r="CV53" i="3"/>
  <c r="CW53" i="3"/>
  <c r="CX53" i="3"/>
  <c r="DC53" i="3"/>
  <c r="BW53" i="3" s="1"/>
  <c r="Y54" i="3"/>
  <c r="AW54" i="3" s="1"/>
  <c r="BP54" i="3" s="1"/>
  <c r="BJ54" i="3"/>
  <c r="AG54" i="3"/>
  <c r="BL54" i="3" s="1"/>
  <c r="AK54" i="3"/>
  <c r="BM54" i="3" s="1"/>
  <c r="AO54" i="3"/>
  <c r="BN54" i="3" s="1"/>
  <c r="AS54" i="3"/>
  <c r="BO54" i="3" s="1"/>
  <c r="BA54" i="3"/>
  <c r="BQ54" i="3" s="1"/>
  <c r="BE54" i="3"/>
  <c r="BR54" i="3" s="1"/>
  <c r="BI54" i="3"/>
  <c r="BS54" i="3" s="1"/>
  <c r="BK54" i="3"/>
  <c r="CH54" i="3"/>
  <c r="CI54" i="3"/>
  <c r="CJ54" i="3"/>
  <c r="CK54" i="3"/>
  <c r="CL54" i="3"/>
  <c r="CM54" i="3"/>
  <c r="CN54" i="3"/>
  <c r="CO54" i="3"/>
  <c r="CQ54" i="3"/>
  <c r="CR54" i="3"/>
  <c r="CS54" i="3"/>
  <c r="CT54" i="3"/>
  <c r="CU54" i="3"/>
  <c r="CV54" i="3"/>
  <c r="CW54" i="3"/>
  <c r="CX54" i="3"/>
  <c r="DC54" i="3"/>
  <c r="CA54" i="3" s="1"/>
  <c r="Y55" i="3"/>
  <c r="BJ55" i="3"/>
  <c r="AG55" i="3"/>
  <c r="BL55" i="3" s="1"/>
  <c r="AK55" i="3"/>
  <c r="BM55" i="3" s="1"/>
  <c r="AO55" i="3"/>
  <c r="BN55" i="3" s="1"/>
  <c r="AS55" i="3"/>
  <c r="BO55" i="3" s="1"/>
  <c r="AW55" i="3"/>
  <c r="BP55" i="3" s="1"/>
  <c r="BA55" i="3"/>
  <c r="BQ55" i="3" s="1"/>
  <c r="BE55" i="3"/>
  <c r="BR55" i="3" s="1"/>
  <c r="BI55" i="3"/>
  <c r="BS55" i="3" s="1"/>
  <c r="BK55" i="3"/>
  <c r="CH55" i="3"/>
  <c r="CI55" i="3"/>
  <c r="CJ55" i="3"/>
  <c r="CK55" i="3"/>
  <c r="CL55" i="3"/>
  <c r="CM55" i="3"/>
  <c r="CN55" i="3"/>
  <c r="CO55" i="3"/>
  <c r="CQ55" i="3"/>
  <c r="CR55" i="3"/>
  <c r="CS55" i="3"/>
  <c r="CT55" i="3"/>
  <c r="CU55" i="3"/>
  <c r="CV55" i="3"/>
  <c r="CW55" i="3"/>
  <c r="CX55" i="3"/>
  <c r="DC55" i="3"/>
  <c r="BW55" i="3" s="1"/>
  <c r="Y56" i="3"/>
  <c r="BA56" i="3" s="1"/>
  <c r="BJ56" i="3"/>
  <c r="AG56" i="3"/>
  <c r="BL56" i="3" s="1"/>
  <c r="AK56" i="3"/>
  <c r="BM56" i="3" s="1"/>
  <c r="AO56" i="3"/>
  <c r="BN56" i="3" s="1"/>
  <c r="AS56" i="3"/>
  <c r="BO56" i="3" s="1"/>
  <c r="AW56" i="3"/>
  <c r="BP56" i="3" s="1"/>
  <c r="BE56" i="3"/>
  <c r="BR56" i="3" s="1"/>
  <c r="BI56" i="3"/>
  <c r="BS56" i="3" s="1"/>
  <c r="BK56" i="3"/>
  <c r="CH56" i="3"/>
  <c r="CI56" i="3"/>
  <c r="CJ56" i="3"/>
  <c r="CK56" i="3"/>
  <c r="CL56" i="3"/>
  <c r="CM56" i="3"/>
  <c r="CN56" i="3"/>
  <c r="CO56" i="3"/>
  <c r="CQ56" i="3"/>
  <c r="CR56" i="3"/>
  <c r="CS56" i="3"/>
  <c r="CT56" i="3"/>
  <c r="CU56" i="3"/>
  <c r="CV56" i="3"/>
  <c r="CW56" i="3"/>
  <c r="CX56" i="3"/>
  <c r="DC56" i="3"/>
  <c r="CA56" i="3" s="1"/>
  <c r="Y57" i="3"/>
  <c r="BA57" i="3" s="1"/>
  <c r="BQ57" i="3" s="1"/>
  <c r="BJ57" i="3"/>
  <c r="AG57" i="3"/>
  <c r="BL57" i="3" s="1"/>
  <c r="AK57" i="3"/>
  <c r="BM57" i="3" s="1"/>
  <c r="AO57" i="3"/>
  <c r="BN57" i="3" s="1"/>
  <c r="AS57" i="3"/>
  <c r="BO57" i="3" s="1"/>
  <c r="AW57" i="3"/>
  <c r="BP57" i="3" s="1"/>
  <c r="BE57" i="3"/>
  <c r="BR57" i="3" s="1"/>
  <c r="BI57" i="3"/>
  <c r="BS57" i="3" s="1"/>
  <c r="BK57" i="3"/>
  <c r="CH57" i="3"/>
  <c r="CI57" i="3"/>
  <c r="CJ57" i="3"/>
  <c r="CK57" i="3"/>
  <c r="CL57" i="3"/>
  <c r="CM57" i="3"/>
  <c r="CN57" i="3"/>
  <c r="CO57" i="3"/>
  <c r="CQ57" i="3"/>
  <c r="CR57" i="3"/>
  <c r="CS57" i="3"/>
  <c r="CT57" i="3"/>
  <c r="CU57" i="3"/>
  <c r="CV57" i="3"/>
  <c r="CW57" i="3"/>
  <c r="CX57" i="3"/>
  <c r="DC57" i="3"/>
  <c r="BY57" i="3" s="1"/>
  <c r="Y58" i="3"/>
  <c r="BE58" i="3" s="1"/>
  <c r="BR58" i="3" s="1"/>
  <c r="BJ58" i="3"/>
  <c r="AG58" i="3"/>
  <c r="BL58" i="3" s="1"/>
  <c r="AK58" i="3"/>
  <c r="BM58" i="3" s="1"/>
  <c r="AO58" i="3"/>
  <c r="BN58" i="3" s="1"/>
  <c r="AS58" i="3"/>
  <c r="BO58" i="3" s="1"/>
  <c r="AW58" i="3"/>
  <c r="BP58" i="3" s="1"/>
  <c r="BA58" i="3"/>
  <c r="BQ58" i="3" s="1"/>
  <c r="BI58" i="3"/>
  <c r="BS58" i="3" s="1"/>
  <c r="BK58" i="3"/>
  <c r="CH58" i="3"/>
  <c r="CI58" i="3"/>
  <c r="CJ58" i="3"/>
  <c r="CK58" i="3"/>
  <c r="CL58" i="3"/>
  <c r="CM58" i="3"/>
  <c r="CN58" i="3"/>
  <c r="CO58" i="3"/>
  <c r="CQ58" i="3"/>
  <c r="CR58" i="3"/>
  <c r="CS58" i="3"/>
  <c r="CT58" i="3"/>
  <c r="CU58" i="3"/>
  <c r="CV58" i="3"/>
  <c r="CW58" i="3"/>
  <c r="CX58" i="3"/>
  <c r="DC58" i="3"/>
  <c r="BY58" i="3" s="1"/>
  <c r="Y59" i="3"/>
  <c r="BE59" i="3" s="1"/>
  <c r="BJ59" i="3"/>
  <c r="AG59" i="3"/>
  <c r="BL59" i="3" s="1"/>
  <c r="AK59" i="3"/>
  <c r="BM59" i="3" s="1"/>
  <c r="AO59" i="3"/>
  <c r="BN59" i="3" s="1"/>
  <c r="AS59" i="3"/>
  <c r="BO59" i="3" s="1"/>
  <c r="AW59" i="3"/>
  <c r="BP59" i="3" s="1"/>
  <c r="BA59" i="3"/>
  <c r="BQ59" i="3" s="1"/>
  <c r="BI59" i="3"/>
  <c r="BS59" i="3" s="1"/>
  <c r="BK59" i="3"/>
  <c r="CH59" i="3"/>
  <c r="CI59" i="3"/>
  <c r="CJ59" i="3"/>
  <c r="CK59" i="3"/>
  <c r="CL59" i="3"/>
  <c r="CM59" i="3"/>
  <c r="CN59" i="3"/>
  <c r="CO59" i="3"/>
  <c r="CQ59" i="3"/>
  <c r="CR59" i="3"/>
  <c r="CS59" i="3"/>
  <c r="CT59" i="3"/>
  <c r="CU59" i="3"/>
  <c r="CV59" i="3"/>
  <c r="CW59" i="3"/>
  <c r="CX59" i="3"/>
  <c r="DC59" i="3"/>
  <c r="BZ59" i="3" s="1"/>
  <c r="Y60" i="3"/>
  <c r="BI60" i="3" s="1"/>
  <c r="BS60" i="3" s="1"/>
  <c r="BJ60" i="3"/>
  <c r="AG60" i="3"/>
  <c r="BL60" i="3" s="1"/>
  <c r="AK60" i="3"/>
  <c r="BM60" i="3" s="1"/>
  <c r="AO60" i="3"/>
  <c r="BN60" i="3" s="1"/>
  <c r="AS60" i="3"/>
  <c r="BO60" i="3" s="1"/>
  <c r="AW60" i="3"/>
  <c r="BP60" i="3" s="1"/>
  <c r="BA60" i="3"/>
  <c r="BQ60" i="3" s="1"/>
  <c r="BE60" i="3"/>
  <c r="BR60" i="3" s="1"/>
  <c r="BK60" i="3"/>
  <c r="CH60" i="3"/>
  <c r="CI60" i="3"/>
  <c r="CJ60" i="3"/>
  <c r="CK60" i="3"/>
  <c r="CL60" i="3"/>
  <c r="CM60" i="3"/>
  <c r="CN60" i="3"/>
  <c r="CO60" i="3"/>
  <c r="CQ60" i="3"/>
  <c r="CR60" i="3"/>
  <c r="CS60" i="3"/>
  <c r="CT60" i="3"/>
  <c r="CU60" i="3"/>
  <c r="CV60" i="3"/>
  <c r="CW60" i="3"/>
  <c r="CX60" i="3"/>
  <c r="DC60" i="3"/>
  <c r="BZ60" i="3" s="1"/>
  <c r="AK61" i="3"/>
  <c r="BM61" i="3" s="1"/>
  <c r="Y61" i="3"/>
  <c r="BJ61" i="3"/>
  <c r="BK61" i="3"/>
  <c r="CH61" i="3"/>
  <c r="CI61" i="3"/>
  <c r="CJ61" i="3"/>
  <c r="CK61" i="3"/>
  <c r="CL61" i="3"/>
  <c r="CM61" i="3"/>
  <c r="CN61" i="3"/>
  <c r="CO61" i="3"/>
  <c r="DC61" i="3"/>
  <c r="BY61" i="3" s="1"/>
  <c r="Y62" i="3"/>
  <c r="AG62" i="3"/>
  <c r="AK62" i="3"/>
  <c r="BM62" i="3" s="1"/>
  <c r="AO62" i="3"/>
  <c r="AS62" i="3"/>
  <c r="AW62" i="3"/>
  <c r="BA62" i="3"/>
  <c r="BE62" i="3"/>
  <c r="BI62" i="3"/>
  <c r="BK62" i="3"/>
  <c r="CH62" i="3"/>
  <c r="CI62" i="3"/>
  <c r="CJ62" i="3"/>
  <c r="CK62" i="3"/>
  <c r="CL62" i="3"/>
  <c r="CM62" i="3"/>
  <c r="CN62" i="3"/>
  <c r="CO62" i="3"/>
  <c r="CQ62" i="3"/>
  <c r="CR62" i="3"/>
  <c r="CS62" i="3"/>
  <c r="CT62" i="3"/>
  <c r="CU62" i="3"/>
  <c r="CV62" i="3"/>
  <c r="CW62" i="3"/>
  <c r="CX62" i="3"/>
  <c r="DC62" i="3"/>
  <c r="BR62" i="3" s="1"/>
  <c r="Y63" i="3"/>
  <c r="BJ63" i="3"/>
  <c r="AG63" i="3"/>
  <c r="AK63" i="3"/>
  <c r="BM63" i="3" s="1"/>
  <c r="AO63" i="3"/>
  <c r="AS63" i="3"/>
  <c r="AW63" i="3"/>
  <c r="BA63" i="3"/>
  <c r="BE63" i="3"/>
  <c r="BI63" i="3"/>
  <c r="BK63" i="3"/>
  <c r="CH63" i="3"/>
  <c r="CI63" i="3"/>
  <c r="CJ63" i="3"/>
  <c r="CK63" i="3"/>
  <c r="CL63" i="3"/>
  <c r="CM63" i="3"/>
  <c r="CN63" i="3"/>
  <c r="CO63" i="3"/>
  <c r="CQ63" i="3"/>
  <c r="CR63" i="3"/>
  <c r="CS63" i="3"/>
  <c r="CT63" i="3"/>
  <c r="CU63" i="3"/>
  <c r="CV63" i="3"/>
  <c r="CW63" i="3"/>
  <c r="CX63" i="3"/>
  <c r="DC63" i="3"/>
  <c r="BO63" i="3" s="1"/>
  <c r="Y64" i="3"/>
  <c r="BJ64" i="3"/>
  <c r="AG64" i="3"/>
  <c r="AK64" i="3"/>
  <c r="BM64" i="3" s="1"/>
  <c r="AO64" i="3"/>
  <c r="AS64" i="3"/>
  <c r="AW64" i="3"/>
  <c r="BA64" i="3"/>
  <c r="BE64" i="3"/>
  <c r="BI64" i="3"/>
  <c r="BK64" i="3"/>
  <c r="CH64" i="3"/>
  <c r="CI64" i="3"/>
  <c r="CJ64" i="3"/>
  <c r="CK64" i="3"/>
  <c r="CL64" i="3"/>
  <c r="CM64" i="3"/>
  <c r="CN64" i="3"/>
  <c r="CO64" i="3"/>
  <c r="CQ64" i="3"/>
  <c r="CR64" i="3"/>
  <c r="CS64" i="3"/>
  <c r="CT64" i="3"/>
  <c r="CU64" i="3"/>
  <c r="CV64" i="3"/>
  <c r="CW64" i="3"/>
  <c r="CX64" i="3"/>
  <c r="DC64" i="3"/>
  <c r="CB64" i="3" s="1"/>
  <c r="Y65" i="3"/>
  <c r="BJ65" i="3"/>
  <c r="AG65" i="3"/>
  <c r="AK65" i="3"/>
  <c r="BM65" i="3" s="1"/>
  <c r="AO65" i="3"/>
  <c r="AS65" i="3"/>
  <c r="AW65" i="3"/>
  <c r="BA65" i="3"/>
  <c r="BE65" i="3"/>
  <c r="BI65" i="3"/>
  <c r="BK65" i="3"/>
  <c r="CH65" i="3"/>
  <c r="CI65" i="3"/>
  <c r="CJ65" i="3"/>
  <c r="CK65" i="3"/>
  <c r="CL65" i="3"/>
  <c r="CM65" i="3"/>
  <c r="CN65" i="3"/>
  <c r="CO65" i="3"/>
  <c r="CQ65" i="3"/>
  <c r="CR65" i="3"/>
  <c r="CS65" i="3"/>
  <c r="CT65" i="3"/>
  <c r="CU65" i="3"/>
  <c r="CV65" i="3"/>
  <c r="CW65" i="3"/>
  <c r="CX65" i="3"/>
  <c r="DC65" i="3"/>
  <c r="BS65" i="3" s="1"/>
  <c r="Y66" i="3"/>
  <c r="BJ66" i="3"/>
  <c r="AG66" i="3"/>
  <c r="AK66" i="3"/>
  <c r="BM66" i="3" s="1"/>
  <c r="AO66" i="3"/>
  <c r="AS66" i="3"/>
  <c r="AW66" i="3"/>
  <c r="BA66" i="3"/>
  <c r="BE66" i="3"/>
  <c r="BI66" i="3"/>
  <c r="BK66" i="3"/>
  <c r="CH66" i="3"/>
  <c r="CI66" i="3"/>
  <c r="CJ66" i="3"/>
  <c r="CK66" i="3"/>
  <c r="CL66" i="3"/>
  <c r="CM66" i="3"/>
  <c r="CN66" i="3"/>
  <c r="CO66" i="3"/>
  <c r="CQ66" i="3"/>
  <c r="CR66" i="3"/>
  <c r="CS66" i="3"/>
  <c r="CT66" i="3"/>
  <c r="CU66" i="3"/>
  <c r="CV66" i="3"/>
  <c r="CW66" i="3"/>
  <c r="CX66" i="3"/>
  <c r="DC66" i="3"/>
  <c r="BQ66" i="3" s="1"/>
  <c r="Y67" i="3"/>
  <c r="BJ67" i="3"/>
  <c r="AG67" i="3"/>
  <c r="AK67" i="3"/>
  <c r="BM67" i="3" s="1"/>
  <c r="AO67" i="3"/>
  <c r="AS67" i="3"/>
  <c r="AW67" i="3"/>
  <c r="BA67" i="3"/>
  <c r="BE67" i="3"/>
  <c r="BI67" i="3"/>
  <c r="BK67" i="3"/>
  <c r="CH67" i="3"/>
  <c r="CI67" i="3"/>
  <c r="CJ67" i="3"/>
  <c r="CK67" i="3"/>
  <c r="CL67" i="3"/>
  <c r="CM67" i="3"/>
  <c r="CN67" i="3"/>
  <c r="CO67" i="3"/>
  <c r="CQ67" i="3"/>
  <c r="CR67" i="3"/>
  <c r="CS67" i="3"/>
  <c r="CT67" i="3"/>
  <c r="CU67" i="3"/>
  <c r="CV67" i="3"/>
  <c r="CW67" i="3"/>
  <c r="CX67" i="3"/>
  <c r="DC67" i="3"/>
  <c r="BL67" i="3" s="1"/>
  <c r="Y68" i="3"/>
  <c r="BJ68" i="3"/>
  <c r="AG68" i="3"/>
  <c r="AK68" i="3"/>
  <c r="BM68" i="3" s="1"/>
  <c r="AO68" i="3"/>
  <c r="AS68" i="3"/>
  <c r="AW68" i="3"/>
  <c r="BA68" i="3"/>
  <c r="BE68" i="3"/>
  <c r="BI68" i="3"/>
  <c r="BK68" i="3"/>
  <c r="CH68" i="3"/>
  <c r="CI68" i="3"/>
  <c r="CJ68" i="3"/>
  <c r="CK68" i="3"/>
  <c r="CL68" i="3"/>
  <c r="CM68" i="3"/>
  <c r="CN68" i="3"/>
  <c r="CO68" i="3"/>
  <c r="CQ68" i="3"/>
  <c r="CR68" i="3"/>
  <c r="CS68" i="3"/>
  <c r="CT68" i="3"/>
  <c r="CU68" i="3"/>
  <c r="CV68" i="3"/>
  <c r="CW68" i="3"/>
  <c r="CX68" i="3"/>
  <c r="DC68" i="3"/>
  <c r="BQ68" i="3" s="1"/>
  <c r="Y69" i="3"/>
  <c r="BJ69" i="3"/>
  <c r="AG69" i="3"/>
  <c r="AK69" i="3"/>
  <c r="BM69" i="3" s="1"/>
  <c r="AO69" i="3"/>
  <c r="AS69" i="3"/>
  <c r="AW69" i="3"/>
  <c r="BA69" i="3"/>
  <c r="BE69" i="3"/>
  <c r="BI69" i="3"/>
  <c r="BK69" i="3"/>
  <c r="CH69" i="3"/>
  <c r="CI69" i="3"/>
  <c r="CJ69" i="3"/>
  <c r="CK69" i="3"/>
  <c r="CL69" i="3"/>
  <c r="CM69" i="3"/>
  <c r="CN69" i="3"/>
  <c r="CO69" i="3"/>
  <c r="CQ69" i="3"/>
  <c r="CR69" i="3"/>
  <c r="CS69" i="3"/>
  <c r="CT69" i="3"/>
  <c r="CU69" i="3"/>
  <c r="CV69" i="3"/>
  <c r="CW69" i="3"/>
  <c r="CX69" i="3"/>
  <c r="DC69" i="3"/>
  <c r="BN69" i="3" s="1"/>
  <c r="AK50" i="3" l="1"/>
  <c r="BM50" i="3" s="1"/>
  <c r="BS50" i="3"/>
  <c r="BI49" i="4"/>
  <c r="BS49" i="4" s="1"/>
  <c r="BQ50" i="3"/>
  <c r="BA49" i="4"/>
  <c r="BQ49" i="4" s="1"/>
  <c r="AS50" i="3"/>
  <c r="BO50" i="3" s="1"/>
  <c r="AK51" i="3"/>
  <c r="BM51" i="3" s="1"/>
  <c r="BM70" i="3" s="1"/>
  <c r="AG50" i="3"/>
  <c r="CA50" i="3"/>
  <c r="BW50" i="3"/>
  <c r="CX61" i="3"/>
  <c r="CX70" i="3" s="1"/>
  <c r="BX50" i="3"/>
  <c r="CB50" i="3"/>
  <c r="BY50" i="3"/>
  <c r="CC50" i="3"/>
  <c r="BX57" i="3"/>
  <c r="BY51" i="3"/>
  <c r="BZ50" i="3"/>
  <c r="AW61" i="3"/>
  <c r="BP61" i="3" s="1"/>
  <c r="CT61" i="3"/>
  <c r="CT70" i="3" s="1"/>
  <c r="AS61" i="3"/>
  <c r="BO61" i="3" s="1"/>
  <c r="BZ53" i="3"/>
  <c r="CD51" i="3"/>
  <c r="CU61" i="3"/>
  <c r="CU70" i="3" s="1"/>
  <c r="CQ61" i="3"/>
  <c r="CQ70" i="3" s="1"/>
  <c r="AG61" i="3"/>
  <c r="BL61" i="3" s="1"/>
  <c r="BI61" i="3"/>
  <c r="BS61" i="3" s="1"/>
  <c r="CC51" i="3"/>
  <c r="BW57" i="3"/>
  <c r="CW61" i="3"/>
  <c r="CW70" i="3" s="1"/>
  <c r="CS61" i="3"/>
  <c r="CS70" i="3" s="1"/>
  <c r="BE61" i="3"/>
  <c r="BR61" i="3" s="1"/>
  <c r="AO61" i="3"/>
  <c r="BN61" i="3" s="1"/>
  <c r="CD57" i="3"/>
  <c r="CC52" i="3"/>
  <c r="BX51" i="3"/>
  <c r="CV61" i="3"/>
  <c r="CR61" i="3"/>
  <c r="CR70" i="3" s="1"/>
  <c r="BA61" i="3"/>
  <c r="BQ61" i="3" s="1"/>
  <c r="CC57" i="3"/>
  <c r="CC63" i="3"/>
  <c r="BO68" i="3"/>
  <c r="BL64" i="3"/>
  <c r="BS63" i="3"/>
  <c r="BZ64" i="3"/>
  <c r="CY63" i="3"/>
  <c r="CC68" i="3"/>
  <c r="BN66" i="3"/>
  <c r="BY69" i="3"/>
  <c r="CY68" i="3"/>
  <c r="BY68" i="3"/>
  <c r="CY59" i="3"/>
  <c r="BT53" i="3"/>
  <c r="CO70" i="3"/>
  <c r="CP66" i="3"/>
  <c r="CY64" i="3"/>
  <c r="CD55" i="3"/>
  <c r="BX53" i="3"/>
  <c r="CJ70" i="3"/>
  <c r="BX68" i="3"/>
  <c r="CP65" i="3"/>
  <c r="BP63" i="3"/>
  <c r="CA59" i="3"/>
  <c r="CP58" i="3"/>
  <c r="CA58" i="3"/>
  <c r="CP57" i="3"/>
  <c r="CB57" i="3"/>
  <c r="CC55" i="3"/>
  <c r="BX55" i="3"/>
  <c r="CN70" i="3"/>
  <c r="CK70" i="3"/>
  <c r="CD53" i="3"/>
  <c r="CB51" i="3"/>
  <c r="CP50" i="3"/>
  <c r="BW59" i="3"/>
  <c r="BW58" i="3"/>
  <c r="BZ55" i="3"/>
  <c r="CP69" i="3"/>
  <c r="CY67" i="3"/>
  <c r="CB59" i="3"/>
  <c r="CB58" i="3"/>
  <c r="BY55" i="3"/>
  <c r="CC69" i="3"/>
  <c r="CD68" i="3"/>
  <c r="BP68" i="3"/>
  <c r="BZ66" i="3"/>
  <c r="BZ57" i="3"/>
  <c r="CB55" i="3"/>
  <c r="CB53" i="3"/>
  <c r="BZ51" i="3"/>
  <c r="CI70" i="3"/>
  <c r="CY69" i="3"/>
  <c r="CY62" i="3"/>
  <c r="CP54" i="3"/>
  <c r="CH70" i="3"/>
  <c r="BS69" i="3"/>
  <c r="CP68" i="3"/>
  <c r="CB68" i="3"/>
  <c r="BS68" i="3"/>
  <c r="BN68" i="3"/>
  <c r="CD66" i="3"/>
  <c r="BR66" i="3"/>
  <c r="BL66" i="3"/>
  <c r="BQ64" i="3"/>
  <c r="BN64" i="3"/>
  <c r="BX64" i="3"/>
  <c r="CC64" i="3"/>
  <c r="BO64" i="3"/>
  <c r="BY64" i="3"/>
  <c r="CD64" i="3"/>
  <c r="CP64" i="3"/>
  <c r="BS64" i="3"/>
  <c r="CP61" i="3"/>
  <c r="BT60" i="3"/>
  <c r="CP56" i="3"/>
  <c r="BJ51" i="3"/>
  <c r="BN65" i="3"/>
  <c r="BY65" i="3"/>
  <c r="CC65" i="3"/>
  <c r="CM70" i="3"/>
  <c r="BX66" i="3"/>
  <c r="CL70" i="3"/>
  <c r="BO69" i="3"/>
  <c r="BZ68" i="3"/>
  <c r="BR68" i="3"/>
  <c r="BL68" i="3"/>
  <c r="CP67" i="3"/>
  <c r="CY66" i="3"/>
  <c r="CB66" i="3"/>
  <c r="BP66" i="3"/>
  <c r="CY65" i="3"/>
  <c r="BO65" i="3"/>
  <c r="BR64" i="3"/>
  <c r="CY57" i="3"/>
  <c r="BZ63" i="3"/>
  <c r="CP60" i="3"/>
  <c r="CP63" i="3"/>
  <c r="BW63" i="3"/>
  <c r="CY60" i="3"/>
  <c r="CY51" i="3"/>
  <c r="BR50" i="3"/>
  <c r="CY50" i="3"/>
  <c r="BL50" i="3"/>
  <c r="BP50" i="3"/>
  <c r="BT55" i="3"/>
  <c r="BR59" i="3"/>
  <c r="BT59" i="3" s="1"/>
  <c r="BJ62" i="3"/>
  <c r="BQ56" i="3"/>
  <c r="BT56" i="3" s="1"/>
  <c r="CA69" i="3"/>
  <c r="BW69" i="3"/>
  <c r="BQ69" i="3"/>
  <c r="CC67" i="3"/>
  <c r="BY67" i="3"/>
  <c r="BS67" i="3"/>
  <c r="BO67" i="3"/>
  <c r="CA65" i="3"/>
  <c r="BW65" i="3"/>
  <c r="BQ65" i="3"/>
  <c r="CA62" i="3"/>
  <c r="BN62" i="3"/>
  <c r="CA61" i="3"/>
  <c r="CA60" i="3"/>
  <c r="CY58" i="3"/>
  <c r="CY55" i="3"/>
  <c r="BZ54" i="3"/>
  <c r="CD54" i="3"/>
  <c r="BX54" i="3"/>
  <c r="CB54" i="3"/>
  <c r="CC54" i="3"/>
  <c r="BW54" i="3"/>
  <c r="CP53" i="3"/>
  <c r="CY52" i="3"/>
  <c r="CD69" i="3"/>
  <c r="BZ69" i="3"/>
  <c r="BP69" i="3"/>
  <c r="BL69" i="3"/>
  <c r="CA68" i="3"/>
  <c r="BW68" i="3"/>
  <c r="CB67" i="3"/>
  <c r="BX67" i="3"/>
  <c r="BR67" i="3"/>
  <c r="BN67" i="3"/>
  <c r="CC66" i="3"/>
  <c r="BY66" i="3"/>
  <c r="BS66" i="3"/>
  <c r="BO66" i="3"/>
  <c r="CD65" i="3"/>
  <c r="BZ65" i="3"/>
  <c r="BP65" i="3"/>
  <c r="BL65" i="3"/>
  <c r="CA64" i="3"/>
  <c r="BW64" i="3"/>
  <c r="BP64" i="3"/>
  <c r="CA63" i="3"/>
  <c r="BZ62" i="3"/>
  <c r="BY59" i="3"/>
  <c r="CC59" i="3"/>
  <c r="CP59" i="3"/>
  <c r="CD59" i="3"/>
  <c r="BX59" i="3"/>
  <c r="BZ58" i="3"/>
  <c r="CD58" i="3"/>
  <c r="CC58" i="3"/>
  <c r="BX58" i="3"/>
  <c r="BT58" i="3"/>
  <c r="BT57" i="3"/>
  <c r="BX52" i="3"/>
  <c r="CB52" i="3"/>
  <c r="BZ52" i="3"/>
  <c r="CD52" i="3"/>
  <c r="BW52" i="3"/>
  <c r="BY52" i="3"/>
  <c r="CA67" i="3"/>
  <c r="BW67" i="3"/>
  <c r="BQ67" i="3"/>
  <c r="BO62" i="3"/>
  <c r="BS62" i="3"/>
  <c r="BY62" i="3"/>
  <c r="CC62" i="3"/>
  <c r="CP62" i="3"/>
  <c r="CD62" i="3"/>
  <c r="BX62" i="3"/>
  <c r="BQ62" i="3"/>
  <c r="BL62" i="3"/>
  <c r="BZ61" i="3"/>
  <c r="CD61" i="3"/>
  <c r="CC61" i="3"/>
  <c r="BX61" i="3"/>
  <c r="BX60" i="3"/>
  <c r="CB60" i="3"/>
  <c r="CD60" i="3"/>
  <c r="BY60" i="3"/>
  <c r="BX56" i="3"/>
  <c r="CB56" i="3"/>
  <c r="BZ56" i="3"/>
  <c r="CD56" i="3"/>
  <c r="CC56" i="3"/>
  <c r="BY56" i="3"/>
  <c r="CB69" i="3"/>
  <c r="BX69" i="3"/>
  <c r="BR69" i="3"/>
  <c r="CD67" i="3"/>
  <c r="BZ67" i="3"/>
  <c r="BP67" i="3"/>
  <c r="CA66" i="3"/>
  <c r="BW66" i="3"/>
  <c r="CB65" i="3"/>
  <c r="BX65" i="3"/>
  <c r="BR65" i="3"/>
  <c r="BN63" i="3"/>
  <c r="BR63" i="3"/>
  <c r="BX63" i="3"/>
  <c r="CB63" i="3"/>
  <c r="CD63" i="3"/>
  <c r="BY63" i="3"/>
  <c r="BQ63" i="3"/>
  <c r="BL63" i="3"/>
  <c r="CB62" i="3"/>
  <c r="BW62" i="3"/>
  <c r="BP62" i="3"/>
  <c r="CB61" i="3"/>
  <c r="BW61" i="3"/>
  <c r="CC60" i="3"/>
  <c r="BW60" i="3"/>
  <c r="BW56" i="3"/>
  <c r="CY54" i="3"/>
  <c r="BY54" i="3"/>
  <c r="CY53" i="3"/>
  <c r="CP52" i="3"/>
  <c r="CP51" i="3"/>
  <c r="CA57" i="3"/>
  <c r="CY56" i="3"/>
  <c r="CP55" i="3"/>
  <c r="BT54" i="3"/>
  <c r="CA55" i="3"/>
  <c r="CC53" i="3"/>
  <c r="BY53" i="3"/>
  <c r="CA51" i="3"/>
  <c r="CA53" i="3"/>
  <c r="AD50" i="4"/>
  <c r="AE50" i="4"/>
  <c r="AF50" i="4"/>
  <c r="AG50" i="4"/>
  <c r="BL50" i="4" s="1"/>
  <c r="AH50" i="4"/>
  <c r="AI50" i="4"/>
  <c r="AJ50" i="4"/>
  <c r="AL50" i="4"/>
  <c r="AM50" i="4"/>
  <c r="AN50" i="4"/>
  <c r="AO50" i="4"/>
  <c r="BN50" i="4" s="1"/>
  <c r="AP50" i="4"/>
  <c r="AQ50" i="4"/>
  <c r="AR50" i="4"/>
  <c r="AS50" i="4"/>
  <c r="BO50" i="4" s="1"/>
  <c r="AT50" i="4"/>
  <c r="AU50" i="4"/>
  <c r="AV50" i="4"/>
  <c r="AW50" i="4"/>
  <c r="BP50" i="4" s="1"/>
  <c r="AX50" i="4"/>
  <c r="AY50" i="4"/>
  <c r="AZ50" i="4"/>
  <c r="BA50" i="4"/>
  <c r="BQ50" i="4" s="1"/>
  <c r="BB50" i="4"/>
  <c r="BC50" i="4"/>
  <c r="BD50" i="4"/>
  <c r="BE50" i="4"/>
  <c r="BR50" i="4" s="1"/>
  <c r="BF50" i="4"/>
  <c r="BG50" i="4"/>
  <c r="BH50" i="4"/>
  <c r="BI50" i="4"/>
  <c r="BS50" i="4" s="1"/>
  <c r="AD51" i="4"/>
  <c r="AE51" i="4"/>
  <c r="AF51" i="4"/>
  <c r="AH51" i="4"/>
  <c r="AI51" i="4"/>
  <c r="AJ51" i="4"/>
  <c r="AK51" i="4"/>
  <c r="BM51" i="4" s="1"/>
  <c r="AL51" i="4"/>
  <c r="AM51" i="4"/>
  <c r="AN51" i="4"/>
  <c r="AP51" i="4"/>
  <c r="AQ51" i="4"/>
  <c r="AR51" i="4"/>
  <c r="AT51" i="4"/>
  <c r="AU51" i="4"/>
  <c r="AV51" i="4"/>
  <c r="AW51" i="4"/>
  <c r="BP51" i="4" s="1"/>
  <c r="AX51" i="4"/>
  <c r="AY51" i="4"/>
  <c r="AZ51" i="4"/>
  <c r="BA51" i="4"/>
  <c r="BQ51" i="4" s="1"/>
  <c r="BB51" i="4"/>
  <c r="BC51" i="4"/>
  <c r="BD51" i="4"/>
  <c r="BE51" i="4"/>
  <c r="BR51" i="4" s="1"/>
  <c r="BF51" i="4"/>
  <c r="BG51" i="4"/>
  <c r="BH51" i="4"/>
  <c r="BI51" i="4"/>
  <c r="BS51" i="4" s="1"/>
  <c r="AD52" i="4"/>
  <c r="AE52" i="4"/>
  <c r="AF52" i="4"/>
  <c r="AG52" i="4"/>
  <c r="BL52" i="4" s="1"/>
  <c r="AH52" i="4"/>
  <c r="AI52" i="4"/>
  <c r="AJ52" i="4"/>
  <c r="AK52" i="4"/>
  <c r="BM52" i="4" s="1"/>
  <c r="AL52" i="4"/>
  <c r="AM52" i="4"/>
  <c r="AN52" i="4"/>
  <c r="AO52" i="4"/>
  <c r="BN52" i="4" s="1"/>
  <c r="AP52" i="4"/>
  <c r="AQ52" i="4"/>
  <c r="AR52" i="4"/>
  <c r="AS52" i="4"/>
  <c r="BO52" i="4" s="1"/>
  <c r="AT52" i="4"/>
  <c r="AU52" i="4"/>
  <c r="AV52" i="4"/>
  <c r="AW52" i="4"/>
  <c r="BP52" i="4" s="1"/>
  <c r="AX52" i="4"/>
  <c r="AY52" i="4"/>
  <c r="AZ52" i="4"/>
  <c r="BA52" i="4"/>
  <c r="BQ52" i="4" s="1"/>
  <c r="BB52" i="4"/>
  <c r="BC52" i="4"/>
  <c r="BD52" i="4"/>
  <c r="BE52" i="4"/>
  <c r="BR52" i="4" s="1"/>
  <c r="BF52" i="4"/>
  <c r="BG52" i="4"/>
  <c r="BH52" i="4"/>
  <c r="BI52" i="4"/>
  <c r="BS52" i="4" s="1"/>
  <c r="AD53" i="4"/>
  <c r="AE53" i="4"/>
  <c r="AF53" i="4"/>
  <c r="AG53" i="4"/>
  <c r="BL53" i="4" s="1"/>
  <c r="AH53" i="4"/>
  <c r="AI53" i="4"/>
  <c r="AJ53" i="4"/>
  <c r="AK53" i="4"/>
  <c r="BM53" i="4" s="1"/>
  <c r="AL53" i="4"/>
  <c r="AM53" i="4"/>
  <c r="AN53" i="4"/>
  <c r="AO53" i="4"/>
  <c r="BN53" i="4" s="1"/>
  <c r="AP53" i="4"/>
  <c r="AQ53" i="4"/>
  <c r="AR53" i="4"/>
  <c r="AS53" i="4"/>
  <c r="BO53" i="4" s="1"/>
  <c r="AT53" i="4"/>
  <c r="AU53" i="4"/>
  <c r="AV53" i="4"/>
  <c r="AW53" i="4"/>
  <c r="BP53" i="4" s="1"/>
  <c r="AX53" i="4"/>
  <c r="AY53" i="4"/>
  <c r="AZ53" i="4"/>
  <c r="BA53" i="4"/>
  <c r="BQ53" i="4" s="1"/>
  <c r="BB53" i="4"/>
  <c r="BC53" i="4"/>
  <c r="BD53" i="4"/>
  <c r="BE53" i="4"/>
  <c r="BR53" i="4" s="1"/>
  <c r="BF53" i="4"/>
  <c r="BG53" i="4"/>
  <c r="BH53" i="4"/>
  <c r="BI53" i="4"/>
  <c r="BS53" i="4" s="1"/>
  <c r="AD54" i="4"/>
  <c r="AE54" i="4"/>
  <c r="AF54" i="4"/>
  <c r="AG54" i="4"/>
  <c r="BL54" i="4" s="1"/>
  <c r="AH54" i="4"/>
  <c r="AI54" i="4"/>
  <c r="AJ54" i="4"/>
  <c r="AK54" i="4"/>
  <c r="BM54" i="4" s="1"/>
  <c r="AL54" i="4"/>
  <c r="AM54" i="4"/>
  <c r="AN54" i="4"/>
  <c r="AO54" i="4"/>
  <c r="BN54" i="4" s="1"/>
  <c r="AP54" i="4"/>
  <c r="AQ54" i="4"/>
  <c r="AR54" i="4"/>
  <c r="AS54" i="4"/>
  <c r="BO54" i="4" s="1"/>
  <c r="AT54" i="4"/>
  <c r="AU54" i="4"/>
  <c r="AV54" i="4"/>
  <c r="AW54" i="4"/>
  <c r="BP54" i="4" s="1"/>
  <c r="AX54" i="4"/>
  <c r="AY54" i="4"/>
  <c r="AZ54" i="4"/>
  <c r="BA54" i="4"/>
  <c r="BQ54" i="4" s="1"/>
  <c r="BB54" i="4"/>
  <c r="BC54" i="4"/>
  <c r="BD54" i="4"/>
  <c r="BE54" i="4"/>
  <c r="BR54" i="4" s="1"/>
  <c r="BF54" i="4"/>
  <c r="BG54" i="4"/>
  <c r="BH54" i="4"/>
  <c r="BI54" i="4"/>
  <c r="BS54" i="4" s="1"/>
  <c r="AD55" i="4"/>
  <c r="AE55" i="4"/>
  <c r="AF55" i="4"/>
  <c r="AG55" i="4"/>
  <c r="BL55" i="4" s="1"/>
  <c r="AH55" i="4"/>
  <c r="AI55" i="4"/>
  <c r="AJ55" i="4"/>
  <c r="AK55" i="4"/>
  <c r="BM55" i="4" s="1"/>
  <c r="AL55" i="4"/>
  <c r="AM55" i="4"/>
  <c r="AN55" i="4"/>
  <c r="AO55" i="4"/>
  <c r="BN55" i="4" s="1"/>
  <c r="AP55" i="4"/>
  <c r="AQ55" i="4"/>
  <c r="AR55" i="4"/>
  <c r="AS55" i="4"/>
  <c r="BO55" i="4" s="1"/>
  <c r="AT55" i="4"/>
  <c r="AU55" i="4"/>
  <c r="AV55" i="4"/>
  <c r="AW55" i="4"/>
  <c r="BP55" i="4" s="1"/>
  <c r="AX55" i="4"/>
  <c r="AY55" i="4"/>
  <c r="AZ55" i="4"/>
  <c r="BA55" i="4"/>
  <c r="BQ55" i="4" s="1"/>
  <c r="BB55" i="4"/>
  <c r="BC55" i="4"/>
  <c r="BD55" i="4"/>
  <c r="BE55" i="4"/>
  <c r="BR55" i="4" s="1"/>
  <c r="BF55" i="4"/>
  <c r="BG55" i="4"/>
  <c r="BH55" i="4"/>
  <c r="BI55" i="4"/>
  <c r="BS55" i="4" s="1"/>
  <c r="AD56" i="4"/>
  <c r="AE56" i="4"/>
  <c r="AF56" i="4"/>
  <c r="AG56" i="4"/>
  <c r="BL56" i="4" s="1"/>
  <c r="AH56" i="4"/>
  <c r="AI56" i="4"/>
  <c r="AJ56" i="4"/>
  <c r="AK56" i="4"/>
  <c r="BM56" i="4" s="1"/>
  <c r="AL56" i="4"/>
  <c r="AM56" i="4"/>
  <c r="AN56" i="4"/>
  <c r="AO56" i="4"/>
  <c r="BN56" i="4" s="1"/>
  <c r="AP56" i="4"/>
  <c r="AQ56" i="4"/>
  <c r="AR56" i="4"/>
  <c r="AS56" i="4"/>
  <c r="BO56" i="4" s="1"/>
  <c r="AT56" i="4"/>
  <c r="AU56" i="4"/>
  <c r="AV56" i="4"/>
  <c r="AW56" i="4"/>
  <c r="BP56" i="4" s="1"/>
  <c r="AX56" i="4"/>
  <c r="AY56" i="4"/>
  <c r="AZ56" i="4"/>
  <c r="BA56" i="4"/>
  <c r="BQ56" i="4" s="1"/>
  <c r="BB56" i="4"/>
  <c r="BC56" i="4"/>
  <c r="BD56" i="4"/>
  <c r="BE56" i="4"/>
  <c r="BR56" i="4" s="1"/>
  <c r="BF56" i="4"/>
  <c r="BG56" i="4"/>
  <c r="BH56" i="4"/>
  <c r="BI56" i="4"/>
  <c r="BS56" i="4" s="1"/>
  <c r="AD57" i="4"/>
  <c r="AE57" i="4"/>
  <c r="AF57" i="4"/>
  <c r="AG57" i="4"/>
  <c r="BL57" i="4" s="1"/>
  <c r="AH57" i="4"/>
  <c r="AI57" i="4"/>
  <c r="AJ57" i="4"/>
  <c r="AK57" i="4"/>
  <c r="BM57" i="4" s="1"/>
  <c r="AL57" i="4"/>
  <c r="AM57" i="4"/>
  <c r="AN57" i="4"/>
  <c r="AO57" i="4"/>
  <c r="BN57" i="4" s="1"/>
  <c r="AP57" i="4"/>
  <c r="AQ57" i="4"/>
  <c r="AR57" i="4"/>
  <c r="AS57" i="4"/>
  <c r="BO57" i="4" s="1"/>
  <c r="AT57" i="4"/>
  <c r="AU57" i="4"/>
  <c r="AV57" i="4"/>
  <c r="AW57" i="4"/>
  <c r="BP57" i="4" s="1"/>
  <c r="AX57" i="4"/>
  <c r="AY57" i="4"/>
  <c r="AZ57" i="4"/>
  <c r="BA57" i="4"/>
  <c r="BQ57" i="4" s="1"/>
  <c r="BB57" i="4"/>
  <c r="BC57" i="4"/>
  <c r="BD57" i="4"/>
  <c r="BE57" i="4"/>
  <c r="BR57" i="4" s="1"/>
  <c r="BF57" i="4"/>
  <c r="BG57" i="4"/>
  <c r="BH57" i="4"/>
  <c r="BI57" i="4"/>
  <c r="BS57" i="4" s="1"/>
  <c r="AD58" i="4"/>
  <c r="AE58" i="4"/>
  <c r="AF58" i="4"/>
  <c r="AG58" i="4"/>
  <c r="BL58" i="4" s="1"/>
  <c r="AH58" i="4"/>
  <c r="AI58" i="4"/>
  <c r="AJ58" i="4"/>
  <c r="AK58" i="4"/>
  <c r="BM58" i="4" s="1"/>
  <c r="AL58" i="4"/>
  <c r="AM58" i="4"/>
  <c r="AN58" i="4"/>
  <c r="AO58" i="4"/>
  <c r="BN58" i="4" s="1"/>
  <c r="AP58" i="4"/>
  <c r="AQ58" i="4"/>
  <c r="AR58" i="4"/>
  <c r="AS58" i="4"/>
  <c r="BO58" i="4" s="1"/>
  <c r="AT58" i="4"/>
  <c r="AU58" i="4"/>
  <c r="AV58" i="4"/>
  <c r="AW58" i="4"/>
  <c r="BP58" i="4" s="1"/>
  <c r="AX58" i="4"/>
  <c r="AY58" i="4"/>
  <c r="AZ58" i="4"/>
  <c r="BA58" i="4"/>
  <c r="BQ58" i="4" s="1"/>
  <c r="BB58" i="4"/>
  <c r="BC58" i="4"/>
  <c r="BD58" i="4"/>
  <c r="BE58" i="4"/>
  <c r="BR58" i="4" s="1"/>
  <c r="BF58" i="4"/>
  <c r="BG58" i="4"/>
  <c r="BH58" i="4"/>
  <c r="BI58" i="4"/>
  <c r="BS58" i="4" s="1"/>
  <c r="AD59" i="4"/>
  <c r="AE59" i="4"/>
  <c r="AF59" i="4"/>
  <c r="AG59" i="4"/>
  <c r="BL59" i="4" s="1"/>
  <c r="AH59" i="4"/>
  <c r="AI59" i="4"/>
  <c r="AJ59" i="4"/>
  <c r="AK59" i="4"/>
  <c r="BM59" i="4" s="1"/>
  <c r="AL59" i="4"/>
  <c r="AM59" i="4"/>
  <c r="AN59" i="4"/>
  <c r="AO59" i="4"/>
  <c r="BN59" i="4" s="1"/>
  <c r="AP59" i="4"/>
  <c r="AQ59" i="4"/>
  <c r="AR59" i="4"/>
  <c r="AS59" i="4"/>
  <c r="BO59" i="4" s="1"/>
  <c r="AT59" i="4"/>
  <c r="AU59" i="4"/>
  <c r="AV59" i="4"/>
  <c r="AW59" i="4"/>
  <c r="BP59" i="4" s="1"/>
  <c r="AX59" i="4"/>
  <c r="AY59" i="4"/>
  <c r="AZ59" i="4"/>
  <c r="BA59" i="4"/>
  <c r="BQ59" i="4" s="1"/>
  <c r="BB59" i="4"/>
  <c r="BC59" i="4"/>
  <c r="BD59" i="4"/>
  <c r="BE59" i="4"/>
  <c r="BR59" i="4" s="1"/>
  <c r="BF59" i="4"/>
  <c r="BG59" i="4"/>
  <c r="BH59" i="4"/>
  <c r="BI59" i="4"/>
  <c r="BS59" i="4" s="1"/>
  <c r="AD60" i="4"/>
  <c r="AE60" i="4"/>
  <c r="AF60" i="4"/>
  <c r="AH60" i="4"/>
  <c r="AI60" i="4"/>
  <c r="AJ60" i="4"/>
  <c r="AK60" i="4"/>
  <c r="BM60" i="4" s="1"/>
  <c r="AL60" i="4"/>
  <c r="AM60" i="4"/>
  <c r="AN60" i="4"/>
  <c r="AP60" i="4"/>
  <c r="AQ60" i="4"/>
  <c r="AR60" i="4"/>
  <c r="AT60" i="4"/>
  <c r="AU60" i="4"/>
  <c r="AV60" i="4"/>
  <c r="AX60" i="4"/>
  <c r="AY60" i="4"/>
  <c r="AZ60" i="4"/>
  <c r="BB60" i="4"/>
  <c r="BC60" i="4"/>
  <c r="BD60" i="4"/>
  <c r="BF60" i="4"/>
  <c r="BG60" i="4"/>
  <c r="BH60" i="4"/>
  <c r="AD61" i="4"/>
  <c r="AE61" i="4"/>
  <c r="AF61" i="4"/>
  <c r="AG61" i="4"/>
  <c r="AH61" i="4"/>
  <c r="AI61" i="4"/>
  <c r="AJ61" i="4"/>
  <c r="AK61" i="4"/>
  <c r="BM61" i="4" s="1"/>
  <c r="AL61" i="4"/>
  <c r="AM61" i="4"/>
  <c r="AN61" i="4"/>
  <c r="AO61" i="4"/>
  <c r="AP61" i="4"/>
  <c r="AQ61" i="4"/>
  <c r="AR61" i="4"/>
  <c r="AS61" i="4"/>
  <c r="AT61" i="4"/>
  <c r="AU61" i="4"/>
  <c r="AV61" i="4"/>
  <c r="AW61" i="4"/>
  <c r="AX61" i="4"/>
  <c r="AY61" i="4"/>
  <c r="AZ61" i="4"/>
  <c r="BA61" i="4"/>
  <c r="BB61" i="4"/>
  <c r="BC61" i="4"/>
  <c r="BD61" i="4"/>
  <c r="BE61" i="4"/>
  <c r="BF61" i="4"/>
  <c r="BG61" i="4"/>
  <c r="BH61" i="4"/>
  <c r="BI61" i="4"/>
  <c r="AD62" i="4"/>
  <c r="AE62" i="4"/>
  <c r="AF62" i="4"/>
  <c r="AG62" i="4"/>
  <c r="AH62" i="4"/>
  <c r="AI62" i="4"/>
  <c r="AJ62" i="4"/>
  <c r="AK62" i="4"/>
  <c r="BM62" i="4" s="1"/>
  <c r="AL62" i="4"/>
  <c r="AM62" i="4"/>
  <c r="AN62" i="4"/>
  <c r="AO62" i="4"/>
  <c r="AP62" i="4"/>
  <c r="AQ62" i="4"/>
  <c r="AR62" i="4"/>
  <c r="AS62" i="4"/>
  <c r="AT62" i="4"/>
  <c r="AU62" i="4"/>
  <c r="AV62" i="4"/>
  <c r="AW62" i="4"/>
  <c r="AX62" i="4"/>
  <c r="AY62" i="4"/>
  <c r="AZ62" i="4"/>
  <c r="BA62" i="4"/>
  <c r="BB62" i="4"/>
  <c r="BC62" i="4"/>
  <c r="BD62" i="4"/>
  <c r="BE62" i="4"/>
  <c r="BF62" i="4"/>
  <c r="BG62" i="4"/>
  <c r="BH62" i="4"/>
  <c r="BI62" i="4"/>
  <c r="AD63" i="4"/>
  <c r="AE63" i="4"/>
  <c r="AF63" i="4"/>
  <c r="AG63" i="4"/>
  <c r="AH63" i="4"/>
  <c r="AI63" i="4"/>
  <c r="AJ63" i="4"/>
  <c r="AK63" i="4"/>
  <c r="BM63" i="4" s="1"/>
  <c r="AL63" i="4"/>
  <c r="AM63" i="4"/>
  <c r="AN63" i="4"/>
  <c r="AO63" i="4"/>
  <c r="AP63" i="4"/>
  <c r="AQ63" i="4"/>
  <c r="AR63" i="4"/>
  <c r="AS63" i="4"/>
  <c r="AT63" i="4"/>
  <c r="AU63" i="4"/>
  <c r="AV63" i="4"/>
  <c r="AW63" i="4"/>
  <c r="AX63" i="4"/>
  <c r="AY63" i="4"/>
  <c r="AZ63" i="4"/>
  <c r="BA63" i="4"/>
  <c r="BB63" i="4"/>
  <c r="BC63" i="4"/>
  <c r="BD63" i="4"/>
  <c r="BE63" i="4"/>
  <c r="BF63" i="4"/>
  <c r="BG63" i="4"/>
  <c r="BH63" i="4"/>
  <c r="BI63" i="4"/>
  <c r="AD64" i="4"/>
  <c r="AE64" i="4"/>
  <c r="AF64" i="4"/>
  <c r="AG64" i="4"/>
  <c r="AH64" i="4"/>
  <c r="AI64" i="4"/>
  <c r="AJ64" i="4"/>
  <c r="AK64" i="4"/>
  <c r="BM64" i="4" s="1"/>
  <c r="AL64" i="4"/>
  <c r="AM64" i="4"/>
  <c r="AN64" i="4"/>
  <c r="AO64" i="4"/>
  <c r="AP64" i="4"/>
  <c r="AQ64" i="4"/>
  <c r="AR64" i="4"/>
  <c r="AS64" i="4"/>
  <c r="AT64" i="4"/>
  <c r="AU64" i="4"/>
  <c r="AV64" i="4"/>
  <c r="AW64" i="4"/>
  <c r="AX64" i="4"/>
  <c r="AY64" i="4"/>
  <c r="AZ64" i="4"/>
  <c r="BA64" i="4"/>
  <c r="BB64" i="4"/>
  <c r="BC64" i="4"/>
  <c r="BD64" i="4"/>
  <c r="BE64" i="4"/>
  <c r="BF64" i="4"/>
  <c r="BG64" i="4"/>
  <c r="BH64" i="4"/>
  <c r="BI64" i="4"/>
  <c r="AD65" i="4"/>
  <c r="AE65" i="4"/>
  <c r="AF65" i="4"/>
  <c r="AG65" i="4"/>
  <c r="AH65" i="4"/>
  <c r="AI65" i="4"/>
  <c r="AJ65" i="4"/>
  <c r="AK65" i="4"/>
  <c r="BM65" i="4" s="1"/>
  <c r="AL65" i="4"/>
  <c r="AM65" i="4"/>
  <c r="AN65" i="4"/>
  <c r="AO65" i="4"/>
  <c r="AP65" i="4"/>
  <c r="AQ65" i="4"/>
  <c r="AR65" i="4"/>
  <c r="AS65" i="4"/>
  <c r="AT65" i="4"/>
  <c r="AU65" i="4"/>
  <c r="AV65" i="4"/>
  <c r="AW65" i="4"/>
  <c r="AX65" i="4"/>
  <c r="AY65" i="4"/>
  <c r="AZ65" i="4"/>
  <c r="BA65" i="4"/>
  <c r="BB65" i="4"/>
  <c r="BC65" i="4"/>
  <c r="BD65" i="4"/>
  <c r="BE65" i="4"/>
  <c r="BF65" i="4"/>
  <c r="BG65" i="4"/>
  <c r="BH65" i="4"/>
  <c r="BI65" i="4"/>
  <c r="AD66" i="4"/>
  <c r="AE66" i="4"/>
  <c r="AF66" i="4"/>
  <c r="AG66" i="4"/>
  <c r="AH66" i="4"/>
  <c r="AI66" i="4"/>
  <c r="AJ66" i="4"/>
  <c r="AK66" i="4"/>
  <c r="BM66" i="4" s="1"/>
  <c r="AL66" i="4"/>
  <c r="AM66" i="4"/>
  <c r="AN66" i="4"/>
  <c r="AO66" i="4"/>
  <c r="AP66" i="4"/>
  <c r="AQ66" i="4"/>
  <c r="AR66" i="4"/>
  <c r="AS66" i="4"/>
  <c r="AT66" i="4"/>
  <c r="AU66" i="4"/>
  <c r="AV66" i="4"/>
  <c r="AW66" i="4"/>
  <c r="AX66" i="4"/>
  <c r="AY66" i="4"/>
  <c r="AZ66" i="4"/>
  <c r="BA66" i="4"/>
  <c r="BB66" i="4"/>
  <c r="BC66" i="4"/>
  <c r="BD66" i="4"/>
  <c r="BE66" i="4"/>
  <c r="BF66" i="4"/>
  <c r="BG66" i="4"/>
  <c r="BH66" i="4"/>
  <c r="BI66" i="4"/>
  <c r="AD67" i="4"/>
  <c r="AE67" i="4"/>
  <c r="AF67" i="4"/>
  <c r="AG67" i="4"/>
  <c r="AH67" i="4"/>
  <c r="AI67" i="4"/>
  <c r="AJ67" i="4"/>
  <c r="AK67" i="4"/>
  <c r="BM67" i="4" s="1"/>
  <c r="AL67" i="4"/>
  <c r="AM67" i="4"/>
  <c r="AN67" i="4"/>
  <c r="AO67" i="4"/>
  <c r="AP67" i="4"/>
  <c r="AR67" i="4"/>
  <c r="AS67" i="4"/>
  <c r="AT67" i="4"/>
  <c r="AU67" i="4"/>
  <c r="AV67" i="4"/>
  <c r="AW67" i="4"/>
  <c r="AX67" i="4"/>
  <c r="AY67" i="4"/>
  <c r="AZ67" i="4"/>
  <c r="BA67" i="4"/>
  <c r="BB67" i="4"/>
  <c r="BC67" i="4"/>
  <c r="BD67" i="4"/>
  <c r="BE67" i="4"/>
  <c r="BF67" i="4"/>
  <c r="BG67" i="4"/>
  <c r="BH67" i="4"/>
  <c r="BI67" i="4"/>
  <c r="AD68" i="4"/>
  <c r="AE68" i="4"/>
  <c r="AF68" i="4"/>
  <c r="AG68" i="4"/>
  <c r="AH68" i="4"/>
  <c r="AI68" i="4"/>
  <c r="AJ68" i="4"/>
  <c r="AK68" i="4"/>
  <c r="BM68" i="4" s="1"/>
  <c r="AL68" i="4"/>
  <c r="AM68" i="4"/>
  <c r="AN68" i="4"/>
  <c r="AO68" i="4"/>
  <c r="AP68" i="4"/>
  <c r="AQ68" i="4"/>
  <c r="AR68" i="4"/>
  <c r="AS68" i="4"/>
  <c r="AT68" i="4"/>
  <c r="AU68" i="4"/>
  <c r="AV68" i="4"/>
  <c r="AW68" i="4"/>
  <c r="AX68" i="4"/>
  <c r="AY68" i="4"/>
  <c r="AZ68" i="4"/>
  <c r="BA68" i="4"/>
  <c r="BB68" i="4"/>
  <c r="BC68" i="4"/>
  <c r="BD68" i="4"/>
  <c r="BE68" i="4"/>
  <c r="BF68" i="4"/>
  <c r="BG68" i="4"/>
  <c r="BH68" i="4"/>
  <c r="BI68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B61" i="4"/>
  <c r="B62" i="4"/>
  <c r="B63" i="4"/>
  <c r="B64" i="4"/>
  <c r="B65" i="4"/>
  <c r="B66" i="4"/>
  <c r="B67" i="4"/>
  <c r="B68" i="4"/>
  <c r="A15" i="4"/>
  <c r="BK15" i="4" s="1"/>
  <c r="A16" i="4"/>
  <c r="BK16" i="4" s="1"/>
  <c r="A17" i="4"/>
  <c r="BK17" i="4" s="1"/>
  <c r="A18" i="4"/>
  <c r="BK18" i="4" s="1"/>
  <c r="A19" i="4"/>
  <c r="BK19" i="4" s="1"/>
  <c r="DC75" i="3"/>
  <c r="AK70" i="3" l="1"/>
  <c r="BT51" i="3"/>
  <c r="AK50" i="4"/>
  <c r="BT59" i="4"/>
  <c r="BT58" i="4"/>
  <c r="BT57" i="4"/>
  <c r="BT56" i="4"/>
  <c r="BT55" i="4"/>
  <c r="BT54" i="4"/>
  <c r="BT53" i="4"/>
  <c r="BT52" i="4"/>
  <c r="DC67" i="4"/>
  <c r="DC66" i="4"/>
  <c r="DC65" i="4"/>
  <c r="DC64" i="4"/>
  <c r="DC63" i="4"/>
  <c r="DC62" i="4"/>
  <c r="DC61" i="4"/>
  <c r="DC68" i="4"/>
  <c r="DC60" i="4"/>
  <c r="DC59" i="4"/>
  <c r="DC58" i="4"/>
  <c r="DC57" i="4"/>
  <c r="DC56" i="4"/>
  <c r="DC55" i="4"/>
  <c r="DC54" i="4"/>
  <c r="DC53" i="4"/>
  <c r="DC52" i="4"/>
  <c r="DC51" i="4"/>
  <c r="DC50" i="4"/>
  <c r="CF50" i="3"/>
  <c r="BE60" i="4"/>
  <c r="BR60" i="4" s="1"/>
  <c r="AS60" i="4"/>
  <c r="BO60" i="4" s="1"/>
  <c r="CE50" i="3"/>
  <c r="AO60" i="4"/>
  <c r="BN60" i="4" s="1"/>
  <c r="BI70" i="3"/>
  <c r="BI60" i="4"/>
  <c r="BS60" i="4" s="1"/>
  <c r="AG60" i="4"/>
  <c r="BL60" i="4" s="1"/>
  <c r="BA70" i="3"/>
  <c r="AW70" i="3"/>
  <c r="CY61" i="3"/>
  <c r="CY70" i="3" s="1"/>
  <c r="BT61" i="3"/>
  <c r="BA60" i="4"/>
  <c r="BQ60" i="4" s="1"/>
  <c r="AW60" i="4"/>
  <c r="BP60" i="4" s="1"/>
  <c r="CV70" i="3"/>
  <c r="BE70" i="3"/>
  <c r="CF51" i="3"/>
  <c r="BT68" i="3"/>
  <c r="CE53" i="3"/>
  <c r="CF55" i="3"/>
  <c r="CC70" i="3"/>
  <c r="BS70" i="3"/>
  <c r="CF57" i="3"/>
  <c r="BY70" i="3"/>
  <c r="CP70" i="3"/>
  <c r="CF58" i="3"/>
  <c r="BT66" i="3"/>
  <c r="CE51" i="3"/>
  <c r="CF63" i="3"/>
  <c r="CE58" i="3"/>
  <c r="CF59" i="3"/>
  <c r="BT64" i="3"/>
  <c r="BW70" i="3"/>
  <c r="CD70" i="3"/>
  <c r="BT67" i="3"/>
  <c r="BX70" i="3"/>
  <c r="BZ70" i="3"/>
  <c r="CB70" i="3"/>
  <c r="CA70" i="3"/>
  <c r="BR70" i="3"/>
  <c r="BQ70" i="3"/>
  <c r="BP70" i="3"/>
  <c r="BT50" i="3"/>
  <c r="CE55" i="3"/>
  <c r="CF60" i="3"/>
  <c r="CE60" i="3"/>
  <c r="BT63" i="3"/>
  <c r="CF53" i="3"/>
  <c r="BT65" i="3"/>
  <c r="CE68" i="3"/>
  <c r="CF68" i="3"/>
  <c r="CE57" i="3"/>
  <c r="CE63" i="3"/>
  <c r="BT62" i="3"/>
  <c r="CF54" i="3"/>
  <c r="CE54" i="3"/>
  <c r="CF69" i="3"/>
  <c r="CE69" i="3"/>
  <c r="CE62" i="3"/>
  <c r="CF62" i="3"/>
  <c r="CE64" i="3"/>
  <c r="CF64" i="3"/>
  <c r="BT69" i="3"/>
  <c r="CF65" i="3"/>
  <c r="CE65" i="3"/>
  <c r="CF56" i="3"/>
  <c r="CE56" i="3"/>
  <c r="CE61" i="3"/>
  <c r="CF61" i="3"/>
  <c r="CE66" i="3"/>
  <c r="CF66" i="3"/>
  <c r="CE67" i="3"/>
  <c r="CF67" i="3"/>
  <c r="CF52" i="3"/>
  <c r="CE52" i="3"/>
  <c r="CE59" i="3"/>
  <c r="AO49" i="4"/>
  <c r="BN49" i="4" s="1"/>
  <c r="BT60" i="4" l="1"/>
  <c r="CD51" i="4"/>
  <c r="BZ51" i="4"/>
  <c r="CC51" i="4"/>
  <c r="BY51" i="4"/>
  <c r="CA51" i="4"/>
  <c r="BW51" i="4"/>
  <c r="BX51" i="4"/>
  <c r="CB51" i="4"/>
  <c r="CB59" i="4"/>
  <c r="BX59" i="4"/>
  <c r="CA59" i="4"/>
  <c r="BZ59" i="4"/>
  <c r="BW59" i="4"/>
  <c r="CC59" i="4"/>
  <c r="CD59" i="4"/>
  <c r="BY59" i="4"/>
  <c r="CD66" i="4"/>
  <c r="BZ66" i="4"/>
  <c r="BP66" i="4"/>
  <c r="BL66" i="4"/>
  <c r="BY66" i="4"/>
  <c r="BR66" i="4"/>
  <c r="CC66" i="4"/>
  <c r="BX66" i="4"/>
  <c r="BQ66" i="4"/>
  <c r="CA66" i="4"/>
  <c r="BN66" i="4"/>
  <c r="BS66" i="4"/>
  <c r="BW66" i="4"/>
  <c r="CB66" i="4"/>
  <c r="BO66" i="4"/>
  <c r="CD53" i="4"/>
  <c r="BZ53" i="4"/>
  <c r="CC53" i="4"/>
  <c r="BY53" i="4"/>
  <c r="BW53" i="4"/>
  <c r="CA53" i="4"/>
  <c r="CB53" i="4"/>
  <c r="BX53" i="4"/>
  <c r="CB57" i="4"/>
  <c r="BX57" i="4"/>
  <c r="CC57" i="4"/>
  <c r="BW57" i="4"/>
  <c r="CA57" i="4"/>
  <c r="CD57" i="4"/>
  <c r="BY57" i="4"/>
  <c r="BZ57" i="4"/>
  <c r="CD68" i="4"/>
  <c r="BZ68" i="4"/>
  <c r="BP68" i="4"/>
  <c r="BL68" i="4"/>
  <c r="CC68" i="4"/>
  <c r="BX68" i="4"/>
  <c r="BQ68" i="4"/>
  <c r="CB68" i="4"/>
  <c r="BW68" i="4"/>
  <c r="BO68" i="4"/>
  <c r="BY68" i="4"/>
  <c r="BR68" i="4"/>
  <c r="BS68" i="4"/>
  <c r="CA68" i="4"/>
  <c r="BN68" i="4"/>
  <c r="CD64" i="4"/>
  <c r="BZ64" i="4"/>
  <c r="BP64" i="4"/>
  <c r="BL64" i="4"/>
  <c r="CA64" i="4"/>
  <c r="BS64" i="4"/>
  <c r="BN64" i="4"/>
  <c r="BY64" i="4"/>
  <c r="BR64" i="4"/>
  <c r="BW64" i="4"/>
  <c r="CB64" i="4"/>
  <c r="BO64" i="4"/>
  <c r="BX64" i="4"/>
  <c r="CC64" i="4"/>
  <c r="BQ64" i="4"/>
  <c r="CB50" i="4"/>
  <c r="BX50" i="4"/>
  <c r="CA50" i="4"/>
  <c r="BW50" i="4"/>
  <c r="BY50" i="4"/>
  <c r="CC50" i="4"/>
  <c r="CD50" i="4"/>
  <c r="BZ50" i="4"/>
  <c r="CB54" i="4"/>
  <c r="BX54" i="4"/>
  <c r="CA54" i="4"/>
  <c r="BW54" i="4"/>
  <c r="BY54" i="4"/>
  <c r="CC54" i="4"/>
  <c r="CD54" i="4"/>
  <c r="BZ54" i="4"/>
  <c r="CD58" i="4"/>
  <c r="BZ58" i="4"/>
  <c r="BY58" i="4"/>
  <c r="CC58" i="4"/>
  <c r="BX58" i="4"/>
  <c r="CA58" i="4"/>
  <c r="BW58" i="4"/>
  <c r="CB58" i="4"/>
  <c r="CB61" i="4"/>
  <c r="BX61" i="4"/>
  <c r="BR61" i="4"/>
  <c r="BN61" i="4"/>
  <c r="CC61" i="4"/>
  <c r="BW61" i="4"/>
  <c r="BP61" i="4"/>
  <c r="CA61" i="4"/>
  <c r="BO61" i="4"/>
  <c r="CD61" i="4"/>
  <c r="BQ61" i="4"/>
  <c r="BY61" i="4"/>
  <c r="BL61" i="4"/>
  <c r="BZ61" i="4"/>
  <c r="BS61" i="4"/>
  <c r="CB65" i="4"/>
  <c r="BX65" i="4"/>
  <c r="BR65" i="4"/>
  <c r="BN65" i="4"/>
  <c r="BZ65" i="4"/>
  <c r="BS65" i="4"/>
  <c r="CD65" i="4"/>
  <c r="BY65" i="4"/>
  <c r="BQ65" i="4"/>
  <c r="BL65" i="4"/>
  <c r="CC65" i="4"/>
  <c r="BP65" i="4"/>
  <c r="BW65" i="4"/>
  <c r="BO65" i="4"/>
  <c r="CA65" i="4"/>
  <c r="CD55" i="4"/>
  <c r="BZ55" i="4"/>
  <c r="CC55" i="4"/>
  <c r="BY55" i="4"/>
  <c r="CA55" i="4"/>
  <c r="BW55" i="4"/>
  <c r="BX55" i="4"/>
  <c r="CB55" i="4"/>
  <c r="CD62" i="4"/>
  <c r="BZ62" i="4"/>
  <c r="BP62" i="4"/>
  <c r="BL62" i="4"/>
  <c r="CB62" i="4"/>
  <c r="BW62" i="4"/>
  <c r="BO62" i="4"/>
  <c r="CA62" i="4"/>
  <c r="BS62" i="4"/>
  <c r="BN62" i="4"/>
  <c r="CC62" i="4"/>
  <c r="BQ62" i="4"/>
  <c r="BX62" i="4"/>
  <c r="BY62" i="4"/>
  <c r="BR62" i="4"/>
  <c r="CB52" i="4"/>
  <c r="BX52" i="4"/>
  <c r="CA52" i="4"/>
  <c r="BW52" i="4"/>
  <c r="CC52" i="4"/>
  <c r="BY52" i="4"/>
  <c r="BZ52" i="4"/>
  <c r="CD52" i="4"/>
  <c r="CD56" i="4"/>
  <c r="BZ56" i="4"/>
  <c r="CA56" i="4"/>
  <c r="BY56" i="4"/>
  <c r="BW56" i="4"/>
  <c r="CB56" i="4"/>
  <c r="CC56" i="4"/>
  <c r="BX56" i="4"/>
  <c r="CD60" i="4"/>
  <c r="BZ60" i="4"/>
  <c r="CC60" i="4"/>
  <c r="BX60" i="4"/>
  <c r="CB60" i="4"/>
  <c r="BW60" i="4"/>
  <c r="BY60" i="4"/>
  <c r="CA60" i="4"/>
  <c r="CB63" i="4"/>
  <c r="BX63" i="4"/>
  <c r="BR63" i="4"/>
  <c r="BN63" i="4"/>
  <c r="CA63" i="4"/>
  <c r="BO63" i="4"/>
  <c r="BZ63" i="4"/>
  <c r="BS63" i="4"/>
  <c r="BY63" i="4"/>
  <c r="CD63" i="4"/>
  <c r="BQ63" i="4"/>
  <c r="CC63" i="4"/>
  <c r="BL63" i="4"/>
  <c r="BP63" i="4"/>
  <c r="BW63" i="4"/>
  <c r="CB67" i="4"/>
  <c r="BX67" i="4"/>
  <c r="BR67" i="4"/>
  <c r="BN67" i="4"/>
  <c r="CD67" i="4"/>
  <c r="BY67" i="4"/>
  <c r="BQ67" i="4"/>
  <c r="BL67" i="4"/>
  <c r="CC67" i="4"/>
  <c r="BW67" i="4"/>
  <c r="BP67" i="4"/>
  <c r="BZ67" i="4"/>
  <c r="BS67" i="4"/>
  <c r="CA67" i="4"/>
  <c r="BO67" i="4"/>
  <c r="CE70" i="3"/>
  <c r="AC87" i="4"/>
  <c r="B87" i="4"/>
  <c r="B86" i="4"/>
  <c r="AD81" i="4"/>
  <c r="AD79" i="4"/>
  <c r="B79" i="4"/>
  <c r="AF79" i="4"/>
  <c r="J79" i="4"/>
  <c r="BT61" i="4" l="1"/>
  <c r="CE60" i="4"/>
  <c r="CF60" i="4"/>
  <c r="CE58" i="4"/>
  <c r="CF58" i="4"/>
  <c r="CF64" i="4"/>
  <c r="CE64" i="4"/>
  <c r="CE68" i="4"/>
  <c r="CF68" i="4"/>
  <c r="CE53" i="4"/>
  <c r="CF53" i="4"/>
  <c r="BT66" i="4"/>
  <c r="CF67" i="4"/>
  <c r="CE67" i="4"/>
  <c r="BT63" i="4"/>
  <c r="CF56" i="4"/>
  <c r="CE56" i="4"/>
  <c r="BT62" i="4"/>
  <c r="CF61" i="4"/>
  <c r="CE61" i="4"/>
  <c r="BT68" i="4"/>
  <c r="CF57" i="4"/>
  <c r="CE57" i="4"/>
  <c r="CF52" i="4"/>
  <c r="CE52" i="4"/>
  <c r="BT65" i="4"/>
  <c r="BT64" i="4"/>
  <c r="CE51" i="4"/>
  <c r="CF51" i="4"/>
  <c r="BT67" i="4"/>
  <c r="CF63" i="4"/>
  <c r="CE63" i="4"/>
  <c r="CF62" i="4"/>
  <c r="CE62" i="4"/>
  <c r="CF55" i="4"/>
  <c r="CE55" i="4"/>
  <c r="CF65" i="4"/>
  <c r="CE65" i="4"/>
  <c r="CF54" i="4"/>
  <c r="CE54" i="4"/>
  <c r="CF50" i="4"/>
  <c r="CE50" i="4"/>
  <c r="CE66" i="4"/>
  <c r="CF66" i="4"/>
  <c r="CF59" i="4"/>
  <c r="CE59" i="4"/>
  <c r="B69" i="4"/>
  <c r="B50" i="4"/>
  <c r="D50" i="4"/>
  <c r="E50" i="4"/>
  <c r="F50" i="4"/>
  <c r="G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B51" i="4"/>
  <c r="D51" i="4"/>
  <c r="E51" i="4"/>
  <c r="F51" i="4"/>
  <c r="G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B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B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B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B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B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B57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B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B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B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X49" i="4"/>
  <c r="BJ49" i="4" s="1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G49" i="4"/>
  <c r="F49" i="4"/>
  <c r="E49" i="4"/>
  <c r="D49" i="4"/>
  <c r="B49" i="4"/>
  <c r="A49" i="4"/>
  <c r="BK49" i="4" s="1"/>
  <c r="AV20" i="4"/>
  <c r="AU20" i="4"/>
  <c r="AT20" i="4"/>
  <c r="AZ20" i="4"/>
  <c r="AY20" i="4"/>
  <c r="AX20" i="4"/>
  <c r="BD20" i="4"/>
  <c r="BC20" i="4"/>
  <c r="BB20" i="4"/>
  <c r="BF20" i="4"/>
  <c r="BG20" i="4"/>
  <c r="BH20" i="4"/>
  <c r="BH69" i="4"/>
  <c r="BG69" i="4"/>
  <c r="BF69" i="4"/>
  <c r="BD69" i="4"/>
  <c r="BC69" i="4"/>
  <c r="BB69" i="4"/>
  <c r="AZ69" i="4"/>
  <c r="AY69" i="4"/>
  <c r="AX69" i="4"/>
  <c r="AV69" i="4"/>
  <c r="AU69" i="4"/>
  <c r="AT69" i="4"/>
  <c r="AR49" i="4"/>
  <c r="AQ49" i="4"/>
  <c r="AP49" i="4"/>
  <c r="AN49" i="4"/>
  <c r="AM49" i="4"/>
  <c r="AL49" i="4"/>
  <c r="AJ49" i="4"/>
  <c r="AI49" i="4"/>
  <c r="AH49" i="4"/>
  <c r="AF49" i="4"/>
  <c r="AE49" i="4"/>
  <c r="AD49" i="4"/>
  <c r="DC49" i="4" l="1"/>
  <c r="CT49" i="4"/>
  <c r="CV49" i="4"/>
  <c r="CS49" i="4"/>
  <c r="CU49" i="4"/>
  <c r="CX49" i="4"/>
  <c r="CW49" i="4"/>
  <c r="CR49" i="4"/>
  <c r="CQ49" i="4"/>
  <c r="CK49" i="4"/>
  <c r="CL49" i="4"/>
  <c r="CM49" i="4"/>
  <c r="CN49" i="4"/>
  <c r="CO49" i="4"/>
  <c r="CH49" i="4"/>
  <c r="CI49" i="4"/>
  <c r="CJ49" i="4"/>
  <c r="CU52" i="4"/>
  <c r="CS52" i="4"/>
  <c r="CT52" i="4"/>
  <c r="CW52" i="4"/>
  <c r="CV52" i="4"/>
  <c r="CX52" i="4"/>
  <c r="CQ52" i="4"/>
  <c r="CR52" i="4"/>
  <c r="CL51" i="4"/>
  <c r="CJ51" i="4"/>
  <c r="CK51" i="4"/>
  <c r="CN51" i="4"/>
  <c r="CM51" i="4"/>
  <c r="CH51" i="4"/>
  <c r="CO51" i="4"/>
  <c r="CI51" i="4"/>
  <c r="CT50" i="4"/>
  <c r="CX50" i="4"/>
  <c r="CS50" i="4"/>
  <c r="CR50" i="4"/>
  <c r="CW50" i="4"/>
  <c r="CU50" i="4"/>
  <c r="CQ50" i="4"/>
  <c r="CV50" i="4"/>
  <c r="CN50" i="4"/>
  <c r="CL50" i="4"/>
  <c r="CM50" i="4"/>
  <c r="CH50" i="4"/>
  <c r="CO50" i="4"/>
  <c r="CK50" i="4"/>
  <c r="CJ50" i="4"/>
  <c r="CI50" i="4"/>
  <c r="CL52" i="4"/>
  <c r="CJ52" i="4"/>
  <c r="CK52" i="4"/>
  <c r="CN52" i="4"/>
  <c r="CM52" i="4"/>
  <c r="CI52" i="4"/>
  <c r="CH52" i="4"/>
  <c r="CO52" i="4"/>
  <c r="Z20" i="4"/>
  <c r="AA20" i="4"/>
  <c r="AB20" i="4"/>
  <c r="CX59" i="4"/>
  <c r="CT59" i="4"/>
  <c r="CW59" i="4"/>
  <c r="CR59" i="4"/>
  <c r="CV59" i="4"/>
  <c r="CQ59" i="4"/>
  <c r="CS59" i="4"/>
  <c r="CU59" i="4"/>
  <c r="CO59" i="4"/>
  <c r="CK59" i="4"/>
  <c r="CL59" i="4"/>
  <c r="CJ59" i="4"/>
  <c r="CH59" i="4"/>
  <c r="CN59" i="4"/>
  <c r="CM59" i="4"/>
  <c r="CI59" i="4"/>
  <c r="CX57" i="4"/>
  <c r="CT57" i="4"/>
  <c r="CW57" i="4"/>
  <c r="CR57" i="4"/>
  <c r="CV57" i="4"/>
  <c r="CQ57" i="4"/>
  <c r="CU57" i="4"/>
  <c r="CS57" i="4"/>
  <c r="CO57" i="4"/>
  <c r="CK57" i="4"/>
  <c r="CL57" i="4"/>
  <c r="CJ57" i="4"/>
  <c r="CM57" i="4"/>
  <c r="CI57" i="4"/>
  <c r="CH57" i="4"/>
  <c r="CN57" i="4"/>
  <c r="CX55" i="4"/>
  <c r="CT55" i="4"/>
  <c r="CW55" i="4"/>
  <c r="CR55" i="4"/>
  <c r="CV55" i="4"/>
  <c r="CQ55" i="4"/>
  <c r="CS55" i="4"/>
  <c r="CU55" i="4"/>
  <c r="CO55" i="4"/>
  <c r="CK55" i="4"/>
  <c r="CL55" i="4"/>
  <c r="CJ55" i="4"/>
  <c r="CH55" i="4"/>
  <c r="CN55" i="4"/>
  <c r="CM55" i="4"/>
  <c r="CI55" i="4"/>
  <c r="CU53" i="4"/>
  <c r="CQ53" i="4"/>
  <c r="CX53" i="4"/>
  <c r="CT53" i="4"/>
  <c r="CR53" i="4"/>
  <c r="CW53" i="4"/>
  <c r="CV53" i="4"/>
  <c r="CS53" i="4"/>
  <c r="CL53" i="4"/>
  <c r="CH53" i="4"/>
  <c r="CO53" i="4"/>
  <c r="CK53" i="4"/>
  <c r="CI53" i="4"/>
  <c r="CN53" i="4"/>
  <c r="CM53" i="4"/>
  <c r="CJ53" i="4"/>
  <c r="CV60" i="4"/>
  <c r="CR60" i="4"/>
  <c r="CX60" i="4"/>
  <c r="CT60" i="4"/>
  <c r="CS60" i="4"/>
  <c r="CQ60" i="4"/>
  <c r="CW60" i="4"/>
  <c r="CU60" i="4"/>
  <c r="CM60" i="4"/>
  <c r="CI60" i="4"/>
  <c r="CO60" i="4"/>
  <c r="CK60" i="4"/>
  <c r="CJ60" i="4"/>
  <c r="CH60" i="4"/>
  <c r="CN60" i="4"/>
  <c r="CL60" i="4"/>
  <c r="CX58" i="4"/>
  <c r="CT58" i="4"/>
  <c r="CU58" i="4"/>
  <c r="CS58" i="4"/>
  <c r="CV58" i="4"/>
  <c r="CR58" i="4"/>
  <c r="CQ58" i="4"/>
  <c r="CW58" i="4"/>
  <c r="CO58" i="4"/>
  <c r="CK58" i="4"/>
  <c r="CN58" i="4"/>
  <c r="CI58" i="4"/>
  <c r="CM58" i="4"/>
  <c r="CH58" i="4"/>
  <c r="CJ58" i="4"/>
  <c r="CL58" i="4"/>
  <c r="CX56" i="4"/>
  <c r="CT56" i="4"/>
  <c r="CU56" i="4"/>
  <c r="CS56" i="4"/>
  <c r="CQ56" i="4"/>
  <c r="CW56" i="4"/>
  <c r="CV56" i="4"/>
  <c r="CR56" i="4"/>
  <c r="CO56" i="4"/>
  <c r="CK56" i="4"/>
  <c r="CN56" i="4"/>
  <c r="CI56" i="4"/>
  <c r="CM56" i="4"/>
  <c r="CH56" i="4"/>
  <c r="CL56" i="4"/>
  <c r="CJ56" i="4"/>
  <c r="CX54" i="4"/>
  <c r="CT54" i="4"/>
  <c r="CU54" i="4"/>
  <c r="CS54" i="4"/>
  <c r="CV54" i="4"/>
  <c r="CR54" i="4"/>
  <c r="CQ54" i="4"/>
  <c r="CW54" i="4"/>
  <c r="CO54" i="4"/>
  <c r="CK54" i="4"/>
  <c r="CN54" i="4"/>
  <c r="CI54" i="4"/>
  <c r="CM54" i="4"/>
  <c r="CH54" i="4"/>
  <c r="CJ54" i="4"/>
  <c r="CL54" i="4"/>
  <c r="CW51" i="4"/>
  <c r="CS51" i="4"/>
  <c r="CV51" i="4"/>
  <c r="CR51" i="4"/>
  <c r="CU51" i="4"/>
  <c r="CQ51" i="4"/>
  <c r="CX51" i="4"/>
  <c r="CT51" i="4"/>
  <c r="DC20" i="4"/>
  <c r="O15" i="4"/>
  <c r="P15" i="4"/>
  <c r="O16" i="4"/>
  <c r="P16" i="4"/>
  <c r="O17" i="4"/>
  <c r="P17" i="4"/>
  <c r="O18" i="4"/>
  <c r="P18" i="4"/>
  <c r="O19" i="4"/>
  <c r="P19" i="4"/>
  <c r="O14" i="4"/>
  <c r="P14" i="4"/>
  <c r="X15" i="4"/>
  <c r="Y15" i="4" s="1"/>
  <c r="X16" i="4"/>
  <c r="Y16" i="4" s="1"/>
  <c r="X17" i="4"/>
  <c r="Y17" i="4" s="1"/>
  <c r="X18" i="4"/>
  <c r="Y18" i="4" s="1"/>
  <c r="X19" i="4"/>
  <c r="Y19" i="4" s="1"/>
  <c r="X14" i="4"/>
  <c r="Q15" i="4"/>
  <c r="R15" i="4"/>
  <c r="S15" i="4"/>
  <c r="T15" i="4"/>
  <c r="U15" i="4"/>
  <c r="V15" i="4"/>
  <c r="W15" i="4"/>
  <c r="Q16" i="4"/>
  <c r="R16" i="4"/>
  <c r="S16" i="4"/>
  <c r="T16" i="4"/>
  <c r="U16" i="4"/>
  <c r="V16" i="4"/>
  <c r="W16" i="4"/>
  <c r="Q17" i="4"/>
  <c r="R17" i="4"/>
  <c r="S17" i="4"/>
  <c r="T17" i="4"/>
  <c r="U17" i="4"/>
  <c r="V17" i="4"/>
  <c r="W17" i="4"/>
  <c r="Q18" i="4"/>
  <c r="R18" i="4"/>
  <c r="S18" i="4"/>
  <c r="T18" i="4"/>
  <c r="U18" i="4"/>
  <c r="V18" i="4"/>
  <c r="W18" i="4"/>
  <c r="Q19" i="4"/>
  <c r="R19" i="4"/>
  <c r="S19" i="4"/>
  <c r="T19" i="4"/>
  <c r="U19" i="4"/>
  <c r="V19" i="4"/>
  <c r="W19" i="4"/>
  <c r="S14" i="4"/>
  <c r="T14" i="4"/>
  <c r="U14" i="4"/>
  <c r="V14" i="4"/>
  <c r="W14" i="4"/>
  <c r="R14" i="4"/>
  <c r="Q14" i="4"/>
  <c r="H15" i="4"/>
  <c r="I15" i="4"/>
  <c r="J15" i="4"/>
  <c r="K15" i="4"/>
  <c r="L15" i="4"/>
  <c r="M15" i="4"/>
  <c r="N15" i="4"/>
  <c r="H16" i="4"/>
  <c r="I16" i="4"/>
  <c r="J16" i="4"/>
  <c r="K16" i="4"/>
  <c r="L16" i="4"/>
  <c r="M16" i="4"/>
  <c r="N16" i="4"/>
  <c r="H17" i="4"/>
  <c r="I17" i="4"/>
  <c r="J17" i="4"/>
  <c r="K17" i="4"/>
  <c r="L17" i="4"/>
  <c r="M17" i="4"/>
  <c r="N17" i="4"/>
  <c r="H18" i="4"/>
  <c r="I18" i="4"/>
  <c r="J18" i="4"/>
  <c r="K18" i="4"/>
  <c r="L18" i="4"/>
  <c r="M18" i="4"/>
  <c r="N18" i="4"/>
  <c r="H19" i="4"/>
  <c r="I19" i="4"/>
  <c r="J19" i="4"/>
  <c r="K19" i="4"/>
  <c r="L19" i="4"/>
  <c r="M19" i="4"/>
  <c r="N19" i="4"/>
  <c r="J14" i="4"/>
  <c r="K14" i="4"/>
  <c r="L14" i="4"/>
  <c r="M14" i="4"/>
  <c r="N14" i="4"/>
  <c r="I14" i="4"/>
  <c r="H14" i="4"/>
  <c r="D16" i="4"/>
  <c r="E16" i="4"/>
  <c r="F16" i="4"/>
  <c r="G16" i="4"/>
  <c r="D17" i="4"/>
  <c r="E17" i="4"/>
  <c r="F17" i="4"/>
  <c r="G17" i="4"/>
  <c r="D18" i="4"/>
  <c r="E18" i="4"/>
  <c r="F18" i="4"/>
  <c r="G18" i="4"/>
  <c r="D19" i="4"/>
  <c r="E19" i="4"/>
  <c r="F19" i="4"/>
  <c r="G19" i="4"/>
  <c r="D15" i="4"/>
  <c r="E15" i="4"/>
  <c r="F15" i="4"/>
  <c r="G15" i="4"/>
  <c r="E14" i="4"/>
  <c r="F14" i="4"/>
  <c r="G14" i="4"/>
  <c r="D14" i="4"/>
  <c r="BG26" i="5"/>
  <c r="BF26" i="5"/>
  <c r="BE26" i="5"/>
  <c r="BD26" i="5"/>
  <c r="BC26" i="5"/>
  <c r="BB26" i="5"/>
  <c r="BH25" i="5"/>
  <c r="BH24" i="5"/>
  <c r="BH23" i="5"/>
  <c r="BH22" i="5"/>
  <c r="AB16" i="4"/>
  <c r="AA19" i="4"/>
  <c r="AA14" i="4"/>
  <c r="AB15" i="4"/>
  <c r="AB19" i="4"/>
  <c r="B72" i="4"/>
  <c r="BK68" i="4"/>
  <c r="Y68" i="4"/>
  <c r="BK67" i="4"/>
  <c r="Y67" i="4"/>
  <c r="BK66" i="4"/>
  <c r="Y66" i="4"/>
  <c r="BK65" i="4"/>
  <c r="Y65" i="4"/>
  <c r="BK64" i="4"/>
  <c r="Y64" i="4"/>
  <c r="BK63" i="4"/>
  <c r="Y63" i="4"/>
  <c r="BK62" i="4"/>
  <c r="Y62" i="4"/>
  <c r="BK61" i="4"/>
  <c r="Y61" i="4"/>
  <c r="BK60" i="4"/>
  <c r="Y60" i="4"/>
  <c r="BK59" i="4"/>
  <c r="Y59" i="4"/>
  <c r="BK58" i="4"/>
  <c r="Y58" i="4"/>
  <c r="BK57" i="4"/>
  <c r="Y57" i="4"/>
  <c r="BK56" i="4"/>
  <c r="Y56" i="4"/>
  <c r="BK55" i="4"/>
  <c r="Y55" i="4"/>
  <c r="BK54" i="4"/>
  <c r="Y54" i="4"/>
  <c r="BK53" i="4"/>
  <c r="Y53" i="4"/>
  <c r="BK52" i="4"/>
  <c r="Y52" i="4"/>
  <c r="BK51" i="4"/>
  <c r="BK50" i="4"/>
  <c r="Y50" i="4"/>
  <c r="BM50" i="4" s="1"/>
  <c r="Y49" i="4"/>
  <c r="CP49" i="4" l="1"/>
  <c r="CY49" i="4"/>
  <c r="CB49" i="4"/>
  <c r="CB69" i="4" s="1"/>
  <c r="BZ49" i="4"/>
  <c r="BZ69" i="4" s="1"/>
  <c r="BX49" i="4"/>
  <c r="BX69" i="4" s="1"/>
  <c r="BY49" i="4"/>
  <c r="BY69" i="4" s="1"/>
  <c r="CD49" i="4"/>
  <c r="CD69" i="4" s="1"/>
  <c r="CC49" i="4"/>
  <c r="CC69" i="4" s="1"/>
  <c r="CA49" i="4"/>
  <c r="CA69" i="4" s="1"/>
  <c r="BW49" i="4"/>
  <c r="Y14" i="4"/>
  <c r="Y36" i="4" s="1"/>
  <c r="Y46" i="4" s="1"/>
  <c r="X36" i="4"/>
  <c r="X46" i="4" s="1"/>
  <c r="CC19" i="4"/>
  <c r="BY19" i="4"/>
  <c r="CB19" i="4"/>
  <c r="BZ19" i="4"/>
  <c r="BX19" i="4"/>
  <c r="CD19" i="4"/>
  <c r="CA19" i="4"/>
  <c r="BW19" i="4"/>
  <c r="BX18" i="4"/>
  <c r="BZ18" i="4"/>
  <c r="BY18" i="4"/>
  <c r="CA18" i="4"/>
  <c r="BW18" i="4"/>
  <c r="CC18" i="4"/>
  <c r="CD18" i="4"/>
  <c r="CB18" i="4"/>
  <c r="BP77" i="4"/>
  <c r="BM76" i="4"/>
  <c r="BL79" i="4"/>
  <c r="BL78" i="4"/>
  <c r="CP51" i="4"/>
  <c r="BM75" i="4"/>
  <c r="BL75" i="4"/>
  <c r="BM78" i="4"/>
  <c r="BO79" i="4"/>
  <c r="BM77" i="4"/>
  <c r="BX17" i="4"/>
  <c r="BZ17" i="4"/>
  <c r="BY17" i="4"/>
  <c r="BW17" i="4"/>
  <c r="CB17" i="4"/>
  <c r="CD17" i="4"/>
  <c r="CC17" i="4"/>
  <c r="CA17" i="4"/>
  <c r="CD16" i="4"/>
  <c r="CB16" i="4"/>
  <c r="CA16" i="4"/>
  <c r="BZ16" i="4"/>
  <c r="BX16" i="4"/>
  <c r="BW16" i="4"/>
  <c r="CC16" i="4"/>
  <c r="BY16" i="4"/>
  <c r="BM79" i="4"/>
  <c r="CJ16" i="4"/>
  <c r="CI16" i="4"/>
  <c r="CH16" i="4"/>
  <c r="CL16" i="4"/>
  <c r="CN16" i="4"/>
  <c r="CO16" i="4"/>
  <c r="CK16" i="4"/>
  <c r="CM16" i="4"/>
  <c r="BL76" i="4"/>
  <c r="CS19" i="4"/>
  <c r="CR19" i="4"/>
  <c r="CQ19" i="4"/>
  <c r="CU19" i="4"/>
  <c r="CT19" i="4"/>
  <c r="CX19" i="4"/>
  <c r="CW19" i="4"/>
  <c r="CV19" i="4"/>
  <c r="BN78" i="4"/>
  <c r="BN75" i="4"/>
  <c r="BN79" i="4"/>
  <c r="BN76" i="4"/>
  <c r="BN77" i="4"/>
  <c r="CV69" i="4"/>
  <c r="BR78" i="4"/>
  <c r="BR75" i="4"/>
  <c r="BR79" i="4"/>
  <c r="BR76" i="4"/>
  <c r="BR77" i="4"/>
  <c r="CP52" i="4"/>
  <c r="CY50" i="4"/>
  <c r="CY52" i="4"/>
  <c r="CJ15" i="4"/>
  <c r="CI15" i="4"/>
  <c r="CH15" i="4"/>
  <c r="CL15" i="4"/>
  <c r="CO15" i="4"/>
  <c r="CN15" i="4"/>
  <c r="CM15" i="4"/>
  <c r="CK15" i="4"/>
  <c r="CJ14" i="4"/>
  <c r="CI14" i="4"/>
  <c r="CH14" i="4"/>
  <c r="CL14" i="4"/>
  <c r="CO14" i="4"/>
  <c r="CN14" i="4"/>
  <c r="CM14" i="4"/>
  <c r="CK14" i="4"/>
  <c r="CS14" i="4"/>
  <c r="CQ14" i="4"/>
  <c r="CR14" i="4"/>
  <c r="CU14" i="4"/>
  <c r="CV14" i="4"/>
  <c r="CT14" i="4"/>
  <c r="CX14" i="4"/>
  <c r="CW14" i="4"/>
  <c r="BP75" i="4"/>
  <c r="BP76" i="4"/>
  <c r="CS16" i="4"/>
  <c r="CQ16" i="4"/>
  <c r="CR16" i="4"/>
  <c r="CU16" i="4"/>
  <c r="CT16" i="4"/>
  <c r="CX16" i="4"/>
  <c r="CW16" i="4"/>
  <c r="CV16" i="4"/>
  <c r="CX69" i="4"/>
  <c r="BQ78" i="4"/>
  <c r="BQ75" i="4"/>
  <c r="BQ79" i="4"/>
  <c r="BQ76" i="4"/>
  <c r="BQ77" i="4"/>
  <c r="BP79" i="4"/>
  <c r="CT69" i="4"/>
  <c r="BO78" i="4"/>
  <c r="BO75" i="4"/>
  <c r="BO76" i="4"/>
  <c r="BO77" i="4"/>
  <c r="AU72" i="4"/>
  <c r="CJ19" i="4"/>
  <c r="CH19" i="4"/>
  <c r="CI19" i="4"/>
  <c r="CL19" i="4"/>
  <c r="CN19" i="4"/>
  <c r="CO19" i="4"/>
  <c r="CM19" i="4"/>
  <c r="CK19" i="4"/>
  <c r="CJ17" i="4"/>
  <c r="CI17" i="4"/>
  <c r="CH17" i="4"/>
  <c r="CL17" i="4"/>
  <c r="CO17" i="4"/>
  <c r="CN17" i="4"/>
  <c r="CM17" i="4"/>
  <c r="CK17" i="4"/>
  <c r="CS17" i="4"/>
  <c r="CR17" i="4"/>
  <c r="CQ17" i="4"/>
  <c r="CU17" i="4"/>
  <c r="CT17" i="4"/>
  <c r="CX17" i="4"/>
  <c r="CW17" i="4"/>
  <c r="CV17" i="4"/>
  <c r="BS78" i="4"/>
  <c r="BS75" i="4"/>
  <c r="BS79" i="4"/>
  <c r="BS76" i="4"/>
  <c r="BS77" i="4"/>
  <c r="CJ18" i="4"/>
  <c r="CH18" i="4"/>
  <c r="CI18" i="4"/>
  <c r="CL18" i="4"/>
  <c r="CO18" i="4"/>
  <c r="CN18" i="4"/>
  <c r="CM18" i="4"/>
  <c r="CK18" i="4"/>
  <c r="BL77" i="4"/>
  <c r="BP78" i="4"/>
  <c r="CS15" i="4"/>
  <c r="CQ15" i="4"/>
  <c r="CR15" i="4"/>
  <c r="CU15" i="4"/>
  <c r="CT15" i="4"/>
  <c r="CX15" i="4"/>
  <c r="CW15" i="4"/>
  <c r="CV15" i="4"/>
  <c r="CP50" i="4"/>
  <c r="CS18" i="4"/>
  <c r="CR18" i="4"/>
  <c r="CQ18" i="4"/>
  <c r="CU18" i="4"/>
  <c r="CV18" i="4"/>
  <c r="CT18" i="4"/>
  <c r="CX18" i="4"/>
  <c r="CW18" i="4"/>
  <c r="BW69" i="4"/>
  <c r="AC20" i="4"/>
  <c r="CS69" i="4"/>
  <c r="CP54" i="4"/>
  <c r="CP56" i="4"/>
  <c r="CP58" i="4"/>
  <c r="CP60" i="4"/>
  <c r="CY60" i="4"/>
  <c r="CN69" i="4"/>
  <c r="CY55" i="4"/>
  <c r="CY57" i="4"/>
  <c r="CY59" i="4"/>
  <c r="CR69" i="4"/>
  <c r="CJ69" i="4"/>
  <c r="CK69" i="4"/>
  <c r="CY54" i="4"/>
  <c r="CY58" i="4"/>
  <c r="CM69" i="4"/>
  <c r="CO69" i="4"/>
  <c r="CP57" i="4"/>
  <c r="CP53" i="4"/>
  <c r="CH69" i="4"/>
  <c r="CY53" i="4"/>
  <c r="CU69" i="4"/>
  <c r="CW69" i="4"/>
  <c r="CY56" i="4"/>
  <c r="CI69" i="4"/>
  <c r="CL69" i="4"/>
  <c r="CP55" i="4"/>
  <c r="CP59" i="4"/>
  <c r="CY51" i="4"/>
  <c r="CQ69" i="4"/>
  <c r="BX14" i="4"/>
  <c r="CD14" i="4"/>
  <c r="CA14" i="4"/>
  <c r="BZ14" i="4"/>
  <c r="BY14" i="4"/>
  <c r="CB14" i="4"/>
  <c r="CC14" i="4"/>
  <c r="BW14" i="4"/>
  <c r="BT50" i="4"/>
  <c r="CC15" i="4"/>
  <c r="CB15" i="4"/>
  <c r="BY15" i="4"/>
  <c r="BX15" i="4"/>
  <c r="CA15" i="4"/>
  <c r="CD15" i="4"/>
  <c r="BW15" i="4"/>
  <c r="BZ15" i="4"/>
  <c r="CC20" i="4"/>
  <c r="BY20" i="4"/>
  <c r="CA20" i="4"/>
  <c r="BW20" i="4"/>
  <c r="BZ20" i="4"/>
  <c r="BX20" i="4"/>
  <c r="CD20" i="4"/>
  <c r="CB20" i="4"/>
  <c r="BE20" i="4"/>
  <c r="BI20" i="4"/>
  <c r="BC72" i="4"/>
  <c r="AT72" i="4"/>
  <c r="BG72" i="4"/>
  <c r="BH72" i="4"/>
  <c r="AY72" i="4"/>
  <c r="AV72" i="4"/>
  <c r="BB72" i="4"/>
  <c r="BF72" i="4"/>
  <c r="BD72" i="4"/>
  <c r="AX72" i="4"/>
  <c r="BJ64" i="4"/>
  <c r="BJ68" i="4"/>
  <c r="BJ62" i="4"/>
  <c r="BJ61" i="4"/>
  <c r="BJ63" i="4"/>
  <c r="BJ67" i="4"/>
  <c r="BJ65" i="4"/>
  <c r="BK14" i="4"/>
  <c r="BH26" i="5"/>
  <c r="BJ66" i="4"/>
  <c r="AZ72" i="4"/>
  <c r="Z18" i="4"/>
  <c r="Z17" i="4"/>
  <c r="AA18" i="4"/>
  <c r="AA15" i="4"/>
  <c r="AB18" i="4"/>
  <c r="AA16" i="4"/>
  <c r="Z16" i="4"/>
  <c r="AB17" i="4"/>
  <c r="AB14" i="4"/>
  <c r="Z14" i="4"/>
  <c r="AW20" i="4"/>
  <c r="BA20" i="4"/>
  <c r="Z15" i="4"/>
  <c r="Z19" i="4"/>
  <c r="AC19" i="4" s="1"/>
  <c r="BJ19" i="4" s="1"/>
  <c r="AA17" i="4"/>
  <c r="CF49" i="4" l="1"/>
  <c r="CE49" i="4"/>
  <c r="AA36" i="4"/>
  <c r="AA46" i="4" s="1"/>
  <c r="AB36" i="4"/>
  <c r="AB46" i="4" s="1"/>
  <c r="CE69" i="4"/>
  <c r="Z36" i="4"/>
  <c r="Z46" i="4" s="1"/>
  <c r="CA72" i="4"/>
  <c r="CF19" i="4"/>
  <c r="CE19" i="4"/>
  <c r="CE18" i="4"/>
  <c r="CF18" i="4"/>
  <c r="BP80" i="4"/>
  <c r="BL80" i="4"/>
  <c r="BM80" i="4"/>
  <c r="BS80" i="4"/>
  <c r="BO80" i="4"/>
  <c r="BQ80" i="4"/>
  <c r="BR80" i="4"/>
  <c r="CE17" i="4"/>
  <c r="CF17" i="4"/>
  <c r="BN80" i="4"/>
  <c r="CE16" i="4"/>
  <c r="CF16" i="4"/>
  <c r="CY14" i="4"/>
  <c r="CY17" i="4"/>
  <c r="CP16" i="4"/>
  <c r="CP17" i="4"/>
  <c r="CY19" i="4"/>
  <c r="CY18" i="4"/>
  <c r="CP18" i="4"/>
  <c r="CY16" i="4"/>
  <c r="CY15" i="4"/>
  <c r="CP19" i="4"/>
  <c r="CP14" i="4"/>
  <c r="CP15" i="4"/>
  <c r="CY69" i="4"/>
  <c r="CP69" i="4"/>
  <c r="CB72" i="4"/>
  <c r="CD72" i="4"/>
  <c r="CE15" i="4"/>
  <c r="CF15" i="4"/>
  <c r="BY72" i="4"/>
  <c r="BX72" i="4"/>
  <c r="BW72" i="4"/>
  <c r="CF14" i="4"/>
  <c r="CE14" i="4"/>
  <c r="BZ72" i="4"/>
  <c r="CE20" i="4"/>
  <c r="CF20" i="4"/>
  <c r="CC72" i="4"/>
  <c r="AC16" i="4"/>
  <c r="BJ16" i="4" s="1"/>
  <c r="BJ56" i="4"/>
  <c r="BJ52" i="4"/>
  <c r="BJ60" i="4"/>
  <c r="BJ53" i="4"/>
  <c r="BJ55" i="4"/>
  <c r="BJ54" i="4"/>
  <c r="BJ57" i="4"/>
  <c r="BJ59" i="4"/>
  <c r="BJ58" i="4"/>
  <c r="BJ50" i="4"/>
  <c r="AC18" i="4"/>
  <c r="BJ18" i="4" s="1"/>
  <c r="AC15" i="4"/>
  <c r="BJ15" i="4" s="1"/>
  <c r="AC14" i="4"/>
  <c r="AC17" i="4"/>
  <c r="BJ17" i="4" s="1"/>
  <c r="BC26" i="2"/>
  <c r="BD26" i="2"/>
  <c r="BE26" i="2"/>
  <c r="BF26" i="2"/>
  <c r="BG26" i="2"/>
  <c r="BB26" i="2"/>
  <c r="BH23" i="2"/>
  <c r="BH24" i="2"/>
  <c r="BH25" i="2"/>
  <c r="BH22" i="2"/>
  <c r="AC36" i="4" l="1"/>
  <c r="BL19" i="4"/>
  <c r="BL17" i="4"/>
  <c r="BM17" i="4" s="1"/>
  <c r="BN17" i="4" s="1"/>
  <c r="BO17" i="4" s="1"/>
  <c r="BP17" i="4" s="1"/>
  <c r="BQ17" i="4" s="1"/>
  <c r="BR17" i="4" s="1"/>
  <c r="BS17" i="4" s="1"/>
  <c r="BL18" i="4"/>
  <c r="BM18" i="4" s="1"/>
  <c r="BN18" i="4" s="1"/>
  <c r="BO18" i="4" s="1"/>
  <c r="BP18" i="4" s="1"/>
  <c r="BQ18" i="4" s="1"/>
  <c r="BR18" i="4" s="1"/>
  <c r="BS18" i="4" s="1"/>
  <c r="BL16" i="4"/>
  <c r="BM16" i="4" s="1"/>
  <c r="BN16" i="4" s="1"/>
  <c r="BO16" i="4" s="1"/>
  <c r="BP16" i="4" s="1"/>
  <c r="BQ16" i="4" s="1"/>
  <c r="BR16" i="4" s="1"/>
  <c r="BS16" i="4" s="1"/>
  <c r="CE72" i="4"/>
  <c r="BL20" i="4"/>
  <c r="AG20" i="4" s="1"/>
  <c r="BL15" i="4"/>
  <c r="BL14" i="4"/>
  <c r="BJ20" i="4"/>
  <c r="BJ14" i="4"/>
  <c r="BH26" i="2"/>
  <c r="BJ36" i="4" l="1"/>
  <c r="AC46" i="4"/>
  <c r="BJ46" i="4" s="1"/>
  <c r="BT18" i="4"/>
  <c r="BT16" i="4"/>
  <c r="BM19" i="4"/>
  <c r="BN19" i="4" s="1"/>
  <c r="BO19" i="4" s="1"/>
  <c r="BP19" i="4" s="1"/>
  <c r="BQ19" i="4" s="1"/>
  <c r="BR19" i="4" s="1"/>
  <c r="BS19" i="4" s="1"/>
  <c r="BT17" i="4"/>
  <c r="BM20" i="4"/>
  <c r="AK20" i="4" s="1"/>
  <c r="BM14" i="4"/>
  <c r="BM15" i="4"/>
  <c r="BN15" i="4" s="1"/>
  <c r="BO15" i="4" s="1"/>
  <c r="BP15" i="4" s="1"/>
  <c r="BQ15" i="4" s="1"/>
  <c r="BR15" i="4" s="1"/>
  <c r="BS15" i="4" s="1"/>
  <c r="AG18" i="4"/>
  <c r="AK17" i="4"/>
  <c r="AG15" i="4"/>
  <c r="AK16" i="4"/>
  <c r="DC16" i="3"/>
  <c r="DC15" i="3"/>
  <c r="AB16" i="3"/>
  <c r="AB15" i="3"/>
  <c r="AA16" i="3"/>
  <c r="AA15" i="3"/>
  <c r="BH73" i="3"/>
  <c r="BG73" i="3"/>
  <c r="BD73" i="3"/>
  <c r="BC73" i="3"/>
  <c r="AZ73" i="3"/>
  <c r="AY73" i="3"/>
  <c r="AV73" i="3"/>
  <c r="AU73" i="3"/>
  <c r="AA37" i="3" l="1"/>
  <c r="AA47" i="3" s="1"/>
  <c r="AB37" i="3"/>
  <c r="AB47" i="3" s="1"/>
  <c r="BT19" i="4"/>
  <c r="BN20" i="4"/>
  <c r="AO20" i="4" s="1"/>
  <c r="BN14" i="4"/>
  <c r="BT15" i="4"/>
  <c r="AO19" i="4"/>
  <c r="AK19" i="4"/>
  <c r="AG19" i="4"/>
  <c r="AG14" i="4"/>
  <c r="AK18" i="4"/>
  <c r="AG17" i="4"/>
  <c r="AG16" i="4"/>
  <c r="AO17" i="4"/>
  <c r="AO16" i="4"/>
  <c r="AG36" i="4" l="1"/>
  <c r="AG46" i="4" s="1"/>
  <c r="BO20" i="4"/>
  <c r="AS20" i="4" s="1"/>
  <c r="BO14" i="4"/>
  <c r="AS19" i="4"/>
  <c r="AO15" i="4"/>
  <c r="AK15" i="4"/>
  <c r="AO14" i="4"/>
  <c r="AK14" i="4"/>
  <c r="AK36" i="4" s="1"/>
  <c r="AK46" i="4" s="1"/>
  <c r="AO18" i="4"/>
  <c r="AS16" i="4"/>
  <c r="AS17" i="4"/>
  <c r="BF73" i="3"/>
  <c r="BB73" i="3"/>
  <c r="AX73" i="3"/>
  <c r="AT73" i="3"/>
  <c r="AO36" i="4" l="1"/>
  <c r="AO46" i="4" s="1"/>
  <c r="BP20" i="4"/>
  <c r="BP14" i="4"/>
  <c r="AW19" i="4"/>
  <c r="AS15" i="4"/>
  <c r="AS14" i="4"/>
  <c r="AS18" i="4"/>
  <c r="AW17" i="4"/>
  <c r="AW16" i="4"/>
  <c r="AS36" i="4" l="1"/>
  <c r="AS46" i="4" s="1"/>
  <c r="BQ20" i="4"/>
  <c r="BR20" i="4" s="1"/>
  <c r="BS20" i="4" s="1"/>
  <c r="BQ14" i="4"/>
  <c r="BA19" i="4"/>
  <c r="AW15" i="4"/>
  <c r="AW14" i="4"/>
  <c r="BA17" i="4"/>
  <c r="BA16" i="4"/>
  <c r="BT20" i="4" l="1"/>
  <c r="BR14" i="4"/>
  <c r="BE19" i="4"/>
  <c r="BA15" i="4"/>
  <c r="BA14" i="4"/>
  <c r="AW18" i="4"/>
  <c r="BA18" i="4"/>
  <c r="BE17" i="4"/>
  <c r="BE16" i="4"/>
  <c r="Z16" i="3"/>
  <c r="AC16" i="3" s="1"/>
  <c r="Z15" i="3"/>
  <c r="Z37" i="3" s="1"/>
  <c r="Z47" i="3" s="1"/>
  <c r="BS14" i="4" l="1"/>
  <c r="BI19" i="4"/>
  <c r="BE15" i="4"/>
  <c r="BE14" i="4"/>
  <c r="BE18" i="4"/>
  <c r="BI17" i="4"/>
  <c r="BI16" i="4"/>
  <c r="AC15" i="3"/>
  <c r="AC37" i="3" s="1"/>
  <c r="BJ37" i="3" l="1"/>
  <c r="AC47" i="3"/>
  <c r="BJ47" i="3" s="1"/>
  <c r="BT14" i="4"/>
  <c r="BI15" i="4"/>
  <c r="BI14" i="4"/>
  <c r="BI18" i="4"/>
  <c r="BK16" i="3"/>
  <c r="BS80" i="3" l="1"/>
  <c r="BR80" i="3"/>
  <c r="BQ80" i="3"/>
  <c r="BP80" i="3"/>
  <c r="BO80" i="3"/>
  <c r="BN80" i="3"/>
  <c r="BM80" i="3"/>
  <c r="BL80" i="3"/>
  <c r="BS79" i="3"/>
  <c r="BR79" i="3"/>
  <c r="BQ79" i="3"/>
  <c r="BP79" i="3"/>
  <c r="BO79" i="3"/>
  <c r="BN79" i="3"/>
  <c r="BM79" i="3"/>
  <c r="BL79" i="3"/>
  <c r="BS78" i="3"/>
  <c r="BR78" i="3"/>
  <c r="BQ78" i="3"/>
  <c r="BP78" i="3"/>
  <c r="BO78" i="3"/>
  <c r="BN78" i="3"/>
  <c r="BM78" i="3"/>
  <c r="BL78" i="3"/>
  <c r="BS77" i="3"/>
  <c r="BR77" i="3"/>
  <c r="BQ77" i="3"/>
  <c r="BP77" i="3"/>
  <c r="BO77" i="3"/>
  <c r="BN77" i="3"/>
  <c r="BM77" i="3"/>
  <c r="BL77" i="3"/>
  <c r="BK15" i="3"/>
  <c r="BS76" i="3"/>
  <c r="BR76" i="3"/>
  <c r="BQ76" i="3"/>
  <c r="BP76" i="3"/>
  <c r="BO76" i="3"/>
  <c r="BN76" i="3"/>
  <c r="BM76" i="3"/>
  <c r="BL76" i="3"/>
  <c r="Y15" i="3"/>
  <c r="CH15" i="3"/>
  <c r="CI15" i="3"/>
  <c r="CJ15" i="3"/>
  <c r="CK15" i="3"/>
  <c r="CL15" i="3"/>
  <c r="CM15" i="3"/>
  <c r="CN15" i="3"/>
  <c r="CO15" i="3"/>
  <c r="CQ15" i="3"/>
  <c r="CR15" i="3"/>
  <c r="CS15" i="3"/>
  <c r="CT15" i="3"/>
  <c r="CU15" i="3"/>
  <c r="CV15" i="3"/>
  <c r="CW15" i="3"/>
  <c r="CX15" i="3"/>
  <c r="Y16" i="3"/>
  <c r="CH16" i="3"/>
  <c r="CI16" i="3"/>
  <c r="CJ16" i="3"/>
  <c r="CK16" i="3"/>
  <c r="CL16" i="3"/>
  <c r="CM16" i="3"/>
  <c r="CN16" i="3"/>
  <c r="CO16" i="3"/>
  <c r="CQ16" i="3"/>
  <c r="CR16" i="3"/>
  <c r="CS16" i="3"/>
  <c r="CT16" i="3"/>
  <c r="CU16" i="3"/>
  <c r="CV16" i="3"/>
  <c r="CW16" i="3"/>
  <c r="CX16" i="3"/>
  <c r="DD75" i="3"/>
  <c r="BW75" i="3" s="1"/>
  <c r="DE75" i="3"/>
  <c r="BX75" i="3" s="1"/>
  <c r="DF75" i="3"/>
  <c r="BY75" i="3" s="1"/>
  <c r="DG75" i="3"/>
  <c r="BZ75" i="3" s="1"/>
  <c r="DH75" i="3"/>
  <c r="CA75" i="3" s="1"/>
  <c r="DI75" i="3"/>
  <c r="CB75" i="3" s="1"/>
  <c r="DJ75" i="3"/>
  <c r="CC75" i="3" s="1"/>
  <c r="DK75" i="3"/>
  <c r="CD75" i="3" s="1"/>
  <c r="BJ16" i="3"/>
  <c r="BW81" i="3"/>
  <c r="CC81" i="3"/>
  <c r="CA81" i="3"/>
  <c r="CD81" i="3"/>
  <c r="CB81" i="3"/>
  <c r="BY81" i="3"/>
  <c r="BZ81" i="3"/>
  <c r="Y37" i="3" l="1"/>
  <c r="Y47" i="3" s="1"/>
  <c r="CE75" i="3"/>
  <c r="CF75" i="3"/>
  <c r="CP16" i="3"/>
  <c r="CY15" i="3"/>
  <c r="DL75" i="3"/>
  <c r="CD16" i="3"/>
  <c r="BW16" i="3"/>
  <c r="BX16" i="3"/>
  <c r="BY16" i="3"/>
  <c r="BZ16" i="3"/>
  <c r="CA16" i="3"/>
  <c r="CB16" i="3"/>
  <c r="CC16" i="3"/>
  <c r="CD15" i="3"/>
  <c r="BW15" i="3"/>
  <c r="BX15" i="3"/>
  <c r="BY15" i="3"/>
  <c r="BZ15" i="3"/>
  <c r="CA15" i="3"/>
  <c r="CB15" i="3"/>
  <c r="CC15" i="3"/>
  <c r="CP15" i="3"/>
  <c r="BJ15" i="3"/>
  <c r="CY16" i="3"/>
  <c r="BL81" i="3"/>
  <c r="BN81" i="3"/>
  <c r="BP81" i="3"/>
  <c r="BR81" i="3"/>
  <c r="BO81" i="3"/>
  <c r="BQ81" i="3"/>
  <c r="BS81" i="3"/>
  <c r="BX81" i="3"/>
  <c r="BL75" i="3" l="1"/>
  <c r="BP75" i="3"/>
  <c r="BM75" i="3"/>
  <c r="BQ75" i="3"/>
  <c r="BN75" i="3"/>
  <c r="BR75" i="3"/>
  <c r="BS75" i="3"/>
  <c r="BO75" i="3"/>
  <c r="BM81" i="3"/>
  <c r="CE15" i="3"/>
  <c r="CF15" i="3"/>
  <c r="BW73" i="3"/>
  <c r="BL15" i="3" l="1"/>
  <c r="BM15" i="3" s="1"/>
  <c r="BN15" i="3" s="1"/>
  <c r="BO15" i="3" s="1"/>
  <c r="BP15" i="3" s="1"/>
  <c r="BQ15" i="3" s="1"/>
  <c r="BR15" i="3" s="1"/>
  <c r="BS15" i="3" s="1"/>
  <c r="BT75" i="3"/>
  <c r="AK49" i="4"/>
  <c r="AG49" i="4"/>
  <c r="BL49" i="4" s="1"/>
  <c r="BZ73" i="3"/>
  <c r="CA73" i="3"/>
  <c r="CD73" i="3"/>
  <c r="CC73" i="3"/>
  <c r="CB73" i="3"/>
  <c r="BY73" i="3"/>
  <c r="BM49" i="4" l="1"/>
  <c r="AG15" i="3"/>
  <c r="AK69" i="4"/>
  <c r="AK72" i="4" s="1"/>
  <c r="AK15" i="3"/>
  <c r="AO15" i="3"/>
  <c r="BM69" i="4" l="1"/>
  <c r="BM72" i="4" s="1"/>
  <c r="AS49" i="4"/>
  <c r="BO49" i="4" s="1"/>
  <c r="BT49" i="4" s="1"/>
  <c r="AS15" i="3"/>
  <c r="BP69" i="4" l="1"/>
  <c r="BP72" i="4" s="1"/>
  <c r="AW15" i="3"/>
  <c r="AW69" i="4" l="1"/>
  <c r="AW72" i="4" s="1"/>
  <c r="BQ69" i="4"/>
  <c r="BQ72" i="4" s="1"/>
  <c r="BA15" i="3"/>
  <c r="BA69" i="4" l="1"/>
  <c r="BA72" i="4" s="1"/>
  <c r="BE15" i="3"/>
  <c r="BI15" i="3"/>
  <c r="BE69" i="4" l="1"/>
  <c r="BE72" i="4" s="1"/>
  <c r="BT15" i="3"/>
  <c r="BI69" i="4" l="1"/>
  <c r="BI72" i="4" s="1"/>
  <c r="BS69" i="4"/>
  <c r="BS72" i="4" s="1"/>
  <c r="BR69" i="4"/>
  <c r="BR72" i="4" s="1"/>
  <c r="BX73" i="3" l="1"/>
  <c r="CE16" i="3"/>
  <c r="CE73" i="3" s="1"/>
  <c r="CF16" i="3"/>
  <c r="BL16" i="3" l="1"/>
  <c r="AG16" i="3" s="1"/>
  <c r="AG37" i="3" s="1"/>
  <c r="AG47" i="3" s="1"/>
  <c r="BM16" i="3" l="1"/>
  <c r="AK16" i="3" s="1"/>
  <c r="AK37" i="3" s="1"/>
  <c r="AK47" i="3" s="1"/>
  <c r="AK73" i="3" s="1"/>
  <c r="BM73" i="3" l="1"/>
  <c r="BN16" i="3"/>
  <c r="BO16" i="3" s="1"/>
  <c r="AO16" i="3" l="1"/>
  <c r="AO37" i="3" s="1"/>
  <c r="AO47" i="3" s="1"/>
  <c r="BP16" i="3"/>
  <c r="AS16" i="3"/>
  <c r="AS37" i="3" s="1"/>
  <c r="AS47" i="3" s="1"/>
  <c r="BQ16" i="3" l="1"/>
  <c r="BP73" i="3"/>
  <c r="AW16" i="3"/>
  <c r="AW73" i="3" s="1"/>
  <c r="BR16" i="3" l="1"/>
  <c r="BA16" i="3"/>
  <c r="BA73" i="3" s="1"/>
  <c r="BQ73" i="3"/>
  <c r="BS16" i="3" l="1"/>
  <c r="BT16" i="3" s="1"/>
  <c r="BE16" i="3"/>
  <c r="BE73" i="3" s="1"/>
  <c r="BR73" i="3"/>
  <c r="BS73" i="3" l="1"/>
  <c r="BI16" i="3"/>
  <c r="BI73" i="3" s="1"/>
  <c r="AS52" i="3"/>
  <c r="BO52" i="3" s="1"/>
  <c r="BJ52" i="3"/>
  <c r="X70" i="3"/>
  <c r="X73" i="3" s="1"/>
  <c r="Y52" i="3"/>
  <c r="Y70" i="3"/>
  <c r="Y73" i="3" s="1"/>
  <c r="X51" i="4"/>
  <c r="BJ51" i="4" s="1"/>
  <c r="BB2" i="2" l="1"/>
  <c r="BB2" i="5" s="1"/>
  <c r="BJ73" i="3"/>
  <c r="AO52" i="3"/>
  <c r="BN52" i="3" s="1"/>
  <c r="BN70" i="3" s="1"/>
  <c r="BN73" i="3" s="1"/>
  <c r="AG52" i="3"/>
  <c r="AS70" i="3"/>
  <c r="AS73" i="3" s="1"/>
  <c r="AS51" i="4"/>
  <c r="BO51" i="4" s="1"/>
  <c r="BO69" i="4" s="1"/>
  <c r="BO72" i="4" s="1"/>
  <c r="BO70" i="3"/>
  <c r="BO73" i="3" s="1"/>
  <c r="X69" i="4"/>
  <c r="X72" i="4" s="1"/>
  <c r="BJ70" i="3"/>
  <c r="Y51" i="4"/>
  <c r="Y69" i="4" s="1"/>
  <c r="Y72" i="4" s="1"/>
  <c r="AO70" i="3" l="1"/>
  <c r="AO73" i="3" s="1"/>
  <c r="AO51" i="4"/>
  <c r="BJ72" i="4"/>
  <c r="BL52" i="3"/>
  <c r="BL70" i="3" s="1"/>
  <c r="BL73" i="3" s="1"/>
  <c r="AG51" i="4"/>
  <c r="AG70" i="3"/>
  <c r="AG73" i="3" s="1"/>
  <c r="AO69" i="4"/>
  <c r="AO72" i="4" s="1"/>
  <c r="BN51" i="4"/>
  <c r="BN69" i="4" s="1"/>
  <c r="BN72" i="4" s="1"/>
  <c r="AS69" i="4"/>
  <c r="AS72" i="4" s="1"/>
  <c r="BJ69" i="4"/>
  <c r="BT52" i="3" l="1"/>
  <c r="BT70" i="3" s="1"/>
  <c r="BT73" i="3" s="1"/>
  <c r="BL51" i="4"/>
  <c r="AG69" i="4"/>
  <c r="AG72" i="4" s="1"/>
  <c r="BL69" i="4" l="1"/>
  <c r="BL72" i="4" s="1"/>
  <c r="BT51" i="4"/>
  <c r="BT69" i="4" s="1"/>
  <c r="BT72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HOME</author>
  </authors>
  <commentList>
    <comment ref="BB2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Фактичний обсяг кредитів ЄКТС дорівнює сумарному обсягу кредитів в начальному плані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Пользователь</author>
  </authors>
  <commentList>
    <comment ref="A39" authorId="0" shapeId="0" xr:uid="{E83205F1-1C35-41F3-9E3B-D6BBEA44B8F4}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Номер змінюється залежно від наявності курсових проектів (робіт)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Брежнев</author>
  </authors>
  <commentList>
    <comment ref="BB26" authorId="0" shapeId="0" xr:uid="{00000000-0006-0000-0300-000001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6" authorId="0" shapeId="0" xr:uid="{00000000-0006-0000-0300-000002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6" authorId="0" shapeId="0" xr:uid="{00000000-0006-0000-0300-000003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6" authorId="0" shapeId="0" xr:uid="{00000000-0006-0000-0300-000004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6" authorId="0" shapeId="0" xr:uid="{00000000-0006-0000-0300-000005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6" authorId="0" shapeId="0" xr:uid="{00000000-0006-0000-0300-000006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</commentList>
</comments>
</file>

<file path=xl/sharedStrings.xml><?xml version="1.0" encoding="utf-8"?>
<sst xmlns="http://schemas.openxmlformats.org/spreadsheetml/2006/main" count="821" uniqueCount="316">
  <si>
    <t>Самостійна робота</t>
  </si>
  <si>
    <t>Обсяг годин</t>
  </si>
  <si>
    <t>шифр</t>
  </si>
  <si>
    <t>назва</t>
  </si>
  <si>
    <t>денна</t>
  </si>
  <si>
    <t>ПЛАН НАВЧАЛЬНОГО ПРОЦЕСУ</t>
  </si>
  <si>
    <t>Назва дисциплін</t>
  </si>
  <si>
    <t>Шифр кафедри</t>
  </si>
  <si>
    <t>Розподіл за семестрами</t>
  </si>
  <si>
    <t>Розподіл за курсами і семестрами</t>
  </si>
  <si>
    <t>Екзамени</t>
  </si>
  <si>
    <t>Заліки</t>
  </si>
  <si>
    <t>Курс. проект</t>
  </si>
  <si>
    <t>Курс. робота</t>
  </si>
  <si>
    <t>Інд. завдання</t>
  </si>
  <si>
    <t>Разом</t>
  </si>
  <si>
    <t>I</t>
  </si>
  <si>
    <t>II</t>
  </si>
  <si>
    <t>III</t>
  </si>
  <si>
    <t>IV</t>
  </si>
  <si>
    <t>Годин</t>
  </si>
  <si>
    <t>Кредити ECTS</t>
  </si>
  <si>
    <t>кількість тижнів у семестрі</t>
  </si>
  <si>
    <t>#</t>
  </si>
  <si>
    <t>К-сть годин у кредиті=</t>
  </si>
  <si>
    <t>% СРС</t>
  </si>
  <si>
    <t>S</t>
  </si>
  <si>
    <t>Кредити за семестрами</t>
  </si>
  <si>
    <t>Увага! Ця частина плану - НЕ  ДРУКУЄТЬСЯ!</t>
  </si>
  <si>
    <t>Увага!Зони зафарбовані жовтим кольором - розраховуються автоматично!</t>
  </si>
  <si>
    <t>Спеціалізація:</t>
  </si>
  <si>
    <t>"Затверджую"</t>
  </si>
  <si>
    <t>Ректор СНУ ім. В. Даля</t>
  </si>
  <si>
    <t>Міністерство освіти і науки України</t>
  </si>
  <si>
    <t>ІІ. Зведені дані по використанню часу (тижнів)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</si>
  <si>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</si>
  <si>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</si>
  <si>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</si>
  <si>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</si>
  <si>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</si>
  <si>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</si>
  <si>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</si>
  <si>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</si>
  <si>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</si>
  <si>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</si>
  <si>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</si>
  <si>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</si>
  <si>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</si>
  <si>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Теоретичне навчання</t>
  </si>
  <si>
    <t>Канікули</t>
  </si>
  <si>
    <t>Всього</t>
  </si>
  <si>
    <t>І</t>
  </si>
  <si>
    <t>ІІ</t>
  </si>
  <si>
    <t>ІІІ</t>
  </si>
  <si>
    <t>ІV</t>
  </si>
  <si>
    <t>ТЕОРЕТИЧНЕ НАВЧАННЯ</t>
  </si>
  <si>
    <t>::</t>
  </si>
  <si>
    <t xml:space="preserve"> =</t>
  </si>
  <si>
    <t>КАНІКУЛИ</t>
  </si>
  <si>
    <t>//</t>
  </si>
  <si>
    <t>Д</t>
  </si>
  <si>
    <t>ПРАКТИКИ:</t>
  </si>
  <si>
    <t>К - Комп'ютерна; В - Виробнича; Н - Навчальна; ЗЕ - Загально-екологічна; НП - Наукова; П - Переддипломна; КТ - Конструкторсько-Технологічна; ПТ - Проектно-Технологічна;</t>
  </si>
  <si>
    <t>=</t>
  </si>
  <si>
    <t>К-сть очних тижнів в семестрах</t>
  </si>
  <si>
    <t>КР</t>
  </si>
  <si>
    <t>КПр</t>
  </si>
  <si>
    <t>кредит</t>
  </si>
  <si>
    <t>кредита</t>
  </si>
  <si>
    <t>кредити</t>
  </si>
  <si>
    <t>___________________________  О.В. Поркуян</t>
  </si>
  <si>
    <t>Рік прийому</t>
  </si>
  <si>
    <t xml:space="preserve">Галузь знань  </t>
  </si>
  <si>
    <t>Спеціальність</t>
  </si>
  <si>
    <t>Подсчет курсовых проектов и курс. Работ</t>
  </si>
  <si>
    <t>Подсчет зачетов</t>
  </si>
  <si>
    <t>ФіБС</t>
  </si>
  <si>
    <t>ОбОп</t>
  </si>
  <si>
    <t>ЕП</t>
  </si>
  <si>
    <t>ПМВ</t>
  </si>
  <si>
    <t>ГРФП</t>
  </si>
  <si>
    <t>ЛУБРТ</t>
  </si>
  <si>
    <t>КІСУ</t>
  </si>
  <si>
    <t>ЕА</t>
  </si>
  <si>
    <t>ПМ</t>
  </si>
  <si>
    <t>ХОП</t>
  </si>
  <si>
    <t>ХІЕ</t>
  </si>
  <si>
    <t>ЕІ</t>
  </si>
  <si>
    <t>ТЛП</t>
  </si>
  <si>
    <t>МПМ</t>
  </si>
  <si>
    <t>ЗЛФВ</t>
  </si>
  <si>
    <t>ППСР</t>
  </si>
  <si>
    <t>УФЖ</t>
  </si>
  <si>
    <t>ПС</t>
  </si>
  <si>
    <t>ГП</t>
  </si>
  <si>
    <t>КП</t>
  </si>
  <si>
    <t>2</t>
  </si>
  <si>
    <t>Подсчет екзаменів</t>
  </si>
  <si>
    <t>Форма навчання</t>
  </si>
  <si>
    <t>КВАЛІФІКАЦІЙНИЙ ІСПИТ</t>
  </si>
  <si>
    <t>Освітній ступінь:</t>
  </si>
  <si>
    <t>ОСВІТНІЙ СТУПІНЬ</t>
  </si>
  <si>
    <t>ЕКЗАМЕНАЦІЙНА СЕСІЯ</t>
  </si>
  <si>
    <t>Недрукуєма інформація</t>
  </si>
  <si>
    <t>В друкуєму зону внести тільки ті позначення, які використовуються у цьому плані</t>
  </si>
  <si>
    <t>підготовки здобувачів вищої освіти</t>
  </si>
  <si>
    <t>Східноукраїнський національний університет імені Володимира Даля</t>
  </si>
  <si>
    <t>ЗАТПТМ</t>
  </si>
  <si>
    <t>КНІ</t>
  </si>
  <si>
    <t>ГІР</t>
  </si>
  <si>
    <t>ПРАВО</t>
  </si>
  <si>
    <t>ФКІД</t>
  </si>
  <si>
    <t>ПЕД</t>
  </si>
  <si>
    <r>
      <t xml:space="preserve">Увага! Після узгодження графіку занять у 8 семестрі запишіть к-ть тижнів у клітину </t>
    </r>
    <r>
      <rPr>
        <b/>
        <sz val="12"/>
        <color indexed="10"/>
        <rFont val="Calibri"/>
        <family val="2"/>
        <charset val="204"/>
      </rPr>
      <t>BP4</t>
    </r>
    <r>
      <rPr>
        <b/>
        <sz val="12"/>
        <rFont val="Calibri"/>
        <family val="2"/>
        <charset val="204"/>
      </rPr>
      <t xml:space="preserve"> на листі "ПЛАН НАВЧАЛЬНОГО ПРОЦЕСУ"</t>
    </r>
  </si>
  <si>
    <t>ПУММ</t>
  </si>
  <si>
    <t>МіЕТ</t>
  </si>
  <si>
    <t>БУПП</t>
  </si>
  <si>
    <t>АМ</t>
  </si>
  <si>
    <t>ІА</t>
  </si>
  <si>
    <t>ІМПК</t>
  </si>
  <si>
    <t>За програмою</t>
  </si>
  <si>
    <t>2.10</t>
  </si>
  <si>
    <t>%</t>
  </si>
  <si>
    <t>2.</t>
  </si>
  <si>
    <t>2.11</t>
  </si>
  <si>
    <t>2.12</t>
  </si>
  <si>
    <t>2.13</t>
  </si>
  <si>
    <t>2.14</t>
  </si>
  <si>
    <t>2.15</t>
  </si>
  <si>
    <t>2.16</t>
  </si>
  <si>
    <t>2.17</t>
  </si>
  <si>
    <t>2.18</t>
  </si>
  <si>
    <t xml:space="preserve"> курсові проекти</t>
  </si>
  <si>
    <t xml:space="preserve"> курсові роботи</t>
  </si>
  <si>
    <t>годин</t>
  </si>
  <si>
    <t>2.19</t>
  </si>
  <si>
    <t>2.20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</si>
  <si>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</si>
  <si>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</si>
  <si>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</si>
  <si>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</si>
  <si>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</si>
  <si>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</si>
  <si>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</si>
  <si>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</si>
  <si>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</si>
  <si>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Обов’язкові освітні компоненти</t>
  </si>
  <si>
    <t>Вибіркові освітні компоненти</t>
  </si>
  <si>
    <t>Вибіркова дисципліна 1</t>
  </si>
  <si>
    <t>Вибіркова дисципліна 2</t>
  </si>
  <si>
    <t>Вибіркова дисципліна 3</t>
  </si>
  <si>
    <t>Вибіркова дисципліна 4</t>
  </si>
  <si>
    <t>Вибіркова дисципліна 5</t>
  </si>
  <si>
    <t>Вибіркова дисципліна 6</t>
  </si>
  <si>
    <t>Вибіркова дисципліна 7</t>
  </si>
  <si>
    <t>Вибіркова дисципліна 8</t>
  </si>
  <si>
    <t>Вибіркова дисципліна 9</t>
  </si>
  <si>
    <t>Вибіркова дисципліна 10</t>
  </si>
  <si>
    <t>Вибіркова дисципліна 11</t>
  </si>
  <si>
    <t>Вибіркова дисципліна 12</t>
  </si>
  <si>
    <t>Лекції</t>
  </si>
  <si>
    <t>Лабораторні роботи</t>
  </si>
  <si>
    <t>Практичні заняття(семінари)</t>
  </si>
  <si>
    <t xml:space="preserve">НАВЧАЛЬНИЙ   ПЛАН </t>
  </si>
  <si>
    <t xml:space="preserve">І. Графік навчального процесу </t>
  </si>
  <si>
    <t>Схвалено:</t>
  </si>
  <si>
    <t>кільскість аудиторних годин і кредитів за семестр</t>
  </si>
  <si>
    <t>заочна (дистанційна)</t>
  </si>
  <si>
    <t>План складено у відповідності до</t>
  </si>
  <si>
    <t>а також згідно вимог</t>
  </si>
  <si>
    <t>Кафедра</t>
  </si>
  <si>
    <t>(вчений ступінь, вчене звання, прізвище та ініціали)</t>
  </si>
  <si>
    <t xml:space="preserve">Завідувач кафедри </t>
  </si>
  <si>
    <t>1.1</t>
  </si>
  <si>
    <t xml:space="preserve">Обов'язкові компоненти разом: </t>
  </si>
  <si>
    <t>Вибіркова дисципліна 13</t>
  </si>
  <si>
    <t>Вибіркова дисципліна 14</t>
  </si>
  <si>
    <t>Вибіркова дисципліна 15</t>
  </si>
  <si>
    <t>Вибіркова дисципліна 16</t>
  </si>
  <si>
    <t>Вибіркова дисципліна 17</t>
  </si>
  <si>
    <t>Вибіркова дисципліна 18</t>
  </si>
  <si>
    <t>Вибіркова дисципліна 19</t>
  </si>
  <si>
    <t>Вибіркова дисципліна 20</t>
  </si>
  <si>
    <t xml:space="preserve">Вибіркові компоненти разом: </t>
  </si>
  <si>
    <t>3</t>
  </si>
  <si>
    <t>10</t>
  </si>
  <si>
    <t>Директор/декан Інституту/факультету</t>
  </si>
  <si>
    <t>Декан факультету гуманітарних наук, психології та педагогіки  _____________   Федорова А.В.</t>
  </si>
  <si>
    <t>Декан юридичного факультету  _____________   Арсентьєва О.С.</t>
  </si>
  <si>
    <t>Декан факультету інженерії  _____________   Кудрявцев С.О,</t>
  </si>
  <si>
    <t>Декан факультету інформаційних технологій та електроніки  _____________   Митрохін С.О.</t>
  </si>
  <si>
    <t>Боровік П.В.</t>
  </si>
  <si>
    <t>Голова Вченої ради_______________ проф. Поркуян О.В.</t>
  </si>
  <si>
    <t>(підпис)</t>
  </si>
  <si>
    <t>ОСНОВНІ РЕКОМЕНДАЦІЇ ЩОДО ФОРМУВАННЯ НАВЧАЛЬНИХ ПЛАНІВ В ДАНОМУ ШАБЛОНІ</t>
  </si>
  <si>
    <t xml:space="preserve">    1. Формування навчальних планів має відповідати вимогам "Положення про порядок формування навчальних планів у Східноукраїнському національному університету імені Володимира Даля ".</t>
  </si>
  <si>
    <t xml:space="preserve">          - графіку навчального процесу;</t>
  </si>
  <si>
    <t xml:space="preserve">          - зведених даних по використанню часу (тижнів).</t>
  </si>
  <si>
    <t xml:space="preserve">    2.Формування навчальних планів слід починати з денної форми навчання, а саме заповнити титульну сторінку (вкладка "Титул денна")  та власне план навчального процесу (вкладка "ПЛАН НАВЧАЛЬНОГО ПРОЦЕСУ ДЕННА").</t>
  </si>
  <si>
    <t>ПІДГОТОВКА КВАЛІФІКАЦІЙНОЇ РОБОТИ</t>
  </si>
  <si>
    <t>Філософія науки та професійна етика</t>
  </si>
  <si>
    <t>Іноземна мова наукового спілкування</t>
  </si>
  <si>
    <t>Іноземне академічне письмо</t>
  </si>
  <si>
    <t>доктор філософії</t>
  </si>
  <si>
    <t>Обсяг освітньої складової:</t>
  </si>
  <si>
    <t>кредитів ЄКТС</t>
  </si>
  <si>
    <t>Екзаменаційна сесія</t>
  </si>
  <si>
    <t>Педагогічна практика</t>
  </si>
  <si>
    <t>Виконання кваліф. робіт</t>
  </si>
  <si>
    <t>Звітування</t>
  </si>
  <si>
    <t>Сучасні інформаційні технології в науковій діяльності</t>
  </si>
  <si>
    <t>Інтелектуальна власність та комерціалізація наукових розробок</t>
  </si>
  <si>
    <t xml:space="preserve"> (назва освітньо-наукової програми)</t>
  </si>
  <si>
    <t xml:space="preserve"> (назва стандарту, за наявності)</t>
  </si>
  <si>
    <t>ПРАКТИКИ:  Пд - педагогічна (як правило проходить протягом семестру)</t>
  </si>
  <si>
    <t xml:space="preserve">    3. Зверніть увагу, що на титульній сторінці фактичний обсяг кредитів ЄКТС дорівнює сумарному обсягу кредитів в начальному плані і проставляється автоматично після заповнення власне плану навчального процесу.</t>
  </si>
  <si>
    <t xml:space="preserve">    4. Враховуючи що, як правило кількість аудиторних годин як денної так і заочної форми навчання співпадає, то можна на титульній сторінці вказати форму навчання "денна/заочна". Якщо кількість аудиторного навантаження відмінна, то використовуйте відповідні вкладки для заочної форми.</t>
  </si>
  <si>
    <t xml:space="preserve">    5. Часткове наповнення титульної сторінки (вкладка "Титул заочна") навчального плану заочної форми виконується автоматично, за виключенням:</t>
  </si>
  <si>
    <t xml:space="preserve">    6. Також автоматично заповнюється план навчального процесу заочної форми (вкладка "ПЛАН НАВЧАЛЬНОГО ПРОЦЕСУ ЗАОЧНА").</t>
  </si>
  <si>
    <t xml:space="preserve">    7. В разі якщо кількість годин обрахованих автоматично для заочної форми навчання має бути іншою, то достатньо зайти в необхідну клітинку та внести корегування вручну.</t>
  </si>
  <si>
    <t xml:space="preserve">    8. При заповненні плану навчального процесу денної форми, невиконання певних вимог призводить до зміни кольору окремих клітинок, а саме:</t>
  </si>
  <si>
    <t xml:space="preserve">   8.1. Якщо кількість годин аудиторного навантаження непарна;</t>
  </si>
  <si>
    <t xml:space="preserve">    8.2.  Якщо кількість аудитоних годин більша за 50% від загальної кількості годин відведених на її вивчення;</t>
  </si>
  <si>
    <t xml:space="preserve">    8.3. Якщо вибіркова складова менша за 25% від загального обсягу кредитів;</t>
  </si>
  <si>
    <t xml:space="preserve">    8.4. Якщо обсяг кредитів ЄКТС підготовки доктора філософії менше за 30 або більше за 60;</t>
  </si>
  <si>
    <t>Директор навчально-наукового інституту транспорту і будівництва _____________   Кузьменко С.В.</t>
  </si>
  <si>
    <t>Директор навчально-наукового інституту економіки і управління  _____________   Галгаш Р.А.</t>
  </si>
  <si>
    <t>Директор навчально-наукового інституту міжнародних відносин  _____________   Целіщев О.Б.</t>
  </si>
  <si>
    <t>кількість тижнів теоретичного навчання у семестрі</t>
  </si>
  <si>
    <t>Вченою радою Східноукраїнського національного університету імені Володимира Даля, протокол № _____ від "___"_______2021р.</t>
  </si>
  <si>
    <t>Педагогіка вищої школи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</si>
  <si>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</si>
  <si>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</si>
  <si>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</si>
  <si>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</si>
  <si>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</si>
  <si>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</si>
  <si>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</si>
  <si>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</si>
  <si>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</si>
  <si>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</si>
  <si>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</si>
  <si>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</si>
  <si>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</si>
  <si>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</si>
  <si>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</si>
  <si>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 xml:space="preserve">Вченою радою Східноукраїнського національного університету імені Володимира Даля, протокол № _____ від "___"_______ </t>
  </si>
  <si>
    <t xml:space="preserve"> р.</t>
  </si>
  <si>
    <t>"</t>
  </si>
  <si>
    <t>р.</t>
  </si>
  <si>
    <t>Директор центру організаційно-методичного забезпечення освітньої діяльності</t>
  </si>
  <si>
    <t>Декан факультету</t>
  </si>
  <si>
    <t>Декан факультету транспорту і будівництва __________   Кузьменко С.В.</t>
  </si>
  <si>
    <t>Декан факультету економіки і управління  ____________   Івченко Є.А.</t>
  </si>
  <si>
    <t>Декан факультету гуманітарних та соціальних наук  _____________   Федорова А.В.</t>
  </si>
  <si>
    <t>Декан факультету міжнародних відносин  ____________  Козьменко О.І.</t>
  </si>
  <si>
    <t>ФБС</t>
  </si>
  <si>
    <t>МЕТ</t>
  </si>
  <si>
    <t>Пед</t>
  </si>
  <si>
    <t>ІТП</t>
  </si>
  <si>
    <t>ФВТ</t>
  </si>
  <si>
    <t>Право</t>
  </si>
  <si>
    <t>ФЕУ</t>
  </si>
  <si>
    <t>ФМВ</t>
  </si>
  <si>
    <t>ФТБ</t>
  </si>
  <si>
    <t>ФІТЕ</t>
  </si>
  <si>
    <t>ІФ</t>
  </si>
  <si>
    <t>ФГСН</t>
  </si>
  <si>
    <t>ЮФ</t>
  </si>
  <si>
    <t>Гарант освітньо-наукової програми</t>
  </si>
  <si>
    <t>Практика</t>
  </si>
  <si>
    <t>01</t>
  </si>
  <si>
    <t>02</t>
  </si>
  <si>
    <t>03</t>
  </si>
  <si>
    <t>04</t>
  </si>
  <si>
    <t>05</t>
  </si>
  <si>
    <t xml:space="preserve">Разом практика: </t>
  </si>
  <si>
    <t xml:space="preserve">Разом навчальні дисципліни: </t>
  </si>
  <si>
    <t>1.1.10</t>
  </si>
  <si>
    <t>1.1.11</t>
  </si>
  <si>
    <t>1.1.12</t>
  </si>
  <si>
    <t>1.1.13</t>
  </si>
  <si>
    <t>1.1.14</t>
  </si>
  <si>
    <t>1.1.15</t>
  </si>
  <si>
    <t>1.1.16</t>
  </si>
  <si>
    <t>1.1.17</t>
  </si>
  <si>
    <t>1.1.18</t>
  </si>
  <si>
    <t>1.1.19</t>
  </si>
  <si>
    <t>1.1.20</t>
  </si>
  <si>
    <t>1.1.21</t>
  </si>
  <si>
    <t>1.1.22</t>
  </si>
  <si>
    <t>Навчальні дисципліни</t>
  </si>
  <si>
    <t>1.1.01</t>
  </si>
  <si>
    <t>1.1.02</t>
  </si>
  <si>
    <t>1.1.03</t>
  </si>
  <si>
    <t>1.1.04</t>
  </si>
  <si>
    <t>1.1.05</t>
  </si>
  <si>
    <t>1.1.06</t>
  </si>
  <si>
    <t>1.1.07</t>
  </si>
  <si>
    <t>1.1.08</t>
  </si>
  <si>
    <t>1.1.09</t>
  </si>
  <si>
    <t>::/=</t>
  </si>
  <si>
    <t>16</t>
  </si>
  <si>
    <t>Хімічна та біоінженерія</t>
  </si>
  <si>
    <t>161</t>
  </si>
  <si>
    <t>Хімічні технології та інженерія</t>
  </si>
  <si>
    <t>Освітньо-наукова програма підготовки доктора філософії за спеціальністю Хімічні технології та інженерія</t>
  </si>
  <si>
    <t>Сучасний стан наукових знань з хімічної технології та інженерії</t>
  </si>
  <si>
    <t>Методологія організації та аналіз результатів наукових досліджень «докторського» проекту</t>
  </si>
  <si>
    <t>Інтегровані процеси в хімічній технології та охороні довкілля</t>
  </si>
  <si>
    <t>Моделювання процесів і обладнання з хімічної технології та інженерії</t>
  </si>
  <si>
    <t>Безпека процесів хімічної технології та інженерії</t>
  </si>
  <si>
    <t>Освітньо-наукової програми підготовки докторів філософії (pHD) в галузі знань 16 Хімічна та біоінженерія, спеціальності 161 Хімічні технології та інженерія</t>
  </si>
  <si>
    <t>д.т.н, доц., Глікіна І.М.</t>
  </si>
  <si>
    <t>д.т.н, проф., Суворін О.В.</t>
  </si>
  <si>
    <t>хімічної інженерії та екології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</si>
</sst>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&quot;грн.&quot;_-;\-* #,##0.00\ &quot;грн.&quot;_-;_-* &quot;-&quot;??\ &quot;грн.&quot;_-;_-@_-"/>
    <numFmt numFmtId="165" formatCode="0.0;\-0.0;&quot;-&quot;"/>
    <numFmt numFmtId="166" formatCode="0;\-0;&quot;-&quot;"/>
    <numFmt numFmtId="167" formatCode="0.00;\-0.00;&quot;-&quot;"/>
    <numFmt numFmtId="168" formatCode="0.00_ ;\-0.00\ "/>
    <numFmt numFmtId="169" formatCode="0;\-0;&quot;&quot;"/>
    <numFmt numFmtId="170" formatCode="0;\-0;&quot; &quot;"/>
  </numFmts>
  <fonts count="103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8"/>
      <name val="MS Sans Serif"/>
      <family val="2"/>
      <charset val="204"/>
    </font>
    <font>
      <sz val="8"/>
      <name val="Arial Cyr"/>
      <family val="2"/>
      <charset val="204"/>
    </font>
    <font>
      <sz val="8"/>
      <name val="Times New Roman Cyr"/>
      <charset val="204"/>
    </font>
    <font>
      <sz val="10"/>
      <name val="Times New Roman Cyr"/>
      <charset val="204"/>
    </font>
    <font>
      <b/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20"/>
      <name val="Symbol"/>
      <family val="1"/>
      <charset val="2"/>
    </font>
    <font>
      <sz val="8"/>
      <color indexed="9"/>
      <name val="Times New Roman"/>
      <family val="1"/>
      <charset val="204"/>
    </font>
    <font>
      <sz val="12"/>
      <name val="Symbol"/>
      <family val="1"/>
      <charset val="2"/>
    </font>
    <font>
      <sz val="11"/>
      <color indexed="8"/>
      <name val="Calibri"/>
      <family val="2"/>
      <charset val="204"/>
    </font>
    <font>
      <sz val="16"/>
      <name val="Calibri"/>
      <family val="2"/>
      <charset val="204"/>
    </font>
    <font>
      <u/>
      <sz val="8.25"/>
      <color indexed="12"/>
      <name val="Calibri"/>
      <family val="2"/>
      <charset val="204"/>
    </font>
    <font>
      <b/>
      <sz val="11"/>
      <name val="Times New Roman"/>
      <family val="1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4"/>
      <name val="Calibri"/>
      <family val="2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0"/>
      <name val="Calibri"/>
      <family val="2"/>
      <charset val="204"/>
    </font>
    <font>
      <b/>
      <u/>
      <sz val="8"/>
      <name val="Calibri"/>
      <family val="2"/>
      <charset val="204"/>
    </font>
    <font>
      <b/>
      <sz val="8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b/>
      <sz val="10"/>
      <name val="Times New Roman Cyr"/>
      <charset val="204"/>
    </font>
    <font>
      <sz val="6"/>
      <name val="Times New Roman"/>
      <family val="1"/>
      <charset val="204"/>
    </font>
    <font>
      <sz val="11"/>
      <name val="Arial Cyr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indexed="10"/>
      <name val="Times New Roman Cyr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sz val="16"/>
      <name val="Calibri"/>
      <family val="2"/>
      <charset val="204"/>
    </font>
    <font>
      <b/>
      <i/>
      <sz val="16"/>
      <name val="Calibri"/>
      <family val="2"/>
      <charset val="204"/>
    </font>
    <font>
      <b/>
      <u/>
      <sz val="16"/>
      <name val="Calibri"/>
      <family val="2"/>
      <charset val="204"/>
    </font>
    <font>
      <sz val="14"/>
      <name val="Calibri"/>
      <family val="2"/>
      <charset val="204"/>
    </font>
    <font>
      <vertAlign val="superscript"/>
      <sz val="16"/>
      <name val="Calibri"/>
      <family val="2"/>
      <charset val="204"/>
    </font>
    <font>
      <sz val="11"/>
      <name val="Calibri"/>
      <family val="2"/>
      <charset val="204"/>
    </font>
    <font>
      <vertAlign val="superscript"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2"/>
      <name val="Calibri"/>
      <family val="2"/>
      <charset val="204"/>
    </font>
    <font>
      <sz val="8"/>
      <color indexed="9"/>
      <name val="Times New Roman"/>
      <family val="1"/>
      <charset val="204"/>
    </font>
    <font>
      <b/>
      <sz val="14"/>
      <color indexed="10"/>
      <name val="Calibri"/>
      <family val="2"/>
      <charset val="204"/>
    </font>
    <font>
      <b/>
      <sz val="10"/>
      <name val="Calibri"/>
      <family val="2"/>
      <charset val="204"/>
    </font>
    <font>
      <sz val="10"/>
      <color indexed="8"/>
      <name val="Calibri"/>
      <family val="2"/>
      <charset val="204"/>
    </font>
    <font>
      <sz val="13"/>
      <name val="Calibri"/>
      <family val="2"/>
      <charset val="204"/>
    </font>
    <font>
      <sz val="14"/>
      <color indexed="8"/>
      <name val="Calibri"/>
      <family val="2"/>
      <charset val="204"/>
    </font>
    <font>
      <u/>
      <sz val="12"/>
      <name val="Calibri"/>
      <family val="2"/>
      <charset val="204"/>
    </font>
    <font>
      <b/>
      <sz val="12"/>
      <color indexed="1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rgb="FF1F4A7E"/>
      <name val="Calibri"/>
      <family val="2"/>
      <charset val="204"/>
    </font>
    <font>
      <b/>
      <sz val="13"/>
      <color rgb="FF1F4A7E"/>
      <name val="Calibri"/>
      <family val="2"/>
      <charset val="204"/>
    </font>
    <font>
      <b/>
      <sz val="11"/>
      <color rgb="FF1F4A7E"/>
      <name val="Calibri"/>
      <family val="2"/>
      <charset val="204"/>
    </font>
    <font>
      <b/>
      <sz val="18"/>
      <color rgb="FF1F4A7E"/>
      <name val="Cambria"/>
      <family val="2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  <font>
      <sz val="8"/>
      <color rgb="FF002060"/>
      <name val="Times New Roman"/>
      <family val="1"/>
      <charset val="204"/>
    </font>
    <font>
      <sz val="8"/>
      <color rgb="FF002060"/>
      <name val="Times New Roman Cyr"/>
      <charset val="204"/>
    </font>
    <font>
      <sz val="8"/>
      <color rgb="FF002060"/>
      <name val="Arial"/>
      <family val="2"/>
      <charset val="204"/>
    </font>
    <font>
      <sz val="10"/>
      <name val="Symbol"/>
      <family val="1"/>
      <charset val="2"/>
    </font>
    <font>
      <b/>
      <sz val="20"/>
      <name val="Calibri"/>
      <family val="2"/>
      <charset val="204"/>
    </font>
    <font>
      <sz val="7"/>
      <name val="Calibri"/>
      <family val="2"/>
      <charset val="204"/>
    </font>
    <font>
      <sz val="7"/>
      <name val="Arial Cyr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8"/>
      <name val="Times New Roman"/>
      <family val="1"/>
      <charset val="204"/>
    </font>
    <font>
      <sz val="7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 Cyr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b/>
      <sz val="12"/>
      <name val="Times New Roman Cyr"/>
      <family val="1"/>
      <charset val="204"/>
    </font>
    <font>
      <b/>
      <sz val="12"/>
      <name val="Arial Cyr"/>
      <family val="2"/>
      <charset val="204"/>
    </font>
    <font>
      <sz val="14"/>
      <name val="Arial Cyr"/>
      <family val="2"/>
      <charset val="204"/>
    </font>
    <font>
      <sz val="14"/>
      <color theme="1"/>
      <name val="Calibri"/>
      <family val="2"/>
      <charset val="204"/>
      <scheme val="minor"/>
    </font>
    <font>
      <b/>
      <i/>
      <sz val="8"/>
      <name val="Arial"/>
      <family val="2"/>
      <charset val="204"/>
    </font>
    <font>
      <b/>
      <i/>
      <sz val="8"/>
      <name val="Arial Cyr"/>
      <charset val="204"/>
    </font>
    <font>
      <b/>
      <i/>
      <sz val="8"/>
      <name val="Arial Cyr"/>
      <family val="2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FFFA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0FF97"/>
        <bgColor indexed="64"/>
      </patternFill>
    </fill>
    <fill>
      <patternFill patternType="solid">
        <fgColor theme="9"/>
        <bgColor indexed="64"/>
      </patternFill>
    </fill>
  </fills>
  <borders count="43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</borders>
  <cellStyleXfs count="58">
    <xf numFmtId="0" fontId="0" fillId="0" borderId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68" fillId="28" borderId="32" applyNumberFormat="0" applyAlignment="0" applyProtection="0"/>
    <xf numFmtId="9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69" fillId="29" borderId="33" applyNumberFormat="0" applyAlignment="0" applyProtection="0"/>
    <xf numFmtId="0" fontId="70" fillId="29" borderId="32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0" fontId="71" fillId="0" borderId="34" applyNumberFormat="0" applyFill="0" applyAlignment="0" applyProtection="0"/>
    <xf numFmtId="0" fontId="72" fillId="0" borderId="35" applyNumberFormat="0" applyFill="0" applyAlignment="0" applyProtection="0"/>
    <xf numFmtId="0" fontId="73" fillId="0" borderId="36" applyNumberFormat="0" applyFill="0" applyAlignment="0" applyProtection="0"/>
    <xf numFmtId="0" fontId="73" fillId="0" borderId="0" applyNumberFormat="0" applyFill="0" applyBorder="0" applyAlignment="0" applyProtection="0"/>
    <xf numFmtId="0" fontId="40" fillId="0" borderId="0"/>
    <xf numFmtId="0" fontId="6" fillId="0" borderId="0"/>
    <xf numFmtId="0" fontId="42" fillId="0" borderId="37" applyNumberFormat="0" applyFill="0" applyAlignment="0" applyProtection="0"/>
    <xf numFmtId="0" fontId="43" fillId="30" borderId="38" applyNumberFormat="0" applyAlignment="0" applyProtection="0"/>
    <xf numFmtId="0" fontId="74" fillId="0" borderId="0" applyNumberFormat="0" applyFill="0" applyBorder="0" applyAlignment="0" applyProtection="0"/>
    <xf numFmtId="0" fontId="75" fillId="31" borderId="0" applyNumberFormat="0" applyBorder="0" applyAlignment="0" applyProtection="0"/>
    <xf numFmtId="0" fontId="6" fillId="0" borderId="0"/>
    <xf numFmtId="0" fontId="5" fillId="0" borderId="0"/>
    <xf numFmtId="0" fontId="6" fillId="0" borderId="0">
      <alignment wrapText="1"/>
      <protection locked="0"/>
    </xf>
    <xf numFmtId="0" fontId="40" fillId="0" borderId="0"/>
    <xf numFmtId="0" fontId="11" fillId="0" borderId="0"/>
    <xf numFmtId="0" fontId="6" fillId="0" borderId="0"/>
    <xf numFmtId="0" fontId="7" fillId="0" borderId="0">
      <protection locked="0"/>
    </xf>
    <xf numFmtId="0" fontId="7" fillId="0" borderId="0"/>
    <xf numFmtId="0" fontId="76" fillId="32" borderId="0" applyNumberFormat="0" applyBorder="0" applyAlignment="0" applyProtection="0"/>
    <xf numFmtId="0" fontId="44" fillId="0" borderId="0" applyNumberFormat="0" applyFill="0" applyBorder="0" applyAlignment="0" applyProtection="0"/>
    <xf numFmtId="0" fontId="5" fillId="33" borderId="39" applyNumberFormat="0" applyFont="0" applyAlignment="0" applyProtection="0"/>
    <xf numFmtId="9" fontId="1" fillId="0" borderId="0" applyFill="0" applyBorder="0" applyAlignment="0" applyProtection="0"/>
    <xf numFmtId="0" fontId="77" fillId="0" borderId="40" applyNumberFormat="0" applyFill="0" applyAlignment="0" applyProtection="0"/>
    <xf numFmtId="0" fontId="45" fillId="0" borderId="0" applyNumberFormat="0" applyFill="0" applyBorder="0" applyAlignment="0" applyProtection="0"/>
    <xf numFmtId="0" fontId="78" fillId="34" borderId="0" applyNumberFormat="0" applyBorder="0" applyAlignment="0" applyProtection="0"/>
    <xf numFmtId="0" fontId="11" fillId="0" borderId="0"/>
  </cellStyleXfs>
  <cellXfs count="694">
    <xf numFmtId="0" fontId="0" fillId="0" borderId="0" xfId="0"/>
    <xf numFmtId="0" fontId="8" fillId="0" borderId="0" xfId="48" applyFont="1" applyFill="1">
      <protection locked="0"/>
    </xf>
    <xf numFmtId="0" fontId="10" fillId="0" borderId="0" xfId="48" applyFont="1" applyFill="1">
      <protection locked="0"/>
    </xf>
    <xf numFmtId="0" fontId="3" fillId="0" borderId="0" xfId="48" applyFont="1" applyFill="1" applyAlignment="1">
      <alignment vertical="center"/>
      <protection locked="0"/>
    </xf>
    <xf numFmtId="0" fontId="3" fillId="0" borderId="0" xfId="48" applyFont="1" applyFill="1">
      <protection locked="0"/>
    </xf>
    <xf numFmtId="49" fontId="4" fillId="0" borderId="1" xfId="48" quotePrefix="1" applyNumberFormat="1" applyFont="1" applyFill="1" applyBorder="1" applyAlignment="1">
      <alignment horizontal="center" vertical="center"/>
      <protection locked="0"/>
    </xf>
    <xf numFmtId="0" fontId="4" fillId="0" borderId="1" xfId="48" applyNumberFormat="1" applyFont="1" applyFill="1" applyBorder="1" applyAlignment="1" applyProtection="1">
      <alignment horizontal="center" vertical="center"/>
      <protection locked="0"/>
    </xf>
    <xf numFmtId="0" fontId="9" fillId="0" borderId="0" xfId="48" applyFont="1" applyFill="1" applyAlignment="1">
      <alignment horizontal="center" vertical="center"/>
      <protection locked="0"/>
    </xf>
    <xf numFmtId="0" fontId="9" fillId="0" borderId="1" xfId="48" applyNumberFormat="1" applyFont="1" applyFill="1" applyBorder="1" applyAlignment="1" applyProtection="1">
      <alignment horizontal="center" vertical="center"/>
      <protection locked="0"/>
    </xf>
    <xf numFmtId="166" fontId="9" fillId="2" borderId="1" xfId="48" applyNumberFormat="1" applyFont="1" applyFill="1" applyBorder="1" applyAlignment="1" applyProtection="1">
      <alignment horizontal="center" vertical="center"/>
    </xf>
    <xf numFmtId="0" fontId="9" fillId="0" borderId="5" xfId="48" applyNumberFormat="1" applyFont="1" applyFill="1" applyBorder="1" applyAlignment="1" applyProtection="1">
      <alignment horizontal="center" vertical="center"/>
      <protection locked="0"/>
    </xf>
    <xf numFmtId="0" fontId="7" fillId="0" borderId="0" xfId="48" applyFill="1">
      <protection locked="0"/>
    </xf>
    <xf numFmtId="167" fontId="4" fillId="35" borderId="1" xfId="48" applyNumberFormat="1" applyFont="1" applyFill="1" applyBorder="1" applyAlignment="1" applyProtection="1">
      <alignment horizontal="center"/>
    </xf>
    <xf numFmtId="0" fontId="3" fillId="0" borderId="0" xfId="48" applyNumberFormat="1" applyFont="1" applyFill="1" applyAlignment="1">
      <alignment horizontal="center" vertical="center"/>
      <protection locked="0"/>
    </xf>
    <xf numFmtId="0" fontId="13" fillId="0" borderId="9" xfId="48" applyNumberFormat="1" applyFont="1" applyFill="1" applyBorder="1" applyAlignment="1">
      <alignment horizontal="center" vertical="center" wrapText="1"/>
      <protection locked="0"/>
    </xf>
    <xf numFmtId="0" fontId="4" fillId="0" borderId="1" xfId="48" quotePrefix="1" applyNumberFormat="1" applyFont="1" applyFill="1" applyBorder="1" applyAlignment="1" applyProtection="1">
      <alignment horizontal="center" vertical="center"/>
      <protection locked="0"/>
    </xf>
    <xf numFmtId="0" fontId="10" fillId="0" borderId="0" xfId="48" applyFont="1" applyFill="1" applyProtection="1"/>
    <xf numFmtId="0" fontId="10" fillId="36" borderId="0" xfId="48" applyFont="1" applyFill="1" applyProtection="1"/>
    <xf numFmtId="0" fontId="4" fillId="0" borderId="1" xfId="48" applyNumberFormat="1" applyFont="1" applyFill="1" applyBorder="1" applyAlignment="1" applyProtection="1">
      <alignment horizontal="center" vertical="center"/>
    </xf>
    <xf numFmtId="0" fontId="18" fillId="37" borderId="12" xfId="48" applyFont="1" applyFill="1" applyBorder="1" applyAlignment="1" applyProtection="1">
      <alignment horizontal="right"/>
    </xf>
    <xf numFmtId="0" fontId="10" fillId="38" borderId="0" xfId="48" applyFont="1" applyFill="1" applyProtection="1"/>
    <xf numFmtId="0" fontId="46" fillId="0" borderId="0" xfId="48" applyFont="1" applyFill="1" applyProtection="1"/>
    <xf numFmtId="0" fontId="11" fillId="0" borderId="0" xfId="48" applyFont="1" applyFill="1" applyProtection="1"/>
    <xf numFmtId="0" fontId="3" fillId="0" borderId="0" xfId="48" applyFont="1" applyFill="1" applyAlignment="1" applyProtection="1">
      <alignment vertical="center"/>
    </xf>
    <xf numFmtId="0" fontId="3" fillId="0" borderId="0" xfId="48" applyFont="1" applyFill="1" applyProtection="1"/>
    <xf numFmtId="0" fontId="3" fillId="0" borderId="0" xfId="48" applyNumberFormat="1" applyFont="1" applyFill="1" applyBorder="1" applyAlignment="1" applyProtection="1">
      <alignment horizontal="center" vertical="center"/>
    </xf>
    <xf numFmtId="0" fontId="3" fillId="0" borderId="0" xfId="48" applyNumberFormat="1" applyFont="1" applyFill="1" applyBorder="1" applyAlignment="1" applyProtection="1">
      <alignment horizontal="left"/>
    </xf>
    <xf numFmtId="0" fontId="3" fillId="37" borderId="13" xfId="48" applyNumberFormat="1" applyFont="1" applyFill="1" applyBorder="1" applyAlignment="1" applyProtection="1">
      <alignment horizontal="center"/>
    </xf>
    <xf numFmtId="0" fontId="10" fillId="37" borderId="0" xfId="48" applyFont="1" applyFill="1" applyProtection="1"/>
    <xf numFmtId="0" fontId="7" fillId="0" borderId="0" xfId="48" applyFill="1" applyProtection="1"/>
    <xf numFmtId="166" fontId="9" fillId="35" borderId="1" xfId="48" applyNumberFormat="1" applyFont="1" applyFill="1" applyBorder="1" applyAlignment="1" applyProtection="1">
      <alignment horizontal="center" vertical="center" wrapText="1"/>
    </xf>
    <xf numFmtId="166" fontId="9" fillId="35" borderId="1" xfId="48" applyNumberFormat="1" applyFont="1" applyFill="1" applyBorder="1" applyAlignment="1" applyProtection="1">
      <alignment horizontal="center" vertical="center"/>
    </xf>
    <xf numFmtId="0" fontId="80" fillId="0" borderId="0" xfId="48" applyFont="1" applyFill="1" applyProtection="1"/>
    <xf numFmtId="167" fontId="79" fillId="0" borderId="1" xfId="48" applyNumberFormat="1" applyFont="1" applyFill="1" applyBorder="1" applyAlignment="1" applyProtection="1">
      <alignment horizontal="center"/>
    </xf>
    <xf numFmtId="0" fontId="80" fillId="0" borderId="0" xfId="48" applyFont="1" applyFill="1" applyAlignment="1" applyProtection="1">
      <alignment vertical="center"/>
    </xf>
    <xf numFmtId="167" fontId="79" fillId="0" borderId="1" xfId="48" applyNumberFormat="1" applyFont="1" applyFill="1" applyBorder="1" applyAlignment="1" applyProtection="1">
      <alignment horizontal="center" vertical="center"/>
    </xf>
    <xf numFmtId="0" fontId="47" fillId="0" borderId="0" xfId="46" applyFont="1"/>
    <xf numFmtId="0" fontId="49" fillId="0" borderId="0" xfId="46" applyFont="1"/>
    <xf numFmtId="0" fontId="54" fillId="0" borderId="0" xfId="46" applyFont="1"/>
    <xf numFmtId="0" fontId="49" fillId="0" borderId="0" xfId="46" applyFont="1" applyAlignment="1">
      <alignment horizontal="center" vertical="center"/>
    </xf>
    <xf numFmtId="0" fontId="52" fillId="0" borderId="0" xfId="46" applyFont="1" applyAlignment="1">
      <alignment horizontal="center" vertical="center"/>
    </xf>
    <xf numFmtId="0" fontId="47" fillId="0" borderId="0" xfId="46" applyFont="1" applyAlignment="1">
      <alignment horizontal="center" vertical="center"/>
    </xf>
    <xf numFmtId="0" fontId="10" fillId="38" borderId="0" xfId="48" applyFont="1" applyFill="1">
      <protection locked="0"/>
    </xf>
    <xf numFmtId="0" fontId="10" fillId="36" borderId="13" xfId="48" applyFont="1" applyFill="1" applyBorder="1" applyAlignment="1" applyProtection="1">
      <alignment horizontal="center" vertical="center"/>
    </xf>
    <xf numFmtId="0" fontId="0" fillId="36" borderId="0" xfId="0" applyFill="1"/>
    <xf numFmtId="0" fontId="10" fillId="36" borderId="0" xfId="48" applyFont="1" applyFill="1" applyBorder="1" applyProtection="1"/>
    <xf numFmtId="0" fontId="10" fillId="0" borderId="0" xfId="48" applyNumberFormat="1" applyFont="1" applyFill="1" applyProtection="1"/>
    <xf numFmtId="0" fontId="10" fillId="0" borderId="0" xfId="48" applyNumberFormat="1" applyFont="1" applyFill="1">
      <protection locked="0"/>
    </xf>
    <xf numFmtId="0" fontId="7" fillId="0" borderId="0" xfId="48" applyNumberFormat="1" applyFill="1" applyProtection="1"/>
    <xf numFmtId="0" fontId="7" fillId="0" borderId="0" xfId="48" applyNumberFormat="1" applyFill="1">
      <protection locked="0"/>
    </xf>
    <xf numFmtId="0" fontId="36" fillId="36" borderId="1" xfId="48" applyFont="1" applyFill="1" applyBorder="1" applyAlignment="1" applyProtection="1">
      <alignment horizontal="center"/>
    </xf>
    <xf numFmtId="0" fontId="3" fillId="37" borderId="16" xfId="48" applyNumberFormat="1" applyFont="1" applyFill="1" applyBorder="1" applyAlignment="1" applyProtection="1">
      <alignment horizontal="center"/>
    </xf>
    <xf numFmtId="0" fontId="35" fillId="0" borderId="1" xfId="48" applyFont="1" applyFill="1" applyBorder="1" applyAlignment="1" applyProtection="1">
      <alignment horizontal="center" vertical="center"/>
      <protection locked="0"/>
    </xf>
    <xf numFmtId="0" fontId="4" fillId="36" borderId="0" xfId="48" applyFont="1" applyFill="1" applyAlignment="1" applyProtection="1">
      <alignment vertical="center"/>
    </xf>
    <xf numFmtId="0" fontId="4" fillId="36" borderId="17" xfId="48" applyFont="1" applyFill="1" applyBorder="1" applyAlignment="1" applyProtection="1">
      <alignment vertical="center"/>
    </xf>
    <xf numFmtId="0" fontId="4" fillId="36" borderId="0" xfId="48" applyFont="1" applyFill="1" applyProtection="1"/>
    <xf numFmtId="9" fontId="15" fillId="36" borderId="0" xfId="53" applyFont="1" applyFill="1" applyAlignment="1" applyProtection="1">
      <alignment horizontal="center" vertical="center"/>
    </xf>
    <xf numFmtId="9" fontId="81" fillId="36" borderId="0" xfId="53" applyFont="1" applyFill="1" applyAlignment="1" applyProtection="1">
      <alignment horizontal="center" vertical="center"/>
    </xf>
    <xf numFmtId="0" fontId="8" fillId="36" borderId="0" xfId="48" applyFont="1" applyFill="1" applyProtection="1"/>
    <xf numFmtId="0" fontId="10" fillId="0" borderId="13" xfId="48" applyFont="1" applyFill="1" applyBorder="1">
      <protection locked="0"/>
    </xf>
    <xf numFmtId="0" fontId="10" fillId="37" borderId="13" xfId="48" applyFont="1" applyFill="1" applyBorder="1">
      <protection locked="0"/>
    </xf>
    <xf numFmtId="49" fontId="7" fillId="0" borderId="0" xfId="48" applyNumberFormat="1" applyFill="1" applyAlignment="1">
      <alignment horizontal="center" vertical="center"/>
      <protection locked="0"/>
    </xf>
    <xf numFmtId="167" fontId="9" fillId="40" borderId="5" xfId="48" applyNumberFormat="1" applyFont="1" applyFill="1" applyBorder="1" applyAlignment="1" applyProtection="1">
      <alignment horizontal="center" vertical="center"/>
    </xf>
    <xf numFmtId="9" fontId="15" fillId="38" borderId="0" xfId="53" applyFont="1" applyFill="1" applyAlignment="1" applyProtection="1">
      <alignment horizontal="center" vertical="center"/>
    </xf>
    <xf numFmtId="0" fontId="12" fillId="38" borderId="0" xfId="48" applyFont="1" applyFill="1" applyBorder="1" applyProtection="1"/>
    <xf numFmtId="49" fontId="12" fillId="0" borderId="4" xfId="48" applyNumberFormat="1" applyFont="1" applyFill="1" applyBorder="1" applyAlignment="1" applyProtection="1"/>
    <xf numFmtId="0" fontId="0" fillId="0" borderId="0" xfId="0" applyProtection="1">
      <protection locked="0"/>
    </xf>
    <xf numFmtId="0" fontId="10" fillId="0" borderId="19" xfId="48" applyFont="1" applyFill="1" applyBorder="1" applyAlignment="1">
      <alignment horizontal="center" vertical="center"/>
      <protection locked="0"/>
    </xf>
    <xf numFmtId="0" fontId="10" fillId="0" borderId="20" xfId="48" applyFont="1" applyFill="1" applyBorder="1" applyAlignment="1">
      <alignment horizontal="center" vertical="center"/>
      <protection locked="0"/>
    </xf>
    <xf numFmtId="0" fontId="10" fillId="36" borderId="19" xfId="48" applyFont="1" applyFill="1" applyBorder="1" applyAlignment="1">
      <alignment horizontal="center" vertical="center"/>
      <protection locked="0"/>
    </xf>
    <xf numFmtId="0" fontId="10" fillId="36" borderId="19" xfId="48" applyFont="1" applyFill="1" applyBorder="1" applyAlignment="1" applyProtection="1">
      <alignment horizontal="center" vertical="center"/>
    </xf>
    <xf numFmtId="0" fontId="0" fillId="0" borderId="19" xfId="0" applyBorder="1"/>
    <xf numFmtId="167" fontId="4" fillId="41" borderId="1" xfId="48" applyNumberFormat="1" applyFont="1" applyFill="1" applyBorder="1" applyAlignment="1" applyProtection="1">
      <alignment horizontal="center"/>
    </xf>
    <xf numFmtId="167" fontId="79" fillId="41" borderId="1" xfId="48" applyNumberFormat="1" applyFont="1" applyFill="1" applyBorder="1" applyAlignment="1" applyProtection="1">
      <alignment horizontal="center"/>
    </xf>
    <xf numFmtId="0" fontId="10" fillId="42" borderId="0" xfId="48" applyFont="1" applyFill="1" applyAlignment="1">
      <alignment horizontal="center" vertical="center"/>
      <protection locked="0"/>
    </xf>
    <xf numFmtId="0" fontId="10" fillId="43" borderId="0" xfId="48" applyFont="1" applyFill="1" applyAlignment="1">
      <alignment horizontal="center" vertical="center"/>
      <protection locked="0"/>
    </xf>
    <xf numFmtId="167" fontId="4" fillId="35" borderId="1" xfId="48" applyNumberFormat="1" applyFont="1" applyFill="1" applyBorder="1" applyAlignment="1" applyProtection="1">
      <alignment horizontal="center" vertical="center"/>
    </xf>
    <xf numFmtId="0" fontId="18" fillId="41" borderId="12" xfId="48" applyFont="1" applyFill="1" applyBorder="1" applyAlignment="1" applyProtection="1">
      <alignment horizontal="center"/>
    </xf>
    <xf numFmtId="0" fontId="10" fillId="41" borderId="0" xfId="48" applyFont="1" applyFill="1" applyAlignment="1">
      <alignment horizontal="center" vertical="center"/>
      <protection locked="0"/>
    </xf>
    <xf numFmtId="0" fontId="10" fillId="0" borderId="0" xfId="48" applyFont="1" applyFill="1" applyAlignment="1">
      <alignment horizontal="center" vertical="center"/>
      <protection locked="0"/>
    </xf>
    <xf numFmtId="167" fontId="4" fillId="41" borderId="1" xfId="48" applyNumberFormat="1" applyFont="1" applyFill="1" applyBorder="1" applyAlignment="1" applyProtection="1">
      <alignment horizontal="center" vertical="center"/>
    </xf>
    <xf numFmtId="0" fontId="0" fillId="41" borderId="0" xfId="0" applyFill="1"/>
    <xf numFmtId="0" fontId="3" fillId="0" borderId="0" xfId="48" applyNumberFormat="1" applyFont="1" applyFill="1" applyAlignment="1">
      <alignment vertical="center"/>
      <protection locked="0"/>
    </xf>
    <xf numFmtId="0" fontId="3" fillId="0" borderId="0" xfId="48" applyNumberFormat="1" applyFont="1" applyFill="1">
      <protection locked="0"/>
    </xf>
    <xf numFmtId="0" fontId="10" fillId="35" borderId="13" xfId="48" applyNumberFormat="1" applyFont="1" applyFill="1" applyBorder="1" applyAlignment="1">
      <alignment horizontal="center"/>
      <protection locked="0"/>
    </xf>
    <xf numFmtId="0" fontId="30" fillId="0" borderId="13" xfId="46" applyFont="1" applyBorder="1" applyAlignment="1" applyProtection="1">
      <alignment horizontal="center" vertical="center"/>
      <protection locked="0"/>
    </xf>
    <xf numFmtId="0" fontId="32" fillId="0" borderId="13" xfId="46" applyFont="1" applyBorder="1" applyAlignment="1" applyProtection="1">
      <alignment horizontal="center" vertical="center"/>
      <protection locked="0"/>
    </xf>
    <xf numFmtId="0" fontId="48" fillId="0" borderId="0" xfId="45" applyFont="1" applyProtection="1">
      <protection locked="0"/>
    </xf>
    <xf numFmtId="0" fontId="47" fillId="0" borderId="13" xfId="45" applyFont="1" applyBorder="1" applyAlignment="1" applyProtection="1">
      <alignment horizontal="center" vertical="center"/>
      <protection locked="0"/>
    </xf>
    <xf numFmtId="0" fontId="47" fillId="0" borderId="0" xfId="45" applyFont="1" applyBorder="1" applyAlignment="1" applyProtection="1">
      <alignment vertical="center"/>
      <protection locked="0"/>
    </xf>
    <xf numFmtId="0" fontId="47" fillId="0" borderId="0" xfId="45" applyFont="1" applyProtection="1">
      <protection locked="0"/>
    </xf>
    <xf numFmtId="0" fontId="62" fillId="0" borderId="13" xfId="45" applyFont="1" applyBorder="1" applyAlignment="1" applyProtection="1">
      <alignment horizontal="center" vertical="center"/>
      <protection locked="0"/>
    </xf>
    <xf numFmtId="0" fontId="47" fillId="0" borderId="0" xfId="45" applyFont="1" applyBorder="1" applyProtection="1">
      <protection locked="0"/>
    </xf>
    <xf numFmtId="0" fontId="47" fillId="0" borderId="13" xfId="45" applyFont="1" applyBorder="1" applyProtection="1">
      <protection locked="0"/>
    </xf>
    <xf numFmtId="0" fontId="62" fillId="0" borderId="0" xfId="45" applyFont="1" applyProtection="1">
      <protection locked="0"/>
    </xf>
    <xf numFmtId="0" fontId="47" fillId="0" borderId="0" xfId="46" applyFont="1" applyAlignment="1" applyProtection="1">
      <alignment vertical="top" wrapText="1"/>
      <protection locked="0"/>
    </xf>
    <xf numFmtId="0" fontId="47" fillId="0" borderId="0" xfId="46" applyFont="1" applyAlignment="1" applyProtection="1">
      <alignment horizontal="center" vertical="center"/>
      <protection locked="0"/>
    </xf>
    <xf numFmtId="0" fontId="63" fillId="0" borderId="0" xfId="45" applyFont="1" applyProtection="1">
      <protection locked="0"/>
    </xf>
    <xf numFmtId="0" fontId="40" fillId="0" borderId="0" xfId="45" applyFont="1" applyProtection="1">
      <protection locked="0"/>
    </xf>
    <xf numFmtId="0" fontId="40" fillId="0" borderId="0" xfId="45" applyProtection="1">
      <protection locked="0"/>
    </xf>
    <xf numFmtId="0" fontId="48" fillId="0" borderId="0" xfId="46" applyFont="1" applyAlignment="1" applyProtection="1">
      <alignment vertical="top" wrapText="1"/>
      <protection locked="0"/>
    </xf>
    <xf numFmtId="0" fontId="52" fillId="0" borderId="0" xfId="46" applyFont="1" applyAlignment="1" applyProtection="1">
      <alignment horizontal="center" vertical="center"/>
      <protection locked="0"/>
    </xf>
    <xf numFmtId="0" fontId="47" fillId="0" borderId="0" xfId="45" applyFont="1" applyBorder="1" applyAlignment="1" applyProtection="1">
      <alignment horizontal="left"/>
      <protection locked="0"/>
    </xf>
    <xf numFmtId="0" fontId="54" fillId="0" borderId="0" xfId="46" applyFont="1" applyAlignment="1" applyProtection="1">
      <alignment vertical="top" wrapText="1"/>
      <protection locked="0"/>
    </xf>
    <xf numFmtId="0" fontId="54" fillId="0" borderId="0" xfId="46" applyFont="1" applyAlignment="1" applyProtection="1">
      <alignment horizontal="center" vertical="center"/>
      <protection locked="0"/>
    </xf>
    <xf numFmtId="0" fontId="47" fillId="0" borderId="0" xfId="46" applyFont="1" applyProtection="1">
      <protection locked="0"/>
    </xf>
    <xf numFmtId="0" fontId="26" fillId="0" borderId="13" xfId="46" applyFont="1" applyBorder="1" applyAlignment="1" applyProtection="1">
      <alignment horizontal="center" vertical="center"/>
      <protection locked="0"/>
    </xf>
    <xf numFmtId="0" fontId="26" fillId="0" borderId="13" xfId="46" applyFont="1" applyFill="1" applyBorder="1" applyAlignment="1" applyProtection="1">
      <alignment horizontal="center" vertical="center"/>
      <protection locked="0"/>
    </xf>
    <xf numFmtId="0" fontId="32" fillId="0" borderId="13" xfId="46" applyFont="1" applyFill="1" applyBorder="1" applyAlignment="1" applyProtection="1">
      <alignment horizontal="center" vertical="center"/>
      <protection locked="0"/>
    </xf>
    <xf numFmtId="0" fontId="39" fillId="3" borderId="13" xfId="46" applyFont="1" applyFill="1" applyBorder="1" applyAlignment="1" applyProtection="1">
      <alignment horizontal="center" vertical="center"/>
      <protection locked="0"/>
    </xf>
    <xf numFmtId="0" fontId="0" fillId="0" borderId="19" xfId="0" applyFont="1" applyBorder="1"/>
    <xf numFmtId="49" fontId="9" fillId="0" borderId="1" xfId="48" applyNumberFormat="1" applyFont="1" applyFill="1" applyBorder="1" applyAlignment="1" applyProtection="1">
      <alignment horizontal="left" vertical="center" wrapText="1"/>
      <protection locked="0"/>
    </xf>
    <xf numFmtId="0" fontId="20" fillId="0" borderId="0" xfId="46" applyFont="1" applyAlignment="1" applyProtection="1">
      <alignment vertical="center"/>
    </xf>
    <xf numFmtId="0" fontId="0" fillId="0" borderId="0" xfId="0" applyProtection="1"/>
    <xf numFmtId="0" fontId="3" fillId="0" borderId="0" xfId="48" applyNumberFormat="1" applyFont="1" applyFill="1" applyAlignment="1" applyProtection="1">
      <alignment horizontal="center" vertical="center"/>
      <protection locked="0"/>
    </xf>
    <xf numFmtId="0" fontId="9" fillId="44" borderId="1" xfId="48" applyNumberFormat="1" applyFont="1" applyFill="1" applyBorder="1" applyAlignment="1" applyProtection="1">
      <alignment horizontal="left"/>
      <protection locked="0"/>
    </xf>
    <xf numFmtId="0" fontId="10" fillId="38" borderId="0" xfId="48" applyFont="1" applyFill="1" applyAlignment="1" applyProtection="1">
      <alignment horizontal="center"/>
    </xf>
    <xf numFmtId="0" fontId="9" fillId="0" borderId="3" xfId="48" applyNumberFormat="1" applyFont="1" applyFill="1" applyBorder="1" applyAlignment="1" applyProtection="1">
      <alignment horizontal="center" vertical="center"/>
      <protection locked="0"/>
    </xf>
    <xf numFmtId="0" fontId="9" fillId="0" borderId="4" xfId="48" applyNumberFormat="1" applyFont="1" applyFill="1" applyBorder="1" applyAlignment="1" applyProtection="1">
      <alignment horizontal="center" vertical="center"/>
      <protection locked="0"/>
    </xf>
    <xf numFmtId="0" fontId="9" fillId="44" borderId="1" xfId="48" applyNumberFormat="1" applyFont="1" applyFill="1" applyBorder="1" applyAlignment="1" applyProtection="1">
      <alignment horizontal="left" vertical="center"/>
      <protection locked="0"/>
    </xf>
    <xf numFmtId="0" fontId="82" fillId="37" borderId="41" xfId="48" applyFont="1" applyFill="1" applyBorder="1" applyAlignment="1" applyProtection="1"/>
    <xf numFmtId="0" fontId="3" fillId="37" borderId="41" xfId="48" applyFont="1" applyFill="1" applyBorder="1" applyAlignment="1" applyProtection="1"/>
    <xf numFmtId="0" fontId="10" fillId="37" borderId="0" xfId="48" applyFont="1" applyFill="1">
      <protection locked="0"/>
    </xf>
    <xf numFmtId="49" fontId="9" fillId="0" borderId="3" xfId="48" applyNumberFormat="1" applyFont="1" applyFill="1" applyBorder="1" applyAlignment="1" applyProtection="1">
      <alignment horizontal="center" vertical="center" wrapText="1"/>
      <protection locked="0"/>
    </xf>
    <xf numFmtId="49" fontId="24" fillId="0" borderId="3" xfId="48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48" quotePrefix="1" applyNumberFormat="1" applyFont="1" applyFill="1" applyBorder="1" applyAlignment="1" applyProtection="1">
      <alignment horizontal="center" vertical="center"/>
      <protection locked="0"/>
    </xf>
    <xf numFmtId="49" fontId="12" fillId="0" borderId="3" xfId="48" applyNumberFormat="1" applyFont="1" applyFill="1" applyBorder="1" applyAlignment="1" applyProtection="1">
      <alignment horizontal="left"/>
      <protection locked="0"/>
    </xf>
    <xf numFmtId="165" fontId="9" fillId="35" borderId="1" xfId="48" applyNumberFormat="1" applyFont="1" applyFill="1" applyBorder="1" applyAlignment="1" applyProtection="1">
      <alignment horizontal="center" vertical="center"/>
    </xf>
    <xf numFmtId="0" fontId="3" fillId="39" borderId="13" xfId="48" applyFont="1" applyFill="1" applyBorder="1" applyAlignment="1">
      <alignment horizontal="center" vertical="center"/>
      <protection locked="0"/>
    </xf>
    <xf numFmtId="0" fontId="3" fillId="39" borderId="13" xfId="48" applyFont="1" applyFill="1" applyBorder="1" applyAlignment="1">
      <alignment horizontal="center"/>
      <protection locked="0"/>
    </xf>
    <xf numFmtId="0" fontId="37" fillId="40" borderId="18" xfId="48" applyNumberFormat="1" applyFont="1" applyFill="1" applyBorder="1" applyAlignment="1">
      <alignment horizontal="center" vertical="center"/>
      <protection locked="0"/>
    </xf>
    <xf numFmtId="0" fontId="12" fillId="0" borderId="5" xfId="48" applyNumberFormat="1" applyFont="1" applyFill="1" applyBorder="1" applyAlignment="1" applyProtection="1">
      <alignment horizontal="center" vertical="center"/>
    </xf>
    <xf numFmtId="0" fontId="12" fillId="0" borderId="0" xfId="48" applyNumberFormat="1" applyFont="1" applyFill="1" applyBorder="1" applyAlignment="1" applyProtection="1">
      <alignment horizontal="center" vertical="center"/>
    </xf>
    <xf numFmtId="49" fontId="4" fillId="0" borderId="1" xfId="48" applyNumberFormat="1" applyFont="1" applyFill="1" applyBorder="1" applyAlignment="1" applyProtection="1">
      <alignment horizontal="center" vertical="center"/>
      <protection locked="0"/>
    </xf>
    <xf numFmtId="49" fontId="12" fillId="0" borderId="3" xfId="48" applyNumberFormat="1" applyFont="1" applyFill="1" applyBorder="1" applyAlignment="1" applyProtection="1">
      <alignment horizontal="right" vertical="center" wrapText="1"/>
      <protection locked="0"/>
    </xf>
    <xf numFmtId="0" fontId="30" fillId="0" borderId="0" xfId="0" applyFont="1" applyAlignment="1">
      <alignment vertical="center"/>
    </xf>
    <xf numFmtId="0" fontId="23" fillId="0" borderId="3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14" fillId="0" borderId="0" xfId="48" applyNumberFormat="1" applyFont="1" applyFill="1" applyBorder="1" applyAlignment="1" applyProtection="1">
      <alignment horizontal="left" vertical="center"/>
      <protection locked="0"/>
    </xf>
    <xf numFmtId="0" fontId="9" fillId="0" borderId="0" xfId="48" applyFont="1" applyFill="1" applyAlignment="1">
      <alignment horizontal="left" vertical="center"/>
      <protection locked="0"/>
    </xf>
    <xf numFmtId="0" fontId="9" fillId="44" borderId="1" xfId="48" applyNumberFormat="1" applyFont="1" applyFill="1" applyBorder="1" applyAlignment="1" applyProtection="1">
      <alignment horizontal="center" vertical="center"/>
      <protection locked="0"/>
    </xf>
    <xf numFmtId="0" fontId="9" fillId="0" borderId="4" xfId="48" applyNumberFormat="1" applyFont="1" applyFill="1" applyBorder="1" applyAlignment="1" applyProtection="1">
      <alignment horizontal="center" vertical="center"/>
    </xf>
    <xf numFmtId="165" fontId="9" fillId="39" borderId="1" xfId="48" applyNumberFormat="1" applyFont="1" applyFill="1" applyBorder="1" applyAlignment="1" applyProtection="1">
      <alignment horizontal="center" vertical="center" wrapText="1"/>
    </xf>
    <xf numFmtId="167" fontId="9" fillId="45" borderId="5" xfId="48" applyNumberFormat="1" applyFont="1" applyFill="1" applyBorder="1" applyAlignment="1" applyProtection="1">
      <alignment horizontal="center" vertical="center"/>
    </xf>
    <xf numFmtId="0" fontId="15" fillId="35" borderId="1" xfId="48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48" applyFill="1" applyAlignment="1" applyProtection="1">
      <alignment horizontal="center" vertical="center"/>
      <protection locked="0"/>
    </xf>
    <xf numFmtId="0" fontId="7" fillId="0" borderId="0" xfId="48" applyFill="1" applyAlignment="1">
      <alignment horizontal="center" vertical="center"/>
      <protection locked="0"/>
    </xf>
    <xf numFmtId="49" fontId="12" fillId="0" borderId="4" xfId="48" applyNumberFormat="1" applyFont="1" applyFill="1" applyBorder="1" applyAlignment="1" applyProtection="1">
      <alignment horizontal="center" vertical="center"/>
    </xf>
    <xf numFmtId="0" fontId="12" fillId="0" borderId="4" xfId="48" quotePrefix="1" applyNumberFormat="1" applyFont="1" applyFill="1" applyBorder="1" applyAlignment="1" applyProtection="1">
      <alignment horizontal="center" vertical="center"/>
      <protection locked="0"/>
    </xf>
    <xf numFmtId="0" fontId="9" fillId="0" borderId="21" xfId="48" applyNumberFormat="1" applyFont="1" applyFill="1" applyBorder="1" applyAlignment="1" applyProtection="1">
      <alignment horizontal="center" vertical="center"/>
      <protection locked="0"/>
    </xf>
    <xf numFmtId="0" fontId="12" fillId="0" borderId="4" xfId="48" applyNumberFormat="1" applyFont="1" applyFill="1" applyBorder="1" applyAlignment="1" applyProtection="1">
      <alignment horizontal="center" vertical="center" wrapText="1"/>
    </xf>
    <xf numFmtId="0" fontId="12" fillId="0" borderId="5" xfId="48" applyNumberFormat="1" applyFont="1" applyFill="1" applyBorder="1" applyAlignment="1" applyProtection="1">
      <alignment horizontal="center" vertical="center" wrapText="1"/>
    </xf>
    <xf numFmtId="0" fontId="12" fillId="0" borderId="4" xfId="48" quotePrefix="1" applyNumberFormat="1" applyFont="1" applyFill="1" applyBorder="1" applyAlignment="1" applyProtection="1">
      <alignment horizontal="center" vertical="center"/>
    </xf>
    <xf numFmtId="0" fontId="7" fillId="0" borderId="0" xfId="48" applyNumberFormat="1" applyFill="1" applyAlignment="1" applyProtection="1">
      <alignment horizontal="center" vertical="center"/>
      <protection locked="0"/>
    </xf>
    <xf numFmtId="0" fontId="7" fillId="0" borderId="0" xfId="48" applyNumberFormat="1" applyFill="1" applyAlignment="1">
      <alignment horizontal="center" vertical="center"/>
      <protection locked="0"/>
    </xf>
    <xf numFmtId="49" fontId="12" fillId="0" borderId="4" xfId="48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48" applyNumberFormat="1" applyFont="1" applyFill="1" applyBorder="1" applyAlignment="1" applyProtection="1">
      <alignment horizontal="center" vertical="center" wrapText="1"/>
      <protection locked="0"/>
    </xf>
    <xf numFmtId="49" fontId="12" fillId="0" borderId="4" xfId="48" quotePrefix="1" applyNumberFormat="1" applyFont="1" applyFill="1" applyBorder="1" applyAlignment="1" applyProtection="1">
      <alignment vertical="center"/>
      <protection locked="0"/>
    </xf>
    <xf numFmtId="0" fontId="12" fillId="0" borderId="4" xfId="48" applyNumberFormat="1" applyFont="1" applyFill="1" applyBorder="1" applyAlignment="1" applyProtection="1">
      <alignment horizontal="center" vertical="center"/>
      <protection locked="0"/>
    </xf>
    <xf numFmtId="0" fontId="12" fillId="0" borderId="5" xfId="48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48" applyNumberFormat="1" applyFont="1" applyFill="1" applyBorder="1" applyAlignment="1" applyProtection="1">
      <alignment horizontal="center" vertical="center"/>
      <protection locked="0"/>
    </xf>
    <xf numFmtId="49" fontId="9" fillId="0" borderId="4" xfId="48" applyNumberFormat="1" applyFont="1" applyFill="1" applyBorder="1" applyAlignment="1" applyProtection="1">
      <alignment horizontal="center" vertical="center"/>
      <protection locked="0"/>
    </xf>
    <xf numFmtId="0" fontId="10" fillId="0" borderId="4" xfId="48" applyNumberFormat="1" applyFont="1" applyFill="1" applyBorder="1" applyAlignment="1" applyProtection="1">
      <alignment horizontal="center" vertical="center"/>
      <protection locked="0"/>
    </xf>
    <xf numFmtId="0" fontId="9" fillId="0" borderId="4" xfId="44" applyNumberFormat="1" applyFont="1" applyFill="1" applyBorder="1" applyAlignment="1" applyProtection="1">
      <alignment horizontal="center" vertical="center" wrapText="1"/>
      <protection locked="0"/>
    </xf>
    <xf numFmtId="0" fontId="9" fillId="46" borderId="1" xfId="48" applyNumberFormat="1" applyFont="1" applyFill="1" applyBorder="1" applyAlignment="1" applyProtection="1">
      <alignment horizontal="left"/>
      <protection locked="0"/>
    </xf>
    <xf numFmtId="0" fontId="0" fillId="46" borderId="19" xfId="0" applyFill="1" applyBorder="1"/>
    <xf numFmtId="0" fontId="10" fillId="46" borderId="0" xfId="48" applyFont="1" applyFill="1">
      <protection locked="0"/>
    </xf>
    <xf numFmtId="0" fontId="3" fillId="46" borderId="0" xfId="48" applyFont="1" applyFill="1" applyAlignment="1">
      <alignment vertical="center"/>
      <protection locked="0"/>
    </xf>
    <xf numFmtId="0" fontId="3" fillId="46" borderId="0" xfId="48" applyFont="1" applyFill="1">
      <protection locked="0"/>
    </xf>
    <xf numFmtId="0" fontId="9" fillId="46" borderId="0" xfId="48" applyFont="1" applyFill="1" applyAlignment="1">
      <alignment horizontal="center" vertical="center"/>
      <protection locked="0"/>
    </xf>
    <xf numFmtId="168" fontId="4" fillId="46" borderId="1" xfId="48" applyNumberFormat="1" applyFont="1" applyFill="1" applyBorder="1" applyAlignment="1" applyProtection="1">
      <alignment horizontal="center"/>
    </xf>
    <xf numFmtId="0" fontId="10" fillId="46" borderId="0" xfId="48" applyFont="1" applyFill="1" applyProtection="1"/>
    <xf numFmtId="167" fontId="79" fillId="46" borderId="1" xfId="48" applyNumberFormat="1" applyFont="1" applyFill="1" applyBorder="1" applyAlignment="1" applyProtection="1">
      <alignment horizontal="center"/>
    </xf>
    <xf numFmtId="0" fontId="0" fillId="46" borderId="0" xfId="0" applyFill="1"/>
    <xf numFmtId="167" fontId="79" fillId="46" borderId="1" xfId="48" applyNumberFormat="1" applyFont="1" applyFill="1" applyBorder="1" applyAlignment="1" applyProtection="1">
      <alignment horizontal="center" vertical="center"/>
    </xf>
    <xf numFmtId="0" fontId="7" fillId="46" borderId="0" xfId="48" applyFill="1">
      <protection locked="0"/>
    </xf>
    <xf numFmtId="0" fontId="7" fillId="46" borderId="0" xfId="48" applyNumberFormat="1" applyFill="1">
      <protection locked="0"/>
    </xf>
    <xf numFmtId="0" fontId="10" fillId="46" borderId="0" xfId="48" applyNumberFormat="1" applyFont="1" applyFill="1">
      <protection locked="0"/>
    </xf>
    <xf numFmtId="0" fontId="9" fillId="47" borderId="1" xfId="48" applyNumberFormat="1" applyFont="1" applyFill="1" applyBorder="1" applyAlignment="1" applyProtection="1">
      <alignment horizontal="left"/>
      <protection locked="0"/>
    </xf>
    <xf numFmtId="0" fontId="0" fillId="47" borderId="19" xfId="0" applyFill="1" applyBorder="1"/>
    <xf numFmtId="0" fontId="10" fillId="47" borderId="0" xfId="48" applyFont="1" applyFill="1">
      <protection locked="0"/>
    </xf>
    <xf numFmtId="0" fontId="3" fillId="47" borderId="0" xfId="48" applyFont="1" applyFill="1" applyAlignment="1">
      <alignment vertical="center"/>
      <protection locked="0"/>
    </xf>
    <xf numFmtId="0" fontId="3" fillId="47" borderId="0" xfId="48" applyFont="1" applyFill="1">
      <protection locked="0"/>
    </xf>
    <xf numFmtId="168" fontId="3" fillId="47" borderId="0" xfId="48" applyNumberFormat="1" applyFont="1" applyFill="1">
      <protection locked="0"/>
    </xf>
    <xf numFmtId="0" fontId="9" fillId="47" borderId="0" xfId="48" applyFont="1" applyFill="1" applyAlignment="1">
      <alignment horizontal="center" vertical="center"/>
      <protection locked="0"/>
    </xf>
    <xf numFmtId="167" fontId="10" fillId="47" borderId="0" xfId="48" applyNumberFormat="1" applyFont="1" applyFill="1">
      <protection locked="0"/>
    </xf>
    <xf numFmtId="0" fontId="10" fillId="47" borderId="0" xfId="48" applyFont="1" applyFill="1" applyProtection="1"/>
    <xf numFmtId="0" fontId="7" fillId="47" borderId="0" xfId="48" applyFill="1">
      <protection locked="0"/>
    </xf>
    <xf numFmtId="0" fontId="7" fillId="47" borderId="0" xfId="48" applyNumberFormat="1" applyFill="1">
      <protection locked="0"/>
    </xf>
    <xf numFmtId="0" fontId="10" fillId="47" borderId="0" xfId="48" applyNumberFormat="1" applyFont="1" applyFill="1">
      <protection locked="0"/>
    </xf>
    <xf numFmtId="0" fontId="48" fillId="0" borderId="0" xfId="46" applyFont="1" applyAlignment="1">
      <alignment horizontal="center"/>
    </xf>
    <xf numFmtId="166" fontId="12" fillId="0" borderId="4" xfId="48" applyNumberFormat="1" applyFont="1" applyFill="1" applyBorder="1" applyAlignment="1" applyProtection="1">
      <alignment horizontal="center" vertical="center"/>
    </xf>
    <xf numFmtId="166" fontId="9" fillId="35" borderId="3" xfId="48" applyNumberFormat="1" applyFont="1" applyFill="1" applyBorder="1" applyAlignment="1" applyProtection="1">
      <alignment horizontal="center" vertical="center"/>
    </xf>
    <xf numFmtId="166" fontId="9" fillId="39" borderId="3" xfId="48" applyNumberFormat="1" applyFont="1" applyFill="1" applyBorder="1" applyAlignment="1" applyProtection="1">
      <alignment horizontal="center" vertical="center"/>
    </xf>
    <xf numFmtId="170" fontId="9" fillId="0" borderId="3" xfId="48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5" fillId="0" borderId="0" xfId="48" applyNumberFormat="1" applyFont="1" applyFill="1" applyAlignment="1" applyProtection="1">
      <alignment horizontal="left" vertical="center"/>
      <protection locked="0"/>
    </xf>
    <xf numFmtId="0" fontId="12" fillId="0" borderId="7" xfId="48" applyNumberFormat="1" applyFont="1" applyFill="1" applyBorder="1" applyAlignment="1" applyProtection="1">
      <alignment horizontal="center" vertical="center"/>
    </xf>
    <xf numFmtId="0" fontId="12" fillId="0" borderId="7" xfId="48" applyNumberFormat="1" applyFont="1" applyFill="1" applyBorder="1" applyAlignment="1" applyProtection="1">
      <alignment horizontal="center" vertical="center"/>
      <protection locked="0"/>
    </xf>
    <xf numFmtId="166" fontId="9" fillId="39" borderId="1" xfId="48" applyNumberFormat="1" applyFont="1" applyFill="1" applyBorder="1" applyAlignment="1" applyProtection="1">
      <alignment horizontal="center" vertical="center"/>
    </xf>
    <xf numFmtId="166" fontId="9" fillId="39" borderId="1" xfId="48" applyNumberFormat="1" applyFont="1" applyFill="1" applyBorder="1" applyAlignment="1" applyProtection="1">
      <alignment horizontal="center" vertical="center" wrapText="1"/>
    </xf>
    <xf numFmtId="0" fontId="12" fillId="0" borderId="4" xfId="48" applyNumberFormat="1" applyFont="1" applyFill="1" applyBorder="1" applyAlignment="1" applyProtection="1">
      <alignment horizontal="center" vertical="center"/>
    </xf>
    <xf numFmtId="0" fontId="4" fillId="0" borderId="1" xfId="48" applyNumberFormat="1" applyFont="1" applyFill="1" applyBorder="1" applyAlignment="1">
      <alignment horizontal="center" vertical="center"/>
      <protection locked="0"/>
    </xf>
    <xf numFmtId="0" fontId="12" fillId="0" borderId="4" xfId="48" applyNumberFormat="1" applyFont="1" applyFill="1" applyBorder="1" applyAlignment="1" applyProtection="1">
      <alignment horizontal="center" vertical="center"/>
    </xf>
    <xf numFmtId="0" fontId="10" fillId="38" borderId="0" xfId="48" applyFont="1" applyFill="1" applyAlignment="1" applyProtection="1"/>
    <xf numFmtId="0" fontId="10" fillId="0" borderId="0" xfId="48" applyFont="1" applyFill="1" applyAlignment="1" applyProtection="1"/>
    <xf numFmtId="0" fontId="7" fillId="0" borderId="0" xfId="48" applyNumberFormat="1" applyFill="1" applyAlignment="1" applyProtection="1"/>
    <xf numFmtId="0" fontId="7" fillId="0" borderId="0" xfId="48" applyFill="1" applyAlignment="1" applyProtection="1"/>
    <xf numFmtId="166" fontId="9" fillId="41" borderId="1" xfId="48" applyNumberFormat="1" applyFont="1" applyFill="1" applyBorder="1" applyAlignment="1" applyProtection="1">
      <alignment horizontal="center" vertical="center" wrapText="1"/>
    </xf>
    <xf numFmtId="0" fontId="90" fillId="48" borderId="13" xfId="0" applyFont="1" applyFill="1" applyBorder="1" applyAlignment="1">
      <alignment vertical="center"/>
    </xf>
    <xf numFmtId="0" fontId="91" fillId="0" borderId="0" xfId="48" applyFont="1" applyFill="1">
      <protection locked="0"/>
    </xf>
    <xf numFmtId="0" fontId="15" fillId="0" borderId="0" xfId="48" applyFont="1" applyFill="1" applyAlignment="1" applyProtection="1">
      <alignment horizontal="left" vertical="center"/>
      <protection locked="0"/>
    </xf>
    <xf numFmtId="169" fontId="9" fillId="35" borderId="1" xfId="48" applyNumberFormat="1" applyFont="1" applyFill="1" applyBorder="1" applyAlignment="1" applyProtection="1">
      <alignment horizontal="center" vertical="center"/>
    </xf>
    <xf numFmtId="0" fontId="9" fillId="44" borderId="1" xfId="48" applyNumberFormat="1" applyFont="1" applyFill="1" applyBorder="1" applyAlignment="1" applyProtection="1">
      <alignment horizontal="left"/>
    </xf>
    <xf numFmtId="0" fontId="9" fillId="44" borderId="1" xfId="48" applyNumberFormat="1" applyFont="1" applyFill="1" applyBorder="1" applyAlignment="1" applyProtection="1">
      <alignment horizontal="left" vertical="center"/>
    </xf>
    <xf numFmtId="0" fontId="9" fillId="44" borderId="1" xfId="48" applyNumberFormat="1" applyFont="1" applyFill="1" applyBorder="1" applyAlignment="1" applyProtection="1">
      <alignment horizontal="center" vertical="center"/>
    </xf>
    <xf numFmtId="49" fontId="4" fillId="0" borderId="1" xfId="48" applyNumberFormat="1" applyFont="1" applyFill="1" applyBorder="1" applyAlignment="1" applyProtection="1">
      <alignment horizontal="center" vertical="center"/>
    </xf>
    <xf numFmtId="49" fontId="4" fillId="0" borderId="1" xfId="48" quotePrefix="1" applyNumberFormat="1" applyFont="1" applyFill="1" applyBorder="1" applyAlignment="1" applyProtection="1">
      <alignment horizontal="center" vertical="center"/>
    </xf>
    <xf numFmtId="0" fontId="37" fillId="40" borderId="18" xfId="48" applyNumberFormat="1" applyFont="1" applyFill="1" applyBorder="1" applyAlignment="1" applyProtection="1">
      <alignment horizontal="center" vertical="center"/>
    </xf>
    <xf numFmtId="0" fontId="9" fillId="0" borderId="0" xfId="48" applyFont="1" applyFill="1" applyAlignment="1" applyProtection="1">
      <alignment horizontal="center" vertical="center"/>
    </xf>
    <xf numFmtId="0" fontId="13" fillId="0" borderId="9" xfId="48" applyNumberFormat="1" applyFont="1" applyFill="1" applyBorder="1" applyAlignment="1" applyProtection="1">
      <alignment horizontal="center" vertical="center" wrapText="1"/>
    </xf>
    <xf numFmtId="0" fontId="30" fillId="0" borderId="0" xfId="0" applyFont="1" applyAlignment="1" applyProtection="1">
      <alignment vertical="center"/>
    </xf>
    <xf numFmtId="0" fontId="13" fillId="0" borderId="1" xfId="48" quotePrefix="1" applyNumberFormat="1" applyFont="1" applyFill="1" applyBorder="1" applyAlignment="1" applyProtection="1">
      <alignment horizontal="center" vertical="center"/>
    </xf>
    <xf numFmtId="49" fontId="12" fillId="0" borderId="3" xfId="48" quotePrefix="1" applyNumberFormat="1" applyFont="1" applyFill="1" applyBorder="1" applyAlignment="1" applyProtection="1">
      <alignment vertical="center"/>
    </xf>
    <xf numFmtId="0" fontId="88" fillId="0" borderId="1" xfId="48" quotePrefix="1" applyNumberFormat="1" applyFont="1" applyFill="1" applyBorder="1" applyAlignment="1" applyProtection="1">
      <alignment horizontal="center" vertical="center"/>
    </xf>
    <xf numFmtId="49" fontId="9" fillId="0" borderId="1" xfId="48" applyNumberFormat="1" applyFont="1" applyFill="1" applyBorder="1" applyAlignment="1" applyProtection="1">
      <alignment horizontal="left" vertical="center" wrapText="1"/>
    </xf>
    <xf numFmtId="49" fontId="9" fillId="0" borderId="3" xfId="48" applyNumberFormat="1" applyFont="1" applyFill="1" applyBorder="1" applyAlignment="1" applyProtection="1">
      <alignment horizontal="center" vertical="center" wrapText="1"/>
    </xf>
    <xf numFmtId="169" fontId="9" fillId="0" borderId="3" xfId="48" applyNumberFormat="1" applyFont="1" applyFill="1" applyBorder="1" applyAlignment="1" applyProtection="1">
      <alignment horizontal="center" vertical="center"/>
    </xf>
    <xf numFmtId="169" fontId="9" fillId="0" borderId="4" xfId="48" applyNumberFormat="1" applyFont="1" applyFill="1" applyBorder="1" applyAlignment="1" applyProtection="1">
      <alignment horizontal="center" vertical="center"/>
    </xf>
    <xf numFmtId="169" fontId="9" fillId="0" borderId="5" xfId="48" applyNumberFormat="1" applyFont="1" applyFill="1" applyBorder="1" applyAlignment="1" applyProtection="1">
      <alignment horizontal="center" vertical="center"/>
    </xf>
    <xf numFmtId="169" fontId="9" fillId="0" borderId="1" xfId="48" applyNumberFormat="1" applyFont="1" applyFill="1" applyBorder="1" applyAlignment="1" applyProtection="1">
      <alignment horizontal="center" vertical="center"/>
    </xf>
    <xf numFmtId="170" fontId="9" fillId="0" borderId="3" xfId="48" applyNumberFormat="1" applyFont="1" applyFill="1" applyBorder="1" applyAlignment="1" applyProtection="1">
      <alignment horizontal="center" vertical="center"/>
    </xf>
    <xf numFmtId="0" fontId="9" fillId="0" borderId="3" xfId="48" applyNumberFormat="1" applyFont="1" applyFill="1" applyBorder="1" applyAlignment="1" applyProtection="1">
      <alignment horizontal="center" vertical="center"/>
    </xf>
    <xf numFmtId="0" fontId="9" fillId="0" borderId="5" xfId="48" applyNumberFormat="1" applyFont="1" applyFill="1" applyBorder="1" applyAlignment="1" applyProtection="1">
      <alignment horizontal="center" vertical="center"/>
    </xf>
    <xf numFmtId="49" fontId="12" fillId="0" borderId="4" xfId="48" applyNumberFormat="1" applyFont="1" applyFill="1" applyBorder="1" applyAlignment="1" applyProtection="1">
      <alignment horizontal="center" vertical="center" wrapText="1"/>
    </xf>
    <xf numFmtId="49" fontId="12" fillId="0" borderId="3" xfId="48" applyNumberFormat="1" applyFont="1" applyFill="1" applyBorder="1" applyAlignment="1" applyProtection="1">
      <alignment horizontal="right" vertical="center" wrapText="1"/>
    </xf>
    <xf numFmtId="0" fontId="17" fillId="0" borderId="1" xfId="48" applyNumberFormat="1" applyFont="1" applyFill="1" applyBorder="1" applyAlignment="1" applyProtection="1">
      <alignment horizontal="center" vertical="center"/>
    </xf>
    <xf numFmtId="0" fontId="4" fillId="0" borderId="1" xfId="48" quotePrefix="1" applyNumberFormat="1" applyFont="1" applyFill="1" applyBorder="1" applyAlignment="1" applyProtection="1">
      <alignment horizontal="center" vertical="center"/>
    </xf>
    <xf numFmtId="49" fontId="12" fillId="0" borderId="3" xfId="48" applyNumberFormat="1" applyFont="1" applyFill="1" applyBorder="1" applyAlignment="1" applyProtection="1">
      <alignment horizontal="left"/>
    </xf>
    <xf numFmtId="0" fontId="14" fillId="0" borderId="0" xfId="0" applyFont="1" applyAlignment="1" applyProtection="1">
      <alignment vertical="center"/>
    </xf>
    <xf numFmtId="49" fontId="12" fillId="0" borderId="4" xfId="48" quotePrefix="1" applyNumberFormat="1" applyFont="1" applyFill="1" applyBorder="1" applyAlignment="1" applyProtection="1">
      <alignment vertical="center"/>
    </xf>
    <xf numFmtId="0" fontId="8" fillId="0" borderId="0" xfId="48" applyFont="1" applyFill="1" applyProtection="1"/>
    <xf numFmtId="0" fontId="60" fillId="0" borderId="1" xfId="48" applyNumberFormat="1" applyFont="1" applyFill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right" vertical="center"/>
    </xf>
    <xf numFmtId="49" fontId="9" fillId="0" borderId="4" xfId="48" applyNumberFormat="1" applyFont="1" applyFill="1" applyBorder="1" applyAlignment="1" applyProtection="1">
      <alignment horizontal="center" vertical="center"/>
    </xf>
    <xf numFmtId="0" fontId="10" fillId="0" borderId="4" xfId="48" applyNumberFormat="1" applyFont="1" applyFill="1" applyBorder="1" applyAlignment="1" applyProtection="1">
      <alignment horizontal="center" vertical="center"/>
    </xf>
    <xf numFmtId="0" fontId="9" fillId="0" borderId="4" xfId="44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/>
    <xf numFmtId="0" fontId="9" fillId="38" borderId="0" xfId="0" applyFont="1" applyFill="1" applyAlignment="1" applyProtection="1"/>
    <xf numFmtId="0" fontId="7" fillId="0" borderId="0" xfId="48" applyNumberFormat="1" applyFill="1" applyAlignment="1" applyProtection="1">
      <alignment horizontal="left"/>
    </xf>
    <xf numFmtId="0" fontId="24" fillId="0" borderId="0" xfId="48" applyNumberFormat="1" applyFont="1" applyFill="1" applyBorder="1" applyAlignment="1" applyProtection="1">
      <alignment horizontal="left" vertical="center"/>
    </xf>
    <xf numFmtId="0" fontId="7" fillId="0" borderId="0" xfId="48" applyNumberFormat="1" applyFill="1" applyAlignment="1" applyProtection="1">
      <alignment horizontal="center" vertical="center"/>
    </xf>
    <xf numFmtId="0" fontId="24" fillId="0" borderId="0" xfId="0" applyNumberFormat="1" applyFont="1" applyBorder="1" applyAlignment="1" applyProtection="1">
      <alignment horizontal="left" vertical="center"/>
    </xf>
    <xf numFmtId="0" fontId="9" fillId="38" borderId="0" xfId="0" applyFont="1" applyFill="1" applyProtection="1"/>
    <xf numFmtId="0" fontId="12" fillId="0" borderId="0" xfId="48" applyFont="1" applyFill="1" applyBorder="1" applyProtection="1"/>
    <xf numFmtId="0" fontId="9" fillId="0" borderId="0" xfId="48" applyNumberFormat="1" applyFont="1" applyFill="1" applyAlignment="1" applyProtection="1">
      <alignment horizontal="left" vertical="center"/>
    </xf>
    <xf numFmtId="0" fontId="12" fillId="0" borderId="0" xfId="48" applyFont="1" applyFill="1" applyProtection="1"/>
    <xf numFmtId="0" fontId="12" fillId="0" borderId="0" xfId="48" applyFont="1" applyFill="1" applyBorder="1" applyAlignment="1" applyProtection="1">
      <alignment horizontal="center" vertical="center"/>
    </xf>
    <xf numFmtId="0" fontId="47" fillId="0" borderId="0" xfId="0" applyNumberFormat="1" applyFont="1" applyFill="1" applyBorder="1" applyAlignment="1" applyProtection="1">
      <alignment horizontal="center" vertical="center" wrapText="1"/>
    </xf>
    <xf numFmtId="49" fontId="47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48" applyNumberFormat="1" applyFont="1" applyFill="1" applyAlignment="1" applyProtection="1">
      <alignment horizontal="center" vertical="center"/>
    </xf>
    <xf numFmtId="0" fontId="9" fillId="0" borderId="0" xfId="48" applyFont="1" applyFill="1" applyAlignment="1" applyProtection="1">
      <alignment horizontal="left" vertical="center"/>
    </xf>
    <xf numFmtId="0" fontId="7" fillId="0" borderId="0" xfId="48" applyFill="1" applyAlignment="1" applyProtection="1">
      <alignment horizontal="center" vertical="center"/>
    </xf>
    <xf numFmtId="49" fontId="7" fillId="0" borderId="0" xfId="48" applyNumberFormat="1" applyFill="1" applyAlignment="1" applyProtection="1">
      <alignment horizontal="center" vertical="center"/>
    </xf>
    <xf numFmtId="0" fontId="0" fillId="0" borderId="0" xfId="0" applyNumberFormat="1" applyAlignment="1" applyProtection="1">
      <alignment horizontal="center" vertical="center"/>
    </xf>
    <xf numFmtId="0" fontId="9" fillId="0" borderId="0" xfId="0" applyNumberFormat="1" applyFont="1" applyAlignment="1" applyProtection="1">
      <alignment vertical="center"/>
    </xf>
    <xf numFmtId="0" fontId="24" fillId="0" borderId="0" xfId="44" applyNumberFormat="1" applyFont="1" applyFill="1" applyBorder="1" applyAlignment="1" applyProtection="1">
      <alignment horizontal="left" vertical="center"/>
    </xf>
    <xf numFmtId="170" fontId="9" fillId="0" borderId="3" xfId="48" applyNumberFormat="1" applyFont="1" applyFill="1" applyBorder="1" applyAlignment="1" applyProtection="1">
      <alignment horizontal="center" vertical="center"/>
      <protection locked="0" hidden="1"/>
    </xf>
    <xf numFmtId="0" fontId="47" fillId="0" borderId="0" xfId="46" applyFont="1" applyProtection="1"/>
    <xf numFmtId="0" fontId="48" fillId="0" borderId="0" xfId="46" applyFont="1" applyProtection="1"/>
    <xf numFmtId="0" fontId="49" fillId="0" borderId="0" xfId="46" applyFont="1" applyProtection="1"/>
    <xf numFmtId="0" fontId="50" fillId="0" borderId="0" xfId="46" applyFont="1" applyProtection="1"/>
    <xf numFmtId="0" fontId="48" fillId="0" borderId="0" xfId="46" applyFont="1" applyAlignment="1" applyProtection="1"/>
    <xf numFmtId="0" fontId="28" fillId="0" borderId="0" xfId="46" applyFont="1" applyAlignment="1" applyProtection="1">
      <alignment vertical="top"/>
    </xf>
    <xf numFmtId="0" fontId="48" fillId="0" borderId="0" xfId="46" applyFont="1" applyBorder="1" applyAlignment="1" applyProtection="1">
      <alignment horizontal="center"/>
    </xf>
    <xf numFmtId="0" fontId="48" fillId="0" borderId="0" xfId="46" applyFont="1" applyBorder="1" applyAlignment="1" applyProtection="1">
      <alignment horizontal="left"/>
    </xf>
    <xf numFmtId="0" fontId="48" fillId="0" borderId="0" xfId="46" applyFont="1" applyBorder="1" applyAlignment="1" applyProtection="1">
      <alignment wrapText="1"/>
    </xf>
    <xf numFmtId="0" fontId="48" fillId="0" borderId="0" xfId="46" applyFont="1" applyBorder="1" applyAlignment="1" applyProtection="1">
      <alignment vertical="top" wrapText="1"/>
    </xf>
    <xf numFmtId="0" fontId="48" fillId="0" borderId="0" xfId="46" applyFont="1" applyAlignment="1" applyProtection="1">
      <alignment vertical="top" wrapText="1"/>
    </xf>
    <xf numFmtId="0" fontId="47" fillId="0" borderId="0" xfId="46" applyFont="1" applyAlignment="1" applyProtection="1">
      <alignment horizontal="left"/>
    </xf>
    <xf numFmtId="0" fontId="48" fillId="0" borderId="0" xfId="46" applyFont="1" applyBorder="1" applyAlignment="1" applyProtection="1"/>
    <xf numFmtId="0" fontId="51" fillId="0" borderId="0" xfId="46" applyFont="1" applyProtection="1"/>
    <xf numFmtId="0" fontId="48" fillId="0" borderId="0" xfId="46" applyFont="1" applyBorder="1" applyProtection="1"/>
    <xf numFmtId="0" fontId="48" fillId="0" borderId="0" xfId="46" applyFont="1" applyAlignment="1" applyProtection="1">
      <alignment wrapText="1"/>
    </xf>
    <xf numFmtId="0" fontId="48" fillId="0" borderId="0" xfId="46" applyFont="1" applyAlignment="1" applyProtection="1">
      <alignment horizontal="left"/>
    </xf>
    <xf numFmtId="0" fontId="47" fillId="0" borderId="0" xfId="46" applyFont="1" applyFill="1" applyAlignment="1" applyProtection="1"/>
    <xf numFmtId="0" fontId="52" fillId="0" borderId="0" xfId="46" applyFont="1" applyProtection="1"/>
    <xf numFmtId="0" fontId="49" fillId="0" borderId="0" xfId="46" applyFont="1" applyBorder="1" applyProtection="1"/>
    <xf numFmtId="0" fontId="53" fillId="0" borderId="0" xfId="46" applyFont="1" applyBorder="1" applyProtection="1"/>
    <xf numFmtId="0" fontId="49" fillId="0" borderId="0" xfId="46" applyFont="1" applyFill="1" applyProtection="1"/>
    <xf numFmtId="0" fontId="49" fillId="0" borderId="0" xfId="46" applyFont="1" applyFill="1" applyBorder="1" applyProtection="1"/>
    <xf numFmtId="0" fontId="53" fillId="0" borderId="0" xfId="46" applyFont="1" applyFill="1" applyBorder="1" applyProtection="1"/>
    <xf numFmtId="0" fontId="54" fillId="0" borderId="0" xfId="46" applyFont="1" applyProtection="1"/>
    <xf numFmtId="0" fontId="54" fillId="0" borderId="0" xfId="46" applyFont="1" applyBorder="1" applyProtection="1"/>
    <xf numFmtId="0" fontId="55" fillId="0" borderId="0" xfId="46" applyFont="1" applyBorder="1" applyProtection="1"/>
    <xf numFmtId="0" fontId="54" fillId="0" borderId="0" xfId="46" applyFont="1" applyFill="1" applyProtection="1"/>
    <xf numFmtId="0" fontId="54" fillId="0" borderId="0" xfId="46" applyFont="1" applyFill="1" applyBorder="1" applyProtection="1"/>
    <xf numFmtId="0" fontId="55" fillId="0" borderId="0" xfId="46" applyFont="1" applyFill="1" applyBorder="1" applyProtection="1"/>
    <xf numFmtId="0" fontId="56" fillId="0" borderId="0" xfId="46" applyFont="1" applyProtection="1"/>
    <xf numFmtId="0" fontId="49" fillId="0" borderId="0" xfId="46" applyFont="1" applyAlignment="1" applyProtection="1">
      <alignment vertical="center"/>
    </xf>
    <xf numFmtId="0" fontId="47" fillId="0" borderId="0" xfId="45" applyFont="1" applyAlignment="1" applyProtection="1">
      <alignment horizontal="left" vertical="center"/>
    </xf>
    <xf numFmtId="49" fontId="49" fillId="0" borderId="0" xfId="46" applyNumberFormat="1" applyFont="1" applyAlignment="1" applyProtection="1">
      <alignment vertical="center"/>
    </xf>
    <xf numFmtId="49" fontId="49" fillId="0" borderId="0" xfId="46" applyNumberFormat="1" applyFont="1" applyProtection="1"/>
    <xf numFmtId="49" fontId="20" fillId="0" borderId="0" xfId="46" applyNumberFormat="1" applyFont="1" applyAlignment="1" applyProtection="1">
      <alignment vertical="center"/>
    </xf>
    <xf numFmtId="49" fontId="20" fillId="0" borderId="0" xfId="46" applyNumberFormat="1" applyFont="1" applyProtection="1"/>
    <xf numFmtId="0" fontId="26" fillId="0" borderId="0" xfId="45" applyFont="1" applyAlignment="1" applyProtection="1">
      <alignment horizontal="left" vertical="center"/>
    </xf>
    <xf numFmtId="0" fontId="20" fillId="0" borderId="0" xfId="46" applyFont="1" applyAlignment="1" applyProtection="1"/>
    <xf numFmtId="0" fontId="57" fillId="0" borderId="0" xfId="45" applyFont="1" applyAlignment="1" applyProtection="1"/>
    <xf numFmtId="0" fontId="20" fillId="0" borderId="0" xfId="46" applyFont="1" applyProtection="1"/>
    <xf numFmtId="0" fontId="58" fillId="0" borderId="0" xfId="45" applyFont="1" applyAlignment="1" applyProtection="1"/>
    <xf numFmtId="0" fontId="25" fillId="0" borderId="0" xfId="46" applyFont="1" applyAlignment="1" applyProtection="1">
      <alignment vertical="center"/>
    </xf>
    <xf numFmtId="0" fontId="26" fillId="0" borderId="13" xfId="46" applyFont="1" applyBorder="1" applyAlignment="1" applyProtection="1">
      <alignment horizontal="center" vertical="center"/>
    </xf>
    <xf numFmtId="0" fontId="25" fillId="0" borderId="22" xfId="46" applyFont="1" applyBorder="1" applyAlignment="1" applyProtection="1">
      <alignment horizontal="left" vertical="center"/>
    </xf>
    <xf numFmtId="0" fontId="29" fillId="0" borderId="23" xfId="46" applyFont="1" applyBorder="1" applyAlignment="1" applyProtection="1">
      <alignment horizontal="center" vertical="center"/>
    </xf>
    <xf numFmtId="0" fontId="29" fillId="0" borderId="25" xfId="46" applyFont="1" applyBorder="1" applyAlignment="1" applyProtection="1">
      <alignment horizontal="center" vertical="center"/>
    </xf>
    <xf numFmtId="0" fontId="33" fillId="0" borderId="25" xfId="46" applyFont="1" applyBorder="1" applyAlignment="1" applyProtection="1">
      <alignment horizontal="center" vertical="center"/>
    </xf>
    <xf numFmtId="0" fontId="29" fillId="0" borderId="24" xfId="46" applyFont="1" applyBorder="1" applyAlignment="1" applyProtection="1">
      <alignment horizontal="center" vertical="center"/>
    </xf>
    <xf numFmtId="0" fontId="48" fillId="0" borderId="0" xfId="45" applyFont="1" applyProtection="1"/>
    <xf numFmtId="0" fontId="47" fillId="0" borderId="0" xfId="45" applyFont="1" applyProtection="1"/>
    <xf numFmtId="0" fontId="47" fillId="0" borderId="0" xfId="46" applyFont="1" applyAlignment="1" applyProtection="1">
      <alignment vertical="top" wrapText="1"/>
    </xf>
    <xf numFmtId="0" fontId="47" fillId="0" borderId="0" xfId="46" applyFont="1" applyAlignment="1" applyProtection="1">
      <alignment horizontal="center" vertical="center"/>
    </xf>
    <xf numFmtId="0" fontId="52" fillId="0" borderId="0" xfId="46" applyFont="1" applyAlignment="1" applyProtection="1">
      <alignment horizontal="center" vertical="center"/>
    </xf>
    <xf numFmtId="0" fontId="61" fillId="0" borderId="0" xfId="46" applyFont="1" applyAlignment="1" applyProtection="1">
      <alignment vertical="top"/>
    </xf>
    <xf numFmtId="0" fontId="66" fillId="0" borderId="0" xfId="46" applyFont="1" applyProtection="1"/>
    <xf numFmtId="0" fontId="59" fillId="0" borderId="0" xfId="45" applyFont="1" applyProtection="1"/>
    <xf numFmtId="0" fontId="47" fillId="0" borderId="13" xfId="45" applyFont="1" applyBorder="1" applyAlignment="1" applyProtection="1">
      <alignment vertical="center"/>
    </xf>
    <xf numFmtId="169" fontId="30" fillId="0" borderId="13" xfId="46" applyNumberFormat="1" applyFont="1" applyBorder="1" applyAlignment="1" applyProtection="1">
      <alignment horizontal="center" vertical="center"/>
    </xf>
    <xf numFmtId="169" fontId="31" fillId="0" borderId="13" xfId="46" applyNumberFormat="1" applyFont="1" applyBorder="1" applyAlignment="1" applyProtection="1">
      <alignment horizontal="center" vertical="center"/>
    </xf>
    <xf numFmtId="0" fontId="24" fillId="0" borderId="3" xfId="48" applyNumberFormat="1" applyFont="1" applyFill="1" applyBorder="1" applyAlignment="1" applyProtection="1">
      <alignment horizontal="center" vertical="center"/>
    </xf>
    <xf numFmtId="0" fontId="49" fillId="0" borderId="0" xfId="46" applyFont="1" applyAlignment="1" applyProtection="1">
      <alignment horizontal="center" vertical="center"/>
    </xf>
    <xf numFmtId="49" fontId="15" fillId="0" borderId="0" xfId="0" applyNumberFormat="1" applyFont="1" applyFill="1" applyBorder="1" applyAlignment="1" applyProtection="1">
      <alignment horizontal="left" vertical="center"/>
      <protection locked="0"/>
    </xf>
    <xf numFmtId="49" fontId="15" fillId="0" borderId="0" xfId="0" applyNumberFormat="1" applyFont="1" applyFill="1" applyBorder="1" applyAlignment="1" applyProtection="1">
      <alignment horizontal="right" vertical="center"/>
      <protection locked="0"/>
    </xf>
    <xf numFmtId="49" fontId="15" fillId="0" borderId="0" xfId="0" applyNumberFormat="1" applyFont="1" applyFill="1" applyBorder="1" applyAlignment="1" applyProtection="1">
      <alignment horizontal="left" vertical="center"/>
    </xf>
    <xf numFmtId="49" fontId="15" fillId="0" borderId="0" xfId="0" applyNumberFormat="1" applyFont="1" applyFill="1" applyBorder="1" applyAlignment="1" applyProtection="1">
      <alignment horizontal="right" vertical="center"/>
    </xf>
    <xf numFmtId="0" fontId="14" fillId="0" borderId="0" xfId="48" applyNumberFormat="1" applyFont="1" applyFill="1" applyBorder="1" applyAlignment="1" applyProtection="1">
      <alignment horizontal="center"/>
    </xf>
    <xf numFmtId="0" fontId="1" fillId="0" borderId="0" xfId="0" applyFont="1" applyAlignment="1">
      <alignment horizontal="center" vertical="center"/>
    </xf>
    <xf numFmtId="0" fontId="15" fillId="38" borderId="0" xfId="48" applyFont="1" applyFill="1" applyProtection="1"/>
    <xf numFmtId="0" fontId="1" fillId="0" borderId="0" xfId="48" applyNumberFormat="1" applyFont="1" applyFill="1" applyProtection="1"/>
    <xf numFmtId="0" fontId="1" fillId="0" borderId="0" xfId="0" applyFont="1"/>
    <xf numFmtId="0" fontId="15" fillId="0" borderId="0" xfId="48" applyFont="1" applyFill="1">
      <protection locked="0"/>
    </xf>
    <xf numFmtId="0" fontId="15" fillId="46" borderId="0" xfId="48" applyFont="1" applyFill="1">
      <protection locked="0"/>
    </xf>
    <xf numFmtId="0" fontId="15" fillId="47" borderId="0" xfId="48" applyFont="1" applyFill="1">
      <protection locked="0"/>
    </xf>
    <xf numFmtId="0" fontId="1" fillId="0" borderId="0" xfId="0" applyNumberFormat="1" applyFont="1"/>
    <xf numFmtId="0" fontId="15" fillId="38" borderId="0" xfId="0" applyFont="1" applyFill="1"/>
    <xf numFmtId="0" fontId="1" fillId="0" borderId="0" xfId="48" applyFont="1" applyFill="1" applyProtection="1"/>
    <xf numFmtId="0" fontId="1" fillId="0" borderId="0" xfId="48" applyFont="1" applyFill="1">
      <protection locked="0"/>
    </xf>
    <xf numFmtId="0" fontId="1" fillId="46" borderId="0" xfId="48" applyFont="1" applyFill="1">
      <protection locked="0"/>
    </xf>
    <xf numFmtId="0" fontId="1" fillId="47" borderId="0" xfId="48" applyFont="1" applyFill="1">
      <protection locked="0"/>
    </xf>
    <xf numFmtId="0" fontId="1" fillId="0" borderId="0" xfId="48" applyNumberFormat="1" applyFont="1" applyFill="1" applyAlignment="1">
      <alignment horizontal="left"/>
      <protection locked="0"/>
    </xf>
    <xf numFmtId="0" fontId="15" fillId="0" borderId="0" xfId="48" applyNumberFormat="1" applyFont="1" applyFill="1" applyBorder="1" applyAlignment="1" applyProtection="1">
      <alignment horizontal="left" vertical="center"/>
      <protection locked="0"/>
    </xf>
    <xf numFmtId="0" fontId="1" fillId="0" borderId="0" xfId="48" applyNumberFormat="1" applyFont="1" applyFill="1" applyAlignment="1">
      <alignment horizontal="center" vertical="center"/>
      <protection locked="0"/>
    </xf>
    <xf numFmtId="0" fontId="1" fillId="0" borderId="0" xfId="48" applyFont="1" applyFill="1" applyAlignment="1">
      <alignment horizontal="center" vertical="center"/>
      <protection locked="0"/>
    </xf>
    <xf numFmtId="0" fontId="15" fillId="0" borderId="0" xfId="0" applyNumberFormat="1" applyFont="1" applyBorder="1" applyAlignment="1" applyProtection="1">
      <alignment horizontal="left" vertical="center"/>
      <protection locked="0"/>
    </xf>
    <xf numFmtId="0" fontId="1" fillId="0" borderId="0" xfId="48" applyFont="1" applyFill="1" applyAlignment="1" applyProtection="1">
      <alignment horizontal="center" vertical="center"/>
      <protection locked="0"/>
    </xf>
    <xf numFmtId="0" fontId="15" fillId="0" borderId="0" xfId="48" applyFont="1" applyFill="1" applyProtection="1"/>
    <xf numFmtId="0" fontId="15" fillId="46" borderId="0" xfId="48" applyFont="1" applyFill="1" applyProtection="1"/>
    <xf numFmtId="0" fontId="15" fillId="47" borderId="0" xfId="48" applyFont="1" applyFill="1" applyProtection="1"/>
    <xf numFmtId="0" fontId="15" fillId="0" borderId="0" xfId="48" applyFont="1" applyFill="1" applyAlignment="1">
      <alignment horizontal="left" vertical="center"/>
      <protection locked="0"/>
    </xf>
    <xf numFmtId="0" fontId="14" fillId="0" borderId="0" xfId="48" applyFont="1" applyFill="1">
      <protection locked="0"/>
    </xf>
    <xf numFmtId="0" fontId="14" fillId="0" borderId="0" xfId="48" applyFont="1" applyFill="1" applyBorder="1" applyAlignment="1" applyProtection="1">
      <alignment horizontal="center" vertical="center"/>
      <protection locked="0"/>
    </xf>
    <xf numFmtId="0" fontId="14" fillId="38" borderId="0" xfId="48" applyFont="1" applyFill="1" applyBorder="1" applyProtection="1"/>
    <xf numFmtId="0" fontId="92" fillId="37" borderId="12" xfId="48" applyFont="1" applyFill="1" applyBorder="1" applyAlignment="1" applyProtection="1">
      <alignment horizontal="right"/>
    </xf>
    <xf numFmtId="0" fontId="15" fillId="37" borderId="13" xfId="48" applyNumberFormat="1" applyFont="1" applyFill="1" applyBorder="1" applyAlignment="1" applyProtection="1">
      <alignment horizontal="center"/>
    </xf>
    <xf numFmtId="0" fontId="15" fillId="42" borderId="19" xfId="48" applyFont="1" applyFill="1" applyBorder="1" applyAlignment="1" applyProtection="1">
      <alignment horizontal="center" vertical="center"/>
    </xf>
    <xf numFmtId="0" fontId="15" fillId="0" borderId="0" xfId="48" applyFont="1" applyFill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5" fillId="36" borderId="0" xfId="48" applyFont="1" applyFill="1" applyBorder="1" applyProtection="1"/>
    <xf numFmtId="0" fontId="1" fillId="0" borderId="0" xfId="48" applyNumberFormat="1" applyFont="1" applyFill="1" applyAlignment="1" applyProtection="1">
      <alignment horizontal="center" vertical="center"/>
      <protection locked="0"/>
    </xf>
    <xf numFmtId="0" fontId="15" fillId="36" borderId="0" xfId="48" applyFont="1" applyFill="1" applyProtection="1"/>
    <xf numFmtId="0" fontId="1" fillId="0" borderId="0" xfId="48" applyNumberFormat="1" applyFont="1" applyFill="1">
      <protection locked="0"/>
    </xf>
    <xf numFmtId="0" fontId="1" fillId="0" borderId="0" xfId="48" applyFont="1" applyFill="1" applyAlignment="1">
      <alignment horizontal="left"/>
      <protection locked="0"/>
    </xf>
    <xf numFmtId="0" fontId="15" fillId="36" borderId="0" xfId="48" applyFont="1" applyFill="1" applyAlignment="1" applyProtection="1">
      <alignment horizontal="left"/>
    </xf>
    <xf numFmtId="0" fontId="1" fillId="0" borderId="0" xfId="0" applyFont="1" applyAlignment="1">
      <alignment horizontal="left"/>
    </xf>
    <xf numFmtId="0" fontId="15" fillId="0" borderId="0" xfId="48" applyFont="1" applyFill="1" applyAlignment="1" applyProtection="1">
      <alignment horizontal="left"/>
    </xf>
    <xf numFmtId="0" fontId="15" fillId="0" borderId="0" xfId="48" applyFont="1" applyFill="1" applyAlignment="1">
      <alignment horizontal="left"/>
      <protection locked="0"/>
    </xf>
    <xf numFmtId="0" fontId="15" fillId="46" borderId="0" xfId="48" applyFont="1" applyFill="1" applyAlignment="1">
      <alignment horizontal="left"/>
      <protection locked="0"/>
    </xf>
    <xf numFmtId="0" fontId="15" fillId="47" borderId="0" xfId="48" applyFont="1" applyFill="1" applyAlignment="1">
      <alignment horizontal="left"/>
      <protection locked="0"/>
    </xf>
    <xf numFmtId="49" fontId="1" fillId="0" borderId="0" xfId="48" applyNumberFormat="1" applyFont="1" applyFill="1" applyAlignment="1">
      <alignment horizontal="center" vertical="center"/>
      <protection locked="0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48" applyNumberFormat="1" applyFont="1" applyFill="1" applyProtection="1"/>
    <xf numFmtId="0" fontId="15" fillId="0" borderId="0" xfId="0" applyFont="1"/>
    <xf numFmtId="0" fontId="15" fillId="0" borderId="0" xfId="0" applyNumberFormat="1" applyFont="1"/>
    <xf numFmtId="0" fontId="15" fillId="0" borderId="0" xfId="48" applyNumberFormat="1" applyFont="1" applyFill="1" applyAlignment="1">
      <alignment horizontal="center" vertical="center"/>
      <protection locked="0"/>
    </xf>
    <xf numFmtId="0" fontId="15" fillId="0" borderId="0" xfId="48" applyFont="1" applyFill="1" applyAlignment="1">
      <alignment horizontal="center" vertical="center"/>
      <protection locked="0"/>
    </xf>
    <xf numFmtId="0" fontId="15" fillId="0" borderId="0" xfId="48" applyFont="1" applyFill="1" applyAlignment="1" applyProtection="1">
      <alignment horizontal="center" vertical="center"/>
      <protection locked="0"/>
    </xf>
    <xf numFmtId="0" fontId="15" fillId="0" borderId="0" xfId="48" applyNumberFormat="1" applyFont="1" applyFill="1" applyAlignment="1">
      <alignment horizontal="left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49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Protection="1">
      <protection locked="0"/>
    </xf>
    <xf numFmtId="0" fontId="15" fillId="0" borderId="0" xfId="48" applyNumberFormat="1" applyFont="1" applyFill="1" applyAlignment="1" applyProtection="1">
      <alignment horizontal="center" vertical="center"/>
      <protection locked="0"/>
    </xf>
    <xf numFmtId="0" fontId="15" fillId="0" borderId="25" xfId="48" applyFont="1" applyFill="1" applyBorder="1" applyAlignment="1" applyProtection="1">
      <alignment horizontal="center" vertical="center"/>
      <protection locked="0"/>
    </xf>
    <xf numFmtId="0" fontId="15" fillId="0" borderId="0" xfId="48" applyNumberFormat="1" applyFont="1" applyFill="1">
      <protection locked="0"/>
    </xf>
    <xf numFmtId="49" fontId="15" fillId="0" borderId="0" xfId="48" applyNumberFormat="1" applyFont="1" applyFill="1" applyAlignment="1" applyProtection="1">
      <alignment horizontal="center" vertical="center"/>
      <protection locked="0"/>
    </xf>
    <xf numFmtId="49" fontId="15" fillId="0" borderId="0" xfId="48" applyNumberFormat="1" applyFont="1" applyFill="1" applyAlignment="1">
      <alignment horizontal="center" vertical="center"/>
      <protection locked="0"/>
    </xf>
    <xf numFmtId="0" fontId="15" fillId="46" borderId="0" xfId="48" applyNumberFormat="1" applyFont="1" applyFill="1">
      <protection locked="0"/>
    </xf>
    <xf numFmtId="0" fontId="15" fillId="47" borderId="0" xfId="48" applyNumberFormat="1" applyFont="1" applyFill="1">
      <protection locked="0"/>
    </xf>
    <xf numFmtId="0" fontId="94" fillId="0" borderId="0" xfId="47" applyFont="1" applyBorder="1"/>
    <xf numFmtId="0" fontId="94" fillId="0" borderId="0" xfId="47" applyFont="1"/>
    <xf numFmtId="0" fontId="94" fillId="0" borderId="0" xfId="47" applyFont="1" applyBorder="1" applyAlignment="1">
      <alignment horizontal="center"/>
    </xf>
    <xf numFmtId="0" fontId="97" fillId="0" borderId="0" xfId="47" applyFont="1" applyBorder="1"/>
    <xf numFmtId="0" fontId="97" fillId="0" borderId="0" xfId="47" applyFont="1"/>
    <xf numFmtId="0" fontId="94" fillId="0" borderId="0" xfId="47" applyFont="1" applyBorder="1" applyAlignment="1">
      <alignment wrapText="1"/>
    </xf>
    <xf numFmtId="0" fontId="96" fillId="0" borderId="0" xfId="49" applyFont="1" applyFill="1" applyBorder="1" applyAlignment="1" applyProtection="1">
      <alignment horizontal="left" wrapText="1"/>
    </xf>
    <xf numFmtId="0" fontId="94" fillId="0" borderId="0" xfId="47" applyFont="1" applyBorder="1" applyAlignment="1">
      <alignment horizontal="center" wrapText="1"/>
    </xf>
    <xf numFmtId="0" fontId="94" fillId="0" borderId="0" xfId="47" applyFont="1" applyAlignment="1">
      <alignment wrapText="1"/>
    </xf>
    <xf numFmtId="0" fontId="94" fillId="0" borderId="0" xfId="47" applyFont="1" applyBorder="1" applyAlignment="1">
      <alignment vertical="top" wrapText="1"/>
    </xf>
    <xf numFmtId="0" fontId="97" fillId="0" borderId="0" xfId="47" applyFont="1" applyBorder="1" applyAlignment="1">
      <alignment horizontal="center" wrapText="1"/>
    </xf>
    <xf numFmtId="0" fontId="97" fillId="0" borderId="0" xfId="47" applyFont="1" applyBorder="1" applyAlignment="1">
      <alignment horizontal="center"/>
    </xf>
    <xf numFmtId="0" fontId="97" fillId="0" borderId="0" xfId="47" applyFont="1" applyBorder="1" applyAlignment="1">
      <alignment wrapText="1"/>
    </xf>
    <xf numFmtId="0" fontId="27" fillId="0" borderId="13" xfId="46" applyFont="1" applyFill="1" applyBorder="1" applyAlignment="1" applyProtection="1">
      <alignment horizontal="center" vertical="center"/>
      <protection locked="0"/>
    </xf>
    <xf numFmtId="0" fontId="93" fillId="0" borderId="0" xfId="47" applyFont="1" applyBorder="1" applyAlignment="1">
      <alignment horizontal="center" wrapText="1"/>
    </xf>
    <xf numFmtId="0" fontId="95" fillId="0" borderId="0" xfId="47" applyFont="1" applyBorder="1" applyAlignment="1">
      <alignment wrapText="1"/>
    </xf>
    <xf numFmtId="166" fontId="9" fillId="40" borderId="5" xfId="48" applyNumberFormat="1" applyFont="1" applyFill="1" applyBorder="1" applyAlignment="1" applyProtection="1">
      <alignment horizontal="center" vertical="center"/>
    </xf>
    <xf numFmtId="0" fontId="26" fillId="0" borderId="0" xfId="45" applyFont="1" applyProtection="1">
      <protection locked="0"/>
    </xf>
    <xf numFmtId="0" fontId="25" fillId="0" borderId="0" xfId="46" applyFont="1" applyAlignment="1"/>
    <xf numFmtId="0" fontId="25" fillId="0" borderId="0" xfId="46" applyFont="1"/>
    <xf numFmtId="0" fontId="25" fillId="0" borderId="0" xfId="46" applyFont="1" applyBorder="1" applyAlignment="1"/>
    <xf numFmtId="0" fontId="99" fillId="0" borderId="0" xfId="0" applyFont="1" applyProtection="1">
      <protection locked="0"/>
    </xf>
    <xf numFmtId="0" fontId="25" fillId="0" borderId="0" xfId="46" applyFont="1" applyAlignment="1" applyProtection="1"/>
    <xf numFmtId="0" fontId="25" fillId="0" borderId="0" xfId="46" applyFont="1" applyProtection="1"/>
    <xf numFmtId="0" fontId="25" fillId="0" borderId="0" xfId="46" applyFont="1" applyBorder="1" applyAlignment="1" applyProtection="1"/>
    <xf numFmtId="0" fontId="99" fillId="0" borderId="0" xfId="0" applyFont="1" applyProtection="1"/>
    <xf numFmtId="0" fontId="99" fillId="0" borderId="1" xfId="0" applyFont="1" applyBorder="1" applyAlignment="1" applyProtection="1">
      <alignment horizontal="center"/>
    </xf>
    <xf numFmtId="0" fontId="30" fillId="0" borderId="13" xfId="46" applyFont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/>
    </xf>
    <xf numFmtId="0" fontId="28" fillId="0" borderId="16" xfId="46" applyFont="1" applyBorder="1" applyAlignment="1" applyProtection="1">
      <alignment horizontal="center" vertical="center"/>
      <protection locked="0"/>
    </xf>
    <xf numFmtId="0" fontId="26" fillId="0" borderId="0" xfId="46" applyFont="1" applyAlignment="1">
      <alignment horizontal="center"/>
    </xf>
    <xf numFmtId="49" fontId="9" fillId="0" borderId="1" xfId="48" quotePrefix="1" applyNumberFormat="1" applyFont="1" applyFill="1" applyBorder="1" applyAlignment="1" applyProtection="1">
      <alignment horizontal="left" vertical="center" wrapText="1"/>
      <protection locked="0"/>
    </xf>
    <xf numFmtId="49" fontId="9" fillId="0" borderId="1" xfId="48" quotePrefix="1" applyNumberFormat="1" applyFont="1" applyFill="1" applyBorder="1" applyAlignment="1" applyProtection="1">
      <alignment horizontal="left" vertical="center" wrapText="1"/>
    </xf>
    <xf numFmtId="49" fontId="24" fillId="0" borderId="1" xfId="48" applyNumberFormat="1" applyFont="1" applyFill="1" applyBorder="1" applyAlignment="1" applyProtection="1">
      <alignment horizontal="left" vertical="center" wrapText="1"/>
    </xf>
    <xf numFmtId="0" fontId="0" fillId="49" borderId="0" xfId="0" applyFill="1"/>
    <xf numFmtId="0" fontId="0" fillId="0" borderId="13" xfId="0" applyBorder="1" applyAlignment="1">
      <alignment horizontal="center"/>
    </xf>
    <xf numFmtId="0" fontId="89" fillId="0" borderId="27" xfId="48" applyFont="1" applyFill="1" applyBorder="1" applyAlignment="1">
      <alignment horizontal="center" vertical="top"/>
      <protection locked="0"/>
    </xf>
    <xf numFmtId="0" fontId="89" fillId="0" borderId="27" xfId="0" applyFont="1" applyBorder="1" applyAlignment="1">
      <alignment horizontal="center" vertical="top"/>
    </xf>
    <xf numFmtId="0" fontId="0" fillId="0" borderId="25" xfId="0" applyBorder="1" applyAlignment="1">
      <alignment horizontal="center" vertical="center"/>
    </xf>
    <xf numFmtId="0" fontId="85" fillId="0" borderId="27" xfId="0" applyFont="1" applyBorder="1" applyAlignment="1">
      <alignment horizontal="center" vertical="top"/>
    </xf>
    <xf numFmtId="0" fontId="0" fillId="0" borderId="27" xfId="0" applyBorder="1" applyAlignment="1"/>
    <xf numFmtId="0" fontId="15" fillId="0" borderId="0" xfId="0" applyFont="1" applyAlignment="1" applyProtection="1">
      <alignment vertical="center"/>
      <protection locked="0"/>
    </xf>
    <xf numFmtId="0" fontId="48" fillId="0" borderId="0" xfId="46" applyFont="1" applyBorder="1" applyAlignment="1" applyProtection="1">
      <alignment horizontal="right"/>
    </xf>
    <xf numFmtId="0" fontId="48" fillId="0" borderId="0" xfId="46" applyFont="1" applyBorder="1" applyAlignment="1" applyProtection="1">
      <alignment horizontal="right"/>
      <protection locked="0"/>
    </xf>
    <xf numFmtId="0" fontId="4" fillId="0" borderId="1" xfId="48" applyNumberFormat="1" applyFont="1" applyFill="1" applyBorder="1" applyAlignment="1" applyProtection="1">
      <alignment horizontal="center" vertical="center"/>
    </xf>
    <xf numFmtId="0" fontId="48" fillId="0" borderId="25" xfId="46" applyFont="1" applyBorder="1" applyAlignment="1" applyProtection="1">
      <alignment horizontal="right"/>
    </xf>
    <xf numFmtId="0" fontId="89" fillId="0" borderId="27" xfId="0" applyFont="1" applyBorder="1" applyAlignment="1">
      <alignment horizontal="center" vertical="top"/>
    </xf>
    <xf numFmtId="169" fontId="9" fillId="0" borderId="1" xfId="48" applyNumberFormat="1" applyFont="1" applyFill="1" applyBorder="1" applyAlignment="1" applyProtection="1">
      <alignment horizontal="center" vertical="center"/>
      <protection hidden="1"/>
    </xf>
    <xf numFmtId="0" fontId="91" fillId="0" borderId="0" xfId="48" applyFont="1">
      <protection locked="0"/>
    </xf>
    <xf numFmtId="0" fontId="3" fillId="0" borderId="0" xfId="48" applyFont="1" applyAlignment="1">
      <alignment vertical="center"/>
      <protection locked="0"/>
    </xf>
    <xf numFmtId="0" fontId="0" fillId="0" borderId="42" xfId="0" applyBorder="1"/>
    <xf numFmtId="0" fontId="0" fillId="46" borderId="42" xfId="0" applyFill="1" applyBorder="1"/>
    <xf numFmtId="0" fontId="0" fillId="47" borderId="42" xfId="0" applyFill="1" applyBorder="1"/>
    <xf numFmtId="169" fontId="9" fillId="0" borderId="3" xfId="48" applyNumberFormat="1" applyFont="1" applyFill="1" applyBorder="1" applyAlignment="1" applyProtection="1">
      <alignment horizontal="center" vertical="center"/>
      <protection locked="0"/>
    </xf>
    <xf numFmtId="169" fontId="9" fillId="0" borderId="4" xfId="48" applyNumberFormat="1" applyFont="1" applyFill="1" applyBorder="1" applyAlignment="1" applyProtection="1">
      <alignment horizontal="center" vertical="center"/>
      <protection locked="0"/>
    </xf>
    <xf numFmtId="169" fontId="9" fillId="0" borderId="1" xfId="48" applyNumberFormat="1" applyFont="1" applyFill="1" applyBorder="1" applyAlignment="1" applyProtection="1">
      <alignment horizontal="left" vertical="center" wrapText="1"/>
      <protection locked="0"/>
    </xf>
    <xf numFmtId="169" fontId="9" fillId="0" borderId="1" xfId="48" applyNumberFormat="1" applyFont="1" applyFill="1" applyBorder="1" applyAlignment="1" applyProtection="1">
      <alignment horizontal="center" vertical="center" wrapText="1"/>
      <protection locked="0"/>
    </xf>
    <xf numFmtId="169" fontId="9" fillId="0" borderId="5" xfId="48" applyNumberFormat="1" applyFont="1" applyFill="1" applyBorder="1" applyAlignment="1" applyProtection="1">
      <alignment horizontal="center" vertical="center"/>
      <protection locked="0"/>
    </xf>
    <xf numFmtId="169" fontId="9" fillId="0" borderId="3" xfId="48" applyNumberFormat="1" applyFont="1" applyFill="1" applyBorder="1" applyAlignment="1" applyProtection="1">
      <alignment horizontal="center" vertical="center" wrapText="1"/>
      <protection locked="0"/>
    </xf>
    <xf numFmtId="169" fontId="9" fillId="35" borderId="1" xfId="48" applyNumberFormat="1" applyFont="1" applyFill="1" applyBorder="1" applyAlignment="1" applyProtection="1">
      <alignment horizontal="center" vertical="center"/>
      <protection locked="0"/>
    </xf>
    <xf numFmtId="0" fontId="15" fillId="0" borderId="0" xfId="48" applyFont="1" applyAlignment="1">
      <alignment horizontal="left" vertical="center"/>
      <protection locked="0"/>
    </xf>
    <xf numFmtId="0" fontId="12" fillId="0" borderId="0" xfId="48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48" applyNumberFormat="1" applyFont="1" applyFill="1" applyBorder="1" applyAlignment="1" applyProtection="1">
      <alignment horizontal="center" vertical="center" wrapText="1"/>
    </xf>
    <xf numFmtId="0" fontId="88" fillId="0" borderId="1" xfId="48" quotePrefix="1" applyFont="1" applyBorder="1" applyAlignment="1" applyProtection="1">
      <alignment horizontal="center" vertical="center"/>
    </xf>
    <xf numFmtId="0" fontId="100" fillId="0" borderId="3" xfId="57" applyFont="1" applyBorder="1" applyAlignment="1">
      <alignment horizontal="center" vertical="center"/>
    </xf>
    <xf numFmtId="0" fontId="14" fillId="0" borderId="4" xfId="57" applyFont="1" applyBorder="1" applyAlignment="1" applyProtection="1">
      <alignment vertical="center"/>
      <protection locked="0"/>
    </xf>
    <xf numFmtId="0" fontId="14" fillId="0" borderId="4" xfId="57" applyFont="1" applyBorder="1" applyAlignment="1" applyProtection="1">
      <alignment horizontal="center" vertical="center"/>
      <protection locked="0"/>
    </xf>
    <xf numFmtId="0" fontId="14" fillId="0" borderId="4" xfId="57" applyFont="1" applyBorder="1" applyAlignment="1">
      <alignment horizontal="center" vertical="center"/>
    </xf>
    <xf numFmtId="166" fontId="14" fillId="0" borderId="4" xfId="57" applyNumberFormat="1" applyFont="1" applyBorder="1" applyAlignment="1">
      <alignment horizontal="center" vertical="center" wrapText="1"/>
    </xf>
    <xf numFmtId="0" fontId="10" fillId="0" borderId="0" xfId="48" applyFont="1">
      <protection locked="0"/>
    </xf>
    <xf numFmtId="0" fontId="4" fillId="0" borderId="1" xfId="48" quotePrefix="1" applyFont="1" applyBorder="1" applyAlignment="1" applyProtection="1">
      <alignment horizontal="center" vertical="center"/>
    </xf>
    <xf numFmtId="49" fontId="9" fillId="0" borderId="3" xfId="48" applyNumberFormat="1" applyFont="1" applyBorder="1" applyAlignment="1">
      <alignment horizontal="center" vertical="center" wrapText="1"/>
      <protection locked="0"/>
    </xf>
    <xf numFmtId="0" fontId="9" fillId="0" borderId="3" xfId="48" applyFont="1" applyBorder="1" applyAlignment="1" applyProtection="1">
      <alignment horizontal="center" vertical="center"/>
    </xf>
    <xf numFmtId="0" fontId="9" fillId="0" borderId="4" xfId="48" applyFont="1" applyBorder="1" applyAlignment="1" applyProtection="1">
      <alignment horizontal="center" vertical="center"/>
    </xf>
    <xf numFmtId="0" fontId="9" fillId="0" borderId="5" xfId="48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4" xfId="48" applyFont="1" applyBorder="1" applyAlignment="1">
      <alignment horizontal="center" vertical="center"/>
      <protection locked="0"/>
    </xf>
    <xf numFmtId="0" fontId="9" fillId="0" borderId="5" xfId="48" applyFont="1" applyBorder="1" applyAlignment="1">
      <alignment horizontal="center" vertical="center"/>
      <protection locked="0"/>
    </xf>
    <xf numFmtId="0" fontId="9" fillId="0" borderId="3" xfId="48" applyFont="1" applyBorder="1" applyAlignment="1">
      <alignment horizontal="center" vertical="center"/>
      <protection locked="0"/>
    </xf>
    <xf numFmtId="0" fontId="9" fillId="0" borderId="1" xfId="48" applyFont="1" applyBorder="1" applyAlignment="1">
      <alignment horizontal="center" vertical="center"/>
      <protection locked="0"/>
    </xf>
    <xf numFmtId="0" fontId="10" fillId="0" borderId="0" xfId="48" applyFont="1" applyProtection="1"/>
    <xf numFmtId="0" fontId="0" fillId="0" borderId="0" xfId="0" quotePrefix="1"/>
    <xf numFmtId="0" fontId="10" fillId="0" borderId="19" xfId="48" applyFont="1" applyBorder="1" applyAlignment="1">
      <alignment horizontal="center" vertical="center"/>
      <protection locked="0"/>
    </xf>
    <xf numFmtId="0" fontId="10" fillId="0" borderId="20" xfId="48" applyFont="1" applyBorder="1" applyAlignment="1">
      <alignment horizontal="center" vertical="center"/>
      <protection locked="0"/>
    </xf>
    <xf numFmtId="0" fontId="9" fillId="0" borderId="1" xfId="48" applyFont="1" applyBorder="1" applyAlignment="1">
      <alignment horizontal="left" vertical="center" wrapText="1"/>
      <protection locked="0"/>
    </xf>
    <xf numFmtId="0" fontId="17" fillId="0" borderId="1" xfId="48" applyFont="1" applyBorder="1" applyAlignment="1">
      <alignment horizontal="center" vertical="center"/>
      <protection locked="0"/>
    </xf>
    <xf numFmtId="49" fontId="101" fillId="0" borderId="3" xfId="48" applyNumberFormat="1" applyFont="1" applyBorder="1" applyAlignment="1" applyProtection="1">
      <alignment horizontal="right" vertical="center" wrapText="1"/>
    </xf>
    <xf numFmtId="0" fontId="12" fillId="0" borderId="4" xfId="48" applyFont="1" applyBorder="1" applyAlignment="1">
      <alignment horizontal="center" vertical="center" wrapText="1"/>
      <protection locked="0"/>
    </xf>
    <xf numFmtId="0" fontId="12" fillId="0" borderId="4" xfId="48" applyFont="1" applyBorder="1" applyAlignment="1" applyProtection="1">
      <alignment horizontal="center" vertical="center" wrapText="1"/>
    </xf>
    <xf numFmtId="0" fontId="12" fillId="0" borderId="5" xfId="48" applyFont="1" applyBorder="1" applyAlignment="1">
      <alignment horizontal="center" vertical="center" wrapText="1"/>
      <protection locked="0"/>
    </xf>
    <xf numFmtId="0" fontId="14" fillId="0" borderId="1" xfId="48" quotePrefix="1" applyNumberFormat="1" applyFont="1" applyFill="1" applyBorder="1" applyAlignment="1" applyProtection="1">
      <alignment horizontal="center" vertical="center"/>
    </xf>
    <xf numFmtId="0" fontId="17" fillId="0" borderId="4" xfId="48" applyFont="1" applyBorder="1" applyAlignment="1">
      <alignment horizontal="center" vertical="center"/>
      <protection locked="0"/>
    </xf>
    <xf numFmtId="49" fontId="101" fillId="0" borderId="0" xfId="48" applyNumberFormat="1" applyFont="1" applyBorder="1" applyAlignment="1" applyProtection="1">
      <alignment horizontal="right" vertical="center" wrapText="1"/>
    </xf>
    <xf numFmtId="167" fontId="4" fillId="41" borderId="0" xfId="48" applyNumberFormat="1" applyFont="1" applyFill="1" applyBorder="1" applyAlignment="1" applyProtection="1">
      <alignment horizontal="center"/>
    </xf>
    <xf numFmtId="49" fontId="101" fillId="0" borderId="3" xfId="48" applyNumberFormat="1" applyFont="1" applyBorder="1" applyAlignment="1">
      <alignment horizontal="right" vertical="center" wrapText="1"/>
      <protection locked="0"/>
    </xf>
    <xf numFmtId="169" fontId="23" fillId="0" borderId="1" xfId="48" applyNumberFormat="1" applyFont="1" applyFill="1" applyBorder="1" applyAlignment="1" applyProtection="1">
      <alignment horizontal="right" vertical="center" wrapText="1"/>
      <protection locked="0"/>
    </xf>
    <xf numFmtId="165" fontId="9" fillId="39" borderId="1" xfId="48" applyNumberFormat="1" applyFont="1" applyFill="1" applyBorder="1" applyAlignment="1" applyProtection="1">
      <alignment horizontal="center" vertical="center"/>
    </xf>
    <xf numFmtId="49" fontId="102" fillId="0" borderId="3" xfId="48" quotePrefix="1" applyNumberFormat="1" applyFont="1" applyFill="1" applyBorder="1" applyAlignment="1" applyProtection="1">
      <alignment vertical="center"/>
    </xf>
    <xf numFmtId="0" fontId="12" fillId="0" borderId="0" xfId="48" applyNumberFormat="1" applyFont="1" applyFill="1" applyBorder="1" applyAlignment="1" applyProtection="1">
      <alignment horizontal="center" vertical="center"/>
      <protection locked="0"/>
    </xf>
    <xf numFmtId="16" fontId="88" fillId="0" borderId="1" xfId="48" quotePrefix="1" applyNumberFormat="1" applyFont="1" applyFill="1" applyBorder="1" applyAlignment="1" applyProtection="1">
      <alignment horizontal="center" vertical="center"/>
    </xf>
    <xf numFmtId="49" fontId="4" fillId="0" borderId="1" xfId="48" applyNumberFormat="1" applyFont="1" applyBorder="1" applyAlignment="1" applyProtection="1">
      <alignment horizontal="left" vertical="center" wrapText="1"/>
      <protection locked="0"/>
    </xf>
    <xf numFmtId="0" fontId="30" fillId="0" borderId="22" xfId="46" applyFont="1" applyBorder="1" applyAlignment="1" applyProtection="1">
      <alignment horizontal="center" vertical="center"/>
      <protection locked="0"/>
    </xf>
    <xf numFmtId="0" fontId="30" fillId="0" borderId="23" xfId="46" applyFont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/>
    </xf>
    <xf numFmtId="0" fontId="30" fillId="0" borderId="13" xfId="46" applyFont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/>
    </xf>
    <xf numFmtId="0" fontId="20" fillId="0" borderId="3" xfId="46" applyFont="1" applyBorder="1" applyAlignment="1" applyProtection="1">
      <alignment horizontal="left" wrapText="1"/>
      <protection locked="0"/>
    </xf>
    <xf numFmtId="0" fontId="20" fillId="0" borderId="4" xfId="46" applyFont="1" applyBorder="1" applyAlignment="1" applyProtection="1">
      <alignment horizontal="left" wrapText="1"/>
      <protection locked="0"/>
    </xf>
    <xf numFmtId="0" fontId="20" fillId="0" borderId="5" xfId="46" applyFont="1" applyBorder="1" applyAlignment="1" applyProtection="1">
      <alignment horizontal="left" wrapText="1"/>
      <protection locked="0"/>
    </xf>
    <xf numFmtId="0" fontId="30" fillId="0" borderId="24" xfId="46" applyFont="1" applyBorder="1" applyAlignment="1" applyProtection="1">
      <alignment horizontal="center" vertical="center"/>
      <protection locked="0"/>
    </xf>
    <xf numFmtId="0" fontId="59" fillId="0" borderId="27" xfId="46" applyFont="1" applyBorder="1" applyAlignment="1" applyProtection="1">
      <alignment horizontal="left" vertical="top" wrapText="1"/>
    </xf>
    <xf numFmtId="0" fontId="26" fillId="0" borderId="0" xfId="46" applyFont="1" applyBorder="1" applyAlignment="1" applyProtection="1">
      <alignment horizontal="left" vertical="center"/>
    </xf>
    <xf numFmtId="0" fontId="25" fillId="0" borderId="3" xfId="46" applyFont="1" applyBorder="1" applyAlignment="1" applyProtection="1">
      <alignment horizontal="left" wrapText="1"/>
      <protection locked="0"/>
    </xf>
    <xf numFmtId="0" fontId="25" fillId="0" borderId="4" xfId="46" applyFont="1" applyBorder="1" applyAlignment="1" applyProtection="1">
      <alignment horizontal="left" wrapText="1"/>
      <protection locked="0"/>
    </xf>
    <xf numFmtId="0" fontId="25" fillId="0" borderId="5" xfId="46" applyFont="1" applyBorder="1" applyAlignment="1" applyProtection="1">
      <alignment horizontal="left" wrapText="1"/>
      <protection locked="0"/>
    </xf>
    <xf numFmtId="49" fontId="26" fillId="0" borderId="26" xfId="46" applyNumberFormat="1" applyFont="1" applyBorder="1" applyAlignment="1" applyProtection="1">
      <alignment horizontal="center" vertical="center" textRotation="90" wrapText="1"/>
      <protection locked="0"/>
    </xf>
    <xf numFmtId="49" fontId="26" fillId="0" borderId="16" xfId="46" applyNumberFormat="1" applyFont="1" applyBorder="1" applyAlignment="1" applyProtection="1">
      <alignment horizontal="center" vertical="center" textRotation="90" wrapText="1"/>
      <protection locked="0"/>
    </xf>
    <xf numFmtId="49" fontId="64" fillId="0" borderId="25" xfId="46" applyNumberFormat="1" applyFont="1" applyBorder="1" applyAlignment="1" applyProtection="1">
      <alignment vertical="center" wrapText="1"/>
    </xf>
    <xf numFmtId="49" fontId="58" fillId="0" borderId="3" xfId="45" applyNumberFormat="1" applyFont="1" applyBorder="1" applyAlignment="1" applyProtection="1">
      <alignment horizontal="left" vertical="center"/>
      <protection locked="0"/>
    </xf>
    <xf numFmtId="49" fontId="58" fillId="0" borderId="4" xfId="45" applyNumberFormat="1" applyFont="1" applyBorder="1" applyAlignment="1" applyProtection="1">
      <alignment horizontal="left" vertical="center"/>
      <protection locked="0"/>
    </xf>
    <xf numFmtId="49" fontId="58" fillId="0" borderId="5" xfId="45" applyNumberFormat="1" applyFont="1" applyBorder="1" applyAlignment="1" applyProtection="1">
      <alignment horizontal="left" vertical="center"/>
      <protection locked="0"/>
    </xf>
    <xf numFmtId="0" fontId="20" fillId="0" borderId="3" xfId="46" applyFont="1" applyBorder="1" applyAlignment="1" applyProtection="1">
      <alignment horizontal="center" vertical="center"/>
      <protection locked="0"/>
    </xf>
    <xf numFmtId="0" fontId="20" fillId="0" borderId="4" xfId="46" applyFont="1" applyBorder="1" applyAlignment="1" applyProtection="1">
      <alignment horizontal="center" vertical="center"/>
      <protection locked="0"/>
    </xf>
    <xf numFmtId="0" fontId="20" fillId="0" borderId="5" xfId="46" applyFont="1" applyBorder="1" applyAlignment="1" applyProtection="1">
      <alignment horizontal="center" vertical="center"/>
      <protection locked="0"/>
    </xf>
    <xf numFmtId="0" fontId="48" fillId="0" borderId="0" xfId="45" applyFont="1" applyAlignment="1" applyProtection="1">
      <protection locked="0"/>
    </xf>
    <xf numFmtId="0" fontId="0" fillId="0" borderId="0" xfId="0" applyAlignment="1" applyProtection="1">
      <protection locked="0"/>
    </xf>
    <xf numFmtId="0" fontId="26" fillId="0" borderId="28" xfId="46" applyFont="1" applyBorder="1" applyAlignment="1" applyProtection="1">
      <alignment horizontal="center" vertical="center" textRotation="90"/>
      <protection locked="0"/>
    </xf>
    <xf numFmtId="0" fontId="26" fillId="0" borderId="29" xfId="46" applyFont="1" applyBorder="1" applyAlignment="1" applyProtection="1">
      <alignment horizontal="center" vertical="center" textRotation="90"/>
      <protection locked="0"/>
    </xf>
    <xf numFmtId="0" fontId="48" fillId="0" borderId="0" xfId="46" applyFont="1" applyAlignment="1" applyProtection="1">
      <alignment horizontal="center"/>
    </xf>
    <xf numFmtId="49" fontId="20" fillId="0" borderId="3" xfId="46" applyNumberFormat="1" applyFont="1" applyBorder="1" applyAlignment="1" applyProtection="1">
      <alignment horizontal="left" vertical="center"/>
      <protection locked="0"/>
    </xf>
    <xf numFmtId="49" fontId="20" fillId="0" borderId="4" xfId="46" quotePrefix="1" applyNumberFormat="1" applyFont="1" applyBorder="1" applyAlignment="1" applyProtection="1">
      <alignment horizontal="left" vertical="center"/>
      <protection locked="0"/>
    </xf>
    <xf numFmtId="49" fontId="20" fillId="0" borderId="5" xfId="46" quotePrefix="1" applyNumberFormat="1" applyFont="1" applyBorder="1" applyAlignment="1" applyProtection="1">
      <alignment horizontal="left" vertical="center"/>
      <protection locked="0"/>
    </xf>
    <xf numFmtId="0" fontId="38" fillId="0" borderId="24" xfId="0" applyFont="1" applyBorder="1" applyAlignment="1" applyProtection="1">
      <alignment horizontal="center"/>
      <protection locked="0"/>
    </xf>
    <xf numFmtId="0" fontId="26" fillId="0" borderId="0" xfId="46" quotePrefix="1" applyFont="1" applyAlignment="1" applyProtection="1">
      <alignment horizontal="left" vertical="center"/>
    </xf>
    <xf numFmtId="0" fontId="26" fillId="0" borderId="11" xfId="46" applyFont="1" applyBorder="1" applyAlignment="1" applyProtection="1">
      <alignment horizontal="left" vertical="center"/>
    </xf>
    <xf numFmtId="49" fontId="20" fillId="0" borderId="3" xfId="46" quotePrefix="1" applyNumberFormat="1" applyFont="1" applyBorder="1" applyAlignment="1" applyProtection="1">
      <alignment horizontal="left" vertical="center"/>
      <protection locked="0"/>
    </xf>
    <xf numFmtId="0" fontId="20" fillId="0" borderId="3" xfId="46" applyFont="1" applyBorder="1" applyAlignment="1" applyProtection="1">
      <alignment horizontal="left"/>
      <protection locked="0"/>
    </xf>
    <xf numFmtId="0" fontId="20" fillId="0" borderId="4" xfId="46" applyFont="1" applyBorder="1" applyAlignment="1" applyProtection="1">
      <alignment horizontal="left"/>
      <protection locked="0"/>
    </xf>
    <xf numFmtId="0" fontId="20" fillId="0" borderId="5" xfId="46" applyFont="1" applyBorder="1" applyAlignment="1" applyProtection="1">
      <alignment horizontal="left"/>
      <protection locked="0"/>
    </xf>
    <xf numFmtId="0" fontId="47" fillId="0" borderId="0" xfId="46" applyFont="1" applyAlignment="1" applyProtection="1">
      <alignment horizontal="left" vertical="center"/>
    </xf>
    <xf numFmtId="0" fontId="47" fillId="0" borderId="11" xfId="46" applyFont="1" applyBorder="1" applyAlignment="1" applyProtection="1">
      <alignment horizontal="left" vertical="center"/>
    </xf>
    <xf numFmtId="0" fontId="25" fillId="0" borderId="1" xfId="46" applyFont="1" applyBorder="1" applyAlignment="1" applyProtection="1">
      <alignment horizontal="left" vertical="center"/>
      <protection locked="0"/>
    </xf>
    <xf numFmtId="0" fontId="98" fillId="0" borderId="1" xfId="0" applyFont="1" applyBorder="1" applyAlignment="1"/>
    <xf numFmtId="0" fontId="25" fillId="0" borderId="1" xfId="46" applyFont="1" applyBorder="1" applyAlignment="1" applyProtection="1">
      <protection locked="0"/>
    </xf>
    <xf numFmtId="0" fontId="48" fillId="0" borderId="0" xfId="46" applyFont="1" applyBorder="1" applyAlignment="1" applyProtection="1">
      <alignment horizontal="right"/>
    </xf>
    <xf numFmtId="0" fontId="65" fillId="0" borderId="0" xfId="46" applyFont="1" applyAlignment="1" applyProtection="1">
      <alignment horizontal="center"/>
    </xf>
    <xf numFmtId="0" fontId="20" fillId="0" borderId="0" xfId="46" applyFont="1" applyFill="1" applyAlignment="1" applyProtection="1">
      <alignment horizontal="center"/>
    </xf>
    <xf numFmtId="0" fontId="83" fillId="0" borderId="0" xfId="46" applyFont="1" applyAlignment="1" applyProtection="1">
      <alignment horizontal="center"/>
    </xf>
    <xf numFmtId="0" fontId="20" fillId="0" borderId="0" xfId="46" applyFont="1" applyAlignment="1" applyProtection="1">
      <alignment horizontal="center"/>
    </xf>
    <xf numFmtId="0" fontId="0" fillId="0" borderId="0" xfId="0" applyAlignment="1" applyProtection="1">
      <alignment horizontal="right"/>
    </xf>
    <xf numFmtId="0" fontId="2" fillId="0" borderId="4" xfId="48" applyFont="1" applyFill="1" applyBorder="1" applyAlignment="1">
      <alignment horizontal="center" vertical="center"/>
      <protection locked="0"/>
    </xf>
    <xf numFmtId="0" fontId="13" fillId="0" borderId="9" xfId="48" applyFont="1" applyFill="1" applyBorder="1" applyAlignment="1">
      <alignment horizontal="center"/>
      <protection locked="0"/>
    </xf>
    <xf numFmtId="0" fontId="13" fillId="0" borderId="7" xfId="48" applyFont="1" applyFill="1" applyBorder="1" applyAlignment="1">
      <alignment horizontal="center"/>
      <protection locked="0"/>
    </xf>
    <xf numFmtId="0" fontId="13" fillId="0" borderId="2" xfId="48" applyFont="1" applyFill="1" applyBorder="1" applyAlignment="1">
      <alignment horizontal="center"/>
      <protection locked="0"/>
    </xf>
    <xf numFmtId="0" fontId="22" fillId="0" borderId="15" xfId="48" applyFont="1" applyFill="1" applyBorder="1" applyAlignment="1">
      <alignment horizontal="center" vertical="center"/>
      <protection locked="0"/>
    </xf>
    <xf numFmtId="0" fontId="22" fillId="0" borderId="8" xfId="48" applyFont="1" applyFill="1" applyBorder="1" applyAlignment="1">
      <alignment horizontal="center" vertical="center"/>
      <protection locked="0"/>
    </xf>
    <xf numFmtId="0" fontId="22" fillId="0" borderId="10" xfId="48" applyFont="1" applyFill="1" applyBorder="1" applyAlignment="1">
      <alignment horizontal="center" vertical="center"/>
      <protection locked="0"/>
    </xf>
    <xf numFmtId="0" fontId="4" fillId="0" borderId="30" xfId="48" applyNumberFormat="1" applyFont="1" applyFill="1" applyBorder="1" applyAlignment="1">
      <alignment horizontal="center" vertical="center"/>
      <protection locked="0"/>
    </xf>
    <xf numFmtId="0" fontId="4" fillId="0" borderId="4" xfId="48" applyNumberFormat="1" applyFont="1" applyFill="1" applyBorder="1" applyAlignment="1">
      <alignment horizontal="center" vertical="center"/>
      <protection locked="0"/>
    </xf>
    <xf numFmtId="49" fontId="3" fillId="0" borderId="1" xfId="48" applyNumberFormat="1" applyFont="1" applyFill="1" applyBorder="1" applyAlignment="1">
      <alignment horizontal="center" vertical="center" textRotation="90"/>
      <protection locked="0"/>
    </xf>
    <xf numFmtId="0" fontId="3" fillId="0" borderId="6" xfId="48" applyNumberFormat="1" applyFont="1" applyFill="1" applyBorder="1" applyAlignment="1">
      <alignment horizontal="center" vertical="center" wrapText="1"/>
      <protection locked="0"/>
    </xf>
    <xf numFmtId="0" fontId="3" fillId="0" borderId="14" xfId="48" applyNumberFormat="1" applyFont="1" applyFill="1" applyBorder="1" applyAlignment="1">
      <alignment horizontal="center" vertical="center" wrapText="1"/>
      <protection locked="0"/>
    </xf>
    <xf numFmtId="0" fontId="3" fillId="0" borderId="31" xfId="48" applyNumberFormat="1" applyFont="1" applyFill="1" applyBorder="1" applyAlignment="1">
      <alignment horizontal="center" vertical="center" wrapText="1"/>
      <protection locked="0"/>
    </xf>
    <xf numFmtId="0" fontId="3" fillId="0" borderId="3" xfId="48" quotePrefix="1" applyNumberFormat="1" applyFont="1" applyFill="1" applyBorder="1" applyAlignment="1">
      <alignment horizontal="center" vertical="center"/>
      <protection locked="0"/>
    </xf>
    <xf numFmtId="0" fontId="3" fillId="0" borderId="4" xfId="48" quotePrefix="1" applyNumberFormat="1" applyFont="1" applyFill="1" applyBorder="1" applyAlignment="1">
      <alignment horizontal="center" vertical="center"/>
      <protection locked="0"/>
    </xf>
    <xf numFmtId="0" fontId="3" fillId="0" borderId="5" xfId="48" quotePrefix="1" applyNumberFormat="1" applyFont="1" applyFill="1" applyBorder="1" applyAlignment="1">
      <alignment horizontal="center" vertical="center"/>
      <protection locked="0"/>
    </xf>
    <xf numFmtId="0" fontId="4" fillId="0" borderId="1" xfId="48" applyNumberFormat="1" applyFont="1" applyFill="1" applyBorder="1" applyAlignment="1">
      <alignment horizontal="center" vertical="center" textRotation="90" wrapText="1"/>
      <protection locked="0"/>
    </xf>
    <xf numFmtId="0" fontId="3" fillId="0" borderId="9" xfId="48" applyNumberFormat="1" applyFont="1" applyFill="1" applyBorder="1" applyAlignment="1">
      <alignment horizontal="center" vertical="center" textRotation="90" wrapText="1"/>
      <protection locked="0"/>
    </xf>
    <xf numFmtId="0" fontId="3" fillId="0" borderId="7" xfId="48" applyNumberFormat="1" applyFont="1" applyFill="1" applyBorder="1" applyAlignment="1">
      <alignment horizontal="center" vertical="center" textRotation="90" wrapText="1"/>
      <protection locked="0"/>
    </xf>
    <xf numFmtId="0" fontId="3" fillId="0" borderId="2" xfId="48" applyNumberFormat="1" applyFont="1" applyFill="1" applyBorder="1" applyAlignment="1">
      <alignment horizontal="center" vertical="center" textRotation="90" wrapText="1"/>
      <protection locked="0"/>
    </xf>
    <xf numFmtId="0" fontId="3" fillId="0" borderId="17" xfId="48" applyNumberFormat="1" applyFont="1" applyFill="1" applyBorder="1" applyAlignment="1">
      <alignment horizontal="center" vertical="center" textRotation="90" wrapText="1"/>
      <protection locked="0"/>
    </xf>
    <xf numFmtId="0" fontId="3" fillId="0" borderId="0" xfId="48" applyNumberFormat="1" applyFont="1" applyFill="1" applyBorder="1" applyAlignment="1">
      <alignment horizontal="center" vertical="center" textRotation="90" wrapText="1"/>
      <protection locked="0"/>
    </xf>
    <xf numFmtId="0" fontId="3" fillId="0" borderId="11" xfId="48" applyNumberFormat="1" applyFont="1" applyFill="1" applyBorder="1" applyAlignment="1">
      <alignment horizontal="center" vertical="center" textRotation="90" wrapText="1"/>
      <protection locked="0"/>
    </xf>
    <xf numFmtId="0" fontId="3" fillId="0" borderId="15" xfId="48" applyNumberFormat="1" applyFont="1" applyFill="1" applyBorder="1" applyAlignment="1">
      <alignment horizontal="center" vertical="center" textRotation="90" wrapText="1"/>
      <protection locked="0"/>
    </xf>
    <xf numFmtId="0" fontId="3" fillId="0" borderId="8" xfId="48" applyNumberFormat="1" applyFont="1" applyFill="1" applyBorder="1" applyAlignment="1">
      <alignment horizontal="center" vertical="center" textRotation="90" wrapText="1"/>
      <protection locked="0"/>
    </xf>
    <xf numFmtId="0" fontId="3" fillId="0" borderId="10" xfId="48" applyNumberFormat="1" applyFont="1" applyFill="1" applyBorder="1" applyAlignment="1">
      <alignment horizontal="center" vertical="center" textRotation="90" wrapText="1"/>
      <protection locked="0"/>
    </xf>
    <xf numFmtId="0" fontId="4" fillId="0" borderId="3" xfId="48" applyNumberFormat="1" applyFont="1" applyFill="1" applyBorder="1" applyAlignment="1" applyProtection="1">
      <alignment horizontal="center" vertical="center"/>
      <protection locked="0"/>
    </xf>
    <xf numFmtId="0" fontId="4" fillId="0" borderId="4" xfId="48" applyNumberFormat="1" applyFont="1" applyFill="1" applyBorder="1" applyAlignment="1" applyProtection="1">
      <alignment horizontal="center" vertical="center"/>
      <protection locked="0"/>
    </xf>
    <xf numFmtId="0" fontId="4" fillId="0" borderId="5" xfId="48" applyNumberFormat="1" applyFont="1" applyFill="1" applyBorder="1" applyAlignment="1" applyProtection="1">
      <alignment horizontal="center" vertical="center"/>
      <protection locked="0"/>
    </xf>
    <xf numFmtId="0" fontId="4" fillId="0" borderId="3" xfId="48" applyNumberFormat="1" applyFont="1" applyFill="1" applyBorder="1" applyAlignment="1">
      <alignment horizontal="center" vertical="center"/>
      <protection locked="0"/>
    </xf>
    <xf numFmtId="0" fontId="11" fillId="0" borderId="1" xfId="48" applyFont="1" applyFill="1" applyBorder="1" applyAlignment="1" applyProtection="1">
      <alignment horizontal="center"/>
    </xf>
    <xf numFmtId="0" fontId="4" fillId="0" borderId="1" xfId="48" applyNumberFormat="1" applyFont="1" applyFill="1" applyBorder="1" applyAlignment="1">
      <alignment horizontal="center" vertical="center"/>
      <protection locked="0"/>
    </xf>
    <xf numFmtId="0" fontId="3" fillId="0" borderId="3" xfId="48" applyNumberFormat="1" applyFont="1" applyFill="1" applyBorder="1" applyAlignment="1">
      <alignment horizontal="center" vertical="center"/>
      <protection locked="0"/>
    </xf>
    <xf numFmtId="0" fontId="3" fillId="0" borderId="4" xfId="48" applyNumberFormat="1" applyFont="1" applyFill="1" applyBorder="1" applyAlignment="1">
      <alignment horizontal="center" vertical="center"/>
      <protection locked="0"/>
    </xf>
    <xf numFmtId="0" fontId="3" fillId="0" borderId="5" xfId="48" applyNumberFormat="1" applyFont="1" applyFill="1" applyBorder="1" applyAlignment="1">
      <alignment horizontal="center" vertical="center"/>
      <protection locked="0"/>
    </xf>
    <xf numFmtId="0" fontId="3" fillId="0" borderId="1" xfId="48" applyNumberFormat="1" applyFont="1" applyFill="1" applyBorder="1" applyAlignment="1">
      <alignment horizontal="center" vertical="center" textRotation="90" wrapText="1"/>
      <protection locked="0"/>
    </xf>
    <xf numFmtId="0" fontId="3" fillId="0" borderId="3" xfId="48" applyNumberFormat="1" applyFont="1" applyFill="1" applyBorder="1" applyAlignment="1">
      <alignment horizontal="center" vertical="center" wrapText="1"/>
      <protection locked="0"/>
    </xf>
    <xf numFmtId="0" fontId="3" fillId="0" borderId="4" xfId="48" applyNumberFormat="1" applyFont="1" applyFill="1" applyBorder="1" applyAlignment="1">
      <alignment horizontal="center" vertical="center" wrapText="1"/>
      <protection locked="0"/>
    </xf>
    <xf numFmtId="0" fontId="3" fillId="0" borderId="5" xfId="48" applyNumberFormat="1" applyFont="1" applyFill="1" applyBorder="1" applyAlignment="1">
      <alignment horizontal="center" vertical="center" wrapText="1"/>
      <protection locked="0"/>
    </xf>
    <xf numFmtId="0" fontId="3" fillId="0" borderId="6" xfId="48" applyNumberFormat="1" applyFont="1" applyFill="1" applyBorder="1" applyAlignment="1" applyProtection="1">
      <alignment horizontal="center" vertical="center"/>
      <protection locked="0"/>
    </xf>
    <xf numFmtId="0" fontId="3" fillId="0" borderId="14" xfId="48" applyNumberFormat="1" applyFont="1" applyFill="1" applyBorder="1" applyAlignment="1" applyProtection="1">
      <alignment horizontal="center" vertical="center"/>
      <protection locked="0"/>
    </xf>
    <xf numFmtId="0" fontId="3" fillId="0" borderId="31" xfId="48" applyNumberFormat="1" applyFont="1" applyFill="1" applyBorder="1" applyAlignment="1" applyProtection="1">
      <alignment horizontal="center" vertical="center"/>
      <protection locked="0"/>
    </xf>
    <xf numFmtId="0" fontId="3" fillId="0" borderId="1" xfId="48" applyNumberFormat="1" applyFont="1" applyFill="1" applyBorder="1" applyAlignment="1">
      <alignment horizontal="center" vertical="center" wrapText="1"/>
      <protection locked="0"/>
    </xf>
    <xf numFmtId="0" fontId="3" fillId="37" borderId="22" xfId="48" applyNumberFormat="1" applyFont="1" applyFill="1" applyBorder="1" applyAlignment="1" applyProtection="1">
      <alignment horizontal="center" vertical="center"/>
    </xf>
    <xf numFmtId="0" fontId="3" fillId="37" borderId="23" xfId="48" applyNumberFormat="1" applyFont="1" applyFill="1" applyBorder="1" applyAlignment="1" applyProtection="1">
      <alignment horizontal="center" vertical="center"/>
    </xf>
    <xf numFmtId="0" fontId="3" fillId="37" borderId="24" xfId="48" applyNumberFormat="1" applyFont="1" applyFill="1" applyBorder="1" applyAlignment="1" applyProtection="1">
      <alignment horizontal="center" vertical="center"/>
    </xf>
    <xf numFmtId="0" fontId="16" fillId="37" borderId="12" xfId="48" applyFont="1" applyFill="1" applyBorder="1" applyAlignment="1" applyProtection="1">
      <alignment horizontal="center"/>
    </xf>
    <xf numFmtId="0" fontId="15" fillId="0" borderId="0" xfId="48" applyNumberFormat="1" applyFont="1" applyFill="1" applyBorder="1" applyAlignment="1" applyProtection="1">
      <alignment horizontal="left" vertical="center"/>
      <protection locked="0"/>
    </xf>
    <xf numFmtId="0" fontId="15" fillId="0" borderId="0" xfId="0" applyFont="1" applyAlignment="1" applyProtection="1">
      <protection locked="0"/>
    </xf>
    <xf numFmtId="0" fontId="0" fillId="0" borderId="0" xfId="0" applyAlignment="1"/>
    <xf numFmtId="0" fontId="15" fillId="0" borderId="0" xfId="0" applyFont="1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0" fontId="89" fillId="0" borderId="27" xfId="0" applyFont="1" applyBorder="1" applyAlignment="1">
      <alignment horizontal="center" vertical="top"/>
    </xf>
    <xf numFmtId="0" fontId="1" fillId="0" borderId="27" xfId="0" applyFont="1" applyBorder="1" applyAlignment="1"/>
    <xf numFmtId="0" fontId="15" fillId="0" borderId="25" xfId="0" applyFont="1" applyBorder="1" applyAlignment="1" applyProtection="1">
      <alignment horizontal="left" vertical="top"/>
      <protection locked="0"/>
    </xf>
    <xf numFmtId="0" fontId="15" fillId="0" borderId="25" xfId="0" applyFont="1" applyBorder="1" applyProtection="1">
      <protection locked="0"/>
    </xf>
    <xf numFmtId="0" fontId="89" fillId="0" borderId="27" xfId="0" applyNumberFormat="1" applyFont="1" applyFill="1" applyBorder="1" applyAlignment="1" applyProtection="1">
      <alignment horizontal="center" vertical="top"/>
      <protection locked="0"/>
    </xf>
    <xf numFmtId="0" fontId="89" fillId="0" borderId="27" xfId="0" applyNumberFormat="1" applyFont="1" applyBorder="1" applyAlignment="1">
      <alignment horizontal="center" vertical="top"/>
    </xf>
    <xf numFmtId="0" fontId="1" fillId="0" borderId="27" xfId="0" applyFont="1" applyBorder="1" applyAlignment="1">
      <alignment horizontal="center"/>
    </xf>
    <xf numFmtId="0" fontId="15" fillId="0" borderId="25" xfId="0" applyNumberFormat="1" applyFont="1" applyFill="1" applyBorder="1" applyAlignment="1" applyProtection="1">
      <alignment horizontal="left" vertical="top"/>
      <protection locked="0"/>
    </xf>
    <xf numFmtId="0" fontId="15" fillId="0" borderId="25" xfId="0" applyNumberFormat="1" applyFont="1" applyBorder="1" applyAlignment="1" applyProtection="1">
      <protection locked="0"/>
    </xf>
    <xf numFmtId="0" fontId="15" fillId="0" borderId="25" xfId="0" applyFont="1" applyBorder="1" applyAlignment="1" applyProtection="1">
      <protection locked="0"/>
    </xf>
    <xf numFmtId="49" fontId="15" fillId="0" borderId="25" xfId="48" applyNumberFormat="1" applyFont="1" applyFill="1" applyBorder="1" applyAlignment="1" applyProtection="1">
      <alignment horizontal="center" vertical="center"/>
      <protection locked="0"/>
    </xf>
    <xf numFmtId="0" fontId="15" fillId="0" borderId="25" xfId="0" applyFont="1" applyBorder="1" applyAlignment="1">
      <alignment horizontal="center" vertical="center"/>
    </xf>
    <xf numFmtId="0" fontId="15" fillId="0" borderId="25" xfId="48" applyFont="1" applyBorder="1" applyAlignment="1" applyProtection="1">
      <alignment horizontal="left" vertical="center"/>
      <protection locked="0"/>
    </xf>
    <xf numFmtId="0" fontId="15" fillId="0" borderId="25" xfId="0" applyFont="1" applyBorder="1" applyAlignment="1" applyProtection="1">
      <alignment horizontal="left" vertical="center"/>
      <protection locked="0"/>
    </xf>
    <xf numFmtId="0" fontId="15" fillId="0" borderId="25" xfId="0" applyFont="1" applyBorder="1" applyAlignment="1" applyProtection="1">
      <alignment vertical="center"/>
      <protection locked="0"/>
    </xf>
    <xf numFmtId="0" fontId="10" fillId="0" borderId="22" xfId="48" applyFont="1" applyBorder="1" applyAlignment="1">
      <alignment horizontal="center"/>
      <protection locked="0"/>
    </xf>
    <xf numFmtId="0" fontId="0" fillId="0" borderId="23" xfId="0" applyBorder="1" applyAlignment="1">
      <alignment horizontal="center"/>
    </xf>
    <xf numFmtId="0" fontId="10" fillId="47" borderId="22" xfId="48" applyFont="1" applyFill="1" applyBorder="1" applyAlignment="1">
      <alignment horizontal="center"/>
      <protection locked="0"/>
    </xf>
    <xf numFmtId="49" fontId="58" fillId="0" borderId="3" xfId="45" applyNumberFormat="1" applyFont="1" applyBorder="1" applyAlignment="1" applyProtection="1">
      <alignment horizontal="left" vertical="center"/>
    </xf>
    <xf numFmtId="49" fontId="58" fillId="0" borderId="4" xfId="45" applyNumberFormat="1" applyFont="1" applyBorder="1" applyAlignment="1" applyProtection="1">
      <alignment horizontal="left" vertical="center"/>
    </xf>
    <xf numFmtId="49" fontId="58" fillId="0" borderId="5" xfId="45" applyNumberFormat="1" applyFont="1" applyBorder="1" applyAlignment="1" applyProtection="1">
      <alignment horizontal="left" vertical="center"/>
    </xf>
    <xf numFmtId="0" fontId="20" fillId="0" borderId="3" xfId="46" applyFont="1" applyBorder="1" applyAlignment="1" applyProtection="1">
      <alignment horizontal="center" vertical="center"/>
    </xf>
    <xf numFmtId="0" fontId="20" fillId="0" borderId="4" xfId="46" applyFont="1" applyBorder="1" applyAlignment="1" applyProtection="1">
      <alignment horizontal="center" vertical="center"/>
    </xf>
    <xf numFmtId="0" fontId="20" fillId="0" borderId="5" xfId="46" applyFont="1" applyBorder="1" applyAlignment="1" applyProtection="1">
      <alignment horizontal="center" vertical="center"/>
    </xf>
    <xf numFmtId="0" fontId="48" fillId="0" borderId="0" xfId="45" applyFont="1" applyAlignment="1" applyProtection="1"/>
    <xf numFmtId="0" fontId="0" fillId="0" borderId="0" xfId="0" applyAlignment="1" applyProtection="1"/>
    <xf numFmtId="169" fontId="20" fillId="0" borderId="3" xfId="46" quotePrefix="1" applyNumberFormat="1" applyFont="1" applyBorder="1" applyAlignment="1" applyProtection="1">
      <alignment horizontal="left" vertical="center"/>
    </xf>
    <xf numFmtId="169" fontId="20" fillId="0" borderId="4" xfId="46" quotePrefix="1" applyNumberFormat="1" applyFont="1" applyBorder="1" applyAlignment="1" applyProtection="1">
      <alignment horizontal="left" vertical="center"/>
    </xf>
    <xf numFmtId="169" fontId="20" fillId="0" borderId="5" xfId="46" quotePrefix="1" applyNumberFormat="1" applyFont="1" applyBorder="1" applyAlignment="1" applyProtection="1">
      <alignment horizontal="left" vertical="center"/>
    </xf>
    <xf numFmtId="169" fontId="20" fillId="0" borderId="3" xfId="46" applyNumberFormat="1" applyFont="1" applyBorder="1" applyAlignment="1" applyProtection="1">
      <alignment horizontal="left"/>
    </xf>
    <xf numFmtId="169" fontId="20" fillId="0" borderId="4" xfId="46" applyNumberFormat="1" applyFont="1" applyBorder="1" applyAlignment="1" applyProtection="1">
      <alignment horizontal="left"/>
    </xf>
    <xf numFmtId="169" fontId="20" fillId="0" borderId="5" xfId="46" applyNumberFormat="1" applyFont="1" applyBorder="1" applyAlignment="1" applyProtection="1">
      <alignment horizontal="left"/>
    </xf>
    <xf numFmtId="169" fontId="20" fillId="0" borderId="3" xfId="46" applyNumberFormat="1" applyFont="1" applyBorder="1" applyAlignment="1" applyProtection="1">
      <alignment horizontal="left" wrapText="1"/>
    </xf>
    <xf numFmtId="169" fontId="20" fillId="0" borderId="4" xfId="46" applyNumberFormat="1" applyFont="1" applyBorder="1" applyAlignment="1" applyProtection="1">
      <alignment horizontal="left" wrapText="1"/>
    </xf>
    <xf numFmtId="169" fontId="20" fillId="0" borderId="5" xfId="46" applyNumberFormat="1" applyFont="1" applyBorder="1" applyAlignment="1" applyProtection="1">
      <alignment horizontal="left" wrapText="1"/>
    </xf>
    <xf numFmtId="0" fontId="25" fillId="0" borderId="1" xfId="46" applyFont="1" applyBorder="1" applyAlignment="1" applyProtection="1">
      <alignment horizontal="left" vertical="center"/>
    </xf>
    <xf numFmtId="0" fontId="98" fillId="0" borderId="1" xfId="0" applyFont="1" applyBorder="1" applyAlignment="1" applyProtection="1"/>
    <xf numFmtId="0" fontId="25" fillId="0" borderId="1" xfId="46" applyFont="1" applyBorder="1" applyAlignment="1" applyProtection="1"/>
    <xf numFmtId="0" fontId="4" fillId="0" borderId="30" xfId="48" applyNumberFormat="1" applyFont="1" applyFill="1" applyBorder="1" applyAlignment="1" applyProtection="1">
      <alignment horizontal="center" vertical="center"/>
    </xf>
    <xf numFmtId="0" fontId="4" fillId="0" borderId="4" xfId="48" applyNumberFormat="1" applyFont="1" applyFill="1" applyBorder="1" applyAlignment="1" applyProtection="1">
      <alignment horizontal="center" vertical="center"/>
    </xf>
    <xf numFmtId="49" fontId="7" fillId="0" borderId="25" xfId="48" applyNumberFormat="1" applyFill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169" fontId="9" fillId="0" borderId="0" xfId="0" applyNumberFormat="1" applyFont="1" applyBorder="1" applyAlignment="1" applyProtection="1">
      <alignment horizontal="left"/>
    </xf>
    <xf numFmtId="169" fontId="0" fillId="0" borderId="0" xfId="0" applyNumberFormat="1" applyAlignment="1" applyProtection="1"/>
    <xf numFmtId="0" fontId="85" fillId="0" borderId="27" xfId="0" applyFont="1" applyBorder="1" applyAlignment="1" applyProtection="1">
      <alignment horizontal="center" vertical="top"/>
    </xf>
    <xf numFmtId="0" fontId="0" fillId="0" borderId="27" xfId="0" applyBorder="1" applyAlignment="1" applyProtection="1"/>
    <xf numFmtId="0" fontId="85" fillId="0" borderId="27" xfId="0" applyNumberFormat="1" applyFont="1" applyBorder="1" applyAlignment="1" applyProtection="1">
      <alignment horizontal="center" vertical="top"/>
    </xf>
    <xf numFmtId="0" fontId="84" fillId="0" borderId="27" xfId="0" applyNumberFormat="1" applyFont="1" applyFill="1" applyBorder="1" applyAlignment="1" applyProtection="1">
      <alignment horizontal="center" vertical="top"/>
    </xf>
    <xf numFmtId="0" fontId="0" fillId="0" borderId="27" xfId="0" applyNumberFormat="1" applyBorder="1" applyAlignment="1" applyProtection="1">
      <alignment horizontal="center"/>
    </xf>
    <xf numFmtId="169" fontId="7" fillId="0" borderId="25" xfId="48" applyNumberFormat="1" applyFill="1" applyBorder="1" applyAlignment="1" applyProtection="1">
      <alignment horizontal="left" vertical="center"/>
    </xf>
    <xf numFmtId="169" fontId="0" fillId="0" borderId="25" xfId="0" applyNumberFormat="1" applyBorder="1" applyAlignment="1" applyProtection="1">
      <alignment horizontal="left" vertical="center"/>
    </xf>
    <xf numFmtId="169" fontId="0" fillId="0" borderId="25" xfId="0" applyNumberFormat="1" applyBorder="1" applyAlignment="1" applyProtection="1">
      <alignment vertical="center"/>
    </xf>
    <xf numFmtId="0" fontId="4" fillId="0" borderId="1" xfId="48" applyNumberFormat="1" applyFont="1" applyFill="1" applyBorder="1" applyAlignment="1" applyProtection="1">
      <alignment horizontal="center" vertical="center"/>
    </xf>
    <xf numFmtId="0" fontId="4" fillId="0" borderId="3" xfId="48" applyNumberFormat="1" applyFont="1" applyFill="1" applyBorder="1" applyAlignment="1" applyProtection="1">
      <alignment horizontal="center" vertical="center"/>
    </xf>
    <xf numFmtId="0" fontId="3" fillId="0" borderId="3" xfId="48" quotePrefix="1" applyNumberFormat="1" applyFont="1" applyFill="1" applyBorder="1" applyAlignment="1" applyProtection="1">
      <alignment horizontal="center" vertical="center"/>
    </xf>
    <xf numFmtId="0" fontId="3" fillId="0" borderId="4" xfId="48" quotePrefix="1" applyNumberFormat="1" applyFont="1" applyFill="1" applyBorder="1" applyAlignment="1" applyProtection="1">
      <alignment horizontal="center" vertical="center"/>
    </xf>
    <xf numFmtId="0" fontId="3" fillId="0" borderId="5" xfId="48" quotePrefix="1" applyNumberFormat="1" applyFont="1" applyFill="1" applyBorder="1" applyAlignment="1" applyProtection="1">
      <alignment horizontal="center" vertical="center"/>
    </xf>
    <xf numFmtId="0" fontId="3" fillId="0" borderId="3" xfId="48" applyNumberFormat="1" applyFont="1" applyFill="1" applyBorder="1" applyAlignment="1" applyProtection="1">
      <alignment horizontal="center" vertical="center"/>
    </xf>
    <xf numFmtId="0" fontId="3" fillId="0" borderId="4" xfId="48" applyNumberFormat="1" applyFont="1" applyFill="1" applyBorder="1" applyAlignment="1" applyProtection="1">
      <alignment horizontal="center" vertical="center"/>
    </xf>
    <xf numFmtId="0" fontId="3" fillId="0" borderId="5" xfId="48" applyNumberFormat="1" applyFont="1" applyFill="1" applyBorder="1" applyAlignment="1" applyProtection="1">
      <alignment horizontal="center" vertical="center"/>
    </xf>
    <xf numFmtId="0" fontId="2" fillId="0" borderId="4" xfId="48" applyFont="1" applyFill="1" applyBorder="1" applyAlignment="1" applyProtection="1">
      <alignment horizontal="center" vertical="center"/>
    </xf>
    <xf numFmtId="0" fontId="13" fillId="0" borderId="9" xfId="48" applyFont="1" applyFill="1" applyBorder="1" applyAlignment="1" applyProtection="1">
      <alignment horizontal="center"/>
    </xf>
    <xf numFmtId="0" fontId="13" fillId="0" borderId="7" xfId="48" applyFont="1" applyFill="1" applyBorder="1" applyAlignment="1" applyProtection="1">
      <alignment horizontal="center"/>
    </xf>
    <xf numFmtId="0" fontId="13" fillId="0" borderId="2" xfId="48" applyFont="1" applyFill="1" applyBorder="1" applyAlignment="1" applyProtection="1">
      <alignment horizontal="center"/>
    </xf>
    <xf numFmtId="0" fontId="22" fillId="0" borderId="15" xfId="48" applyFont="1" applyFill="1" applyBorder="1" applyAlignment="1" applyProtection="1">
      <alignment horizontal="center" vertical="center"/>
    </xf>
    <xf numFmtId="0" fontId="22" fillId="0" borderId="8" xfId="48" applyFont="1" applyFill="1" applyBorder="1" applyAlignment="1" applyProtection="1">
      <alignment horizontal="center" vertical="center"/>
    </xf>
    <xf numFmtId="0" fontId="22" fillId="0" borderId="10" xfId="48" applyFont="1" applyFill="1" applyBorder="1" applyAlignment="1" applyProtection="1">
      <alignment horizontal="center" vertical="center"/>
    </xf>
    <xf numFmtId="0" fontId="3" fillId="0" borderId="6" xfId="48" applyNumberFormat="1" applyFont="1" applyFill="1" applyBorder="1" applyAlignment="1" applyProtection="1">
      <alignment horizontal="center" vertical="center" wrapText="1"/>
    </xf>
    <xf numFmtId="0" fontId="3" fillId="0" borderId="14" xfId="48" applyNumberFormat="1" applyFont="1" applyFill="1" applyBorder="1" applyAlignment="1" applyProtection="1">
      <alignment horizontal="center" vertical="center" wrapText="1"/>
    </xf>
    <xf numFmtId="0" fontId="3" fillId="0" borderId="31" xfId="48" applyNumberFormat="1" applyFont="1" applyFill="1" applyBorder="1" applyAlignment="1" applyProtection="1">
      <alignment horizontal="center" vertical="center" wrapText="1"/>
    </xf>
    <xf numFmtId="0" fontId="3" fillId="0" borderId="6" xfId="48" applyNumberFormat="1" applyFont="1" applyFill="1" applyBorder="1" applyAlignment="1" applyProtection="1">
      <alignment horizontal="center" vertical="center"/>
    </xf>
    <xf numFmtId="0" fontId="3" fillId="0" borderId="14" xfId="48" applyNumberFormat="1" applyFont="1" applyFill="1" applyBorder="1" applyAlignment="1" applyProtection="1">
      <alignment horizontal="center" vertical="center"/>
    </xf>
    <xf numFmtId="0" fontId="3" fillId="0" borderId="31" xfId="48" applyNumberFormat="1" applyFont="1" applyFill="1" applyBorder="1" applyAlignment="1" applyProtection="1">
      <alignment horizontal="center" vertical="center"/>
    </xf>
    <xf numFmtId="49" fontId="3" fillId="0" borderId="1" xfId="48" applyNumberFormat="1" applyFont="1" applyFill="1" applyBorder="1" applyAlignment="1" applyProtection="1">
      <alignment horizontal="center" vertical="center" textRotation="90"/>
    </xf>
    <xf numFmtId="0" fontId="3" fillId="0" borderId="3" xfId="48" applyNumberFormat="1" applyFont="1" applyFill="1" applyBorder="1" applyAlignment="1" applyProtection="1">
      <alignment horizontal="center" vertical="center" wrapText="1"/>
    </xf>
    <xf numFmtId="0" fontId="3" fillId="0" borderId="4" xfId="48" applyNumberFormat="1" applyFont="1" applyFill="1" applyBorder="1" applyAlignment="1" applyProtection="1">
      <alignment horizontal="center" vertical="center" wrapText="1"/>
    </xf>
    <xf numFmtId="0" fontId="3" fillId="0" borderId="5" xfId="48" applyNumberFormat="1" applyFont="1" applyFill="1" applyBorder="1" applyAlignment="1" applyProtection="1">
      <alignment horizontal="center" vertical="center" wrapText="1"/>
    </xf>
    <xf numFmtId="0" fontId="3" fillId="0" borderId="1" xfId="48" applyNumberFormat="1" applyFont="1" applyFill="1" applyBorder="1" applyAlignment="1" applyProtection="1">
      <alignment horizontal="center" vertical="center" textRotation="90" wrapText="1"/>
    </xf>
    <xf numFmtId="169" fontId="26" fillId="0" borderId="25" xfId="0" applyNumberFormat="1" applyFont="1" applyFill="1" applyBorder="1" applyAlignment="1" applyProtection="1">
      <alignment horizontal="left" vertical="top"/>
    </xf>
    <xf numFmtId="169" fontId="0" fillId="0" borderId="25" xfId="0" applyNumberFormat="1" applyBorder="1" applyAlignment="1" applyProtection="1"/>
    <xf numFmtId="0" fontId="3" fillId="0" borderId="1" xfId="48" applyNumberFormat="1" applyFont="1" applyFill="1" applyBorder="1" applyAlignment="1" applyProtection="1">
      <alignment horizontal="center" vertical="center" wrapText="1"/>
    </xf>
    <xf numFmtId="0" fontId="3" fillId="0" borderId="9" xfId="48" applyNumberFormat="1" applyFont="1" applyFill="1" applyBorder="1" applyAlignment="1" applyProtection="1">
      <alignment horizontal="center" vertical="center" textRotation="90" wrapText="1"/>
    </xf>
    <xf numFmtId="0" fontId="3" fillId="0" borderId="7" xfId="48" applyNumberFormat="1" applyFont="1" applyFill="1" applyBorder="1" applyAlignment="1" applyProtection="1">
      <alignment horizontal="center" vertical="center" textRotation="90" wrapText="1"/>
    </xf>
    <xf numFmtId="0" fontId="3" fillId="0" borderId="2" xfId="48" applyNumberFormat="1" applyFont="1" applyFill="1" applyBorder="1" applyAlignment="1" applyProtection="1">
      <alignment horizontal="center" vertical="center" textRotation="90" wrapText="1"/>
    </xf>
    <xf numFmtId="0" fontId="3" fillId="0" borderId="17" xfId="48" applyNumberFormat="1" applyFont="1" applyFill="1" applyBorder="1" applyAlignment="1" applyProtection="1">
      <alignment horizontal="center" vertical="center" textRotation="90" wrapText="1"/>
    </xf>
    <xf numFmtId="0" fontId="3" fillId="0" borderId="0" xfId="48" applyNumberFormat="1" applyFont="1" applyFill="1" applyBorder="1" applyAlignment="1" applyProtection="1">
      <alignment horizontal="center" vertical="center" textRotation="90" wrapText="1"/>
    </xf>
    <xf numFmtId="0" fontId="3" fillId="0" borderId="11" xfId="48" applyNumberFormat="1" applyFont="1" applyFill="1" applyBorder="1" applyAlignment="1" applyProtection="1">
      <alignment horizontal="center" vertical="center" textRotation="90" wrapText="1"/>
    </xf>
    <xf numFmtId="0" fontId="3" fillId="0" borderId="15" xfId="48" applyNumberFormat="1" applyFont="1" applyFill="1" applyBorder="1" applyAlignment="1" applyProtection="1">
      <alignment horizontal="center" vertical="center" textRotation="90" wrapText="1"/>
    </xf>
    <xf numFmtId="0" fontId="3" fillId="0" borderId="8" xfId="48" applyNumberFormat="1" applyFont="1" applyFill="1" applyBorder="1" applyAlignment="1" applyProtection="1">
      <alignment horizontal="center" vertical="center" textRotation="90" wrapText="1"/>
    </xf>
    <xf numFmtId="0" fontId="3" fillId="0" borderId="10" xfId="48" applyNumberFormat="1" applyFont="1" applyFill="1" applyBorder="1" applyAlignment="1" applyProtection="1">
      <alignment horizontal="center" vertical="center" textRotation="90" wrapText="1"/>
    </xf>
    <xf numFmtId="0" fontId="4" fillId="0" borderId="1" xfId="48" applyNumberFormat="1" applyFont="1" applyFill="1" applyBorder="1" applyAlignment="1" applyProtection="1">
      <alignment horizontal="center" vertical="center" textRotation="90" wrapText="1"/>
    </xf>
  </cellXfs>
  <cellStyles count="58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ідсотковий 2" xfId="26" xr:uid="{00000000-0005-0000-0000-000019000000}"/>
    <cellStyle name="Відсотковий 3" xfId="27" xr:uid="{00000000-0005-0000-0000-00001A000000}"/>
    <cellStyle name="Вывод" xfId="28" builtinId="21" customBuiltin="1"/>
    <cellStyle name="Вычисление" xfId="29" builtinId="22" customBuiltin="1"/>
    <cellStyle name="Гіперпосилання 2" xfId="30" xr:uid="{00000000-0005-0000-0000-00001D000000}"/>
    <cellStyle name="Грошовий 2" xfId="31" xr:uid="{00000000-0005-0000-0000-00001E000000}"/>
    <cellStyle name="Заголовок 1" xfId="32" builtinId="16" customBuiltin="1"/>
    <cellStyle name="Заголовок 2" xfId="33" builtinId="17" customBuiltin="1"/>
    <cellStyle name="Заголовок 3" xfId="34" builtinId="18" customBuiltin="1"/>
    <cellStyle name="Заголовок 4" xfId="35" builtinId="19" customBuiltin="1"/>
    <cellStyle name="Звичайний 2" xfId="36" xr:uid="{00000000-0005-0000-0000-000023000000}"/>
    <cellStyle name="Звичайний 3" xfId="37" xr:uid="{00000000-0005-0000-0000-000024000000}"/>
    <cellStyle name="Итог" xfId="38" builtinId="25" customBuiltin="1"/>
    <cellStyle name="Контрольная ячейка" xfId="39" builtinId="23" customBuiltin="1"/>
    <cellStyle name="Название" xfId="40" builtinId="15" customBuiltin="1"/>
    <cellStyle name="Нейтральный" xfId="41" builtinId="28" customBuiltin="1"/>
    <cellStyle name="Обычный" xfId="0" builtinId="0"/>
    <cellStyle name="Обычный 2" xfId="42" xr:uid="{00000000-0005-0000-0000-00002A000000}"/>
    <cellStyle name="Обычный 3" xfId="43" xr:uid="{00000000-0005-0000-0000-00002B000000}"/>
    <cellStyle name="Обычный 4" xfId="44" xr:uid="{00000000-0005-0000-0000-00002C000000}"/>
    <cellStyle name="Обычный 5" xfId="45" xr:uid="{00000000-0005-0000-0000-00002D000000}"/>
    <cellStyle name="Обычный_b_g_new_spets_07_12_3" xfId="46" xr:uid="{00000000-0005-0000-0000-00002E000000}"/>
    <cellStyle name="Обычный_b_z_05_03v" xfId="57" xr:uid="{C6127D7B-918A-433F-B297-29909B6FCBF5}"/>
    <cellStyle name="Обычный_shablon_b 2010 физ" xfId="47" xr:uid="{00000000-0005-0000-0000-00002F000000}"/>
    <cellStyle name="Обычный_ZAOCH4" xfId="48" xr:uid="{00000000-0005-0000-0000-000030000000}"/>
    <cellStyle name="Обычный_ZAOCH4_shablon_b 2010 физ" xfId="49" xr:uid="{00000000-0005-0000-0000-000031000000}"/>
    <cellStyle name="Плохой" xfId="50" builtinId="27" customBuiltin="1"/>
    <cellStyle name="Пояснение" xfId="51" builtinId="53" customBuiltin="1"/>
    <cellStyle name="Примечание" xfId="52" builtinId="10" customBuiltin="1"/>
    <cellStyle name="Процентный" xfId="53" builtinId="5"/>
    <cellStyle name="Связанная ячейка" xfId="54" builtinId="24" customBuiltin="1"/>
    <cellStyle name="Текст предупреждения" xfId="55" builtinId="11" customBuiltin="1"/>
    <cellStyle name="Хороший" xfId="56" builtinId="26" customBuiltin="1"/>
  </cellStyles>
  <dxfs count="11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FFC000"/>
      <color rgb="FFCCFFCC"/>
      <color rgb="FFAFFFA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38100</xdr:rowOff>
    </xdr:from>
    <xdr:to>
      <xdr:col>16</xdr:col>
      <xdr:colOff>742950</xdr:colOff>
      <xdr:row>45</xdr:row>
      <xdr:rowOff>133350</xdr:rowOff>
    </xdr:to>
    <xdr:sp macro="" textlink="">
      <xdr:nvSpPr>
        <xdr:cNvPr id="6329" name="Object 185" hidden="1">
          <a:extLst>
            <a:ext uri="{63B3BB69-23CF-44E3-9099-C40C66FF867C}">
              <a14:compatExt xmlns:a14="http://schemas.microsoft.com/office/drawing/2010/main" spid="_x0000_s6329"/>
            </a:ext>
            <a:ext uri="{FF2B5EF4-FFF2-40B4-BE49-F238E27FC236}">
              <a16:creationId xmlns:a16="http://schemas.microsoft.com/office/drawing/2014/main" id="{00000000-0008-0000-0000-0000B9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123</xdr:row>
      <xdr:rowOff>95250</xdr:rowOff>
    </xdr:from>
    <xdr:to>
      <xdr:col>17</xdr:col>
      <xdr:colOff>485775</xdr:colOff>
      <xdr:row>181</xdr:row>
      <xdr:rowOff>104775</xdr:rowOff>
    </xdr:to>
    <xdr:sp macro="" textlink="">
      <xdr:nvSpPr>
        <xdr:cNvPr id="6330" name="Object 186" hidden="1">
          <a:extLst>
            <a:ext uri="{63B3BB69-23CF-44E3-9099-C40C66FF867C}">
              <a14:compatExt xmlns:a14="http://schemas.microsoft.com/office/drawing/2010/main" spid="_x0000_s6330"/>
            </a:ext>
            <a:ext uri="{FF2B5EF4-FFF2-40B4-BE49-F238E27FC236}">
              <a16:creationId xmlns:a16="http://schemas.microsoft.com/office/drawing/2014/main" id="{00000000-0008-0000-0000-0000BA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68</xdr:row>
      <xdr:rowOff>66675</xdr:rowOff>
    </xdr:from>
    <xdr:to>
      <xdr:col>17</xdr:col>
      <xdr:colOff>485775</xdr:colOff>
      <xdr:row>123</xdr:row>
      <xdr:rowOff>76200</xdr:rowOff>
    </xdr:to>
    <xdr:sp macro="" textlink="">
      <xdr:nvSpPr>
        <xdr:cNvPr id="6331" name="Object 187" hidden="1">
          <a:extLst>
            <a:ext uri="{63B3BB69-23CF-44E3-9099-C40C66FF867C}">
              <a14:compatExt xmlns:a14="http://schemas.microsoft.com/office/drawing/2010/main" spid="_x0000_s6331"/>
            </a:ext>
            <a:ext uri="{FF2B5EF4-FFF2-40B4-BE49-F238E27FC236}">
              <a16:creationId xmlns:a16="http://schemas.microsoft.com/office/drawing/2014/main" id="{00000000-0008-0000-0000-0000BB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0</xdr:colOff>
      <xdr:row>45</xdr:row>
      <xdr:rowOff>95250</xdr:rowOff>
    </xdr:from>
    <xdr:to>
      <xdr:col>16</xdr:col>
      <xdr:colOff>762000</xdr:colOff>
      <xdr:row>68</xdr:row>
      <xdr:rowOff>104775</xdr:rowOff>
    </xdr:to>
    <xdr:sp macro="" textlink="">
      <xdr:nvSpPr>
        <xdr:cNvPr id="6332" name="Object 188" hidden="1">
          <a:extLst>
            <a:ext uri="{63B3BB69-23CF-44E3-9099-C40C66FF867C}">
              <a14:compatExt xmlns:a14="http://schemas.microsoft.com/office/drawing/2010/main" spid="_x0000_s6332"/>
            </a:ext>
            <a:ext uri="{FF2B5EF4-FFF2-40B4-BE49-F238E27FC236}">
              <a16:creationId xmlns:a16="http://schemas.microsoft.com/office/drawing/2014/main" id="{00000000-0008-0000-0000-0000BC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8712000</xdr:colOff>
      <xdr:row>29</xdr:row>
      <xdr:rowOff>61907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1866"/>
          <a:ext cx="8712000" cy="31421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8712000</xdr:colOff>
      <xdr:row>45</xdr:row>
      <xdr:rowOff>121915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691194"/>
          <a:ext cx="8712000" cy="27756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192582</xdr:rowOff>
    </xdr:from>
    <xdr:to>
      <xdr:col>0</xdr:col>
      <xdr:colOff>8712000</xdr:colOff>
      <xdr:row>51</xdr:row>
      <xdr:rowOff>41492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774180"/>
          <a:ext cx="8712000" cy="133231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8712000</xdr:colOff>
      <xdr:row>58</xdr:row>
      <xdr:rowOff>308351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2257582"/>
          <a:ext cx="8712000" cy="1463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FF0066"/>
  </sheetPr>
  <dimension ref="A1:AE59"/>
  <sheetViews>
    <sheetView topLeftCell="A40" zoomScale="130" zoomScaleNormal="130" zoomScaleSheetLayoutView="110" workbookViewId="0"/>
  </sheetViews>
  <sheetFormatPr defaultColWidth="9.109375" defaultRowHeight="15" x14ac:dyDescent="0.25"/>
  <cols>
    <col min="1" max="1" width="130.6640625" style="409" customWidth="1"/>
    <col min="2" max="2" width="5.6640625" style="402" customWidth="1"/>
    <col min="3" max="3" width="130.6640625" style="402" customWidth="1"/>
    <col min="4" max="10" width="2.88671875" style="402" customWidth="1"/>
    <col min="11" max="11" width="3.33203125" style="402" customWidth="1"/>
    <col min="12" max="12" width="3.109375" style="402" customWidth="1"/>
    <col min="13" max="16" width="9.109375" style="402"/>
    <col min="17" max="17" width="13" style="402" customWidth="1"/>
    <col min="18" max="16384" width="9.109375" style="402"/>
  </cols>
  <sheetData>
    <row r="1" spans="1:17" ht="15.6" x14ac:dyDescent="0.3">
      <c r="A1" s="415" t="s">
        <v>194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</row>
    <row r="2" spans="1:17" x14ac:dyDescent="0.25">
      <c r="A2" s="416"/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</row>
    <row r="3" spans="1:17" ht="30" x14ac:dyDescent="0.25">
      <c r="A3" s="406" t="s">
        <v>195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</row>
    <row r="4" spans="1:17" ht="30" x14ac:dyDescent="0.25">
      <c r="A4" s="406" t="s">
        <v>198</v>
      </c>
      <c r="B4" s="401"/>
      <c r="C4" s="401"/>
      <c r="D4" s="401"/>
      <c r="E4" s="401"/>
      <c r="F4" s="401"/>
      <c r="G4" s="401"/>
      <c r="H4" s="401"/>
      <c r="I4" s="401"/>
      <c r="J4" s="401"/>
      <c r="K4" s="401"/>
      <c r="L4" s="401"/>
      <c r="M4" s="401"/>
      <c r="N4" s="401"/>
      <c r="O4" s="401"/>
      <c r="P4" s="401"/>
      <c r="Q4" s="401"/>
    </row>
    <row r="5" spans="1:17" ht="30" x14ac:dyDescent="0.25">
      <c r="A5" s="406" t="s">
        <v>215</v>
      </c>
      <c r="B5" s="401"/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1"/>
      <c r="N5" s="401"/>
      <c r="O5" s="401"/>
      <c r="P5" s="401"/>
      <c r="Q5" s="401"/>
    </row>
    <row r="6" spans="1:17" ht="45" x14ac:dyDescent="0.25">
      <c r="A6" s="406" t="s">
        <v>216</v>
      </c>
      <c r="B6" s="401"/>
      <c r="C6" s="401"/>
      <c r="D6" s="401"/>
      <c r="E6" s="401"/>
      <c r="F6" s="401"/>
      <c r="G6" s="401"/>
      <c r="H6" s="401"/>
      <c r="I6" s="401"/>
      <c r="J6" s="401"/>
      <c r="K6" s="401"/>
      <c r="L6" s="401"/>
      <c r="M6" s="401"/>
      <c r="N6" s="401"/>
      <c r="O6" s="401"/>
      <c r="P6" s="401"/>
      <c r="Q6" s="401"/>
    </row>
    <row r="7" spans="1:17" ht="30" x14ac:dyDescent="0.25">
      <c r="A7" s="406" t="s">
        <v>217</v>
      </c>
      <c r="B7" s="401"/>
      <c r="C7" s="401"/>
      <c r="D7" s="401"/>
      <c r="E7" s="401"/>
      <c r="F7" s="401"/>
      <c r="G7" s="401"/>
      <c r="H7" s="401"/>
      <c r="I7" s="401"/>
      <c r="J7" s="401"/>
      <c r="K7" s="401"/>
      <c r="L7" s="401"/>
      <c r="M7" s="401"/>
      <c r="N7" s="401"/>
      <c r="O7" s="401"/>
      <c r="P7" s="401"/>
      <c r="Q7" s="401"/>
    </row>
    <row r="8" spans="1:17" x14ac:dyDescent="0.25">
      <c r="A8" s="406" t="s">
        <v>196</v>
      </c>
      <c r="B8" s="401"/>
      <c r="C8" s="401"/>
      <c r="D8" s="401"/>
      <c r="E8" s="401"/>
      <c r="F8" s="401"/>
      <c r="G8" s="401"/>
      <c r="H8" s="401"/>
      <c r="I8" s="401"/>
      <c r="J8" s="401"/>
      <c r="K8" s="401"/>
      <c r="L8" s="401"/>
      <c r="M8" s="401"/>
      <c r="N8" s="401"/>
      <c r="O8" s="401"/>
      <c r="P8" s="401"/>
      <c r="Q8" s="401"/>
    </row>
    <row r="9" spans="1:17" x14ac:dyDescent="0.25">
      <c r="A9" s="410" t="s">
        <v>197</v>
      </c>
      <c r="B9" s="406"/>
      <c r="C9" s="406"/>
      <c r="D9" s="406"/>
      <c r="E9" s="406"/>
      <c r="F9" s="406"/>
      <c r="G9" s="406"/>
      <c r="H9" s="406"/>
      <c r="I9" s="406"/>
      <c r="J9" s="406"/>
      <c r="K9" s="406"/>
      <c r="L9" s="406"/>
      <c r="M9" s="406"/>
      <c r="N9" s="406"/>
      <c r="O9" s="401"/>
      <c r="P9" s="401"/>
      <c r="Q9" s="401"/>
    </row>
    <row r="10" spans="1:17" ht="30" x14ac:dyDescent="0.25">
      <c r="A10" s="410" t="s">
        <v>218</v>
      </c>
      <c r="B10" s="406"/>
      <c r="C10" s="406"/>
      <c r="D10" s="406"/>
      <c r="E10" s="406"/>
      <c r="F10" s="406"/>
      <c r="G10" s="406"/>
      <c r="H10" s="406"/>
      <c r="I10" s="406"/>
      <c r="J10" s="406"/>
      <c r="K10" s="406"/>
      <c r="L10" s="406"/>
      <c r="M10" s="406"/>
      <c r="N10" s="406"/>
      <c r="O10" s="401"/>
      <c r="P10" s="401"/>
      <c r="Q10" s="401"/>
    </row>
    <row r="11" spans="1:17" ht="30" x14ac:dyDescent="0.25">
      <c r="A11" s="406" t="s">
        <v>219</v>
      </c>
      <c r="B11" s="401"/>
      <c r="C11" s="401"/>
      <c r="D11" s="401"/>
      <c r="E11" s="401"/>
      <c r="F11" s="401"/>
      <c r="G11" s="401"/>
      <c r="H11" s="401"/>
      <c r="I11" s="401"/>
      <c r="J11" s="401"/>
      <c r="K11" s="401"/>
      <c r="L11" s="401"/>
      <c r="M11" s="401"/>
      <c r="N11" s="401"/>
      <c r="O11" s="401"/>
      <c r="P11" s="401"/>
      <c r="Q11" s="401"/>
    </row>
    <row r="12" spans="1:17" ht="30" x14ac:dyDescent="0.25">
      <c r="A12" s="406" t="s">
        <v>220</v>
      </c>
      <c r="B12" s="401"/>
      <c r="C12" s="401"/>
      <c r="D12" s="401"/>
      <c r="E12" s="401"/>
      <c r="F12" s="401"/>
      <c r="G12" s="401"/>
      <c r="H12" s="401"/>
      <c r="I12" s="401"/>
      <c r="J12" s="401"/>
      <c r="K12" s="401"/>
      <c r="L12" s="401"/>
      <c r="M12" s="401"/>
      <c r="N12" s="401"/>
      <c r="O12" s="401"/>
      <c r="P12" s="401"/>
      <c r="Q12" s="401"/>
    </row>
    <row r="13" spans="1:17" x14ac:dyDescent="0.25">
      <c r="A13" s="406" t="s">
        <v>221</v>
      </c>
      <c r="B13" s="401"/>
      <c r="C13" s="401"/>
      <c r="D13" s="401"/>
      <c r="E13" s="401"/>
      <c r="F13" s="401"/>
      <c r="G13" s="401"/>
      <c r="H13" s="401"/>
      <c r="I13" s="401"/>
      <c r="J13" s="401"/>
      <c r="K13" s="401"/>
      <c r="L13" s="401"/>
      <c r="M13" s="401"/>
      <c r="N13" s="401"/>
      <c r="O13" s="401"/>
      <c r="P13" s="401"/>
      <c r="Q13" s="401"/>
    </row>
    <row r="14" spans="1:17" ht="15.6" x14ac:dyDescent="0.3">
      <c r="A14" s="407"/>
      <c r="B14" s="401"/>
      <c r="C14" s="401"/>
      <c r="D14" s="401"/>
      <c r="E14" s="401"/>
      <c r="F14" s="401"/>
      <c r="G14" s="401"/>
      <c r="H14" s="401"/>
      <c r="I14" s="401"/>
      <c r="J14" s="401"/>
      <c r="K14" s="401"/>
      <c r="L14" s="401"/>
      <c r="M14" s="401"/>
      <c r="N14" s="401"/>
      <c r="O14" s="401"/>
      <c r="P14" s="401"/>
      <c r="Q14" s="401"/>
    </row>
    <row r="15" spans="1:17" ht="15.6" x14ac:dyDescent="0.3">
      <c r="A15" s="407"/>
      <c r="B15" s="401"/>
      <c r="C15" s="401"/>
      <c r="D15" s="401"/>
      <c r="E15" s="401"/>
      <c r="F15" s="401"/>
      <c r="G15" s="401"/>
      <c r="H15" s="401"/>
      <c r="I15" s="401"/>
      <c r="J15" s="401"/>
      <c r="K15" s="401"/>
      <c r="L15" s="401"/>
      <c r="M15" s="401"/>
      <c r="N15" s="401"/>
      <c r="O15" s="401"/>
      <c r="P15" s="401"/>
      <c r="Q15" s="401"/>
    </row>
    <row r="16" spans="1:17" ht="15.6" x14ac:dyDescent="0.3">
      <c r="A16" s="407"/>
      <c r="B16" s="401"/>
      <c r="C16" s="401"/>
      <c r="D16" s="401"/>
      <c r="E16" s="401"/>
      <c r="F16" s="401"/>
      <c r="G16" s="401"/>
      <c r="H16" s="401"/>
      <c r="I16" s="401"/>
      <c r="J16" s="401"/>
      <c r="K16" s="401"/>
      <c r="L16" s="401"/>
      <c r="M16" s="401"/>
      <c r="N16" s="401"/>
      <c r="O16" s="401"/>
      <c r="P16" s="401"/>
      <c r="Q16" s="401"/>
    </row>
    <row r="17" spans="1:31" x14ac:dyDescent="0.25">
      <c r="A17" s="406"/>
      <c r="B17" s="401"/>
      <c r="C17" s="401"/>
      <c r="D17" s="401"/>
      <c r="E17" s="401"/>
      <c r="F17" s="401"/>
      <c r="G17" s="401"/>
      <c r="H17" s="401"/>
      <c r="I17" s="401"/>
      <c r="J17" s="401"/>
      <c r="K17" s="401"/>
      <c r="L17" s="401"/>
      <c r="M17" s="401"/>
      <c r="N17" s="401"/>
      <c r="O17" s="401"/>
      <c r="P17" s="401"/>
      <c r="Q17" s="401"/>
    </row>
    <row r="18" spans="1:31" x14ac:dyDescent="0.25">
      <c r="A18" s="406"/>
      <c r="B18" s="401"/>
      <c r="C18" s="401"/>
      <c r="D18" s="401"/>
      <c r="E18" s="401"/>
      <c r="F18" s="401"/>
      <c r="G18" s="401"/>
      <c r="H18" s="401"/>
      <c r="I18" s="401"/>
      <c r="J18" s="401"/>
      <c r="K18" s="401"/>
      <c r="L18" s="401"/>
      <c r="M18" s="401"/>
      <c r="N18" s="401"/>
      <c r="O18" s="401"/>
      <c r="P18" s="401"/>
      <c r="Q18" s="401"/>
    </row>
    <row r="19" spans="1:31" x14ac:dyDescent="0.25">
      <c r="A19" s="408"/>
      <c r="B19" s="403"/>
      <c r="C19" s="403"/>
      <c r="D19" s="403"/>
      <c r="E19" s="403"/>
      <c r="F19" s="403"/>
      <c r="G19" s="403"/>
      <c r="H19" s="403"/>
      <c r="I19" s="403"/>
      <c r="J19" s="403"/>
      <c r="K19" s="403"/>
      <c r="L19" s="403"/>
      <c r="M19" s="401"/>
      <c r="N19" s="401"/>
      <c r="O19" s="401"/>
      <c r="P19" s="401"/>
      <c r="Q19" s="401"/>
    </row>
    <row r="20" spans="1:31" s="405" customFormat="1" ht="15.6" x14ac:dyDescent="0.3">
      <c r="A20" s="411"/>
      <c r="B20" s="412"/>
      <c r="C20" s="412"/>
      <c r="D20" s="412"/>
      <c r="E20" s="412"/>
      <c r="F20" s="412"/>
      <c r="G20" s="412"/>
      <c r="H20" s="412"/>
      <c r="I20" s="412"/>
      <c r="J20" s="412"/>
      <c r="K20" s="412"/>
      <c r="L20" s="412"/>
      <c r="M20" s="404"/>
      <c r="N20" s="404"/>
      <c r="O20" s="404"/>
      <c r="P20" s="404"/>
      <c r="Q20" s="404"/>
      <c r="AD20" s="402"/>
      <c r="AE20" s="402"/>
    </row>
    <row r="21" spans="1:31" x14ac:dyDescent="0.25">
      <c r="A21" s="406"/>
      <c r="B21" s="401"/>
      <c r="C21" s="401"/>
      <c r="D21" s="401"/>
      <c r="E21" s="401"/>
      <c r="F21" s="401"/>
      <c r="G21" s="401"/>
      <c r="H21" s="401"/>
      <c r="I21" s="401"/>
      <c r="J21" s="401"/>
      <c r="K21" s="401"/>
      <c r="L21" s="401"/>
      <c r="M21" s="401"/>
      <c r="N21" s="401"/>
      <c r="O21" s="401"/>
      <c r="P21" s="401"/>
      <c r="Q21" s="401"/>
    </row>
    <row r="22" spans="1:31" x14ac:dyDescent="0.25">
      <c r="A22" s="406"/>
      <c r="B22" s="401"/>
      <c r="C22" s="401"/>
      <c r="D22" s="401"/>
      <c r="E22" s="401"/>
      <c r="F22" s="401"/>
      <c r="G22" s="401"/>
      <c r="H22" s="401"/>
      <c r="I22" s="401"/>
      <c r="J22" s="401"/>
      <c r="K22" s="401"/>
      <c r="L22" s="401"/>
      <c r="M22" s="401"/>
      <c r="N22" s="401"/>
      <c r="O22" s="401"/>
      <c r="P22" s="401"/>
      <c r="Q22" s="401"/>
    </row>
    <row r="23" spans="1:31" x14ac:dyDescent="0.25">
      <c r="A23" s="406"/>
      <c r="B23" s="401"/>
      <c r="C23" s="401"/>
      <c r="D23" s="401"/>
      <c r="E23" s="401"/>
      <c r="F23" s="401"/>
      <c r="G23" s="401"/>
      <c r="H23" s="401"/>
      <c r="I23" s="401"/>
      <c r="J23" s="401"/>
      <c r="K23" s="401"/>
      <c r="L23" s="401"/>
      <c r="M23" s="401"/>
      <c r="N23" s="401"/>
      <c r="O23" s="401"/>
      <c r="P23" s="401"/>
      <c r="Q23" s="401"/>
    </row>
    <row r="24" spans="1:31" s="405" customFormat="1" ht="15.6" x14ac:dyDescent="0.3">
      <c r="A24" s="413"/>
      <c r="B24" s="404"/>
      <c r="C24" s="404"/>
      <c r="D24" s="404"/>
      <c r="E24" s="404"/>
      <c r="F24" s="404"/>
      <c r="G24" s="404"/>
      <c r="H24" s="404"/>
      <c r="I24" s="404"/>
      <c r="J24" s="404"/>
      <c r="K24" s="404"/>
      <c r="L24" s="404"/>
      <c r="M24" s="404"/>
      <c r="N24" s="404"/>
      <c r="O24" s="404"/>
      <c r="P24" s="404"/>
      <c r="Q24" s="404"/>
      <c r="AD24" s="402"/>
      <c r="AE24" s="402"/>
    </row>
    <row r="25" spans="1:31" x14ac:dyDescent="0.25">
      <c r="A25" s="406"/>
      <c r="B25" s="401"/>
      <c r="C25" s="401"/>
      <c r="D25" s="401"/>
      <c r="E25" s="401"/>
      <c r="F25" s="401"/>
      <c r="G25" s="401"/>
      <c r="H25" s="401"/>
      <c r="I25" s="401"/>
      <c r="J25" s="401"/>
      <c r="K25" s="401"/>
      <c r="L25" s="401"/>
      <c r="M25" s="401"/>
      <c r="N25" s="401"/>
      <c r="O25" s="401"/>
      <c r="P25" s="401"/>
      <c r="Q25" s="401"/>
    </row>
    <row r="31" spans="1:31" x14ac:dyDescent="0.25">
      <c r="A31" s="409" t="s">
        <v>222</v>
      </c>
    </row>
    <row r="47" spans="1:1" x14ac:dyDescent="0.25">
      <c r="A47" s="409" t="s">
        <v>223</v>
      </c>
    </row>
    <row r="51" spans="1:1" ht="56.25" customHeight="1" x14ac:dyDescent="0.25"/>
    <row r="52" spans="1:1" x14ac:dyDescent="0.25">
      <c r="A52" s="409" t="s">
        <v>224</v>
      </c>
    </row>
    <row r="59" spans="1:1" ht="28.5" customHeight="1" x14ac:dyDescent="0.25"/>
  </sheetData>
  <sheetProtection password="C7B1" sheet="1" objects="1" scenarios="1"/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>
    <tabColor rgb="FF00B050"/>
    <pageSetUpPr fitToPage="1"/>
  </sheetPr>
  <dimension ref="A1:BH35"/>
  <sheetViews>
    <sheetView view="pageBreakPreview" topLeftCell="A10" zoomScale="80" zoomScaleNormal="90" zoomScaleSheetLayoutView="80" workbookViewId="0">
      <selection activeCell="K18" sqref="K18"/>
    </sheetView>
  </sheetViews>
  <sheetFormatPr defaultColWidth="7" defaultRowHeight="13.8" x14ac:dyDescent="0.3"/>
  <cols>
    <col min="1" max="1" width="2.88671875" style="271" customWidth="1"/>
    <col min="2" max="18" width="2.6640625" style="271" customWidth="1"/>
    <col min="19" max="19" width="3.6640625" style="271" customWidth="1"/>
    <col min="20" max="48" width="2.6640625" style="271" customWidth="1"/>
    <col min="49" max="49" width="3.6640625" style="271" customWidth="1"/>
    <col min="50" max="53" width="2.6640625" style="271" customWidth="1"/>
    <col min="54" max="58" width="6.33203125" style="271" customWidth="1"/>
    <col min="59" max="59" width="6.88671875" style="271" customWidth="1"/>
    <col min="60" max="60" width="6.33203125" style="271" customWidth="1"/>
    <col min="61" max="61" width="7" style="271" customWidth="1"/>
    <col min="62" max="16384" width="7" style="271"/>
  </cols>
  <sheetData>
    <row r="1" spans="1:60" s="273" customFormat="1" ht="21" customHeight="1" x14ac:dyDescent="0.4">
      <c r="A1" s="271"/>
      <c r="B1" s="272"/>
      <c r="C1" s="272"/>
      <c r="D1" s="272"/>
      <c r="E1" s="272"/>
      <c r="F1" s="272"/>
      <c r="G1" s="272"/>
      <c r="H1" s="529" t="s">
        <v>31</v>
      </c>
      <c r="I1" s="529"/>
      <c r="J1" s="529"/>
      <c r="K1" s="529"/>
      <c r="L1" s="529"/>
      <c r="M1" s="529"/>
      <c r="N1" s="529"/>
      <c r="O1" s="529"/>
      <c r="P1" s="272"/>
      <c r="Q1" s="272"/>
      <c r="R1" s="272"/>
      <c r="S1" s="272"/>
      <c r="T1" s="272"/>
      <c r="U1" s="272"/>
      <c r="V1" s="272"/>
      <c r="W1" s="272"/>
      <c r="X1" s="272"/>
      <c r="AF1" s="274"/>
      <c r="AP1" s="419" t="s">
        <v>100</v>
      </c>
      <c r="AQ1" s="420"/>
      <c r="AR1" s="420"/>
      <c r="AS1" s="419"/>
      <c r="AT1" s="419"/>
      <c r="AU1" s="419"/>
      <c r="AV1" s="419"/>
      <c r="AW1" s="419"/>
      <c r="AX1" s="421"/>
      <c r="AY1" s="420"/>
      <c r="AZ1" s="420"/>
      <c r="BA1" s="420"/>
      <c r="BB1" s="542" t="s">
        <v>203</v>
      </c>
      <c r="BC1" s="543"/>
      <c r="BD1" s="543"/>
      <c r="BE1" s="543"/>
      <c r="BF1" s="276"/>
      <c r="BG1" s="276"/>
      <c r="BH1" s="276"/>
    </row>
    <row r="2" spans="1:60" s="273" customFormat="1" ht="20.25" customHeight="1" x14ac:dyDescent="0.4">
      <c r="A2" s="271"/>
      <c r="B2" s="529" t="s">
        <v>32</v>
      </c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529"/>
      <c r="Q2" s="529"/>
      <c r="R2" s="529"/>
      <c r="S2" s="529"/>
      <c r="T2" s="529"/>
      <c r="U2" s="529"/>
      <c r="V2" s="529"/>
      <c r="W2" s="529"/>
      <c r="X2" s="529"/>
      <c r="AP2" s="420" t="s">
        <v>204</v>
      </c>
      <c r="AQ2" s="420"/>
      <c r="AR2" s="420"/>
      <c r="AS2" s="422"/>
      <c r="AT2" s="422"/>
      <c r="AU2" s="422"/>
      <c r="AV2" s="422"/>
      <c r="AW2" s="422"/>
      <c r="AX2" s="422"/>
      <c r="AY2" s="420"/>
      <c r="AZ2" s="420"/>
      <c r="BA2" s="420"/>
      <c r="BB2" s="427">
        <f>'ПЛАН НАВЧАЛЬНОГО ПРОЦЕСУ ДЕННА'!$Y$73</f>
        <v>45</v>
      </c>
      <c r="BC2" s="544" t="s">
        <v>205</v>
      </c>
      <c r="BD2" s="543"/>
      <c r="BE2" s="543"/>
    </row>
    <row r="3" spans="1:60" s="273" customFormat="1" ht="21.75" customHeight="1" x14ac:dyDescent="0.4">
      <c r="A3" s="271"/>
      <c r="B3" s="545" t="s">
        <v>70</v>
      </c>
      <c r="C3" s="545"/>
      <c r="D3" s="545"/>
      <c r="E3" s="545"/>
      <c r="F3" s="545"/>
      <c r="G3" s="545"/>
      <c r="H3" s="545"/>
      <c r="I3" s="545"/>
      <c r="J3" s="545"/>
      <c r="K3" s="545"/>
      <c r="L3" s="545"/>
      <c r="M3" s="545"/>
      <c r="N3" s="545"/>
      <c r="O3" s="545"/>
      <c r="P3" s="545"/>
      <c r="Q3" s="545"/>
      <c r="R3" s="545"/>
      <c r="S3" s="545"/>
      <c r="T3" s="545"/>
      <c r="U3" s="545"/>
      <c r="V3" s="277"/>
      <c r="W3" s="277"/>
      <c r="X3" s="277"/>
      <c r="AQ3" s="278"/>
      <c r="AR3" s="279"/>
      <c r="AS3" s="279"/>
      <c r="AT3" s="279"/>
      <c r="AU3" s="279"/>
      <c r="AV3" s="279"/>
      <c r="AW3" s="280"/>
      <c r="AX3" s="281"/>
    </row>
    <row r="4" spans="1:60" s="273" customFormat="1" ht="23.25" customHeight="1" x14ac:dyDescent="0.4">
      <c r="A4" s="282"/>
      <c r="B4" s="444"/>
      <c r="C4" s="443" t="s">
        <v>248</v>
      </c>
      <c r="D4" s="446"/>
      <c r="E4" s="446"/>
      <c r="F4" s="278" t="s">
        <v>248</v>
      </c>
      <c r="G4" s="446"/>
      <c r="H4" s="446"/>
      <c r="I4" s="446"/>
      <c r="J4" s="446"/>
      <c r="K4" s="446"/>
      <c r="L4" s="446"/>
      <c r="M4" s="446"/>
      <c r="N4" s="446"/>
      <c r="O4" s="446"/>
      <c r="P4" s="446"/>
      <c r="Q4" s="443"/>
      <c r="R4" s="545">
        <f>AI18</f>
        <v>2022</v>
      </c>
      <c r="S4" s="550"/>
      <c r="T4" s="443" t="s">
        <v>249</v>
      </c>
      <c r="U4" s="283"/>
      <c r="V4" s="283"/>
      <c r="W4" s="283"/>
      <c r="X4" s="283"/>
      <c r="AM4" s="284"/>
      <c r="AQ4" s="283"/>
      <c r="AR4" s="285"/>
      <c r="AS4" s="279"/>
      <c r="AT4" s="279"/>
      <c r="AU4" s="279"/>
      <c r="AV4" s="279"/>
      <c r="AW4" s="279"/>
      <c r="AX4" s="286"/>
    </row>
    <row r="5" spans="1:60" s="273" customFormat="1" ht="20.25" customHeight="1" x14ac:dyDescent="0.4">
      <c r="A5" s="271"/>
      <c r="AM5" s="284"/>
      <c r="AR5" s="287"/>
      <c r="AS5" s="287"/>
      <c r="AT5" s="287"/>
      <c r="AU5" s="287"/>
      <c r="AV5" s="287"/>
      <c r="AW5" s="287"/>
      <c r="AX5" s="287"/>
    </row>
    <row r="6" spans="1:60" s="273" customFormat="1" ht="20.25" customHeight="1" x14ac:dyDescent="0.4">
      <c r="A6" s="271"/>
      <c r="AR6" s="275"/>
      <c r="AS6" s="275"/>
      <c r="AT6" s="275"/>
      <c r="AU6" s="275"/>
      <c r="AV6" s="275"/>
      <c r="AW6" s="275"/>
      <c r="BH6" s="275"/>
    </row>
    <row r="7" spans="1:60" s="273" customFormat="1" ht="24" customHeight="1" x14ac:dyDescent="0.4">
      <c r="A7" s="288"/>
      <c r="B7" s="283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283"/>
      <c r="V7" s="283"/>
      <c r="W7" s="283"/>
      <c r="X7" s="283"/>
      <c r="AP7" s="289"/>
    </row>
    <row r="8" spans="1:60" s="273" customFormat="1" ht="23.4" x14ac:dyDescent="0.4">
      <c r="B8" s="290"/>
      <c r="C8" s="291"/>
      <c r="D8" s="292"/>
      <c r="E8" s="293"/>
      <c r="F8" s="294"/>
      <c r="G8" s="293"/>
      <c r="H8" s="293"/>
      <c r="I8" s="293"/>
      <c r="J8" s="293"/>
      <c r="K8" s="293"/>
      <c r="L8" s="292"/>
      <c r="M8" s="292"/>
      <c r="N8" s="292"/>
      <c r="O8" s="292"/>
      <c r="P8" s="292"/>
      <c r="AP8" s="289"/>
    </row>
    <row r="9" spans="1:60" s="295" customFormat="1" ht="16.2" x14ac:dyDescent="0.3">
      <c r="B9" s="296"/>
      <c r="C9" s="297"/>
      <c r="D9" s="298"/>
      <c r="E9" s="299"/>
      <c r="F9" s="300"/>
      <c r="G9" s="299"/>
      <c r="H9" s="299"/>
      <c r="I9" s="299"/>
      <c r="J9" s="299"/>
      <c r="K9" s="299"/>
      <c r="L9" s="298"/>
      <c r="M9" s="298"/>
      <c r="N9" s="298"/>
      <c r="O9" s="298"/>
      <c r="P9" s="298"/>
      <c r="AZ9" s="301"/>
    </row>
    <row r="10" spans="1:60" s="295" customFormat="1" ht="18" x14ac:dyDescent="0.35">
      <c r="B10" s="296"/>
      <c r="C10" s="297"/>
      <c r="D10" s="298"/>
      <c r="E10" s="299"/>
      <c r="F10" s="300"/>
      <c r="G10" s="299"/>
      <c r="H10" s="299"/>
      <c r="I10" s="299"/>
      <c r="J10" s="299"/>
      <c r="K10" s="299"/>
      <c r="L10" s="298"/>
      <c r="M10" s="546" t="s">
        <v>33</v>
      </c>
      <c r="N10" s="546"/>
      <c r="O10" s="546"/>
      <c r="P10" s="546"/>
      <c r="Q10" s="546"/>
      <c r="R10" s="546"/>
      <c r="S10" s="546"/>
      <c r="T10" s="546"/>
      <c r="U10" s="546"/>
      <c r="V10" s="546"/>
      <c r="W10" s="546"/>
      <c r="X10" s="546"/>
      <c r="Y10" s="546"/>
      <c r="Z10" s="546"/>
      <c r="AA10" s="546"/>
      <c r="AB10" s="546"/>
      <c r="AC10" s="546"/>
      <c r="AD10" s="546"/>
      <c r="AE10" s="546"/>
      <c r="AF10" s="546"/>
      <c r="AG10" s="546"/>
      <c r="AH10" s="546"/>
      <c r="AI10" s="546"/>
      <c r="AJ10" s="546"/>
      <c r="AK10" s="546"/>
      <c r="AL10" s="546"/>
      <c r="AM10" s="546"/>
      <c r="AN10" s="546"/>
      <c r="AO10" s="546"/>
      <c r="AP10" s="546"/>
      <c r="AQ10" s="546"/>
      <c r="AR10" s="546"/>
      <c r="AS10" s="546"/>
      <c r="AT10" s="546"/>
      <c r="AU10" s="546"/>
      <c r="AV10" s="546"/>
      <c r="AW10" s="546"/>
      <c r="AX10" s="546"/>
      <c r="AY10" s="546"/>
      <c r="AZ10" s="546"/>
      <c r="BA10" s="546"/>
      <c r="BB10" s="546"/>
    </row>
    <row r="11" spans="1:60" s="273" customFormat="1" ht="24.9" customHeight="1" x14ac:dyDescent="0.4">
      <c r="M11" s="549" t="s">
        <v>106</v>
      </c>
      <c r="N11" s="549"/>
      <c r="O11" s="549"/>
      <c r="P11" s="549"/>
      <c r="Q11" s="549"/>
      <c r="R11" s="549"/>
      <c r="S11" s="549"/>
      <c r="T11" s="549"/>
      <c r="U11" s="549"/>
      <c r="V11" s="549"/>
      <c r="W11" s="549"/>
      <c r="X11" s="549"/>
      <c r="Y11" s="549"/>
      <c r="Z11" s="549"/>
      <c r="AA11" s="549"/>
      <c r="AB11" s="549"/>
      <c r="AC11" s="549"/>
      <c r="AD11" s="549"/>
      <c r="AE11" s="549"/>
      <c r="AF11" s="549"/>
      <c r="AG11" s="549"/>
      <c r="AH11" s="549"/>
      <c r="AI11" s="549"/>
      <c r="AJ11" s="549"/>
      <c r="AK11" s="549"/>
      <c r="AL11" s="549"/>
      <c r="AM11" s="549"/>
      <c r="AN11" s="549"/>
      <c r="AO11" s="549"/>
      <c r="AP11" s="549"/>
      <c r="AQ11" s="549"/>
      <c r="AR11" s="549"/>
      <c r="AS11" s="549"/>
      <c r="AT11" s="549"/>
      <c r="AU11" s="549"/>
      <c r="AV11" s="549"/>
      <c r="AW11" s="549"/>
      <c r="AX11" s="549"/>
      <c r="AY11" s="549"/>
      <c r="AZ11" s="549"/>
      <c r="BA11" s="549"/>
      <c r="BB11" s="549"/>
    </row>
    <row r="12" spans="1:60" s="273" customFormat="1" ht="27" customHeight="1" x14ac:dyDescent="0.5">
      <c r="Y12" s="548" t="s">
        <v>163</v>
      </c>
      <c r="Z12" s="548"/>
      <c r="AA12" s="548"/>
      <c r="AB12" s="548"/>
      <c r="AC12" s="548"/>
      <c r="AD12" s="548"/>
      <c r="AE12" s="548"/>
      <c r="AF12" s="548"/>
      <c r="AG12" s="548"/>
      <c r="AH12" s="548"/>
      <c r="AI12" s="548"/>
      <c r="AJ12" s="548"/>
      <c r="AK12" s="548"/>
      <c r="AL12" s="548"/>
      <c r="AM12" s="548"/>
      <c r="AN12" s="548"/>
      <c r="AO12" s="548"/>
      <c r="AP12" s="548"/>
      <c r="AQ12" s="548"/>
      <c r="AR12" s="548"/>
      <c r="AS12" s="548"/>
      <c r="AT12" s="548"/>
    </row>
    <row r="13" spans="1:60" s="273" customFormat="1" ht="21" x14ac:dyDescent="0.4">
      <c r="M13" s="547" t="s">
        <v>105</v>
      </c>
      <c r="N13" s="547"/>
      <c r="O13" s="547"/>
      <c r="P13" s="547"/>
      <c r="Q13" s="547"/>
      <c r="R13" s="547"/>
      <c r="S13" s="547"/>
      <c r="T13" s="547"/>
      <c r="U13" s="547"/>
      <c r="V13" s="547"/>
      <c r="W13" s="547"/>
      <c r="X13" s="547"/>
      <c r="Y13" s="547"/>
      <c r="Z13" s="547"/>
      <c r="AA13" s="547"/>
      <c r="AB13" s="547"/>
      <c r="AC13" s="547"/>
      <c r="AD13" s="547"/>
      <c r="AE13" s="547"/>
      <c r="AF13" s="547"/>
      <c r="AG13" s="547"/>
      <c r="AH13" s="547"/>
      <c r="AI13" s="547"/>
      <c r="AJ13" s="547"/>
      <c r="AK13" s="547"/>
      <c r="AL13" s="547"/>
      <c r="AM13" s="547"/>
      <c r="AN13" s="547"/>
      <c r="AO13" s="547"/>
      <c r="AP13" s="547"/>
      <c r="AQ13" s="547"/>
      <c r="AR13" s="547"/>
      <c r="AS13" s="547"/>
      <c r="AT13" s="547"/>
      <c r="AU13" s="547"/>
      <c r="AV13" s="547"/>
      <c r="AW13" s="547"/>
      <c r="AX13" s="547"/>
      <c r="AY13" s="547"/>
      <c r="AZ13" s="547"/>
      <c r="BA13" s="547"/>
      <c r="BB13" s="547"/>
    </row>
    <row r="14" spans="1:60" s="273" customFormat="1" ht="21" x14ac:dyDescent="0.4">
      <c r="G14" s="302" t="s">
        <v>72</v>
      </c>
      <c r="H14" s="302"/>
      <c r="I14" s="302"/>
      <c r="J14" s="302"/>
      <c r="K14" s="302"/>
      <c r="L14" s="302"/>
      <c r="M14" s="302"/>
      <c r="N14" s="302"/>
      <c r="O14" s="540" t="s">
        <v>2</v>
      </c>
      <c r="P14" s="541"/>
      <c r="Q14" s="530" t="s">
        <v>302</v>
      </c>
      <c r="R14" s="531"/>
      <c r="S14" s="531"/>
      <c r="T14" s="531"/>
      <c r="U14" s="531"/>
      <c r="V14" s="531"/>
      <c r="W14" s="532"/>
      <c r="X14" s="302"/>
      <c r="AB14" s="303" t="s">
        <v>3</v>
      </c>
      <c r="AC14" s="303"/>
      <c r="AD14" s="537" t="s">
        <v>303</v>
      </c>
      <c r="AE14" s="538"/>
      <c r="AF14" s="538"/>
      <c r="AG14" s="538"/>
      <c r="AH14" s="538"/>
      <c r="AI14" s="538"/>
      <c r="AJ14" s="538"/>
      <c r="AK14" s="538"/>
      <c r="AL14" s="538"/>
      <c r="AM14" s="538"/>
      <c r="AN14" s="538"/>
      <c r="AO14" s="538"/>
      <c r="AP14" s="538"/>
      <c r="AQ14" s="538"/>
      <c r="AR14" s="538"/>
      <c r="AS14" s="538"/>
      <c r="AT14" s="538"/>
      <c r="AU14" s="538"/>
      <c r="AV14" s="538"/>
      <c r="AW14" s="538"/>
      <c r="AX14" s="538"/>
      <c r="AY14" s="538"/>
      <c r="AZ14" s="538"/>
      <c r="BA14" s="538"/>
      <c r="BB14" s="538"/>
      <c r="BC14" s="538"/>
      <c r="BD14" s="538"/>
      <c r="BE14" s="538"/>
      <c r="BF14" s="539"/>
    </row>
    <row r="15" spans="1:60" s="273" customFormat="1" ht="21" x14ac:dyDescent="0.4">
      <c r="G15" s="302" t="s">
        <v>73</v>
      </c>
      <c r="H15" s="302"/>
      <c r="I15" s="302"/>
      <c r="J15" s="302"/>
      <c r="K15" s="302"/>
      <c r="L15" s="302"/>
      <c r="M15" s="302"/>
      <c r="N15" s="302"/>
      <c r="O15" s="540" t="s">
        <v>2</v>
      </c>
      <c r="P15" s="541"/>
      <c r="Q15" s="536" t="s">
        <v>304</v>
      </c>
      <c r="R15" s="531"/>
      <c r="S15" s="531"/>
      <c r="T15" s="531"/>
      <c r="U15" s="531"/>
      <c r="V15" s="531"/>
      <c r="W15" s="532"/>
      <c r="X15" s="304"/>
      <c r="Y15" s="305"/>
      <c r="Z15" s="305"/>
      <c r="AA15" s="305"/>
      <c r="AB15" s="303" t="s">
        <v>3</v>
      </c>
      <c r="AC15" s="303"/>
      <c r="AD15" s="537" t="s">
        <v>305</v>
      </c>
      <c r="AE15" s="538"/>
      <c r="AF15" s="538"/>
      <c r="AG15" s="538"/>
      <c r="AH15" s="538"/>
      <c r="AI15" s="538"/>
      <c r="AJ15" s="538"/>
      <c r="AK15" s="538"/>
      <c r="AL15" s="538"/>
      <c r="AM15" s="538"/>
      <c r="AN15" s="538"/>
      <c r="AO15" s="538"/>
      <c r="AP15" s="538"/>
      <c r="AQ15" s="538"/>
      <c r="AR15" s="538"/>
      <c r="AS15" s="538"/>
      <c r="AT15" s="538"/>
      <c r="AU15" s="538"/>
      <c r="AV15" s="538"/>
      <c r="AW15" s="538"/>
      <c r="AX15" s="538"/>
      <c r="AY15" s="538"/>
      <c r="AZ15" s="538"/>
      <c r="BA15" s="538"/>
      <c r="BB15" s="538"/>
      <c r="BC15" s="538"/>
      <c r="BD15" s="538"/>
      <c r="BE15" s="538"/>
      <c r="BF15" s="539"/>
    </row>
    <row r="16" spans="1:60" s="273" customFormat="1" ht="21" x14ac:dyDescent="0.4">
      <c r="G16" s="112" t="s">
        <v>30</v>
      </c>
      <c r="H16" s="112"/>
      <c r="I16" s="112"/>
      <c r="J16" s="112"/>
      <c r="K16" s="112"/>
      <c r="L16" s="112"/>
      <c r="M16" s="112"/>
      <c r="N16" s="112"/>
      <c r="O16" s="534" t="str">
        <f>IF(Q16&gt;0,"шифр"," ")</f>
        <v xml:space="preserve"> </v>
      </c>
      <c r="P16" s="535"/>
      <c r="Q16" s="536"/>
      <c r="R16" s="531"/>
      <c r="S16" s="531"/>
      <c r="T16" s="531"/>
      <c r="U16" s="531"/>
      <c r="V16" s="531"/>
      <c r="W16" s="532"/>
      <c r="X16" s="306"/>
      <c r="Y16" s="307"/>
      <c r="Z16" s="307"/>
      <c r="AA16" s="307"/>
      <c r="AB16" s="308" t="s">
        <v>3</v>
      </c>
      <c r="AC16" s="308"/>
      <c r="AD16" s="507"/>
      <c r="AE16" s="508"/>
      <c r="AF16" s="508"/>
      <c r="AG16" s="508"/>
      <c r="AH16" s="508"/>
      <c r="AI16" s="508"/>
      <c r="AJ16" s="508"/>
      <c r="AK16" s="508"/>
      <c r="AL16" s="508"/>
      <c r="AM16" s="508"/>
      <c r="AN16" s="508"/>
      <c r="AO16" s="508"/>
      <c r="AP16" s="508"/>
      <c r="AQ16" s="508"/>
      <c r="AR16" s="508"/>
      <c r="AS16" s="508"/>
      <c r="AT16" s="508"/>
      <c r="AU16" s="508"/>
      <c r="AV16" s="508"/>
      <c r="AW16" s="508"/>
      <c r="AX16" s="508"/>
      <c r="AY16" s="508"/>
      <c r="AZ16" s="508"/>
      <c r="BA16" s="508"/>
      <c r="BB16" s="508"/>
      <c r="BC16" s="508"/>
      <c r="BD16" s="508"/>
      <c r="BE16" s="508"/>
      <c r="BF16" s="509"/>
    </row>
    <row r="17" spans="1:60" s="273" customFormat="1" ht="33" customHeight="1" x14ac:dyDescent="0.4">
      <c r="G17" s="112" t="s">
        <v>120</v>
      </c>
      <c r="H17" s="112"/>
      <c r="I17" s="112"/>
      <c r="J17" s="112"/>
      <c r="K17" s="112"/>
      <c r="L17" s="112"/>
      <c r="M17" s="112"/>
      <c r="N17" s="112"/>
      <c r="O17" s="512"/>
      <c r="P17" s="512"/>
      <c r="Q17" s="113"/>
      <c r="R17" s="113"/>
      <c r="S17" s="113"/>
      <c r="T17" s="113"/>
      <c r="U17" s="113"/>
      <c r="V17" s="113"/>
      <c r="W17" s="113"/>
      <c r="X17" s="306"/>
      <c r="Y17" s="307"/>
      <c r="Z17" s="307"/>
      <c r="AA17" s="307"/>
      <c r="AB17" s="308" t="s">
        <v>3</v>
      </c>
      <c r="AC17" s="308"/>
      <c r="AD17" s="513" t="s">
        <v>306</v>
      </c>
      <c r="AE17" s="514"/>
      <c r="AF17" s="514"/>
      <c r="AG17" s="514"/>
      <c r="AH17" s="514"/>
      <c r="AI17" s="514"/>
      <c r="AJ17" s="514"/>
      <c r="AK17" s="514"/>
      <c r="AL17" s="514"/>
      <c r="AM17" s="514"/>
      <c r="AN17" s="514"/>
      <c r="AO17" s="514"/>
      <c r="AP17" s="514"/>
      <c r="AQ17" s="514"/>
      <c r="AR17" s="514"/>
      <c r="AS17" s="514"/>
      <c r="AT17" s="514"/>
      <c r="AU17" s="514"/>
      <c r="AV17" s="514"/>
      <c r="AW17" s="514"/>
      <c r="AX17" s="514"/>
      <c r="AY17" s="514"/>
      <c r="AZ17" s="514"/>
      <c r="BA17" s="514"/>
      <c r="BB17" s="514"/>
      <c r="BC17" s="514"/>
      <c r="BD17" s="514"/>
      <c r="BE17" s="514"/>
      <c r="BF17" s="515"/>
    </row>
    <row r="18" spans="1:60" s="273" customFormat="1" ht="21" x14ac:dyDescent="0.4">
      <c r="G18" s="309" t="s">
        <v>98</v>
      </c>
      <c r="H18" s="309"/>
      <c r="I18" s="309"/>
      <c r="J18" s="309"/>
      <c r="K18" s="309"/>
      <c r="L18" s="309"/>
      <c r="M18" s="309"/>
      <c r="N18" s="309"/>
      <c r="O18" s="309"/>
      <c r="P18" s="310"/>
      <c r="Q18" s="519" t="s">
        <v>4</v>
      </c>
      <c r="R18" s="520"/>
      <c r="S18" s="520"/>
      <c r="T18" s="520"/>
      <c r="U18" s="520"/>
      <c r="V18" s="520"/>
      <c r="W18" s="520"/>
      <c r="X18" s="520"/>
      <c r="Y18" s="520"/>
      <c r="Z18" s="520"/>
      <c r="AA18" s="521"/>
      <c r="AB18" s="311" t="s">
        <v>71</v>
      </c>
      <c r="AC18" s="311"/>
      <c r="AD18" s="311"/>
      <c r="AE18" s="311"/>
      <c r="AF18" s="311"/>
      <c r="AG18" s="311"/>
      <c r="AH18" s="312"/>
      <c r="AI18" s="522">
        <v>2022</v>
      </c>
      <c r="AJ18" s="523"/>
      <c r="AK18" s="523"/>
      <c r="AL18" s="523"/>
      <c r="AM18" s="523"/>
      <c r="AN18" s="524"/>
      <c r="AO18" s="309"/>
      <c r="AP18" s="309"/>
      <c r="AQ18" s="309"/>
      <c r="AR18" s="309"/>
      <c r="AS18" s="309"/>
      <c r="AT18" s="309"/>
      <c r="AU18" s="309"/>
      <c r="AV18" s="309"/>
      <c r="AW18" s="309"/>
      <c r="AX18" s="309"/>
      <c r="AY18" s="309"/>
      <c r="AZ18" s="309"/>
      <c r="BA18" s="309"/>
      <c r="BB18" s="309"/>
      <c r="BC18" s="311"/>
      <c r="BD18" s="311"/>
      <c r="BE18" s="311"/>
      <c r="BF18" s="311"/>
    </row>
    <row r="19" spans="1:60" s="273" customFormat="1" ht="32.25" customHeight="1" x14ac:dyDescent="0.4">
      <c r="A19" s="313" t="s">
        <v>164</v>
      </c>
      <c r="BB19" s="518" t="s">
        <v>34</v>
      </c>
      <c r="BC19" s="518"/>
      <c r="BD19" s="518"/>
      <c r="BE19" s="518"/>
      <c r="BF19" s="518"/>
      <c r="BG19" s="518"/>
      <c r="BH19" s="518"/>
    </row>
    <row r="20" spans="1:60" s="191" customFormat="1" ht="42" customHeight="1" x14ac:dyDescent="0.3">
      <c r="A20" s="527" t="s">
        <v>35</v>
      </c>
      <c r="B20" s="502" t="s">
        <v>37</v>
      </c>
      <c r="C20" s="503"/>
      <c r="D20" s="503"/>
      <c r="E20" s="503"/>
      <c r="F20" s="504"/>
      <c r="G20" s="502" t="s">
        <v>38</v>
      </c>
      <c r="H20" s="503"/>
      <c r="I20" s="503"/>
      <c r="J20" s="504"/>
      <c r="K20" s="502" t="s">
        <v>39</v>
      </c>
      <c r="L20" s="503"/>
      <c r="M20" s="503"/>
      <c r="N20" s="503"/>
      <c r="O20" s="504"/>
      <c r="P20" s="502" t="s">
        <v>40</v>
      </c>
      <c r="Q20" s="503"/>
      <c r="R20" s="503"/>
      <c r="S20" s="504"/>
      <c r="T20" s="502" t="s">
        <v>41</v>
      </c>
      <c r="U20" s="503"/>
      <c r="V20" s="503"/>
      <c r="W20" s="533"/>
      <c r="X20" s="502" t="s">
        <v>42</v>
      </c>
      <c r="Y20" s="503"/>
      <c r="Z20" s="503"/>
      <c r="AA20" s="533"/>
      <c r="AB20" s="428"/>
      <c r="AC20" s="502" t="s">
        <v>43</v>
      </c>
      <c r="AD20" s="503"/>
      <c r="AE20" s="503"/>
      <c r="AF20" s="504"/>
      <c r="AG20" s="502" t="s">
        <v>44</v>
      </c>
      <c r="AH20" s="503"/>
      <c r="AI20" s="503"/>
      <c r="AJ20" s="504"/>
      <c r="AK20" s="505" t="s">
        <v>45</v>
      </c>
      <c r="AL20" s="506"/>
      <c r="AM20" s="506"/>
      <c r="AN20" s="506"/>
      <c r="AO20" s="429"/>
      <c r="AP20" s="505" t="s">
        <v>46</v>
      </c>
      <c r="AQ20" s="505"/>
      <c r="AR20" s="505"/>
      <c r="AS20" s="506"/>
      <c r="AT20" s="502" t="s">
        <v>47</v>
      </c>
      <c r="AU20" s="503"/>
      <c r="AV20" s="503"/>
      <c r="AW20" s="510"/>
      <c r="AX20" s="502" t="s">
        <v>36</v>
      </c>
      <c r="AY20" s="503"/>
      <c r="AZ20" s="503"/>
      <c r="BA20" s="510"/>
      <c r="BB20" s="516" t="s">
        <v>48</v>
      </c>
      <c r="BC20" s="516" t="s">
        <v>206</v>
      </c>
      <c r="BD20" s="516" t="s">
        <v>207</v>
      </c>
      <c r="BE20" s="516" t="s">
        <v>208</v>
      </c>
      <c r="BF20" s="516" t="s">
        <v>209</v>
      </c>
      <c r="BG20" s="516" t="s">
        <v>49</v>
      </c>
      <c r="BH20" s="516" t="s">
        <v>50</v>
      </c>
    </row>
    <row r="21" spans="1:60" s="431" customFormat="1" ht="24" customHeight="1" x14ac:dyDescent="0.3">
      <c r="A21" s="528"/>
      <c r="B21" s="430">
        <v>1</v>
      </c>
      <c r="C21" s="430">
        <v>2</v>
      </c>
      <c r="D21" s="430">
        <v>3</v>
      </c>
      <c r="E21" s="430">
        <v>4</v>
      </c>
      <c r="F21" s="430">
        <v>5</v>
      </c>
      <c r="G21" s="430">
        <v>6</v>
      </c>
      <c r="H21" s="430">
        <v>7</v>
      </c>
      <c r="I21" s="430">
        <v>8</v>
      </c>
      <c r="J21" s="430">
        <v>9</v>
      </c>
      <c r="K21" s="430">
        <v>10</v>
      </c>
      <c r="L21" s="430">
        <v>11</v>
      </c>
      <c r="M21" s="430">
        <v>12</v>
      </c>
      <c r="N21" s="430">
        <v>13</v>
      </c>
      <c r="O21" s="430">
        <v>14</v>
      </c>
      <c r="P21" s="430">
        <v>15</v>
      </c>
      <c r="Q21" s="430">
        <v>16</v>
      </c>
      <c r="R21" s="430">
        <v>17</v>
      </c>
      <c r="S21" s="430">
        <v>18</v>
      </c>
      <c r="T21" s="430">
        <v>19</v>
      </c>
      <c r="U21" s="430">
        <v>20</v>
      </c>
      <c r="V21" s="430">
        <v>21</v>
      </c>
      <c r="W21" s="430">
        <v>22</v>
      </c>
      <c r="X21" s="430">
        <v>23</v>
      </c>
      <c r="Y21" s="430">
        <v>24</v>
      </c>
      <c r="Z21" s="430">
        <v>25</v>
      </c>
      <c r="AA21" s="430">
        <v>26</v>
      </c>
      <c r="AB21" s="430">
        <v>27</v>
      </c>
      <c r="AC21" s="430">
        <v>28</v>
      </c>
      <c r="AD21" s="430">
        <v>29</v>
      </c>
      <c r="AE21" s="430">
        <v>30</v>
      </c>
      <c r="AF21" s="430">
        <v>31</v>
      </c>
      <c r="AG21" s="430">
        <v>32</v>
      </c>
      <c r="AH21" s="430">
        <v>33</v>
      </c>
      <c r="AI21" s="430">
        <v>34</v>
      </c>
      <c r="AJ21" s="430">
        <v>35</v>
      </c>
      <c r="AK21" s="430">
        <v>36</v>
      </c>
      <c r="AL21" s="430">
        <v>37</v>
      </c>
      <c r="AM21" s="430">
        <v>38</v>
      </c>
      <c r="AN21" s="430">
        <v>39</v>
      </c>
      <c r="AO21" s="430">
        <v>40</v>
      </c>
      <c r="AP21" s="430">
        <v>41</v>
      </c>
      <c r="AQ21" s="430">
        <v>42</v>
      </c>
      <c r="AR21" s="430">
        <v>43</v>
      </c>
      <c r="AS21" s="430">
        <v>44</v>
      </c>
      <c r="AT21" s="430">
        <v>45</v>
      </c>
      <c r="AU21" s="430">
        <v>46</v>
      </c>
      <c r="AV21" s="430">
        <v>47</v>
      </c>
      <c r="AW21" s="430">
        <v>48</v>
      </c>
      <c r="AX21" s="430">
        <v>49</v>
      </c>
      <c r="AY21" s="430">
        <v>50</v>
      </c>
      <c r="AZ21" s="430">
        <v>51</v>
      </c>
      <c r="BA21" s="430">
        <v>52</v>
      </c>
      <c r="BB21" s="517"/>
      <c r="BC21" s="517"/>
      <c r="BD21" s="517"/>
      <c r="BE21" s="517"/>
      <c r="BF21" s="517"/>
      <c r="BG21" s="517"/>
      <c r="BH21" s="517"/>
    </row>
    <row r="22" spans="1:60" s="332" customFormat="1" ht="21" x14ac:dyDescent="0.25">
      <c r="A22" s="314" t="s">
        <v>51</v>
      </c>
      <c r="B22" s="106"/>
      <c r="C22" s="106"/>
      <c r="D22" s="106"/>
      <c r="E22" s="106"/>
      <c r="F22" s="106"/>
      <c r="G22" s="106"/>
      <c r="H22" s="106"/>
      <c r="I22" s="108"/>
      <c r="J22" s="108" t="s">
        <v>56</v>
      </c>
      <c r="K22" s="108" t="s">
        <v>301</v>
      </c>
      <c r="L22" s="108" t="s">
        <v>63</v>
      </c>
      <c r="M22" s="108" t="s">
        <v>63</v>
      </c>
      <c r="N22" s="108" t="s">
        <v>63</v>
      </c>
      <c r="O22" s="108" t="s">
        <v>63</v>
      </c>
      <c r="P22" s="108" t="s">
        <v>63</v>
      </c>
      <c r="Q22" s="108" t="s">
        <v>63</v>
      </c>
      <c r="R22" s="108" t="s">
        <v>63</v>
      </c>
      <c r="S22" s="108" t="s">
        <v>63</v>
      </c>
      <c r="T22" s="108" t="s">
        <v>63</v>
      </c>
      <c r="U22" s="108" t="s">
        <v>63</v>
      </c>
      <c r="V22" s="108" t="s">
        <v>63</v>
      </c>
      <c r="W22" s="108"/>
      <c r="X22" s="108"/>
      <c r="Y22" s="108"/>
      <c r="Z22" s="106"/>
      <c r="AA22" s="106"/>
      <c r="AB22" s="106"/>
      <c r="AC22" s="106"/>
      <c r="AD22" s="109"/>
      <c r="AE22" s="106"/>
      <c r="AF22" s="106"/>
      <c r="AG22" s="106"/>
      <c r="AH22" s="106"/>
      <c r="AI22" s="106"/>
      <c r="AJ22" s="106"/>
      <c r="AK22" s="106"/>
      <c r="AL22" s="106"/>
      <c r="AM22" s="108" t="s">
        <v>56</v>
      </c>
      <c r="AN22" s="108" t="s">
        <v>56</v>
      </c>
      <c r="AO22" s="86" t="s">
        <v>63</v>
      </c>
      <c r="AP22" s="86" t="s">
        <v>63</v>
      </c>
      <c r="AQ22" s="86" t="s">
        <v>63</v>
      </c>
      <c r="AR22" s="86" t="s">
        <v>63</v>
      </c>
      <c r="AS22" s="86" t="s">
        <v>63</v>
      </c>
      <c r="AT22" s="86" t="s">
        <v>63</v>
      </c>
      <c r="AU22" s="86" t="s">
        <v>63</v>
      </c>
      <c r="AV22" s="86" t="s">
        <v>63</v>
      </c>
      <c r="AW22" s="86" t="s">
        <v>63</v>
      </c>
      <c r="AX22" s="86"/>
      <c r="AY22" s="86"/>
      <c r="AZ22" s="86"/>
      <c r="BA22" s="86"/>
      <c r="BB22" s="85">
        <v>25</v>
      </c>
      <c r="BC22" s="85">
        <v>4</v>
      </c>
      <c r="BD22" s="85"/>
      <c r="BE22" s="85"/>
      <c r="BF22" s="85"/>
      <c r="BG22" s="85">
        <v>23</v>
      </c>
      <c r="BH22" s="330">
        <f>SUM(BB22:BG22)</f>
        <v>52</v>
      </c>
    </row>
    <row r="23" spans="1:60" s="332" customFormat="1" ht="21" x14ac:dyDescent="0.25">
      <c r="A23" s="314" t="s">
        <v>52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7"/>
      <c r="N23" s="107"/>
      <c r="O23" s="107"/>
      <c r="P23" s="108" t="s">
        <v>63</v>
      </c>
      <c r="Q23" s="108" t="s">
        <v>63</v>
      </c>
      <c r="R23" s="108" t="s">
        <v>56</v>
      </c>
      <c r="S23" s="108" t="s">
        <v>56</v>
      </c>
      <c r="T23" s="108" t="s">
        <v>63</v>
      </c>
      <c r="U23" s="108" t="s">
        <v>63</v>
      </c>
      <c r="V23" s="108" t="s">
        <v>63</v>
      </c>
      <c r="W23" s="108"/>
      <c r="X23" s="108"/>
      <c r="Y23" s="108"/>
      <c r="Z23" s="106"/>
      <c r="AA23" s="106"/>
      <c r="AB23" s="106"/>
      <c r="AC23" s="106"/>
      <c r="AD23" s="109"/>
      <c r="AE23" s="106"/>
      <c r="AF23" s="106"/>
      <c r="AG23" s="106"/>
      <c r="AH23" s="106"/>
      <c r="AI23" s="106"/>
      <c r="AJ23" s="106"/>
      <c r="AK23" s="106"/>
      <c r="AL23" s="106"/>
      <c r="AM23" s="108" t="s">
        <v>56</v>
      </c>
      <c r="AN23" s="108" t="s">
        <v>56</v>
      </c>
      <c r="AO23" s="86" t="s">
        <v>63</v>
      </c>
      <c r="AP23" s="86" t="s">
        <v>63</v>
      </c>
      <c r="AQ23" s="86" t="s">
        <v>63</v>
      </c>
      <c r="AR23" s="86" t="s">
        <v>63</v>
      </c>
      <c r="AS23" s="86" t="s">
        <v>63</v>
      </c>
      <c r="AT23" s="86" t="s">
        <v>63</v>
      </c>
      <c r="AU23" s="86" t="s">
        <v>63</v>
      </c>
      <c r="AV23" s="86" t="s">
        <v>63</v>
      </c>
      <c r="AW23" s="86" t="s">
        <v>63</v>
      </c>
      <c r="AX23" s="414" t="s">
        <v>59</v>
      </c>
      <c r="AY23" s="414" t="s">
        <v>59</v>
      </c>
      <c r="AZ23" s="414" t="s">
        <v>59</v>
      </c>
      <c r="BA23" s="414" t="s">
        <v>59</v>
      </c>
      <c r="BB23" s="85">
        <v>28</v>
      </c>
      <c r="BC23" s="85">
        <v>4</v>
      </c>
      <c r="BD23" s="85">
        <v>2</v>
      </c>
      <c r="BE23" s="85">
        <v>4</v>
      </c>
      <c r="BF23" s="85"/>
      <c r="BG23" s="85">
        <v>14</v>
      </c>
      <c r="BH23" s="330">
        <f>SUM(BB23:BG23)</f>
        <v>52</v>
      </c>
    </row>
    <row r="24" spans="1:60" s="332" customFormat="1" ht="21" x14ac:dyDescent="0.25">
      <c r="A24" s="314" t="s">
        <v>53</v>
      </c>
      <c r="B24" s="414" t="s">
        <v>59</v>
      </c>
      <c r="C24" s="414" t="s">
        <v>59</v>
      </c>
      <c r="D24" s="414" t="s">
        <v>59</v>
      </c>
      <c r="E24" s="414" t="s">
        <v>59</v>
      </c>
      <c r="F24" s="414" t="s">
        <v>59</v>
      </c>
      <c r="G24" s="414" t="s">
        <v>59</v>
      </c>
      <c r="H24" s="414" t="s">
        <v>59</v>
      </c>
      <c r="I24" s="414" t="s">
        <v>59</v>
      </c>
      <c r="J24" s="414" t="s">
        <v>59</v>
      </c>
      <c r="K24" s="414" t="s">
        <v>59</v>
      </c>
      <c r="L24" s="414" t="s">
        <v>59</v>
      </c>
      <c r="M24" s="414" t="s">
        <v>59</v>
      </c>
      <c r="N24" s="414" t="s">
        <v>59</v>
      </c>
      <c r="O24" s="414" t="s">
        <v>59</v>
      </c>
      <c r="P24" s="414" t="s">
        <v>59</v>
      </c>
      <c r="Q24" s="414" t="s">
        <v>59</v>
      </c>
      <c r="R24" s="414" t="s">
        <v>59</v>
      </c>
      <c r="S24" s="108" t="s">
        <v>63</v>
      </c>
      <c r="T24" s="108" t="s">
        <v>63</v>
      </c>
      <c r="U24" s="414" t="s">
        <v>59</v>
      </c>
      <c r="V24" s="414" t="s">
        <v>59</v>
      </c>
      <c r="W24" s="108" t="s">
        <v>63</v>
      </c>
      <c r="X24" s="108" t="s">
        <v>63</v>
      </c>
      <c r="Y24" s="108" t="s">
        <v>63</v>
      </c>
      <c r="Z24" s="414" t="s">
        <v>59</v>
      </c>
      <c r="AA24" s="414" t="s">
        <v>59</v>
      </c>
      <c r="AB24" s="414" t="s">
        <v>59</v>
      </c>
      <c r="AC24" s="414" t="s">
        <v>59</v>
      </c>
      <c r="AD24" s="414" t="s">
        <v>59</v>
      </c>
      <c r="AE24" s="414" t="s">
        <v>59</v>
      </c>
      <c r="AF24" s="414" t="s">
        <v>59</v>
      </c>
      <c r="AG24" s="414" t="s">
        <v>59</v>
      </c>
      <c r="AH24" s="414" t="s">
        <v>59</v>
      </c>
      <c r="AI24" s="414" t="s">
        <v>59</v>
      </c>
      <c r="AJ24" s="414" t="s">
        <v>59</v>
      </c>
      <c r="AK24" s="414" t="s">
        <v>59</v>
      </c>
      <c r="AL24" s="414" t="s">
        <v>59</v>
      </c>
      <c r="AM24" s="414" t="s">
        <v>59</v>
      </c>
      <c r="AN24" s="414" t="s">
        <v>59</v>
      </c>
      <c r="AO24" s="86" t="s">
        <v>63</v>
      </c>
      <c r="AP24" s="86" t="s">
        <v>63</v>
      </c>
      <c r="AQ24" s="86" t="s">
        <v>63</v>
      </c>
      <c r="AR24" s="86" t="s">
        <v>63</v>
      </c>
      <c r="AS24" s="86" t="s">
        <v>63</v>
      </c>
      <c r="AT24" s="86" t="s">
        <v>63</v>
      </c>
      <c r="AU24" s="86" t="s">
        <v>63</v>
      </c>
      <c r="AV24" s="86" t="s">
        <v>63</v>
      </c>
      <c r="AW24" s="86" t="s">
        <v>63</v>
      </c>
      <c r="AX24" s="414" t="s">
        <v>59</v>
      </c>
      <c r="AY24" s="414" t="s">
        <v>59</v>
      </c>
      <c r="AZ24" s="414" t="s">
        <v>59</v>
      </c>
      <c r="BA24" s="414" t="s">
        <v>59</v>
      </c>
      <c r="BB24" s="85"/>
      <c r="BC24" s="85"/>
      <c r="BD24" s="85"/>
      <c r="BE24" s="85">
        <v>38</v>
      </c>
      <c r="BF24" s="85"/>
      <c r="BG24" s="85">
        <v>14</v>
      </c>
      <c r="BH24" s="330">
        <f>SUM(BB24:BG24)</f>
        <v>52</v>
      </c>
    </row>
    <row r="25" spans="1:60" s="332" customFormat="1" ht="21" x14ac:dyDescent="0.25">
      <c r="A25" s="314" t="s">
        <v>54</v>
      </c>
      <c r="B25" s="414" t="s">
        <v>59</v>
      </c>
      <c r="C25" s="414" t="s">
        <v>59</v>
      </c>
      <c r="D25" s="414" t="s">
        <v>59</v>
      </c>
      <c r="E25" s="414" t="s">
        <v>59</v>
      </c>
      <c r="F25" s="414" t="s">
        <v>59</v>
      </c>
      <c r="G25" s="414" t="s">
        <v>59</v>
      </c>
      <c r="H25" s="414" t="s">
        <v>59</v>
      </c>
      <c r="I25" s="414" t="s">
        <v>59</v>
      </c>
      <c r="J25" s="414" t="s">
        <v>59</v>
      </c>
      <c r="K25" s="414" t="s">
        <v>59</v>
      </c>
      <c r="L25" s="414" t="s">
        <v>59</v>
      </c>
      <c r="M25" s="414" t="s">
        <v>59</v>
      </c>
      <c r="N25" s="414" t="s">
        <v>59</v>
      </c>
      <c r="O25" s="414" t="s">
        <v>59</v>
      </c>
      <c r="P25" s="414" t="s">
        <v>59</v>
      </c>
      <c r="Q25" s="414" t="s">
        <v>59</v>
      </c>
      <c r="R25" s="414" t="s">
        <v>59</v>
      </c>
      <c r="S25" s="108" t="s">
        <v>63</v>
      </c>
      <c r="T25" s="108" t="s">
        <v>63</v>
      </c>
      <c r="U25" s="414" t="s">
        <v>59</v>
      </c>
      <c r="V25" s="414" t="s">
        <v>59</v>
      </c>
      <c r="W25" s="108" t="s">
        <v>63</v>
      </c>
      <c r="X25" s="108" t="s">
        <v>63</v>
      </c>
      <c r="Y25" s="108" t="s">
        <v>63</v>
      </c>
      <c r="Z25" s="414" t="s">
        <v>59</v>
      </c>
      <c r="AA25" s="414" t="s">
        <v>59</v>
      </c>
      <c r="AB25" s="414" t="s">
        <v>59</v>
      </c>
      <c r="AC25" s="414" t="s">
        <v>59</v>
      </c>
      <c r="AD25" s="414" t="s">
        <v>59</v>
      </c>
      <c r="AE25" s="414" t="s">
        <v>59</v>
      </c>
      <c r="AF25" s="414" t="s">
        <v>59</v>
      </c>
      <c r="AG25" s="414" t="s">
        <v>59</v>
      </c>
      <c r="AH25" s="414" t="s">
        <v>59</v>
      </c>
      <c r="AI25" s="414" t="s">
        <v>59</v>
      </c>
      <c r="AJ25" s="414" t="s">
        <v>59</v>
      </c>
      <c r="AK25" s="414" t="s">
        <v>59</v>
      </c>
      <c r="AL25" s="414" t="s">
        <v>59</v>
      </c>
      <c r="AM25" s="414" t="s">
        <v>59</v>
      </c>
      <c r="AN25" s="414" t="s">
        <v>59</v>
      </c>
      <c r="AO25" s="86" t="s">
        <v>63</v>
      </c>
      <c r="AP25" s="86" t="s">
        <v>63</v>
      </c>
      <c r="AQ25" s="86" t="s">
        <v>63</v>
      </c>
      <c r="AR25" s="86" t="s">
        <v>63</v>
      </c>
      <c r="AS25" s="86" t="s">
        <v>63</v>
      </c>
      <c r="AT25" s="86" t="s">
        <v>63</v>
      </c>
      <c r="AU25" s="86" t="s">
        <v>63</v>
      </c>
      <c r="AV25" s="86" t="s">
        <v>63</v>
      </c>
      <c r="AW25" s="86" t="s">
        <v>63</v>
      </c>
      <c r="AX25" s="414" t="s">
        <v>59</v>
      </c>
      <c r="AY25" s="414" t="s">
        <v>59</v>
      </c>
      <c r="AZ25" s="414" t="s">
        <v>59</v>
      </c>
      <c r="BA25" s="414" t="s">
        <v>59</v>
      </c>
      <c r="BB25" s="85"/>
      <c r="BC25" s="85"/>
      <c r="BD25" s="85"/>
      <c r="BE25" s="85">
        <v>38</v>
      </c>
      <c r="BF25" s="85"/>
      <c r="BG25" s="85">
        <v>14</v>
      </c>
      <c r="BH25" s="330">
        <f>SUM(BB25:BG25)</f>
        <v>52</v>
      </c>
    </row>
    <row r="26" spans="1:60" s="332" customFormat="1" ht="21" x14ac:dyDescent="0.25">
      <c r="A26" s="315" t="s">
        <v>15</v>
      </c>
      <c r="B26" s="316"/>
      <c r="C26" s="316"/>
      <c r="D26" s="316"/>
      <c r="E26" s="316"/>
      <c r="F26" s="316"/>
      <c r="G26" s="316"/>
      <c r="H26" s="316"/>
      <c r="I26" s="316"/>
      <c r="J26" s="316"/>
      <c r="K26" s="316"/>
      <c r="L26" s="316"/>
      <c r="M26" s="316"/>
      <c r="N26" s="316"/>
      <c r="O26" s="316"/>
      <c r="P26" s="316"/>
      <c r="Q26" s="316"/>
      <c r="R26" s="316"/>
      <c r="S26" s="316"/>
      <c r="T26" s="316"/>
      <c r="U26" s="316"/>
      <c r="V26" s="316"/>
      <c r="W26" s="316"/>
      <c r="X26" s="316"/>
      <c r="Y26" s="317"/>
      <c r="Z26" s="318"/>
      <c r="AA26" s="318"/>
      <c r="AB26" s="318"/>
      <c r="AC26" s="318"/>
      <c r="AD26" s="318"/>
      <c r="AE26" s="318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6"/>
      <c r="AS26" s="316"/>
      <c r="AT26" s="316"/>
      <c r="AU26" s="316"/>
      <c r="AV26" s="316"/>
      <c r="AW26" s="316"/>
      <c r="AX26" s="316"/>
      <c r="AY26" s="316"/>
      <c r="AZ26" s="316"/>
      <c r="BA26" s="319"/>
      <c r="BB26" s="329">
        <f>SUM(BB22:BB25)</f>
        <v>53</v>
      </c>
      <c r="BC26" s="329">
        <f t="shared" ref="BC26:BG26" si="0">SUM(BC22:BC25)</f>
        <v>8</v>
      </c>
      <c r="BD26" s="329">
        <f t="shared" si="0"/>
        <v>2</v>
      </c>
      <c r="BE26" s="329">
        <f t="shared" si="0"/>
        <v>80</v>
      </c>
      <c r="BF26" s="329">
        <f t="shared" si="0"/>
        <v>0</v>
      </c>
      <c r="BG26" s="329">
        <f t="shared" si="0"/>
        <v>65</v>
      </c>
      <c r="BH26" s="330">
        <f>SUM(BB26:BG26)</f>
        <v>208</v>
      </c>
    </row>
    <row r="27" spans="1:60" x14ac:dyDescent="0.3">
      <c r="A27" s="105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</row>
    <row r="28" spans="1:60" s="324" customFormat="1" ht="20.100000000000001" customHeight="1" x14ac:dyDescent="0.3">
      <c r="A28" s="87"/>
      <c r="B28" s="88"/>
      <c r="C28" s="89" t="s">
        <v>55</v>
      </c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1" t="s">
        <v>56</v>
      </c>
      <c r="O28" s="92" t="s">
        <v>102</v>
      </c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3" t="s">
        <v>57</v>
      </c>
      <c r="AC28" s="92" t="s">
        <v>58</v>
      </c>
      <c r="AD28" s="94"/>
      <c r="AE28" s="95"/>
      <c r="AF28" s="96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8"/>
      <c r="AU28" s="98"/>
      <c r="AV28" s="99"/>
      <c r="AW28" s="99"/>
      <c r="AX28" s="100"/>
      <c r="AY28" s="100"/>
      <c r="AZ28" s="100"/>
      <c r="BA28" s="100"/>
      <c r="BB28" s="101"/>
      <c r="BC28" s="101"/>
      <c r="BD28" s="101"/>
      <c r="BE28" s="101"/>
      <c r="BF28" s="101"/>
      <c r="BG28" s="101"/>
      <c r="BH28" s="101"/>
    </row>
    <row r="29" spans="1:60" s="323" customFormat="1" ht="20.100000000000001" customHeight="1" x14ac:dyDescent="0.3">
      <c r="A29" s="87"/>
      <c r="B29" s="88"/>
      <c r="C29" s="102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0"/>
      <c r="Y29" s="90"/>
      <c r="Z29" s="90"/>
      <c r="AA29" s="90"/>
      <c r="AB29" s="93" t="s">
        <v>59</v>
      </c>
      <c r="AC29" s="418" t="s">
        <v>199</v>
      </c>
      <c r="AD29" s="94"/>
      <c r="AE29" s="95"/>
      <c r="AF29" s="96"/>
      <c r="AG29" s="96"/>
      <c r="AH29" s="95"/>
      <c r="AI29" s="95"/>
      <c r="AJ29" s="95"/>
      <c r="AK29" s="95"/>
      <c r="AL29" s="95"/>
      <c r="AM29" s="95"/>
      <c r="AN29" s="96"/>
      <c r="AO29" s="96"/>
      <c r="AP29" s="95"/>
      <c r="AQ29" s="95"/>
      <c r="AR29" s="95"/>
      <c r="AS29" s="95"/>
      <c r="AT29" s="103"/>
      <c r="AU29" s="104"/>
      <c r="AV29" s="96"/>
      <c r="AW29" s="100"/>
      <c r="AX29" s="100"/>
      <c r="AY29" s="100"/>
      <c r="AZ29" s="100"/>
      <c r="BA29" s="100"/>
      <c r="BB29" s="96"/>
      <c r="BC29" s="96"/>
      <c r="BD29" s="96"/>
      <c r="BE29" s="96"/>
      <c r="BF29" s="96"/>
      <c r="BG29" s="96"/>
      <c r="BH29" s="96"/>
    </row>
    <row r="30" spans="1:60" ht="14.4" x14ac:dyDescent="0.3">
      <c r="A30" s="66"/>
      <c r="B30" s="66"/>
      <c r="C30" s="66"/>
      <c r="D30" s="66"/>
      <c r="E30" s="90"/>
      <c r="F30" s="90"/>
      <c r="G30" s="90"/>
      <c r="H30" s="90"/>
      <c r="I30" s="90"/>
      <c r="J30" s="90"/>
      <c r="K30" s="94"/>
      <c r="L30" s="94"/>
      <c r="M30" s="90"/>
      <c r="N30" s="105"/>
      <c r="O30" s="105"/>
      <c r="P30" s="90"/>
      <c r="Q30" s="90"/>
      <c r="R30" s="90"/>
      <c r="S30" s="90"/>
      <c r="T30" s="90"/>
      <c r="U30" s="90"/>
      <c r="V30" s="90"/>
      <c r="W30" s="90"/>
      <c r="X30" s="94"/>
      <c r="Y30" s="94"/>
      <c r="Z30" s="90"/>
      <c r="AA30" s="90"/>
      <c r="AB30" s="66"/>
      <c r="AC30" s="66"/>
      <c r="AD30" s="90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103"/>
      <c r="AU30" s="103"/>
      <c r="AV30" s="95"/>
      <c r="AW30" s="95"/>
      <c r="AX30" s="95"/>
      <c r="AY30" s="95"/>
      <c r="AZ30" s="95"/>
      <c r="BA30" s="95"/>
      <c r="BB30" s="105"/>
      <c r="BC30" s="105"/>
      <c r="BD30" s="105"/>
      <c r="BE30" s="105"/>
      <c r="BF30" s="105"/>
      <c r="BG30" s="105"/>
      <c r="BH30" s="105"/>
    </row>
    <row r="31" spans="1:60" ht="15.6" x14ac:dyDescent="0.3">
      <c r="A31" s="525" t="s">
        <v>214</v>
      </c>
      <c r="B31" s="526"/>
      <c r="C31" s="526"/>
      <c r="D31" s="526"/>
      <c r="E31" s="526"/>
      <c r="F31" s="526"/>
      <c r="G31" s="526"/>
      <c r="H31" s="526"/>
      <c r="I31" s="526"/>
      <c r="J31" s="526"/>
      <c r="K31" s="526"/>
      <c r="L31" s="526"/>
      <c r="M31" s="526"/>
      <c r="N31" s="526"/>
      <c r="O31" s="526"/>
      <c r="P31" s="526"/>
      <c r="Q31" s="526"/>
      <c r="R31" s="526"/>
      <c r="S31" s="526"/>
      <c r="T31" s="526"/>
      <c r="U31" s="526"/>
      <c r="V31" s="526"/>
      <c r="W31" s="526"/>
      <c r="X31" s="526"/>
      <c r="Y31" s="526"/>
      <c r="Z31" s="526"/>
      <c r="AA31" s="526"/>
      <c r="AB31" s="526"/>
      <c r="AC31" s="526"/>
      <c r="AD31" s="526"/>
      <c r="AE31" s="526"/>
      <c r="AF31" s="526"/>
      <c r="AG31" s="526"/>
      <c r="AH31" s="526"/>
      <c r="AI31" s="526"/>
      <c r="AJ31" s="526"/>
      <c r="AK31" s="526"/>
      <c r="AL31" s="526"/>
      <c r="AM31" s="526"/>
      <c r="AN31" s="526"/>
      <c r="AO31" s="526"/>
      <c r="AP31" s="526"/>
      <c r="AQ31" s="526"/>
      <c r="AR31" s="526"/>
      <c r="AS31" s="526"/>
      <c r="AT31" s="526"/>
      <c r="AU31" s="526"/>
      <c r="AV31" s="526"/>
      <c r="AW31" s="526"/>
      <c r="AX31" s="526"/>
      <c r="AY31" s="526"/>
      <c r="AZ31" s="526"/>
      <c r="BA31" s="526"/>
      <c r="BB31" s="526"/>
      <c r="BC31" s="526"/>
      <c r="BD31" s="526"/>
      <c r="BE31" s="526"/>
      <c r="BF31" s="526"/>
      <c r="BG31" s="526"/>
      <c r="BH31" s="526"/>
    </row>
    <row r="32" spans="1:60" ht="33" customHeight="1" x14ac:dyDescent="0.3">
      <c r="A32" s="325" t="s">
        <v>103</v>
      </c>
      <c r="AC32" s="511" t="s">
        <v>113</v>
      </c>
      <c r="AD32" s="511"/>
      <c r="AE32" s="511"/>
      <c r="AF32" s="511"/>
      <c r="AG32" s="511"/>
      <c r="AH32" s="511"/>
      <c r="AI32" s="511"/>
      <c r="AJ32" s="511"/>
      <c r="AK32" s="511"/>
      <c r="AL32" s="511"/>
      <c r="AM32" s="511"/>
      <c r="AN32" s="511"/>
      <c r="AO32" s="511"/>
      <c r="AP32" s="511"/>
      <c r="AQ32" s="511"/>
      <c r="AR32" s="511"/>
      <c r="AS32" s="511"/>
      <c r="AT32" s="511"/>
      <c r="AU32" s="511"/>
      <c r="AV32" s="511"/>
      <c r="AW32" s="511"/>
      <c r="AX32" s="511"/>
      <c r="AY32" s="511"/>
      <c r="AZ32" s="511"/>
      <c r="BA32" s="511"/>
      <c r="BB32" s="511"/>
      <c r="BC32" s="511"/>
      <c r="BD32" s="511"/>
      <c r="BE32" s="511"/>
      <c r="BF32" s="511"/>
      <c r="BG32" s="511"/>
      <c r="BH32" s="511"/>
    </row>
    <row r="33" spans="1:53" ht="15.6" x14ac:dyDescent="0.3">
      <c r="A33" s="326" t="s">
        <v>104</v>
      </c>
    </row>
    <row r="34" spans="1:53" ht="15.6" x14ac:dyDescent="0.3">
      <c r="A34" s="320" t="s">
        <v>61</v>
      </c>
      <c r="C34" s="327"/>
      <c r="D34" s="320"/>
      <c r="E34" s="320"/>
      <c r="F34" s="320" t="s">
        <v>62</v>
      </c>
      <c r="G34" s="320"/>
      <c r="H34" s="320"/>
      <c r="I34" s="320"/>
      <c r="J34" s="320"/>
      <c r="K34" s="327"/>
      <c r="L34" s="327"/>
      <c r="M34" s="320"/>
      <c r="N34" s="320"/>
      <c r="O34" s="320"/>
      <c r="P34" s="320"/>
      <c r="Q34" s="320"/>
      <c r="R34" s="320"/>
      <c r="S34" s="320"/>
      <c r="T34" s="320"/>
      <c r="U34" s="320"/>
      <c r="V34" s="320"/>
      <c r="W34" s="320"/>
      <c r="X34" s="327"/>
      <c r="Y34" s="327"/>
      <c r="Z34" s="320"/>
      <c r="AA34" s="320"/>
      <c r="AB34" s="320"/>
      <c r="AC34" s="320"/>
      <c r="AD34" s="320"/>
      <c r="AE34" s="322"/>
      <c r="AF34" s="322"/>
      <c r="AG34" s="322"/>
      <c r="AH34" s="322"/>
      <c r="AI34" s="322"/>
      <c r="AJ34" s="322"/>
      <c r="AK34" s="322"/>
      <c r="AL34" s="322"/>
      <c r="AM34" s="322"/>
      <c r="AN34" s="322"/>
      <c r="AO34" s="322"/>
      <c r="AP34" s="322"/>
      <c r="AQ34" s="322"/>
      <c r="AR34" s="322"/>
      <c r="AS34" s="322"/>
      <c r="AT34" s="322"/>
      <c r="AU34" s="322"/>
      <c r="AV34" s="322"/>
      <c r="AW34" s="322"/>
      <c r="AX34" s="322"/>
      <c r="AY34" s="322"/>
      <c r="AZ34" s="322"/>
      <c r="BA34" s="322"/>
    </row>
    <row r="35" spans="1:53" x14ac:dyDescent="0.3">
      <c r="A35" s="328" t="s">
        <v>60</v>
      </c>
      <c r="B35" s="321" t="s">
        <v>99</v>
      </c>
    </row>
  </sheetData>
  <sheetProtection password="C7B1" sheet="1" objects="1" scenarios="1" formatCells="0" formatColumns="0" formatRows="0"/>
  <mergeCells count="46">
    <mergeCell ref="AD14:BF14"/>
    <mergeCell ref="O14:P14"/>
    <mergeCell ref="BB1:BE1"/>
    <mergeCell ref="BC2:BE2"/>
    <mergeCell ref="AD15:BF15"/>
    <mergeCell ref="O15:P15"/>
    <mergeCell ref="B3:U3"/>
    <mergeCell ref="M10:BB10"/>
    <mergeCell ref="Q15:W15"/>
    <mergeCell ref="M13:BB13"/>
    <mergeCell ref="Y12:AT12"/>
    <mergeCell ref="M11:BB11"/>
    <mergeCell ref="R4:S4"/>
    <mergeCell ref="B20:F20"/>
    <mergeCell ref="G20:J20"/>
    <mergeCell ref="K20:O20"/>
    <mergeCell ref="H1:O1"/>
    <mergeCell ref="B2:X2"/>
    <mergeCell ref="Q14:W14"/>
    <mergeCell ref="P20:S20"/>
    <mergeCell ref="T20:W20"/>
    <mergeCell ref="X20:AA20"/>
    <mergeCell ref="O16:P16"/>
    <mergeCell ref="Q16:W16"/>
    <mergeCell ref="AC32:BH32"/>
    <mergeCell ref="O17:P17"/>
    <mergeCell ref="AD17:BF17"/>
    <mergeCell ref="BH20:BH21"/>
    <mergeCell ref="AK20:AN20"/>
    <mergeCell ref="BE20:BE21"/>
    <mergeCell ref="BB19:BH19"/>
    <mergeCell ref="Q18:AA18"/>
    <mergeCell ref="BF20:BF21"/>
    <mergeCell ref="BG20:BG21"/>
    <mergeCell ref="AI18:AN18"/>
    <mergeCell ref="A31:BH31"/>
    <mergeCell ref="A20:A21"/>
    <mergeCell ref="BB20:BB21"/>
    <mergeCell ref="BC20:BC21"/>
    <mergeCell ref="BD20:BD21"/>
    <mergeCell ref="AC20:AF20"/>
    <mergeCell ref="AG20:AJ20"/>
    <mergeCell ref="AP20:AS20"/>
    <mergeCell ref="AD16:BF16"/>
    <mergeCell ref="AT20:AW20"/>
    <mergeCell ref="AX20:BA20"/>
  </mergeCells>
  <dataValidations count="3">
    <dataValidation type="list" allowBlank="1" showInputMessage="1" showErrorMessage="1" sqref="P18 AH18" xr:uid="{00000000-0002-0000-0100-000000000000}">
      <formula1>" , денна, заочна (дистанційна), вечірня"</formula1>
    </dataValidation>
    <dataValidation errorStyle="warning" allowBlank="1" showInputMessage="1" showErrorMessage="1" sqref="BC2 BB1 M13:BB13" xr:uid="{00000000-0002-0000-0100-000001000000}"/>
    <dataValidation type="list" errorStyle="information" showInputMessage="1" showErrorMessage="1" sqref="Q18:AA18" xr:uid="{00000000-0002-0000-0100-000002000000}">
      <formula1>"денна,денна/заочна,"</formula1>
    </dataValidation>
  </dataValidations>
  <printOptions horizontalCentered="1"/>
  <pageMargins left="0.19685039370078741" right="0.19685039370078741" top="0.39370078740157483" bottom="0.39370078740157483" header="0.51181102362204722" footer="0.31496062992125984"/>
  <pageSetup paperSize="9" scale="77" orientation="landscape" horizontalDpi="180" verticalDpi="18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tabColor rgb="FFFFFF00"/>
    <pageSetUpPr fitToPage="1"/>
  </sheetPr>
  <dimension ref="A1:IU134"/>
  <sheetViews>
    <sheetView tabSelected="1" view="pageBreakPreview" topLeftCell="A5" zoomScale="115" zoomScaleNormal="115" zoomScaleSheetLayoutView="115" workbookViewId="0">
      <pane ySplit="2496" topLeftCell="A14" activePane="bottomLeft"/>
      <selection activeCell="AJ14" sqref="AJ14"/>
      <selection pane="bottomLeft" activeCell="L17" sqref="L17"/>
    </sheetView>
  </sheetViews>
  <sheetFormatPr defaultColWidth="9.109375" defaultRowHeight="13.2" x14ac:dyDescent="0.25"/>
  <cols>
    <col min="1" max="1" width="7.44140625" style="13" bestFit="1" customWidth="1"/>
    <col min="2" max="2" width="28" style="139" customWidth="1"/>
    <col min="3" max="3" width="5.44140625" style="61" customWidth="1"/>
    <col min="4" max="14" width="2.44140625" style="155" customWidth="1"/>
    <col min="15" max="16" width="2" style="155" customWidth="1"/>
    <col min="17" max="17" width="2.109375" style="155" customWidth="1"/>
    <col min="18" max="18" width="2" style="155" customWidth="1"/>
    <col min="19" max="19" width="1.88671875" style="155" customWidth="1"/>
    <col min="20" max="20" width="2.109375" style="155" customWidth="1"/>
    <col min="21" max="23" width="2.44140625" style="155" customWidth="1"/>
    <col min="24" max="24" width="6" style="147" customWidth="1"/>
    <col min="25" max="25" width="5.33203125" style="147" customWidth="1"/>
    <col min="26" max="28" width="4.5546875" style="147" customWidth="1"/>
    <col min="29" max="29" width="5.6640625" style="147" customWidth="1"/>
    <col min="30" max="45" width="4.5546875" style="147" customWidth="1"/>
    <col min="46" max="61" width="4.5546875" style="147" hidden="1" customWidth="1"/>
    <col min="62" max="62" width="5.6640625" style="58" bestFit="1" customWidth="1"/>
    <col min="63" max="63" width="4.5546875" style="29" hidden="1" customWidth="1"/>
    <col min="64" max="64" width="9.5546875" style="29" hidden="1" customWidth="1"/>
    <col min="65" max="65" width="6.109375" style="29" hidden="1" customWidth="1"/>
    <col min="66" max="66" width="5" style="29" hidden="1" customWidth="1"/>
    <col min="67" max="67" width="5.33203125" style="29" hidden="1" customWidth="1"/>
    <col min="68" max="68" width="5.109375" style="29" hidden="1" customWidth="1"/>
    <col min="69" max="69" width="5" style="29" hidden="1" customWidth="1"/>
    <col min="70" max="70" width="5.44140625" style="29" hidden="1" customWidth="1"/>
    <col min="71" max="71" width="5.6640625" style="29" hidden="1" customWidth="1"/>
    <col min="72" max="72" width="6" style="29" hidden="1" customWidth="1"/>
    <col min="73" max="73" width="6.44140625" style="11" hidden="1" customWidth="1"/>
    <col min="74" max="74" width="4.6640625" style="11" hidden="1" customWidth="1"/>
    <col min="75" max="82" width="5.6640625" style="11" hidden="1" customWidth="1"/>
    <col min="83" max="83" width="5.6640625" style="176" hidden="1" customWidth="1"/>
    <col min="84" max="84" width="6.109375" style="188" hidden="1" customWidth="1"/>
    <col min="85" max="85" width="4.33203125" style="11" hidden="1" customWidth="1"/>
    <col min="86" max="89" width="3.6640625" style="11" hidden="1" customWidth="1"/>
    <col min="90" max="92" width="5.5546875" style="11" hidden="1" customWidth="1"/>
    <col min="93" max="93" width="4.44140625" style="11" hidden="1" customWidth="1"/>
    <col min="94" max="98" width="3.6640625" style="11" hidden="1" customWidth="1"/>
    <col min="99" max="99" width="4.88671875" style="11" hidden="1" customWidth="1"/>
    <col min="100" max="106" width="3.6640625" style="11" hidden="1" customWidth="1"/>
    <col min="107" max="107" width="5.44140625" style="11" hidden="1" customWidth="1"/>
    <col min="108" max="115" width="4.5546875" style="49" hidden="1" customWidth="1"/>
    <col min="116" max="116" width="4.5546875" style="11" hidden="1" customWidth="1"/>
    <col min="117" max="124" width="5.109375" style="11" hidden="1" customWidth="1"/>
    <col min="125" max="125" width="5.6640625" style="11" hidden="1" customWidth="1"/>
    <col min="126" max="129" width="5.5546875" style="11" hidden="1" customWidth="1"/>
    <col min="130" max="130" width="4" style="11" hidden="1" customWidth="1"/>
    <col min="131" max="131" width="0" style="11" hidden="1" customWidth="1"/>
    <col min="132" max="16384" width="9.109375" style="11"/>
  </cols>
  <sheetData>
    <row r="1" spans="1:131" s="115" customFormat="1" ht="31.5" hidden="1" customHeight="1" x14ac:dyDescent="0.2">
      <c r="B1" s="119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  <c r="BE1" s="140"/>
      <c r="BF1" s="140"/>
      <c r="BG1" s="140"/>
      <c r="BH1" s="140"/>
      <c r="BI1" s="140"/>
      <c r="CE1" s="165"/>
      <c r="CF1" s="179"/>
    </row>
    <row r="2" spans="1:131" s="2" customFormat="1" ht="16.5" customHeight="1" x14ac:dyDescent="0.3">
      <c r="A2" s="551" t="s">
        <v>5</v>
      </c>
      <c r="B2" s="551"/>
      <c r="C2" s="551"/>
      <c r="D2" s="551"/>
      <c r="E2" s="551"/>
      <c r="F2" s="551"/>
      <c r="G2" s="551"/>
      <c r="H2" s="551"/>
      <c r="I2" s="551"/>
      <c r="J2" s="551"/>
      <c r="K2" s="551"/>
      <c r="L2" s="551"/>
      <c r="M2" s="551"/>
      <c r="N2" s="551"/>
      <c r="O2" s="551"/>
      <c r="P2" s="551"/>
      <c r="Q2" s="551"/>
      <c r="R2" s="551"/>
      <c r="S2" s="551"/>
      <c r="T2" s="551"/>
      <c r="U2" s="551"/>
      <c r="V2" s="551"/>
      <c r="W2" s="551"/>
      <c r="X2" s="551"/>
      <c r="Y2" s="551"/>
      <c r="Z2" s="551"/>
      <c r="AA2" s="551"/>
      <c r="AB2" s="551"/>
      <c r="AC2" s="551"/>
      <c r="AD2" s="551"/>
      <c r="AE2" s="551"/>
      <c r="AF2" s="551"/>
      <c r="AG2" s="551"/>
      <c r="AH2" s="551"/>
      <c r="AI2" s="551"/>
      <c r="AJ2" s="551"/>
      <c r="AK2" s="551"/>
      <c r="AL2" s="551"/>
      <c r="AM2" s="551"/>
      <c r="AN2" s="551"/>
      <c r="AO2" s="551"/>
      <c r="AP2" s="551"/>
      <c r="AQ2" s="551"/>
      <c r="AR2" s="551"/>
      <c r="AS2" s="551"/>
      <c r="AT2" s="551"/>
      <c r="AU2" s="551"/>
      <c r="AV2" s="551"/>
      <c r="AW2" s="551"/>
      <c r="AX2" s="551"/>
      <c r="AY2" s="551"/>
      <c r="AZ2" s="551"/>
      <c r="BA2" s="551"/>
      <c r="BB2" s="551"/>
      <c r="BC2" s="551"/>
      <c r="BD2" s="551"/>
      <c r="BE2" s="551"/>
      <c r="BF2" s="551"/>
      <c r="BG2" s="551"/>
      <c r="BH2" s="551"/>
      <c r="BI2" s="551"/>
      <c r="BJ2" s="17"/>
      <c r="BK2" s="21" t="s">
        <v>28</v>
      </c>
      <c r="BL2" s="16"/>
      <c r="BM2" s="16"/>
      <c r="BN2" s="16"/>
      <c r="BO2" s="16"/>
      <c r="BP2" s="16"/>
      <c r="BQ2" s="16"/>
      <c r="BR2" s="16"/>
      <c r="BS2" s="16"/>
      <c r="BT2" s="16"/>
      <c r="BX2" s="451" t="s">
        <v>78</v>
      </c>
      <c r="BY2" s="451" t="s">
        <v>114</v>
      </c>
      <c r="BZ2" s="451" t="s">
        <v>77</v>
      </c>
      <c r="CA2" s="451" t="s">
        <v>256</v>
      </c>
      <c r="CB2" s="451" t="s">
        <v>257</v>
      </c>
      <c r="CC2" s="451" t="s">
        <v>79</v>
      </c>
      <c r="CD2" s="451" t="s">
        <v>119</v>
      </c>
      <c r="CE2" s="451" t="s">
        <v>80</v>
      </c>
      <c r="CF2" s="451" t="s">
        <v>258</v>
      </c>
      <c r="CG2" s="452" t="s">
        <v>107</v>
      </c>
      <c r="CH2" s="453" t="s">
        <v>81</v>
      </c>
      <c r="CI2" s="451" t="s">
        <v>116</v>
      </c>
      <c r="CJ2" s="451" t="s">
        <v>82</v>
      </c>
      <c r="CK2" s="451" t="s">
        <v>83</v>
      </c>
      <c r="CL2" s="451" t="s">
        <v>108</v>
      </c>
      <c r="CM2" s="451" t="s">
        <v>259</v>
      </c>
      <c r="CN2" s="451" t="s">
        <v>260</v>
      </c>
      <c r="CO2" s="451" t="s">
        <v>86</v>
      </c>
      <c r="CP2" s="451" t="s">
        <v>87</v>
      </c>
      <c r="CQ2" s="451" t="s">
        <v>88</v>
      </c>
      <c r="CR2" s="451" t="s">
        <v>89</v>
      </c>
      <c r="CS2" s="451" t="s">
        <v>90</v>
      </c>
      <c r="CT2" s="451" t="s">
        <v>91</v>
      </c>
      <c r="CU2" s="451" t="s">
        <v>92</v>
      </c>
      <c r="CV2" s="451" t="s">
        <v>93</v>
      </c>
      <c r="CW2" s="451" t="s">
        <v>118</v>
      </c>
      <c r="CX2" s="451" t="s">
        <v>94</v>
      </c>
      <c r="CY2" s="451" t="s">
        <v>95</v>
      </c>
      <c r="CZ2" s="451" t="s">
        <v>261</v>
      </c>
      <c r="DA2" s="451" t="s">
        <v>111</v>
      </c>
      <c r="DD2" s="47"/>
      <c r="DE2" s="47"/>
      <c r="DF2" s="47"/>
      <c r="DG2" s="47"/>
      <c r="DH2" s="47"/>
      <c r="DI2" s="47"/>
      <c r="DJ2" s="47"/>
      <c r="DK2" s="47"/>
    </row>
    <row r="3" spans="1:131" s="2" customFormat="1" ht="13.5" customHeight="1" x14ac:dyDescent="0.25">
      <c r="A3" s="552" t="s">
        <v>101</v>
      </c>
      <c r="B3" s="553"/>
      <c r="C3" s="553"/>
      <c r="D3" s="553"/>
      <c r="E3" s="553"/>
      <c r="F3" s="553"/>
      <c r="G3" s="553"/>
      <c r="H3" s="553"/>
      <c r="I3" s="553"/>
      <c r="J3" s="553"/>
      <c r="K3" s="553"/>
      <c r="L3" s="553"/>
      <c r="M3" s="553"/>
      <c r="N3" s="553"/>
      <c r="O3" s="553"/>
      <c r="P3" s="553"/>
      <c r="Q3" s="553"/>
      <c r="R3" s="553"/>
      <c r="S3" s="553"/>
      <c r="T3" s="553"/>
      <c r="U3" s="553"/>
      <c r="V3" s="553"/>
      <c r="W3" s="553"/>
      <c r="X3" s="553"/>
      <c r="Y3" s="553"/>
      <c r="Z3" s="553"/>
      <c r="AA3" s="553"/>
      <c r="AB3" s="553"/>
      <c r="AC3" s="553"/>
      <c r="AD3" s="553"/>
      <c r="AE3" s="553"/>
      <c r="AF3" s="553"/>
      <c r="AG3" s="553"/>
      <c r="AH3" s="553"/>
      <c r="AI3" s="553"/>
      <c r="AJ3" s="553"/>
      <c r="AK3" s="553"/>
      <c r="AL3" s="553"/>
      <c r="AM3" s="553"/>
      <c r="AN3" s="553"/>
      <c r="AO3" s="553"/>
      <c r="AP3" s="553"/>
      <c r="AQ3" s="553"/>
      <c r="AR3" s="553"/>
      <c r="AS3" s="553"/>
      <c r="AT3" s="553"/>
      <c r="AU3" s="553"/>
      <c r="AV3" s="553"/>
      <c r="AW3" s="553"/>
      <c r="AX3" s="553"/>
      <c r="AY3" s="553"/>
      <c r="AZ3" s="553"/>
      <c r="BA3" s="553"/>
      <c r="BB3" s="553"/>
      <c r="BC3" s="553"/>
      <c r="BD3" s="553"/>
      <c r="BE3" s="553"/>
      <c r="BF3" s="553"/>
      <c r="BG3" s="553"/>
      <c r="BH3" s="553"/>
      <c r="BI3" s="554"/>
      <c r="BJ3" s="17"/>
      <c r="BL3" s="581" t="s">
        <v>64</v>
      </c>
      <c r="BM3" s="581"/>
      <c r="BN3" s="581"/>
      <c r="BO3" s="581"/>
      <c r="BP3" s="581"/>
      <c r="BQ3" s="581"/>
      <c r="BR3" s="581"/>
      <c r="BS3" s="581"/>
      <c r="BT3" s="16"/>
      <c r="BX3" s="618" t="s">
        <v>262</v>
      </c>
      <c r="BY3" s="619"/>
      <c r="BZ3" s="619"/>
      <c r="CA3" s="504"/>
      <c r="CB3" s="618" t="s">
        <v>263</v>
      </c>
      <c r="CC3" s="619"/>
      <c r="CD3" s="619"/>
      <c r="CE3" s="619"/>
      <c r="CF3" s="504"/>
      <c r="CG3" s="620" t="s">
        <v>264</v>
      </c>
      <c r="CH3" s="619"/>
      <c r="CI3" s="504"/>
      <c r="CJ3" s="618" t="s">
        <v>265</v>
      </c>
      <c r="CK3" s="619"/>
      <c r="CL3" s="619"/>
      <c r="CM3" s="504"/>
      <c r="CN3" s="618" t="s">
        <v>266</v>
      </c>
      <c r="CO3" s="619"/>
      <c r="CP3" s="619"/>
      <c r="CQ3" s="619"/>
      <c r="CR3" s="504"/>
      <c r="CS3" s="618" t="s">
        <v>267</v>
      </c>
      <c r="CT3" s="619"/>
      <c r="CU3" s="619"/>
      <c r="CV3" s="504"/>
      <c r="CW3" s="618" t="s">
        <v>268</v>
      </c>
      <c r="CX3" s="619"/>
      <c r="CY3" s="619"/>
      <c r="CZ3" s="619"/>
      <c r="DA3" s="504"/>
      <c r="DD3" s="47"/>
      <c r="DE3" s="47"/>
      <c r="DF3" s="47"/>
      <c r="DG3" s="47"/>
      <c r="DH3" s="47"/>
      <c r="DI3" s="47"/>
      <c r="DJ3" s="47"/>
      <c r="DK3" s="47"/>
    </row>
    <row r="4" spans="1:131" s="2" customFormat="1" ht="12.75" customHeight="1" x14ac:dyDescent="0.25">
      <c r="A4" s="555" t="str">
        <f>'Титул денна'!BB1</f>
        <v>доктор філософії</v>
      </c>
      <c r="B4" s="556"/>
      <c r="C4" s="556"/>
      <c r="D4" s="556"/>
      <c r="E4" s="556"/>
      <c r="F4" s="556"/>
      <c r="G4" s="556"/>
      <c r="H4" s="556"/>
      <c r="I4" s="556"/>
      <c r="J4" s="556"/>
      <c r="K4" s="556"/>
      <c r="L4" s="556"/>
      <c r="M4" s="556"/>
      <c r="N4" s="556"/>
      <c r="O4" s="556"/>
      <c r="P4" s="556"/>
      <c r="Q4" s="556"/>
      <c r="R4" s="556"/>
      <c r="S4" s="556"/>
      <c r="T4" s="556"/>
      <c r="U4" s="556"/>
      <c r="V4" s="556"/>
      <c r="W4" s="556"/>
      <c r="X4" s="556"/>
      <c r="Y4" s="556"/>
      <c r="Z4" s="556"/>
      <c r="AA4" s="556"/>
      <c r="AB4" s="556"/>
      <c r="AC4" s="556"/>
      <c r="AD4" s="556"/>
      <c r="AE4" s="556"/>
      <c r="AF4" s="556"/>
      <c r="AG4" s="556"/>
      <c r="AH4" s="556"/>
      <c r="AI4" s="556"/>
      <c r="AJ4" s="556"/>
      <c r="AK4" s="556"/>
      <c r="AL4" s="556"/>
      <c r="AM4" s="556"/>
      <c r="AN4" s="556"/>
      <c r="AO4" s="556"/>
      <c r="AP4" s="556"/>
      <c r="AQ4" s="556"/>
      <c r="AR4" s="556"/>
      <c r="AS4" s="556"/>
      <c r="AT4" s="556"/>
      <c r="AU4" s="556"/>
      <c r="AV4" s="556"/>
      <c r="AW4" s="556"/>
      <c r="AX4" s="556"/>
      <c r="AY4" s="556"/>
      <c r="AZ4" s="556"/>
      <c r="BA4" s="556"/>
      <c r="BB4" s="556"/>
      <c r="BC4" s="556"/>
      <c r="BD4" s="556"/>
      <c r="BE4" s="556"/>
      <c r="BF4" s="556"/>
      <c r="BG4" s="556"/>
      <c r="BH4" s="556"/>
      <c r="BI4" s="557"/>
      <c r="BJ4" s="17"/>
      <c r="BL4" s="51">
        <v>1</v>
      </c>
      <c r="BM4" s="51">
        <v>2</v>
      </c>
      <c r="BN4" s="51">
        <v>3</v>
      </c>
      <c r="BO4" s="51">
        <v>4</v>
      </c>
      <c r="BP4" s="51">
        <v>5</v>
      </c>
      <c r="BQ4" s="51">
        <v>6</v>
      </c>
      <c r="BR4" s="51">
        <v>7</v>
      </c>
      <c r="BS4" s="51">
        <v>8</v>
      </c>
      <c r="BT4" s="16"/>
      <c r="BW4"/>
      <c r="BX4"/>
      <c r="BY4"/>
      <c r="BZ4"/>
      <c r="CA4"/>
      <c r="CB4"/>
      <c r="CC4"/>
      <c r="CD4"/>
      <c r="CE4" s="167"/>
      <c r="CF4" s="181"/>
      <c r="DD4" s="47"/>
      <c r="DE4" s="47"/>
      <c r="DF4" s="47"/>
      <c r="DG4" s="47"/>
      <c r="DH4" s="47"/>
      <c r="DI4" s="47"/>
      <c r="DJ4" s="47"/>
      <c r="DK4" s="47"/>
      <c r="EA4" s="449" t="s">
        <v>251</v>
      </c>
    </row>
    <row r="5" spans="1:131" s="3" customFormat="1" ht="12.75" customHeight="1" x14ac:dyDescent="0.25">
      <c r="A5" s="561" t="s">
        <v>122</v>
      </c>
      <c r="B5" s="590" t="s">
        <v>6</v>
      </c>
      <c r="C5" s="560" t="s">
        <v>7</v>
      </c>
      <c r="D5" s="587" t="s">
        <v>8</v>
      </c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588"/>
      <c r="P5" s="588"/>
      <c r="Q5" s="588"/>
      <c r="R5" s="588"/>
      <c r="S5" s="588"/>
      <c r="T5" s="588"/>
      <c r="U5" s="588"/>
      <c r="V5" s="588"/>
      <c r="W5" s="589"/>
      <c r="X5" s="583" t="s">
        <v>1</v>
      </c>
      <c r="Y5" s="584"/>
      <c r="Z5" s="584"/>
      <c r="AA5" s="584"/>
      <c r="AB5" s="584"/>
      <c r="AC5" s="585"/>
      <c r="AD5" s="583" t="s">
        <v>9</v>
      </c>
      <c r="AE5" s="584"/>
      <c r="AF5" s="584"/>
      <c r="AG5" s="584"/>
      <c r="AH5" s="584"/>
      <c r="AI5" s="584"/>
      <c r="AJ5" s="584"/>
      <c r="AK5" s="584"/>
      <c r="AL5" s="584"/>
      <c r="AM5" s="584"/>
      <c r="AN5" s="584"/>
      <c r="AO5" s="584"/>
      <c r="AP5" s="584"/>
      <c r="AQ5" s="584"/>
      <c r="AR5" s="584"/>
      <c r="AS5" s="584"/>
      <c r="AT5" s="584"/>
      <c r="AU5" s="584"/>
      <c r="AV5" s="584"/>
      <c r="AW5" s="584"/>
      <c r="AX5" s="584"/>
      <c r="AY5" s="584"/>
      <c r="AZ5" s="584"/>
      <c r="BA5" s="584"/>
      <c r="BB5" s="584"/>
      <c r="BC5" s="584"/>
      <c r="BD5" s="584"/>
      <c r="BE5" s="584"/>
      <c r="BF5" s="584"/>
      <c r="BG5" s="584"/>
      <c r="BH5" s="584"/>
      <c r="BI5" s="585"/>
      <c r="BJ5" s="53"/>
      <c r="BL5" s="52">
        <v>1</v>
      </c>
      <c r="BM5" s="52">
        <v>1</v>
      </c>
      <c r="BN5" s="52">
        <v>1</v>
      </c>
      <c r="BO5" s="52">
        <v>1</v>
      </c>
      <c r="BP5" s="52">
        <v>1</v>
      </c>
      <c r="BQ5" s="52">
        <v>1</v>
      </c>
      <c r="BR5" s="52">
        <v>1</v>
      </c>
      <c r="BS5" s="52">
        <v>1</v>
      </c>
      <c r="BT5" s="23"/>
      <c r="BX5"/>
      <c r="BY5"/>
      <c r="BZ5"/>
      <c r="CA5"/>
      <c r="CB5"/>
      <c r="CC5"/>
      <c r="CD5"/>
      <c r="CE5" s="168"/>
      <c r="CF5" s="182"/>
      <c r="DD5" s="82"/>
      <c r="DE5" s="82"/>
      <c r="DF5" s="82"/>
      <c r="DG5" s="82"/>
      <c r="DH5" s="82"/>
      <c r="DI5" s="82"/>
      <c r="DJ5" s="82"/>
      <c r="DK5" s="82"/>
      <c r="EA5" s="450"/>
    </row>
    <row r="6" spans="1:131" s="4" customFormat="1" ht="17.25" customHeight="1" x14ac:dyDescent="0.25">
      <c r="A6" s="562"/>
      <c r="B6" s="591"/>
      <c r="C6" s="560"/>
      <c r="D6" s="568" t="s">
        <v>10</v>
      </c>
      <c r="E6" s="569"/>
      <c r="F6" s="569"/>
      <c r="G6" s="570"/>
      <c r="H6" s="586" t="s">
        <v>11</v>
      </c>
      <c r="I6" s="586"/>
      <c r="J6" s="586"/>
      <c r="K6" s="586"/>
      <c r="L6" s="586"/>
      <c r="M6" s="586"/>
      <c r="N6" s="586"/>
      <c r="O6" s="567" t="s">
        <v>12</v>
      </c>
      <c r="P6" s="567" t="s">
        <v>13</v>
      </c>
      <c r="Q6" s="586" t="s">
        <v>14</v>
      </c>
      <c r="R6" s="586"/>
      <c r="S6" s="586"/>
      <c r="T6" s="586"/>
      <c r="U6" s="586"/>
      <c r="V6" s="586"/>
      <c r="W6" s="586"/>
      <c r="X6" s="593" t="s">
        <v>15</v>
      </c>
      <c r="Y6" s="593"/>
      <c r="Z6" s="586" t="s">
        <v>160</v>
      </c>
      <c r="AA6" s="586" t="s">
        <v>161</v>
      </c>
      <c r="AB6" s="586" t="s">
        <v>162</v>
      </c>
      <c r="AC6" s="586" t="s">
        <v>0</v>
      </c>
      <c r="AD6" s="587" t="s">
        <v>16</v>
      </c>
      <c r="AE6" s="588"/>
      <c r="AF6" s="588"/>
      <c r="AG6" s="588"/>
      <c r="AH6" s="588"/>
      <c r="AI6" s="588"/>
      <c r="AJ6" s="588"/>
      <c r="AK6" s="589"/>
      <c r="AL6" s="587" t="s">
        <v>17</v>
      </c>
      <c r="AM6" s="588"/>
      <c r="AN6" s="588"/>
      <c r="AO6" s="588"/>
      <c r="AP6" s="588"/>
      <c r="AQ6" s="588"/>
      <c r="AR6" s="588"/>
      <c r="AS6" s="589"/>
      <c r="AT6" s="583" t="s">
        <v>18</v>
      </c>
      <c r="AU6" s="584"/>
      <c r="AV6" s="584"/>
      <c r="AW6" s="584"/>
      <c r="AX6" s="584"/>
      <c r="AY6" s="584"/>
      <c r="AZ6" s="584"/>
      <c r="BA6" s="585"/>
      <c r="BB6" s="583" t="s">
        <v>19</v>
      </c>
      <c r="BC6" s="584"/>
      <c r="BD6" s="584"/>
      <c r="BE6" s="584"/>
      <c r="BF6" s="584"/>
      <c r="BG6" s="584"/>
      <c r="BH6" s="584"/>
      <c r="BI6" s="585"/>
      <c r="BJ6" s="54"/>
      <c r="BK6" s="3" t="s">
        <v>65</v>
      </c>
      <c r="BL6" s="128">
        <v>1</v>
      </c>
      <c r="BM6" s="4" t="s">
        <v>67</v>
      </c>
      <c r="BO6" s="4" t="s">
        <v>66</v>
      </c>
      <c r="BP6" s="129">
        <v>1.5</v>
      </c>
      <c r="BQ6" s="4" t="s">
        <v>68</v>
      </c>
      <c r="BS6" s="24"/>
      <c r="BT6" s="25"/>
      <c r="BX6"/>
      <c r="BY6"/>
      <c r="BZ6"/>
      <c r="CA6"/>
      <c r="CB6"/>
      <c r="CC6"/>
      <c r="CD6"/>
      <c r="CE6" s="169"/>
      <c r="CF6" s="183"/>
      <c r="DD6" s="83"/>
      <c r="DE6" s="83"/>
      <c r="DF6" s="83"/>
      <c r="DG6" s="83"/>
      <c r="DH6" s="83"/>
      <c r="DI6" s="83"/>
      <c r="DJ6" s="83"/>
      <c r="DK6" s="83"/>
      <c r="EA6" s="210" t="s">
        <v>252</v>
      </c>
    </row>
    <row r="7" spans="1:131" s="4" customFormat="1" ht="17.25" customHeight="1" x14ac:dyDescent="0.25">
      <c r="A7" s="562"/>
      <c r="B7" s="591"/>
      <c r="C7" s="560"/>
      <c r="D7" s="571"/>
      <c r="E7" s="572"/>
      <c r="F7" s="572"/>
      <c r="G7" s="573"/>
      <c r="H7" s="586"/>
      <c r="I7" s="586"/>
      <c r="J7" s="586"/>
      <c r="K7" s="586"/>
      <c r="L7" s="586"/>
      <c r="M7" s="586"/>
      <c r="N7" s="586"/>
      <c r="O7" s="567"/>
      <c r="P7" s="567"/>
      <c r="Q7" s="586"/>
      <c r="R7" s="586"/>
      <c r="S7" s="586"/>
      <c r="T7" s="586"/>
      <c r="U7" s="586"/>
      <c r="V7" s="586"/>
      <c r="W7" s="586"/>
      <c r="X7" s="586" t="s">
        <v>20</v>
      </c>
      <c r="Y7" s="586" t="s">
        <v>21</v>
      </c>
      <c r="Z7" s="586"/>
      <c r="AA7" s="586"/>
      <c r="AB7" s="586"/>
      <c r="AC7" s="586"/>
      <c r="AD7" s="564">
        <v>1</v>
      </c>
      <c r="AE7" s="565"/>
      <c r="AF7" s="565"/>
      <c r="AG7" s="566"/>
      <c r="AH7" s="564">
        <v>2</v>
      </c>
      <c r="AI7" s="565"/>
      <c r="AJ7" s="565"/>
      <c r="AK7" s="566"/>
      <c r="AL7" s="564">
        <v>3</v>
      </c>
      <c r="AM7" s="565"/>
      <c r="AN7" s="565"/>
      <c r="AO7" s="566"/>
      <c r="AP7" s="564">
        <v>4</v>
      </c>
      <c r="AQ7" s="565"/>
      <c r="AR7" s="565"/>
      <c r="AS7" s="566"/>
      <c r="AT7" s="564">
        <v>5</v>
      </c>
      <c r="AU7" s="565"/>
      <c r="AV7" s="565"/>
      <c r="AW7" s="566"/>
      <c r="AX7" s="564">
        <v>6</v>
      </c>
      <c r="AY7" s="565"/>
      <c r="AZ7" s="565"/>
      <c r="BA7" s="566"/>
      <c r="BB7" s="564">
        <v>7</v>
      </c>
      <c r="BC7" s="565"/>
      <c r="BD7" s="565"/>
      <c r="BE7" s="566"/>
      <c r="BF7" s="564">
        <v>8</v>
      </c>
      <c r="BG7" s="565"/>
      <c r="BH7" s="565"/>
      <c r="BI7" s="566"/>
      <c r="BJ7" s="54"/>
      <c r="BK7" s="22" t="s">
        <v>24</v>
      </c>
      <c r="BL7" s="16"/>
      <c r="BM7" s="16"/>
      <c r="BN7" s="16"/>
      <c r="BO7" s="3"/>
      <c r="BP7" s="3"/>
      <c r="BQ7" s="23"/>
      <c r="BR7" s="50">
        <v>30</v>
      </c>
      <c r="BS7" s="24"/>
      <c r="BT7" s="26"/>
      <c r="CE7" s="169"/>
      <c r="CF7" s="183"/>
      <c r="DD7" s="83"/>
      <c r="DE7" s="83"/>
      <c r="DF7" s="83"/>
      <c r="DG7" s="83"/>
      <c r="DH7" s="83"/>
      <c r="DI7" s="83"/>
      <c r="DJ7" s="83"/>
      <c r="DK7" s="83"/>
      <c r="EA7" s="210" t="s">
        <v>253</v>
      </c>
    </row>
    <row r="8" spans="1:131" s="4" customFormat="1" ht="17.25" customHeight="1" x14ac:dyDescent="0.3">
      <c r="A8" s="562"/>
      <c r="B8" s="591"/>
      <c r="C8" s="560"/>
      <c r="D8" s="571"/>
      <c r="E8" s="572"/>
      <c r="F8" s="572"/>
      <c r="G8" s="573"/>
      <c r="H8" s="586"/>
      <c r="I8" s="586"/>
      <c r="J8" s="586"/>
      <c r="K8" s="586"/>
      <c r="L8" s="586"/>
      <c r="M8" s="586"/>
      <c r="N8" s="586"/>
      <c r="O8" s="567"/>
      <c r="P8" s="567"/>
      <c r="Q8" s="586"/>
      <c r="R8" s="586"/>
      <c r="S8" s="586"/>
      <c r="T8" s="586"/>
      <c r="U8" s="586"/>
      <c r="V8" s="586"/>
      <c r="W8" s="586"/>
      <c r="X8" s="586"/>
      <c r="Y8" s="586"/>
      <c r="Z8" s="586"/>
      <c r="AA8" s="586"/>
      <c r="AB8" s="586"/>
      <c r="AC8" s="586"/>
      <c r="AD8" s="583" t="s">
        <v>228</v>
      </c>
      <c r="AE8" s="584"/>
      <c r="AF8" s="584"/>
      <c r="AG8" s="584"/>
      <c r="AH8" s="584"/>
      <c r="AI8" s="584"/>
      <c r="AJ8" s="584"/>
      <c r="AK8" s="584"/>
      <c r="AL8" s="584"/>
      <c r="AM8" s="584"/>
      <c r="AN8" s="584"/>
      <c r="AO8" s="584"/>
      <c r="AP8" s="584"/>
      <c r="AQ8" s="584"/>
      <c r="AR8" s="584"/>
      <c r="AS8" s="584"/>
      <c r="AT8" s="584"/>
      <c r="AU8" s="584"/>
      <c r="AV8" s="584"/>
      <c r="AW8" s="584"/>
      <c r="AX8" s="584"/>
      <c r="AY8" s="584"/>
      <c r="AZ8" s="584"/>
      <c r="BA8" s="584"/>
      <c r="BB8" s="584"/>
      <c r="BC8" s="584"/>
      <c r="BD8" s="584"/>
      <c r="BE8" s="584"/>
      <c r="BF8" s="584"/>
      <c r="BG8" s="584"/>
      <c r="BH8" s="584"/>
      <c r="BI8" s="585"/>
      <c r="BJ8" s="54"/>
      <c r="BK8" s="21" t="s">
        <v>29</v>
      </c>
      <c r="BL8" s="24"/>
      <c r="BM8" s="24"/>
      <c r="BN8" s="24"/>
      <c r="BO8" s="24"/>
      <c r="BP8" s="24"/>
      <c r="BQ8" s="24"/>
      <c r="BR8" s="24"/>
      <c r="BS8" s="24"/>
      <c r="BT8" s="24"/>
      <c r="CE8" s="169"/>
      <c r="CF8" s="183"/>
      <c r="CI8" s="4" t="s">
        <v>97</v>
      </c>
      <c r="CQ8" s="4" t="s">
        <v>75</v>
      </c>
      <c r="DD8" s="83" t="s">
        <v>74</v>
      </c>
      <c r="DE8" s="83"/>
      <c r="DF8" s="83"/>
      <c r="DG8" s="83"/>
      <c r="DH8" s="83"/>
      <c r="DI8" s="83"/>
      <c r="DJ8" s="83"/>
      <c r="DK8" s="83"/>
      <c r="EA8" s="210" t="s">
        <v>254</v>
      </c>
    </row>
    <row r="9" spans="1:131" s="4" customFormat="1" ht="17.25" customHeight="1" x14ac:dyDescent="0.25">
      <c r="A9" s="562"/>
      <c r="B9" s="591"/>
      <c r="C9" s="560"/>
      <c r="D9" s="571"/>
      <c r="E9" s="572"/>
      <c r="F9" s="572"/>
      <c r="G9" s="573"/>
      <c r="H9" s="586"/>
      <c r="I9" s="586"/>
      <c r="J9" s="586"/>
      <c r="K9" s="586"/>
      <c r="L9" s="586"/>
      <c r="M9" s="586"/>
      <c r="N9" s="586"/>
      <c r="O9" s="567"/>
      <c r="P9" s="567"/>
      <c r="Q9" s="586"/>
      <c r="R9" s="586"/>
      <c r="S9" s="586"/>
      <c r="T9" s="586"/>
      <c r="U9" s="586"/>
      <c r="V9" s="586"/>
      <c r="W9" s="586"/>
      <c r="X9" s="586"/>
      <c r="Y9" s="586"/>
      <c r="Z9" s="586"/>
      <c r="AA9" s="586"/>
      <c r="AB9" s="586"/>
      <c r="AC9" s="586"/>
      <c r="AD9" s="577">
        <v>8</v>
      </c>
      <c r="AE9" s="578"/>
      <c r="AF9" s="578"/>
      <c r="AG9" s="579"/>
      <c r="AH9" s="577">
        <v>17</v>
      </c>
      <c r="AI9" s="578"/>
      <c r="AJ9" s="578"/>
      <c r="AK9" s="579"/>
      <c r="AL9" s="577">
        <v>17</v>
      </c>
      <c r="AM9" s="578"/>
      <c r="AN9" s="578"/>
      <c r="AO9" s="579"/>
      <c r="AP9" s="577">
        <v>17</v>
      </c>
      <c r="AQ9" s="578"/>
      <c r="AR9" s="578"/>
      <c r="AS9" s="579"/>
      <c r="AT9" s="577">
        <v>17</v>
      </c>
      <c r="AU9" s="578"/>
      <c r="AV9" s="578"/>
      <c r="AW9" s="579"/>
      <c r="AX9" s="577">
        <v>17</v>
      </c>
      <c r="AY9" s="578"/>
      <c r="AZ9" s="578"/>
      <c r="BA9" s="579"/>
      <c r="BB9" s="577">
        <v>17</v>
      </c>
      <c r="BC9" s="578"/>
      <c r="BD9" s="578"/>
      <c r="BE9" s="579"/>
      <c r="BF9" s="577">
        <v>17</v>
      </c>
      <c r="BG9" s="578"/>
      <c r="BH9" s="578"/>
      <c r="BI9" s="579"/>
      <c r="BJ9" s="55"/>
      <c r="BK9" s="24"/>
      <c r="BL9" s="24"/>
      <c r="BM9" s="24"/>
      <c r="BN9" s="24"/>
      <c r="BO9" s="24"/>
      <c r="BP9" s="24"/>
      <c r="BQ9" s="24"/>
      <c r="BR9" s="24"/>
      <c r="BS9" s="24"/>
      <c r="BT9" s="24"/>
      <c r="CE9" s="169"/>
      <c r="CF9" s="184"/>
      <c r="DD9" s="83"/>
      <c r="DE9" s="83"/>
      <c r="DF9" s="83"/>
      <c r="DG9" s="83"/>
      <c r="DH9" s="83"/>
      <c r="DI9" s="83"/>
      <c r="DJ9" s="83"/>
      <c r="DK9" s="83"/>
      <c r="EA9" s="210" t="s">
        <v>188</v>
      </c>
    </row>
    <row r="10" spans="1:131" s="4" customFormat="1" ht="17.25" customHeight="1" x14ac:dyDescent="0.25">
      <c r="A10" s="563"/>
      <c r="B10" s="592"/>
      <c r="C10" s="560"/>
      <c r="D10" s="574"/>
      <c r="E10" s="575"/>
      <c r="F10" s="575"/>
      <c r="G10" s="576"/>
      <c r="H10" s="586"/>
      <c r="I10" s="586"/>
      <c r="J10" s="586"/>
      <c r="K10" s="586"/>
      <c r="L10" s="586"/>
      <c r="M10" s="586"/>
      <c r="N10" s="586"/>
      <c r="O10" s="567"/>
      <c r="P10" s="567"/>
      <c r="Q10" s="586"/>
      <c r="R10" s="586"/>
      <c r="S10" s="586"/>
      <c r="T10" s="586"/>
      <c r="U10" s="586"/>
      <c r="V10" s="586"/>
      <c r="W10" s="586"/>
      <c r="X10" s="586"/>
      <c r="Y10" s="586"/>
      <c r="Z10" s="586"/>
      <c r="AA10" s="586"/>
      <c r="AB10" s="586"/>
      <c r="AC10" s="586"/>
      <c r="AD10" s="583" t="s">
        <v>166</v>
      </c>
      <c r="AE10" s="584"/>
      <c r="AF10" s="584"/>
      <c r="AG10" s="584"/>
      <c r="AH10" s="584"/>
      <c r="AI10" s="584"/>
      <c r="AJ10" s="584"/>
      <c r="AK10" s="584"/>
      <c r="AL10" s="584"/>
      <c r="AM10" s="584"/>
      <c r="AN10" s="584"/>
      <c r="AO10" s="584"/>
      <c r="AP10" s="584"/>
      <c r="AQ10" s="584"/>
      <c r="AR10" s="584"/>
      <c r="AS10" s="584"/>
      <c r="AT10" s="584"/>
      <c r="AU10" s="584"/>
      <c r="AV10" s="584"/>
      <c r="AW10" s="584"/>
      <c r="AX10" s="584"/>
      <c r="AY10" s="584"/>
      <c r="AZ10" s="584"/>
      <c r="BA10" s="584"/>
      <c r="BB10" s="584"/>
      <c r="BC10" s="584"/>
      <c r="BD10" s="584"/>
      <c r="BE10" s="584"/>
      <c r="BF10" s="584"/>
      <c r="BG10" s="584"/>
      <c r="BH10" s="584"/>
      <c r="BI10" s="585"/>
      <c r="BJ10" s="17"/>
      <c r="BK10" s="16"/>
      <c r="BL10" s="594" t="s">
        <v>27</v>
      </c>
      <c r="BM10" s="595"/>
      <c r="BN10" s="595"/>
      <c r="BO10" s="595"/>
      <c r="BP10" s="595"/>
      <c r="BQ10" s="595"/>
      <c r="BR10" s="595"/>
      <c r="BS10" s="596"/>
      <c r="BT10" s="597" t="s">
        <v>26</v>
      </c>
      <c r="CE10" s="169"/>
      <c r="CF10" s="183"/>
      <c r="DC10" s="120" t="s">
        <v>26</v>
      </c>
      <c r="DD10" s="594" t="s">
        <v>132</v>
      </c>
      <c r="DE10" s="595"/>
      <c r="DF10" s="595"/>
      <c r="DG10" s="595"/>
      <c r="DH10" s="595"/>
      <c r="DI10" s="595"/>
      <c r="DJ10" s="595"/>
      <c r="DK10" s="596"/>
      <c r="DL10" s="120" t="s">
        <v>26</v>
      </c>
      <c r="DM10" s="594" t="s">
        <v>133</v>
      </c>
      <c r="DN10" s="595"/>
      <c r="DO10" s="595"/>
      <c r="DP10" s="595"/>
      <c r="DQ10" s="595"/>
      <c r="DR10" s="595"/>
      <c r="DS10" s="595"/>
      <c r="DT10" s="596"/>
      <c r="DU10" s="120" t="s">
        <v>26</v>
      </c>
      <c r="EA10" s="210" t="s">
        <v>255</v>
      </c>
    </row>
    <row r="11" spans="1:131" s="7" customFormat="1" ht="13.5" customHeight="1" x14ac:dyDescent="0.25">
      <c r="A11" s="203">
        <v>1</v>
      </c>
      <c r="B11" s="133" t="s">
        <v>96</v>
      </c>
      <c r="C11" s="5" t="s">
        <v>184</v>
      </c>
      <c r="D11" s="582">
        <v>4</v>
      </c>
      <c r="E11" s="582"/>
      <c r="F11" s="582"/>
      <c r="G11" s="582"/>
      <c r="H11" s="582">
        <v>5</v>
      </c>
      <c r="I11" s="582"/>
      <c r="J11" s="582"/>
      <c r="K11" s="582"/>
      <c r="L11" s="582"/>
      <c r="M11" s="582"/>
      <c r="N11" s="582"/>
      <c r="O11" s="6">
        <v>6</v>
      </c>
      <c r="P11" s="6">
        <v>7</v>
      </c>
      <c r="Q11" s="582">
        <v>8</v>
      </c>
      <c r="R11" s="582"/>
      <c r="S11" s="582"/>
      <c r="T11" s="582"/>
      <c r="U11" s="582"/>
      <c r="V11" s="582"/>
      <c r="W11" s="582"/>
      <c r="X11" s="203">
        <v>9</v>
      </c>
      <c r="Y11" s="5" t="s">
        <v>185</v>
      </c>
      <c r="Z11" s="203">
        <v>11</v>
      </c>
      <c r="AA11" s="203">
        <v>12</v>
      </c>
      <c r="AB11" s="203">
        <v>13</v>
      </c>
      <c r="AC11" s="203">
        <v>14</v>
      </c>
      <c r="AD11" s="580">
        <v>15</v>
      </c>
      <c r="AE11" s="559"/>
      <c r="AF11" s="559"/>
      <c r="AG11" s="130" t="s">
        <v>69</v>
      </c>
      <c r="AH11" s="558">
        <v>16</v>
      </c>
      <c r="AI11" s="559"/>
      <c r="AJ11" s="559"/>
      <c r="AK11" s="130" t="s">
        <v>69</v>
      </c>
      <c r="AL11" s="558">
        <v>17</v>
      </c>
      <c r="AM11" s="559"/>
      <c r="AN11" s="559"/>
      <c r="AO11" s="130" t="s">
        <v>69</v>
      </c>
      <c r="AP11" s="558">
        <v>18</v>
      </c>
      <c r="AQ11" s="559"/>
      <c r="AR11" s="559"/>
      <c r="AS11" s="130" t="s">
        <v>69</v>
      </c>
      <c r="AT11" s="558">
        <v>19</v>
      </c>
      <c r="AU11" s="559"/>
      <c r="AV11" s="559"/>
      <c r="AW11" s="130" t="s">
        <v>69</v>
      </c>
      <c r="AX11" s="558">
        <v>20</v>
      </c>
      <c r="AY11" s="559"/>
      <c r="AZ11" s="559"/>
      <c r="BA11" s="130" t="s">
        <v>69</v>
      </c>
      <c r="BB11" s="558">
        <v>21</v>
      </c>
      <c r="BC11" s="559"/>
      <c r="BD11" s="559"/>
      <c r="BE11" s="130" t="s">
        <v>69</v>
      </c>
      <c r="BF11" s="558">
        <v>22</v>
      </c>
      <c r="BG11" s="559"/>
      <c r="BH11" s="559"/>
      <c r="BI11" s="130" t="s">
        <v>69</v>
      </c>
      <c r="BJ11" s="43" t="s">
        <v>25</v>
      </c>
      <c r="BK11" s="16"/>
      <c r="BL11" s="27">
        <v>1</v>
      </c>
      <c r="BM11" s="27">
        <v>2</v>
      </c>
      <c r="BN11" s="27">
        <v>3</v>
      </c>
      <c r="BO11" s="27">
        <v>4</v>
      </c>
      <c r="BP11" s="27">
        <v>5</v>
      </c>
      <c r="BQ11" s="27">
        <v>6</v>
      </c>
      <c r="BR11" s="27">
        <v>7</v>
      </c>
      <c r="BS11" s="27">
        <v>8</v>
      </c>
      <c r="BT11" s="597"/>
      <c r="CE11" s="170"/>
      <c r="CF11" s="185"/>
      <c r="CH11" s="27">
        <v>1</v>
      </c>
      <c r="CI11" s="27">
        <v>2</v>
      </c>
      <c r="CJ11" s="27">
        <v>3</v>
      </c>
      <c r="CK11" s="27">
        <v>4</v>
      </c>
      <c r="CL11" s="27">
        <v>5</v>
      </c>
      <c r="CM11" s="27">
        <v>6</v>
      </c>
      <c r="CN11" s="27">
        <v>7</v>
      </c>
      <c r="CO11" s="27">
        <v>8</v>
      </c>
      <c r="CQ11" s="27">
        <v>1</v>
      </c>
      <c r="CR11" s="27">
        <v>2</v>
      </c>
      <c r="CS11" s="27">
        <v>3</v>
      </c>
      <c r="CT11" s="27">
        <v>4</v>
      </c>
      <c r="CU11" s="27">
        <v>5</v>
      </c>
      <c r="CV11" s="27">
        <v>6</v>
      </c>
      <c r="CW11" s="27">
        <v>7</v>
      </c>
      <c r="CX11" s="27">
        <v>8</v>
      </c>
      <c r="DC11" s="121" t="s">
        <v>134</v>
      </c>
      <c r="DD11" s="27">
        <v>1</v>
      </c>
      <c r="DE11" s="27">
        <v>2</v>
      </c>
      <c r="DF11" s="27">
        <v>3</v>
      </c>
      <c r="DG11" s="27">
        <v>4</v>
      </c>
      <c r="DH11" s="27">
        <v>5</v>
      </c>
      <c r="DI11" s="27">
        <v>6</v>
      </c>
      <c r="DJ11" s="27">
        <v>7</v>
      </c>
      <c r="DK11" s="27">
        <v>8</v>
      </c>
      <c r="DL11" s="121" t="s">
        <v>95</v>
      </c>
      <c r="DM11" s="27">
        <v>1</v>
      </c>
      <c r="DN11" s="27">
        <v>2</v>
      </c>
      <c r="DO11" s="27">
        <v>3</v>
      </c>
      <c r="DP11" s="27">
        <v>4</v>
      </c>
      <c r="DQ11" s="27">
        <v>5</v>
      </c>
      <c r="DR11" s="27">
        <v>6</v>
      </c>
      <c r="DS11" s="27">
        <v>7</v>
      </c>
      <c r="DT11" s="27">
        <v>8</v>
      </c>
      <c r="DU11" s="121" t="s">
        <v>65</v>
      </c>
      <c r="EA11" s="210" t="s">
        <v>189</v>
      </c>
    </row>
    <row r="12" spans="1:131" s="2" customFormat="1" ht="15" customHeight="1" x14ac:dyDescent="0.2">
      <c r="A12" s="14"/>
      <c r="B12" s="135"/>
      <c r="C12" s="65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159"/>
      <c r="R12" s="159"/>
      <c r="S12" s="159"/>
      <c r="T12" s="159"/>
      <c r="U12" s="159"/>
      <c r="V12" s="159"/>
      <c r="W12" s="159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7"/>
      <c r="BK12" s="16"/>
      <c r="BL12" s="28"/>
      <c r="BM12" s="28"/>
      <c r="BN12" s="28"/>
      <c r="BO12" s="28"/>
      <c r="BP12" s="28"/>
      <c r="BQ12" s="28"/>
      <c r="BR12" s="28"/>
      <c r="BS12" s="28"/>
      <c r="BT12" s="28"/>
      <c r="CE12" s="167"/>
      <c r="CF12" s="181"/>
      <c r="DD12" s="47"/>
      <c r="DE12" s="47"/>
      <c r="DF12" s="47"/>
      <c r="DG12" s="47"/>
      <c r="DH12" s="47"/>
      <c r="DI12" s="47"/>
      <c r="DJ12" s="47"/>
      <c r="DK12" s="47"/>
      <c r="DL12" s="122"/>
      <c r="EA12" s="210" t="s">
        <v>190</v>
      </c>
    </row>
    <row r="13" spans="1:131" s="2" customFormat="1" ht="15" customHeight="1" x14ac:dyDescent="0.2">
      <c r="A13" s="223">
        <v>1</v>
      </c>
      <c r="B13" s="224" t="s">
        <v>146</v>
      </c>
      <c r="C13" s="65"/>
      <c r="D13" s="202"/>
      <c r="E13" s="202"/>
      <c r="F13" s="202"/>
      <c r="G13" s="202"/>
      <c r="H13" s="202"/>
      <c r="I13" s="198"/>
      <c r="J13" s="198"/>
      <c r="K13" s="202"/>
      <c r="L13" s="202"/>
      <c r="M13" s="202"/>
      <c r="N13" s="202"/>
      <c r="O13" s="202"/>
      <c r="P13" s="202"/>
      <c r="Q13" s="159"/>
      <c r="R13" s="159"/>
      <c r="S13" s="159"/>
      <c r="T13" s="199"/>
      <c r="U13" s="199"/>
      <c r="V13" s="199"/>
      <c r="W13" s="159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7"/>
      <c r="BK13" s="16"/>
      <c r="BL13" s="28"/>
      <c r="BM13" s="28"/>
      <c r="BN13" s="28"/>
      <c r="BO13" s="28"/>
      <c r="BP13" s="28"/>
      <c r="BQ13" s="28"/>
      <c r="BR13" s="28"/>
      <c r="BS13" s="28"/>
      <c r="BT13" s="28"/>
      <c r="CE13" s="167"/>
      <c r="CF13" s="181"/>
      <c r="DD13" s="47"/>
      <c r="DE13" s="47"/>
      <c r="DF13" s="47"/>
      <c r="DG13" s="47"/>
      <c r="DH13" s="47"/>
      <c r="DI13" s="47"/>
      <c r="DJ13" s="47"/>
      <c r="DK13" s="47"/>
      <c r="DL13" s="122"/>
    </row>
    <row r="14" spans="1:131" s="2" customFormat="1" ht="15" customHeight="1" x14ac:dyDescent="0.2">
      <c r="A14" s="500" t="s">
        <v>173</v>
      </c>
      <c r="B14" s="498" t="s">
        <v>291</v>
      </c>
      <c r="C14" s="65"/>
      <c r="D14" s="204"/>
      <c r="E14" s="204"/>
      <c r="F14" s="204"/>
      <c r="G14" s="204"/>
      <c r="H14" s="204"/>
      <c r="I14" s="132"/>
      <c r="J14" s="132"/>
      <c r="K14" s="204"/>
      <c r="L14" s="204"/>
      <c r="M14" s="204"/>
      <c r="N14" s="204"/>
      <c r="O14" s="204"/>
      <c r="P14" s="204"/>
      <c r="Q14" s="159"/>
      <c r="R14" s="159"/>
      <c r="S14" s="159"/>
      <c r="T14" s="499"/>
      <c r="U14" s="499"/>
      <c r="V14" s="499"/>
      <c r="W14" s="159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7"/>
      <c r="BK14" s="16"/>
      <c r="BL14" s="28"/>
      <c r="BM14" s="28"/>
      <c r="BN14" s="28"/>
      <c r="BO14" s="28"/>
      <c r="BP14" s="28"/>
      <c r="BQ14" s="28"/>
      <c r="BR14" s="28"/>
      <c r="BS14" s="28"/>
      <c r="BT14" s="28"/>
      <c r="CE14" s="167"/>
      <c r="CF14" s="181"/>
      <c r="DD14" s="47"/>
      <c r="DE14" s="47"/>
      <c r="DF14" s="47"/>
      <c r="DG14" s="47"/>
      <c r="DH14" s="47"/>
      <c r="DI14" s="47"/>
      <c r="DJ14" s="47"/>
      <c r="DK14" s="47"/>
      <c r="DL14" s="122"/>
    </row>
    <row r="15" spans="1:131" s="2" customFormat="1" ht="11.4" customHeight="1" x14ac:dyDescent="0.25">
      <c r="A15" s="238" t="s">
        <v>292</v>
      </c>
      <c r="B15" s="501" t="s">
        <v>200</v>
      </c>
      <c r="C15" s="123" t="s">
        <v>111</v>
      </c>
      <c r="D15" s="117">
        <v>1</v>
      </c>
      <c r="E15" s="118"/>
      <c r="F15" s="118"/>
      <c r="G15" s="10"/>
      <c r="H15" s="117"/>
      <c r="I15" s="150"/>
      <c r="J15" s="150"/>
      <c r="K15" s="118"/>
      <c r="L15" s="118"/>
      <c r="M15" s="118"/>
      <c r="N15" s="10"/>
      <c r="O15" s="127"/>
      <c r="P15" s="127"/>
      <c r="Q15" s="117"/>
      <c r="R15" s="118"/>
      <c r="S15" s="118"/>
      <c r="T15" s="150"/>
      <c r="U15" s="150"/>
      <c r="V15" s="150"/>
      <c r="W15" s="10"/>
      <c r="X15" s="8">
        <v>90</v>
      </c>
      <c r="Y15" s="127">
        <f t="shared" ref="Y15:Y20" si="0">CEILING(X15/$BR$7,0.25)</f>
        <v>3</v>
      </c>
      <c r="Z15" s="9">
        <f>AD15*$BL$5+AH15*$BM$5+AL15*$BN$5+AP15*$BO$5+AT15*$BP$5+AX15*$BQ$5+BB15*$BR$5+BF15*$BS$5</f>
        <v>22</v>
      </c>
      <c r="AA15" s="9">
        <f>AE15*$BL$5+AI15*$BM$5+AM15*$BN$5+AQ15*$BO$5+AU15*$BP$5+AY15*$BQ$5+BC15*$BR$5+BG15*$BS$5</f>
        <v>0</v>
      </c>
      <c r="AB15" s="9">
        <f>AF15*$BL$5+AJ15*$BM$5+AN15*$BN$5+AR15*$BO$5+AV15*$BP$5+AZ15*$BQ$5+BD15*$BR$5+BH15*$BS$5</f>
        <v>22</v>
      </c>
      <c r="AC15" s="9">
        <f>X15-(Z15+AA15+AB15)</f>
        <v>46</v>
      </c>
      <c r="AD15" s="195">
        <v>22</v>
      </c>
      <c r="AE15" s="195"/>
      <c r="AF15" s="195">
        <v>22</v>
      </c>
      <c r="AG15" s="62">
        <f>BL15</f>
        <v>3</v>
      </c>
      <c r="AH15" s="195"/>
      <c r="AI15" s="195"/>
      <c r="AJ15" s="195"/>
      <c r="AK15" s="62">
        <f>BM15</f>
        <v>0</v>
      </c>
      <c r="AL15" s="195"/>
      <c r="AM15" s="195"/>
      <c r="AN15" s="195"/>
      <c r="AO15" s="62">
        <f>BN15</f>
        <v>0</v>
      </c>
      <c r="AP15" s="195">
        <v>0</v>
      </c>
      <c r="AQ15" s="195">
        <v>0</v>
      </c>
      <c r="AR15" s="195"/>
      <c r="AS15" s="62">
        <f>BO15</f>
        <v>0</v>
      </c>
      <c r="AT15" s="195"/>
      <c r="AU15" s="195"/>
      <c r="AV15" s="195"/>
      <c r="AW15" s="62">
        <f>BP15</f>
        <v>0</v>
      </c>
      <c r="AX15" s="195"/>
      <c r="AY15" s="195"/>
      <c r="AZ15" s="195"/>
      <c r="BA15" s="62">
        <f>BQ15</f>
        <v>0</v>
      </c>
      <c r="BB15" s="195"/>
      <c r="BC15" s="195"/>
      <c r="BD15" s="195"/>
      <c r="BE15" s="62">
        <f>BR15</f>
        <v>0</v>
      </c>
      <c r="BF15" s="195"/>
      <c r="BG15" s="195"/>
      <c r="BH15" s="195"/>
      <c r="BI15" s="62">
        <f>BS15</f>
        <v>0</v>
      </c>
      <c r="BJ15" s="56">
        <f t="shared" ref="BJ15:BJ20" si="1">IF(ISERROR(AC15/X15),0,AC15/X15)</f>
        <v>0.51111111111111107</v>
      </c>
      <c r="BK15" s="116" t="str">
        <f t="shared" ref="BK15:BK20" si="2">IF(ISERROR(SEARCH("в",A15)),"",1)</f>
        <v/>
      </c>
      <c r="BL15" s="76">
        <f>IF(AND(BK15&lt;$CF15,$CE15&lt;&gt;$Y15,BW15=$CF15),BW15+$Y15-$CE15,BW15)</f>
        <v>3</v>
      </c>
      <c r="BM15" s="76">
        <f t="shared" ref="BM15" si="3">IF(AND(BL15&lt;$CF15,$CE15&lt;&gt;$Y15,BX15=$CF15),BX15+$Y15-$CE15,BX15)</f>
        <v>0</v>
      </c>
      <c r="BN15" s="76">
        <f t="shared" ref="BN15" si="4">IF(AND(BM15&lt;$CF15,$CE15&lt;&gt;$Y15,BY15=$CF15),BY15+$Y15-$CE15,BY15)</f>
        <v>0</v>
      </c>
      <c r="BO15" s="76">
        <f t="shared" ref="BO15" si="5">IF(AND(BN15&lt;$CF15,$CE15&lt;&gt;$Y15,BZ15=$CF15),BZ15+$Y15-$CE15,BZ15)</f>
        <v>0</v>
      </c>
      <c r="BP15" s="76">
        <f t="shared" ref="BP15" si="6">IF(AND(BO15&lt;$CF15,$CE15&lt;&gt;$Y15,CA15=$CF15),CA15+$Y15-$CE15,CA15)</f>
        <v>0</v>
      </c>
      <c r="BQ15" s="76">
        <f t="shared" ref="BQ15" si="7">IF(AND(BP15&lt;$CF15,$CE15&lt;&gt;$Y15,CB15=$CF15),CB15+$Y15-$CE15,CB15)</f>
        <v>0</v>
      </c>
      <c r="BR15" s="76">
        <f t="shared" ref="BR15" si="8">IF(AND(BQ15&lt;$CF15,$CE15&lt;&gt;$Y15,CC15=$CF15),CC15+$Y15-$CE15,CC15)</f>
        <v>0</v>
      </c>
      <c r="BS15" s="76">
        <f t="shared" ref="BS15" si="9">IF(AND(BR15&lt;$CF15,$CE15&lt;&gt;$Y15,CD15=$CF15),CD15+$Y15-$CE15,CD15)</f>
        <v>0</v>
      </c>
      <c r="BT15" s="80">
        <f>SUM(BL15:BS15)</f>
        <v>3</v>
      </c>
      <c r="BW15" s="12">
        <f>IF($DC15=0,0,ROUND(4*$Y15*SUM(AD15:AF15)/$DC15,0)/4)</f>
        <v>3</v>
      </c>
      <c r="BX15" s="12">
        <f>IF($DC15=0,0,ROUND(4*$Y15*SUM(AH15:AJ15)/$DC15,0)/4)</f>
        <v>0</v>
      </c>
      <c r="BY15" s="12">
        <f>IF($DC15=0,0,ROUND(4*$Y15*SUM(AL15:AN15)/$DC15,0)/4)</f>
        <v>0</v>
      </c>
      <c r="BZ15" s="12">
        <f>IF($DC15=0,0,ROUND(4*$Y15*SUM(AP15:AR15)/$DC15,0)/4)</f>
        <v>0</v>
      </c>
      <c r="CA15" s="12">
        <f>IF($DC15=0,0,ROUND(4*$Y15*SUM(AT15:AV15)/$DC15,0)/4)</f>
        <v>0</v>
      </c>
      <c r="CB15" s="12">
        <f>IF($DC15=0,0,ROUND(4*$Y15*(SUM(AX15:AZ15))/$DC15,0)/4)</f>
        <v>0</v>
      </c>
      <c r="CC15" s="12">
        <f>IF($DC15=0,0,ROUND(4*$Y15*(SUM(BB15:BD15))/$DC15,0)/4)</f>
        <v>0</v>
      </c>
      <c r="CD15" s="12">
        <f>IF($DC15=0,0,ROUND(4*$Y15*(SUM(BF15:BH15))/$DC15,0)/4)</f>
        <v>0</v>
      </c>
      <c r="CE15" s="171">
        <f>SUM(BW15:CD15)</f>
        <v>3</v>
      </c>
      <c r="CF15" s="186">
        <f>MAX(BW15:CD15)</f>
        <v>3</v>
      </c>
      <c r="CH15" s="67">
        <f>IF(VALUE($D15)=1,1,0)+IF(VALUE($E15)=1,1,0)+IF(VALUE($F15)=1,1,0)+IF(VALUE($G15)=1,1,0)</f>
        <v>1</v>
      </c>
      <c r="CI15" s="67">
        <f>IF(VALUE($D15)=2,1,0)+IF(VALUE($E15)=2,1,0)+IF(VALUE($F15)=2,1,0)+IF(VALUE($G15)=2,1,0)</f>
        <v>0</v>
      </c>
      <c r="CJ15" s="67">
        <f>IF(VALUE($D15)=3,1,0)+IF(VALUE($E15)=3,1,0)+IF(VALUE($F15)=3,1,0)+IF(VALUE($G15)=3,1,0)</f>
        <v>0</v>
      </c>
      <c r="CK15" s="67">
        <f>IF(VALUE($D15)=4,1,0)+IF(VALUE($E15)=4,1,0)+IF(VALUE($F15)=4,1,0)+IF(VALUE($G15)=4,1,0)</f>
        <v>0</v>
      </c>
      <c r="CL15" s="67">
        <f>IF(VALUE($D15)=5,1,0)+IF(VALUE($E15)=5,1,0)+IF(VALUE($F15)=5,1,0)+IF(VALUE($G15)=5,1,0)</f>
        <v>0</v>
      </c>
      <c r="CM15" s="67">
        <f>IF(VALUE($D15)=6,1,0)+IF(VALUE($E15)=6,1,0)+IF(VALUE($F15)=6,1,0)+IF(VALUE($G15)=6,1,0)</f>
        <v>0</v>
      </c>
      <c r="CN15" s="67">
        <f>IF(VALUE($D15)=7,1,0)+IF(VALUE($E15)=7,1,0)+IF(VALUE($F15)=7,1,0)+IF(VALUE($G15)=7,1,0)</f>
        <v>0</v>
      </c>
      <c r="CO15" s="67">
        <f>IF(VALUE($D15)=8,1,0)+IF(VALUE($E15)=8,1,0)+IF(VALUE($F15)=8,1,0)+IF(VALUE($G15)=8,1,0)</f>
        <v>0</v>
      </c>
      <c r="CP15" s="75">
        <f>SUM(CH15:CO15)</f>
        <v>1</v>
      </c>
      <c r="CQ15" s="67">
        <f t="shared" ref="CQ15:CQ20" si="10">IF(MID(H15,1,1)="1",1,0)+IF(MID(I15,1,1)="1",1,0)+IF(MID(J15,1,1)="1",1,0)+IF(MID(K15,1,1)="1",1,0)+IF(MID(L15,1,1)="1",1,0)+IF(MID(M15,1,1)="1",1,0)+IF(MID(N15,1,1)="1",1,0)</f>
        <v>0</v>
      </c>
      <c r="CR15" s="67">
        <f t="shared" ref="CR15:CR20" si="11">IF(MID(H15,1,1)="2",1,0)+IF(MID(I15,1,1)="2",1,0)+IF(MID(J15,1,1)="2",1,0)+IF(MID(K15,1,1)="2",1,0)+IF(MID(L15,1,1)="2",1,0)+IF(MID(M15,1,1)="2",1,0)+IF(MID(N15,1,1)="2",1,0)</f>
        <v>0</v>
      </c>
      <c r="CS15" s="68">
        <f t="shared" ref="CS15:CS20" si="12">IF(MID(H15,1,1)="3",1,0)+IF(MID(I15,1,1)="3",1,0)+IF(MID(J15,1,1)="3",1,0)+IF(MID(K15,1,1)="3",1,0)+IF(MID(L15,1,1)="3",1,0)+IF(MID(M15,1,1)="3",1,0)+IF(MID(N15,1,1)="3",1,0)</f>
        <v>0</v>
      </c>
      <c r="CT15" s="67">
        <f t="shared" ref="CT15:CT20" si="13">IF(MID(H15,1,1)="4",1,0)+IF(MID(I15,1,1)="4",1,0)+IF(MID(J15,1,1)="4",1,0)+IF(MID(K15,1,1)="4",1,0)+IF(MID(L15,1,1)="4",1,0)+IF(MID(M15,1,1)="4",1,0)+IF(MID(N15,1,1)="4",1,0)</f>
        <v>0</v>
      </c>
      <c r="CU15" s="67">
        <f t="shared" ref="CU15:CU20" si="14">IF(MID(H15,1,1)="5",1,0)+IF(MID(I15,1,1)="5",1,0)+IF(MID(J15,1,1)="5",1,0)+IF(MID(K15,1,1)="5",1,0)+IF(MID(L15,1,1)="5",1,0)+IF(MID(M15,1,1)="5",1,0)+IF(MID(N15,1,1)="5",1,0)</f>
        <v>0</v>
      </c>
      <c r="CV15" s="67">
        <f t="shared" ref="CV15:CV20" si="15">IF(MID(H15,1,1)="6",1,0)+IF(MID(I15,1,1)="6",1,0)+IF(MID(J15,1,1)="6",1,0)+IF(MID(K15,1,1)="6",1,0)+IF(MID(L15,1,1)="6",1,0)+IF(MID(M15,1,1)="6",1,0)+IF(MID(N15,1,1)="6",1,0)</f>
        <v>0</v>
      </c>
      <c r="CW15" s="67">
        <f t="shared" ref="CW15:CW20" si="16">IF(MID(H15,1,1)="7",1,0)+IF(MID(I15,1,1)="7",1,0)+IF(MID(J15,1,1)="7",1,0)+IF(MID(K15,1,1)="7",1,0)+IF(MID(L15,1,1)="7",1,0)+IF(MID(M15,1,1)="7",1,0)+IF(MID(N15,1,1)="7",1,0)</f>
        <v>0</v>
      </c>
      <c r="CX15" s="67">
        <f t="shared" ref="CX15:CX20" si="17">IF(MID(H15,1,1)="8",1,0)+IF(MID(I15,1,1)="8",1,0)+IF(MID(J15,1,1)="8",1,0)+IF(MID(K15,1,1)="8",1,0)+IF(MID(L15,1,1)="8",1,0)+IF(MID(M15,1,1)="8",1,0)+IF(MID(N15,1,1)="8",1,0)</f>
        <v>0</v>
      </c>
      <c r="CY15" s="74">
        <f>SUM(CQ15:CX15)</f>
        <v>0</v>
      </c>
      <c r="DC15" s="59">
        <f>SUM($AD15:$AF15)+SUM($AH15:$AJ15)+SUM($AL15:AN15)+SUM($AP15:AR15)+SUM($AT15:AV15)+SUM($AX15:AZ15)+SUM($BB15:BD15)+SUM($BF15:BH15)</f>
        <v>44</v>
      </c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</row>
    <row r="16" spans="1:131" s="2" customFormat="1" ht="12" customHeight="1" x14ac:dyDescent="0.25">
      <c r="A16" s="238" t="s">
        <v>293</v>
      </c>
      <c r="B16" s="501" t="s">
        <v>230</v>
      </c>
      <c r="C16" s="123" t="s">
        <v>258</v>
      </c>
      <c r="D16" s="117">
        <v>3</v>
      </c>
      <c r="E16" s="118"/>
      <c r="F16" s="118"/>
      <c r="G16" s="10"/>
      <c r="H16" s="117"/>
      <c r="I16" s="118"/>
      <c r="J16" s="118"/>
      <c r="K16" s="118"/>
      <c r="L16" s="118"/>
      <c r="M16" s="118"/>
      <c r="N16" s="10"/>
      <c r="O16" s="127"/>
      <c r="P16" s="127"/>
      <c r="Q16" s="117"/>
      <c r="R16" s="118"/>
      <c r="S16" s="118"/>
      <c r="T16" s="118"/>
      <c r="U16" s="118"/>
      <c r="V16" s="118"/>
      <c r="W16" s="10"/>
      <c r="X16" s="8">
        <v>90</v>
      </c>
      <c r="Y16" s="127">
        <f t="shared" si="0"/>
        <v>3</v>
      </c>
      <c r="Z16" s="9">
        <f t="shared" ref="Z16:AB20" si="18">AD16*$BL$5+AH16*$BM$5+AL16*$BN$5+AP16*$BO$5+AT16*$BP$5+AX16*$BQ$5+BB16*$BR$5+BF16*$BS$5</f>
        <v>22</v>
      </c>
      <c r="AA16" s="9">
        <f t="shared" si="18"/>
        <v>0</v>
      </c>
      <c r="AB16" s="9">
        <f t="shared" si="18"/>
        <v>22</v>
      </c>
      <c r="AC16" s="9">
        <f t="shared" ref="AC16:AC20" si="19">X16-(Z16+AA16+AB16)</f>
        <v>46</v>
      </c>
      <c r="AD16" s="195"/>
      <c r="AE16" s="195"/>
      <c r="AF16" s="195"/>
      <c r="AG16" s="62">
        <f t="shared" ref="AG16:AG20" si="20">BL16</f>
        <v>0</v>
      </c>
      <c r="AH16" s="195"/>
      <c r="AI16" s="195"/>
      <c r="AJ16" s="195"/>
      <c r="AK16" s="62">
        <f>BM16</f>
        <v>0</v>
      </c>
      <c r="AL16" s="195">
        <v>22</v>
      </c>
      <c r="AM16" s="195"/>
      <c r="AN16" s="195">
        <v>22</v>
      </c>
      <c r="AO16" s="62">
        <f>BN16</f>
        <v>3</v>
      </c>
      <c r="AP16" s="195"/>
      <c r="AQ16" s="195"/>
      <c r="AR16" s="195"/>
      <c r="AS16" s="62">
        <f>BO16</f>
        <v>0</v>
      </c>
      <c r="AT16" s="195"/>
      <c r="AU16" s="195"/>
      <c r="AV16" s="195"/>
      <c r="AW16" s="62">
        <f>BP16</f>
        <v>0</v>
      </c>
      <c r="AX16" s="195"/>
      <c r="AY16" s="195"/>
      <c r="AZ16" s="195"/>
      <c r="BA16" s="62">
        <f>BQ16</f>
        <v>0</v>
      </c>
      <c r="BB16" s="195"/>
      <c r="BC16" s="195"/>
      <c r="BD16" s="195"/>
      <c r="BE16" s="62">
        <f>BR16</f>
        <v>0</v>
      </c>
      <c r="BF16" s="195"/>
      <c r="BG16" s="195"/>
      <c r="BH16" s="195"/>
      <c r="BI16" s="62">
        <f>BS16</f>
        <v>0</v>
      </c>
      <c r="BJ16" s="56">
        <f t="shared" si="1"/>
        <v>0.51111111111111107</v>
      </c>
      <c r="BK16" s="116" t="str">
        <f t="shared" si="2"/>
        <v/>
      </c>
      <c r="BL16" s="12">
        <f>IF(AND(BK16&lt;$CF16,$CE16&lt;&gt;$Y16,BW16=$CF16),BW16+$Y16-$CE16,BW16)</f>
        <v>0</v>
      </c>
      <c r="BM16" s="12">
        <f t="shared" ref="BM16:BS20" si="21">IF(AND(BL16&lt;$CF16,$CE16&lt;&gt;$Y16,BX16=$CF16),BX16+$Y16-$CE16,BX16)</f>
        <v>0</v>
      </c>
      <c r="BN16" s="12">
        <f t="shared" si="21"/>
        <v>3</v>
      </c>
      <c r="BO16" s="12">
        <f t="shared" si="21"/>
        <v>0</v>
      </c>
      <c r="BP16" s="12">
        <f t="shared" si="21"/>
        <v>0</v>
      </c>
      <c r="BQ16" s="12">
        <f t="shared" si="21"/>
        <v>0</v>
      </c>
      <c r="BR16" s="12">
        <f t="shared" si="21"/>
        <v>0</v>
      </c>
      <c r="BS16" s="12">
        <f t="shared" si="21"/>
        <v>0</v>
      </c>
      <c r="BT16" s="80">
        <f t="shared" ref="BT16:BT20" si="22">SUM(BL16:BS16)</f>
        <v>3</v>
      </c>
      <c r="BW16" s="12">
        <f>IF($DC16=0,0,ROUND(4*$Y16*SUM(AD16:AF16)/$DC16,0)/4)</f>
        <v>0</v>
      </c>
      <c r="BX16" s="12">
        <f>IF($DC16=0,0,ROUND(4*$Y16*SUM(AH16:AJ16)/$DC16,0)/4)</f>
        <v>0</v>
      </c>
      <c r="BY16" s="12">
        <f>IF($DC16=0,0,ROUND(4*$Y16*SUM(AL16:AN16)/$DC16,0)/4)</f>
        <v>3</v>
      </c>
      <c r="BZ16" s="12">
        <f>IF($DC16=0,0,ROUND(4*$Y16*SUM(AP16:AR16)/$DC16,0)/4)</f>
        <v>0</v>
      </c>
      <c r="CA16" s="12">
        <f>IF($DC16=0,0,ROUND(4*$Y16*SUM(AT16:AV16)/$DC16,0)/4)</f>
        <v>0</v>
      </c>
      <c r="CB16" s="12">
        <f>IF($DC16=0,0,ROUND(4*$Y16*(SUM(AX16:AZ16))/$DC16,0)/4)</f>
        <v>0</v>
      </c>
      <c r="CC16" s="12">
        <f>IF($DC16=0,0,ROUND(4*$Y16*(SUM(BB16:BD16))/$DC16,0)/4)</f>
        <v>0</v>
      </c>
      <c r="CD16" s="12">
        <f>IF($DC16=0,0,ROUND(4*$Y16*(SUM(BF16:BH16))/$DC16,0)/4)</f>
        <v>0</v>
      </c>
      <c r="CE16" s="171">
        <f t="shared" ref="CE16:CE20" si="23">SUM(BW16:CD16)</f>
        <v>3</v>
      </c>
      <c r="CF16" s="186">
        <f t="shared" ref="CF16:CF20" si="24">MAX(BW16:CD16)</f>
        <v>3</v>
      </c>
      <c r="CH16" s="67">
        <f t="shared" ref="CH16:CH20" si="25">IF(VALUE($D16)=1,1,0)+IF(VALUE($E16)=1,1,0)+IF(VALUE($F16)=1,1,0)+IF(VALUE($G16)=1,1,0)</f>
        <v>0</v>
      </c>
      <c r="CI16" s="67">
        <f t="shared" ref="CI16:CI20" si="26">IF(VALUE($D16)=2,1,0)+IF(VALUE($E16)=2,1,0)+IF(VALUE($F16)=2,1,0)+IF(VALUE($G16)=2,1,0)</f>
        <v>0</v>
      </c>
      <c r="CJ16" s="67">
        <f t="shared" ref="CJ16:CJ20" si="27">IF(VALUE($D16)=3,1,0)+IF(VALUE($E16)=3,1,0)+IF(VALUE($F16)=3,1,0)+IF(VALUE($G16)=3,1,0)</f>
        <v>1</v>
      </c>
      <c r="CK16" s="67">
        <f t="shared" ref="CK16:CK20" si="28">IF(VALUE($D16)=4,1,0)+IF(VALUE($E16)=4,1,0)+IF(VALUE($F16)=4,1,0)+IF(VALUE($G16)=4,1,0)</f>
        <v>0</v>
      </c>
      <c r="CL16" s="67">
        <f t="shared" ref="CL16:CL20" si="29">IF(VALUE($D16)=5,1,0)+IF(VALUE($E16)=5,1,0)+IF(VALUE($F16)=5,1,0)+IF(VALUE($G16)=5,1,0)</f>
        <v>0</v>
      </c>
      <c r="CM16" s="67">
        <f t="shared" ref="CM16:CM20" si="30">IF(VALUE($D16)=6,1,0)+IF(VALUE($E16)=6,1,0)+IF(VALUE($F16)=6,1,0)+IF(VALUE($G16)=6,1,0)</f>
        <v>0</v>
      </c>
      <c r="CN16" s="67">
        <f t="shared" ref="CN16:CN20" si="31">IF(VALUE($D16)=7,1,0)+IF(VALUE($E16)=7,1,0)+IF(VALUE($F16)=7,1,0)+IF(VALUE($G16)=7,1,0)</f>
        <v>0</v>
      </c>
      <c r="CO16" s="67">
        <f t="shared" ref="CO16:CO20" si="32">IF(VALUE($D16)=8,1,0)+IF(VALUE($E16)=8,1,0)+IF(VALUE($F16)=8,1,0)+IF(VALUE($G16)=8,1,0)</f>
        <v>0</v>
      </c>
      <c r="CP16" s="75">
        <f t="shared" ref="CP16:CP20" si="33">SUM(CH16:CO16)</f>
        <v>1</v>
      </c>
      <c r="CQ16" s="67">
        <f t="shared" si="10"/>
        <v>0</v>
      </c>
      <c r="CR16" s="67">
        <f t="shared" si="11"/>
        <v>0</v>
      </c>
      <c r="CS16" s="68">
        <f t="shared" si="12"/>
        <v>0</v>
      </c>
      <c r="CT16" s="67">
        <f t="shared" si="13"/>
        <v>0</v>
      </c>
      <c r="CU16" s="67">
        <f t="shared" si="14"/>
        <v>0</v>
      </c>
      <c r="CV16" s="67">
        <f t="shared" si="15"/>
        <v>0</v>
      </c>
      <c r="CW16" s="67">
        <f t="shared" si="16"/>
        <v>0</v>
      </c>
      <c r="CX16" s="67">
        <f t="shared" si="17"/>
        <v>0</v>
      </c>
      <c r="CY16" s="74">
        <f t="shared" ref="CY16" si="34">SUM(CQ16:CX16)</f>
        <v>0</v>
      </c>
      <c r="DC16" s="59">
        <f>SUM($AD16:$AF16)+SUM($AH16:$AJ16)+SUM($AL16:AN16)+SUM($AP16:AR16)+SUM($AT16:AV16)+SUM($AX16:AZ16)+SUM($BB16:BD16)+SUM($BF16:BH16)</f>
        <v>44</v>
      </c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</row>
    <row r="17" spans="1:125" s="2" customFormat="1" ht="11.4" customHeight="1" x14ac:dyDescent="0.25">
      <c r="A17" s="238" t="s">
        <v>294</v>
      </c>
      <c r="B17" s="501" t="s">
        <v>201</v>
      </c>
      <c r="C17" s="123" t="s">
        <v>119</v>
      </c>
      <c r="D17" s="117">
        <v>1</v>
      </c>
      <c r="E17" s="118"/>
      <c r="F17" s="118"/>
      <c r="G17" s="10"/>
      <c r="H17" s="117"/>
      <c r="I17" s="118"/>
      <c r="J17" s="118"/>
      <c r="K17" s="118"/>
      <c r="L17" s="118"/>
      <c r="M17" s="118"/>
      <c r="N17" s="10"/>
      <c r="O17" s="127"/>
      <c r="P17" s="127"/>
      <c r="Q17" s="117"/>
      <c r="R17" s="118"/>
      <c r="S17" s="118"/>
      <c r="T17" s="118"/>
      <c r="U17" s="118"/>
      <c r="V17" s="118"/>
      <c r="W17" s="10"/>
      <c r="X17" s="8">
        <v>90</v>
      </c>
      <c r="Y17" s="127">
        <f t="shared" si="0"/>
        <v>3</v>
      </c>
      <c r="Z17" s="9">
        <f t="shared" si="18"/>
        <v>0</v>
      </c>
      <c r="AA17" s="9">
        <f t="shared" si="18"/>
        <v>0</v>
      </c>
      <c r="AB17" s="9">
        <f t="shared" si="18"/>
        <v>44</v>
      </c>
      <c r="AC17" s="9">
        <f t="shared" si="19"/>
        <v>46</v>
      </c>
      <c r="AD17" s="195"/>
      <c r="AE17" s="195"/>
      <c r="AF17" s="195">
        <v>44</v>
      </c>
      <c r="AG17" s="62">
        <f t="shared" si="20"/>
        <v>3</v>
      </c>
      <c r="AH17" s="195"/>
      <c r="AI17" s="195"/>
      <c r="AJ17" s="195"/>
      <c r="AK17" s="62">
        <f t="shared" ref="AK17:AK20" si="35">BM17</f>
        <v>0</v>
      </c>
      <c r="AL17" s="195"/>
      <c r="AM17" s="195"/>
      <c r="AN17" s="195"/>
      <c r="AO17" s="62">
        <f t="shared" ref="AO17:AO20" si="36">BN17</f>
        <v>0</v>
      </c>
      <c r="AP17" s="195"/>
      <c r="AQ17" s="195"/>
      <c r="AR17" s="195"/>
      <c r="AS17" s="62">
        <f t="shared" ref="AS17:AS20" si="37">BO17</f>
        <v>0</v>
      </c>
      <c r="AT17" s="195"/>
      <c r="AU17" s="195"/>
      <c r="AV17" s="195"/>
      <c r="AW17" s="62">
        <f t="shared" ref="AW17:AW20" si="38">BP17</f>
        <v>0</v>
      </c>
      <c r="AX17" s="195"/>
      <c r="AY17" s="195"/>
      <c r="AZ17" s="195"/>
      <c r="BA17" s="62">
        <f t="shared" ref="BA17:BA20" si="39">BQ17</f>
        <v>0</v>
      </c>
      <c r="BB17" s="195"/>
      <c r="BC17" s="195"/>
      <c r="BD17" s="195"/>
      <c r="BE17" s="62">
        <f t="shared" ref="BE17:BE20" si="40">BR17</f>
        <v>0</v>
      </c>
      <c r="BF17" s="195"/>
      <c r="BG17" s="195"/>
      <c r="BH17" s="195"/>
      <c r="BI17" s="62">
        <f t="shared" ref="BI17:BI20" si="41">BS17</f>
        <v>0</v>
      </c>
      <c r="BJ17" s="56">
        <f t="shared" si="1"/>
        <v>0.51111111111111107</v>
      </c>
      <c r="BK17" s="116" t="str">
        <f t="shared" si="2"/>
        <v/>
      </c>
      <c r="BL17" s="12">
        <f t="shared" ref="BL17:BL20" si="42">IF(AND(BK17&lt;$CF17,$CE17&lt;&gt;$Y17,BW17=$CF17),BW17+$Y17-$CE17,BW17)</f>
        <v>3</v>
      </c>
      <c r="BM17" s="12">
        <f t="shared" si="21"/>
        <v>0</v>
      </c>
      <c r="BN17" s="12">
        <f t="shared" si="21"/>
        <v>0</v>
      </c>
      <c r="BO17" s="12">
        <f t="shared" si="21"/>
        <v>0</v>
      </c>
      <c r="BP17" s="12">
        <f t="shared" si="21"/>
        <v>0</v>
      </c>
      <c r="BQ17" s="12">
        <f t="shared" si="21"/>
        <v>0</v>
      </c>
      <c r="BR17" s="12">
        <f t="shared" si="21"/>
        <v>0</v>
      </c>
      <c r="BS17" s="12">
        <f t="shared" si="21"/>
        <v>0</v>
      </c>
      <c r="BT17" s="80">
        <f t="shared" si="22"/>
        <v>3</v>
      </c>
      <c r="BW17" s="12">
        <f t="shared" ref="BW17:BW20" si="43">IF($DC17=0,0,ROUND(4*$Y17*SUM(AD17:AF17)/$DC17,0)/4)</f>
        <v>3</v>
      </c>
      <c r="BX17" s="12">
        <f t="shared" ref="BX17:BX20" si="44">IF($DC17=0,0,ROUND(4*$Y17*SUM(AH17:AJ17)/$DC17,0)/4)</f>
        <v>0</v>
      </c>
      <c r="BY17" s="12">
        <f t="shared" ref="BY17:BY20" si="45">IF($DC17=0,0,ROUND(4*$Y17*SUM(AL17:AN17)/$DC17,0)/4)</f>
        <v>0</v>
      </c>
      <c r="BZ17" s="12">
        <f t="shared" ref="BZ17:BZ20" si="46">IF($DC17=0,0,ROUND(4*$Y17*SUM(AP17:AR17)/$DC17,0)/4)</f>
        <v>0</v>
      </c>
      <c r="CA17" s="12">
        <f t="shared" ref="CA17:CA20" si="47">IF($DC17=0,0,ROUND(4*$Y17*SUM(AT17:AV17)/$DC17,0)/4)</f>
        <v>0</v>
      </c>
      <c r="CB17" s="12">
        <f t="shared" ref="CB17:CB20" si="48">IF($DC17=0,0,ROUND(4*$Y17*(SUM(AX17:AZ17))/$DC17,0)/4)</f>
        <v>0</v>
      </c>
      <c r="CC17" s="12">
        <f t="shared" ref="CC17:CC20" si="49">IF($DC17=0,0,ROUND(4*$Y17*(SUM(BB17:BD17))/$DC17,0)/4)</f>
        <v>0</v>
      </c>
      <c r="CD17" s="12">
        <f t="shared" ref="CD17:CD20" si="50">IF($DC17=0,0,ROUND(4*$Y17*(SUM(BF17:BH17))/$DC17,0)/4)</f>
        <v>0</v>
      </c>
      <c r="CE17" s="171">
        <f t="shared" si="23"/>
        <v>3</v>
      </c>
      <c r="CF17" s="186">
        <f t="shared" si="24"/>
        <v>3</v>
      </c>
      <c r="CH17" s="67">
        <f t="shared" si="25"/>
        <v>1</v>
      </c>
      <c r="CI17" s="67">
        <f t="shared" si="26"/>
        <v>0</v>
      </c>
      <c r="CJ17" s="67">
        <f t="shared" si="27"/>
        <v>0</v>
      </c>
      <c r="CK17" s="67">
        <f t="shared" si="28"/>
        <v>0</v>
      </c>
      <c r="CL17" s="67">
        <f t="shared" si="29"/>
        <v>0</v>
      </c>
      <c r="CM17" s="67">
        <f t="shared" si="30"/>
        <v>0</v>
      </c>
      <c r="CN17" s="67">
        <f t="shared" si="31"/>
        <v>0</v>
      </c>
      <c r="CO17" s="67">
        <f t="shared" si="32"/>
        <v>0</v>
      </c>
      <c r="CP17" s="75">
        <f t="shared" si="33"/>
        <v>1</v>
      </c>
      <c r="CQ17" s="67">
        <f t="shared" si="10"/>
        <v>0</v>
      </c>
      <c r="CR17" s="67">
        <f t="shared" si="11"/>
        <v>0</v>
      </c>
      <c r="CS17" s="68">
        <f t="shared" si="12"/>
        <v>0</v>
      </c>
      <c r="CT17" s="67">
        <f t="shared" si="13"/>
        <v>0</v>
      </c>
      <c r="CU17" s="67">
        <f t="shared" si="14"/>
        <v>0</v>
      </c>
      <c r="CV17" s="67">
        <f t="shared" si="15"/>
        <v>0</v>
      </c>
      <c r="CW17" s="67">
        <f t="shared" si="16"/>
        <v>0</v>
      </c>
      <c r="CX17" s="67">
        <f t="shared" si="17"/>
        <v>0</v>
      </c>
      <c r="CY17" s="74">
        <f t="shared" ref="CY17:CY20" si="51">SUM(CQ17:CX17)</f>
        <v>0</v>
      </c>
      <c r="DC17" s="59">
        <f>SUM($AD17:$AF17)+SUM($AH17:$AJ17)+SUM($AL17:AN17)+SUM($AP17:AR17)+SUM($AT17:AV17)+SUM($AX17:AZ17)+SUM($BB17:BD17)+SUM($BF17:BH17)</f>
        <v>44</v>
      </c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</row>
    <row r="18" spans="1:125" s="2" customFormat="1" ht="12" customHeight="1" x14ac:dyDescent="0.25">
      <c r="A18" s="238" t="s">
        <v>295</v>
      </c>
      <c r="B18" s="501" t="s">
        <v>202</v>
      </c>
      <c r="C18" s="123" t="s">
        <v>119</v>
      </c>
      <c r="D18" s="117">
        <v>2</v>
      </c>
      <c r="E18" s="118"/>
      <c r="F18" s="118"/>
      <c r="G18" s="10"/>
      <c r="H18" s="117"/>
      <c r="I18" s="118"/>
      <c r="J18" s="118"/>
      <c r="K18" s="118"/>
      <c r="L18" s="118"/>
      <c r="M18" s="118"/>
      <c r="N18" s="10"/>
      <c r="O18" s="127"/>
      <c r="P18" s="127"/>
      <c r="Q18" s="117"/>
      <c r="R18" s="118"/>
      <c r="S18" s="118"/>
      <c r="T18" s="118"/>
      <c r="U18" s="118"/>
      <c r="V18" s="118"/>
      <c r="W18" s="10"/>
      <c r="X18" s="8">
        <v>90</v>
      </c>
      <c r="Y18" s="127">
        <f t="shared" si="0"/>
        <v>3</v>
      </c>
      <c r="Z18" s="9">
        <f t="shared" si="18"/>
        <v>0</v>
      </c>
      <c r="AA18" s="9">
        <f t="shared" si="18"/>
        <v>0</v>
      </c>
      <c r="AB18" s="9">
        <f t="shared" si="18"/>
        <v>44</v>
      </c>
      <c r="AC18" s="9">
        <f t="shared" si="19"/>
        <v>46</v>
      </c>
      <c r="AD18" s="195"/>
      <c r="AE18" s="195"/>
      <c r="AF18" s="195"/>
      <c r="AG18" s="62">
        <f t="shared" si="20"/>
        <v>0</v>
      </c>
      <c r="AH18" s="195"/>
      <c r="AI18" s="195"/>
      <c r="AJ18" s="195">
        <v>44</v>
      </c>
      <c r="AK18" s="62">
        <f t="shared" si="35"/>
        <v>3</v>
      </c>
      <c r="AL18" s="195"/>
      <c r="AM18" s="195"/>
      <c r="AN18" s="195"/>
      <c r="AO18" s="62">
        <f t="shared" si="36"/>
        <v>0</v>
      </c>
      <c r="AP18" s="195"/>
      <c r="AQ18" s="195"/>
      <c r="AR18" s="195"/>
      <c r="AS18" s="62">
        <f t="shared" si="37"/>
        <v>0</v>
      </c>
      <c r="AT18" s="195"/>
      <c r="AU18" s="195"/>
      <c r="AV18" s="195"/>
      <c r="AW18" s="62">
        <f t="shared" si="38"/>
        <v>0</v>
      </c>
      <c r="AX18" s="195"/>
      <c r="AY18" s="195"/>
      <c r="AZ18" s="195"/>
      <c r="BA18" s="62">
        <f t="shared" si="39"/>
        <v>0</v>
      </c>
      <c r="BB18" s="195"/>
      <c r="BC18" s="195"/>
      <c r="BD18" s="195"/>
      <c r="BE18" s="62">
        <f t="shared" si="40"/>
        <v>0</v>
      </c>
      <c r="BF18" s="195"/>
      <c r="BG18" s="195"/>
      <c r="BH18" s="195"/>
      <c r="BI18" s="62">
        <f t="shared" si="41"/>
        <v>0</v>
      </c>
      <c r="BJ18" s="56">
        <f t="shared" si="1"/>
        <v>0.51111111111111107</v>
      </c>
      <c r="BK18" s="116" t="str">
        <f t="shared" si="2"/>
        <v/>
      </c>
      <c r="BL18" s="12">
        <f t="shared" si="42"/>
        <v>0</v>
      </c>
      <c r="BM18" s="12">
        <f t="shared" si="21"/>
        <v>3</v>
      </c>
      <c r="BN18" s="12">
        <f t="shared" si="21"/>
        <v>0</v>
      </c>
      <c r="BO18" s="12">
        <f t="shared" si="21"/>
        <v>0</v>
      </c>
      <c r="BP18" s="12">
        <f t="shared" si="21"/>
        <v>0</v>
      </c>
      <c r="BQ18" s="12">
        <f t="shared" si="21"/>
        <v>0</v>
      </c>
      <c r="BR18" s="12">
        <f t="shared" si="21"/>
        <v>0</v>
      </c>
      <c r="BS18" s="12">
        <f t="shared" si="21"/>
        <v>0</v>
      </c>
      <c r="BT18" s="80">
        <f t="shared" si="22"/>
        <v>3</v>
      </c>
      <c r="BW18" s="12">
        <f t="shared" si="43"/>
        <v>0</v>
      </c>
      <c r="BX18" s="12">
        <f t="shared" si="44"/>
        <v>3</v>
      </c>
      <c r="BY18" s="12">
        <f t="shared" si="45"/>
        <v>0</v>
      </c>
      <c r="BZ18" s="12">
        <f t="shared" si="46"/>
        <v>0</v>
      </c>
      <c r="CA18" s="12">
        <f t="shared" si="47"/>
        <v>0</v>
      </c>
      <c r="CB18" s="12">
        <f t="shared" si="48"/>
        <v>0</v>
      </c>
      <c r="CC18" s="12">
        <f t="shared" si="49"/>
        <v>0</v>
      </c>
      <c r="CD18" s="12">
        <f t="shared" si="50"/>
        <v>0</v>
      </c>
      <c r="CE18" s="171">
        <f t="shared" si="23"/>
        <v>3</v>
      </c>
      <c r="CF18" s="186">
        <f t="shared" si="24"/>
        <v>3</v>
      </c>
      <c r="CH18" s="67">
        <f t="shared" si="25"/>
        <v>0</v>
      </c>
      <c r="CI18" s="67">
        <f t="shared" si="26"/>
        <v>1</v>
      </c>
      <c r="CJ18" s="67">
        <f t="shared" si="27"/>
        <v>0</v>
      </c>
      <c r="CK18" s="67">
        <f t="shared" si="28"/>
        <v>0</v>
      </c>
      <c r="CL18" s="67">
        <f t="shared" si="29"/>
        <v>0</v>
      </c>
      <c r="CM18" s="67">
        <f t="shared" si="30"/>
        <v>0</v>
      </c>
      <c r="CN18" s="67">
        <f t="shared" si="31"/>
        <v>0</v>
      </c>
      <c r="CO18" s="67">
        <f t="shared" si="32"/>
        <v>0</v>
      </c>
      <c r="CP18" s="75">
        <f t="shared" si="33"/>
        <v>1</v>
      </c>
      <c r="CQ18" s="67">
        <f t="shared" si="10"/>
        <v>0</v>
      </c>
      <c r="CR18" s="67">
        <f t="shared" si="11"/>
        <v>0</v>
      </c>
      <c r="CS18" s="68">
        <f t="shared" si="12"/>
        <v>0</v>
      </c>
      <c r="CT18" s="67">
        <f t="shared" si="13"/>
        <v>0</v>
      </c>
      <c r="CU18" s="67">
        <f t="shared" si="14"/>
        <v>0</v>
      </c>
      <c r="CV18" s="67">
        <f t="shared" si="15"/>
        <v>0</v>
      </c>
      <c r="CW18" s="67">
        <f t="shared" si="16"/>
        <v>0</v>
      </c>
      <c r="CX18" s="67">
        <f t="shared" si="17"/>
        <v>0</v>
      </c>
      <c r="CY18" s="74">
        <f t="shared" si="51"/>
        <v>0</v>
      </c>
      <c r="DC18" s="59">
        <f>SUM($AD18:$AF18)+SUM($AH18:$AJ18)+SUM($AL18:AN18)+SUM($AP18:AR18)+SUM($AT18:AV18)+SUM($AX18:AZ18)+SUM($BB18:BD18)+SUM($BF18:BH18)</f>
        <v>44</v>
      </c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</row>
    <row r="19" spans="1:125" s="2" customFormat="1" ht="20.399999999999999" x14ac:dyDescent="0.25">
      <c r="A19" s="238" t="s">
        <v>296</v>
      </c>
      <c r="B19" s="501" t="s">
        <v>210</v>
      </c>
      <c r="C19" s="123" t="s">
        <v>259</v>
      </c>
      <c r="D19" s="117"/>
      <c r="E19" s="118"/>
      <c r="F19" s="118"/>
      <c r="G19" s="10"/>
      <c r="H19" s="117">
        <v>1</v>
      </c>
      <c r="I19" s="118"/>
      <c r="J19" s="118"/>
      <c r="K19" s="118"/>
      <c r="L19" s="118"/>
      <c r="M19" s="118"/>
      <c r="N19" s="10"/>
      <c r="O19" s="127"/>
      <c r="P19" s="127"/>
      <c r="Q19" s="117"/>
      <c r="R19" s="118"/>
      <c r="S19" s="118"/>
      <c r="T19" s="118"/>
      <c r="U19" s="118"/>
      <c r="V19" s="118"/>
      <c r="W19" s="10"/>
      <c r="X19" s="8">
        <v>90</v>
      </c>
      <c r="Y19" s="127">
        <f t="shared" si="0"/>
        <v>3</v>
      </c>
      <c r="Z19" s="9">
        <f t="shared" si="18"/>
        <v>22</v>
      </c>
      <c r="AA19" s="9">
        <f t="shared" si="18"/>
        <v>0</v>
      </c>
      <c r="AB19" s="9">
        <f t="shared" si="18"/>
        <v>22</v>
      </c>
      <c r="AC19" s="9">
        <f t="shared" si="19"/>
        <v>46</v>
      </c>
      <c r="AD19" s="195">
        <v>22</v>
      </c>
      <c r="AE19" s="195"/>
      <c r="AF19" s="195">
        <v>22</v>
      </c>
      <c r="AG19" s="62">
        <f t="shared" si="20"/>
        <v>3</v>
      </c>
      <c r="AH19" s="195"/>
      <c r="AI19" s="195"/>
      <c r="AJ19" s="195"/>
      <c r="AK19" s="62">
        <f t="shared" si="35"/>
        <v>0</v>
      </c>
      <c r="AL19" s="195"/>
      <c r="AM19" s="195"/>
      <c r="AN19" s="195"/>
      <c r="AO19" s="62">
        <f t="shared" si="36"/>
        <v>0</v>
      </c>
      <c r="AP19" s="195"/>
      <c r="AQ19" s="195"/>
      <c r="AR19" s="195"/>
      <c r="AS19" s="62">
        <f t="shared" si="37"/>
        <v>0</v>
      </c>
      <c r="AT19" s="195"/>
      <c r="AU19" s="195"/>
      <c r="AV19" s="195"/>
      <c r="AW19" s="62">
        <f t="shared" si="38"/>
        <v>0</v>
      </c>
      <c r="AX19" s="195"/>
      <c r="AY19" s="195"/>
      <c r="AZ19" s="195"/>
      <c r="BA19" s="62">
        <f t="shared" si="39"/>
        <v>0</v>
      </c>
      <c r="BB19" s="195"/>
      <c r="BC19" s="195"/>
      <c r="BD19" s="195"/>
      <c r="BE19" s="62">
        <f t="shared" si="40"/>
        <v>0</v>
      </c>
      <c r="BF19" s="195"/>
      <c r="BG19" s="195"/>
      <c r="BH19" s="195"/>
      <c r="BI19" s="62">
        <f t="shared" si="41"/>
        <v>0</v>
      </c>
      <c r="BJ19" s="56">
        <f t="shared" si="1"/>
        <v>0.51111111111111107</v>
      </c>
      <c r="BK19" s="116" t="str">
        <f t="shared" si="2"/>
        <v/>
      </c>
      <c r="BL19" s="12">
        <f t="shared" si="42"/>
        <v>3</v>
      </c>
      <c r="BM19" s="12">
        <f t="shared" si="21"/>
        <v>0</v>
      </c>
      <c r="BN19" s="12">
        <f t="shared" si="21"/>
        <v>0</v>
      </c>
      <c r="BO19" s="12">
        <f t="shared" si="21"/>
        <v>0</v>
      </c>
      <c r="BP19" s="12">
        <f t="shared" si="21"/>
        <v>0</v>
      </c>
      <c r="BQ19" s="12">
        <f t="shared" si="21"/>
        <v>0</v>
      </c>
      <c r="BR19" s="12">
        <f t="shared" si="21"/>
        <v>0</v>
      </c>
      <c r="BS19" s="12">
        <f t="shared" si="21"/>
        <v>0</v>
      </c>
      <c r="BT19" s="80">
        <f t="shared" si="22"/>
        <v>3</v>
      </c>
      <c r="BW19" s="12">
        <f t="shared" si="43"/>
        <v>3</v>
      </c>
      <c r="BX19" s="12">
        <f t="shared" si="44"/>
        <v>0</v>
      </c>
      <c r="BY19" s="12">
        <f t="shared" si="45"/>
        <v>0</v>
      </c>
      <c r="BZ19" s="12">
        <f t="shared" si="46"/>
        <v>0</v>
      </c>
      <c r="CA19" s="12">
        <f t="shared" si="47"/>
        <v>0</v>
      </c>
      <c r="CB19" s="12">
        <f t="shared" si="48"/>
        <v>0</v>
      </c>
      <c r="CC19" s="12">
        <f t="shared" si="49"/>
        <v>0</v>
      </c>
      <c r="CD19" s="12">
        <f t="shared" si="50"/>
        <v>0</v>
      </c>
      <c r="CE19" s="171">
        <f t="shared" si="23"/>
        <v>3</v>
      </c>
      <c r="CF19" s="186">
        <f t="shared" si="24"/>
        <v>3</v>
      </c>
      <c r="CH19" s="67">
        <f t="shared" si="25"/>
        <v>0</v>
      </c>
      <c r="CI19" s="67">
        <f t="shared" si="26"/>
        <v>0</v>
      </c>
      <c r="CJ19" s="67">
        <f t="shared" si="27"/>
        <v>0</v>
      </c>
      <c r="CK19" s="67">
        <f t="shared" si="28"/>
        <v>0</v>
      </c>
      <c r="CL19" s="67">
        <f t="shared" si="29"/>
        <v>0</v>
      </c>
      <c r="CM19" s="67">
        <f t="shared" si="30"/>
        <v>0</v>
      </c>
      <c r="CN19" s="67">
        <f t="shared" si="31"/>
        <v>0</v>
      </c>
      <c r="CO19" s="67">
        <f t="shared" si="32"/>
        <v>0</v>
      </c>
      <c r="CP19" s="75">
        <f t="shared" si="33"/>
        <v>0</v>
      </c>
      <c r="CQ19" s="67">
        <f t="shared" si="10"/>
        <v>1</v>
      </c>
      <c r="CR19" s="67">
        <f t="shared" si="11"/>
        <v>0</v>
      </c>
      <c r="CS19" s="68">
        <f t="shared" si="12"/>
        <v>0</v>
      </c>
      <c r="CT19" s="67">
        <f t="shared" si="13"/>
        <v>0</v>
      </c>
      <c r="CU19" s="67">
        <f t="shared" si="14"/>
        <v>0</v>
      </c>
      <c r="CV19" s="67">
        <f t="shared" si="15"/>
        <v>0</v>
      </c>
      <c r="CW19" s="67">
        <f t="shared" si="16"/>
        <v>0</v>
      </c>
      <c r="CX19" s="67">
        <f t="shared" si="17"/>
        <v>0</v>
      </c>
      <c r="CY19" s="74">
        <f t="shared" si="51"/>
        <v>1</v>
      </c>
      <c r="DC19" s="59">
        <f>SUM($AD19:$AF19)+SUM($AH19:$AJ19)+SUM($AL19:AN19)+SUM($AP19:AR19)+SUM($AT19:AV19)+SUM($AX19:AZ19)+SUM($BB19:BD19)+SUM($BF19:BH19)</f>
        <v>44</v>
      </c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</row>
    <row r="20" spans="1:125" s="2" customFormat="1" ht="20.399999999999999" x14ac:dyDescent="0.25">
      <c r="A20" s="238" t="s">
        <v>297</v>
      </c>
      <c r="B20" s="501" t="s">
        <v>211</v>
      </c>
      <c r="C20" s="123" t="s">
        <v>78</v>
      </c>
      <c r="D20" s="117">
        <v>2</v>
      </c>
      <c r="E20" s="118"/>
      <c r="F20" s="118"/>
      <c r="G20" s="10"/>
      <c r="H20" s="117"/>
      <c r="I20" s="118"/>
      <c r="J20" s="118"/>
      <c r="K20" s="118"/>
      <c r="L20" s="118"/>
      <c r="M20" s="118"/>
      <c r="N20" s="10"/>
      <c r="O20" s="127"/>
      <c r="P20" s="127"/>
      <c r="Q20" s="117"/>
      <c r="R20" s="118"/>
      <c r="S20" s="118"/>
      <c r="T20" s="118"/>
      <c r="U20" s="118"/>
      <c r="V20" s="118"/>
      <c r="W20" s="10"/>
      <c r="X20" s="8">
        <v>90</v>
      </c>
      <c r="Y20" s="127">
        <f t="shared" si="0"/>
        <v>3</v>
      </c>
      <c r="Z20" s="9">
        <f t="shared" si="18"/>
        <v>22</v>
      </c>
      <c r="AA20" s="9">
        <f t="shared" si="18"/>
        <v>0</v>
      </c>
      <c r="AB20" s="9">
        <f t="shared" si="18"/>
        <v>22</v>
      </c>
      <c r="AC20" s="9">
        <f t="shared" si="19"/>
        <v>46</v>
      </c>
      <c r="AD20" s="195"/>
      <c r="AE20" s="195"/>
      <c r="AF20" s="195"/>
      <c r="AG20" s="62">
        <f t="shared" si="20"/>
        <v>0</v>
      </c>
      <c r="AH20" s="195">
        <v>22</v>
      </c>
      <c r="AI20" s="195"/>
      <c r="AJ20" s="195">
        <v>22</v>
      </c>
      <c r="AK20" s="62">
        <f t="shared" si="35"/>
        <v>3</v>
      </c>
      <c r="AL20" s="195"/>
      <c r="AM20" s="195"/>
      <c r="AN20" s="195"/>
      <c r="AO20" s="62">
        <f t="shared" si="36"/>
        <v>0</v>
      </c>
      <c r="AP20" s="195"/>
      <c r="AQ20" s="195"/>
      <c r="AR20" s="195"/>
      <c r="AS20" s="62">
        <f t="shared" si="37"/>
        <v>0</v>
      </c>
      <c r="AT20" s="195"/>
      <c r="AU20" s="195"/>
      <c r="AV20" s="195"/>
      <c r="AW20" s="62">
        <f t="shared" si="38"/>
        <v>0</v>
      </c>
      <c r="AX20" s="195"/>
      <c r="AY20" s="195"/>
      <c r="AZ20" s="195"/>
      <c r="BA20" s="62">
        <f t="shared" si="39"/>
        <v>0</v>
      </c>
      <c r="BB20" s="195"/>
      <c r="BC20" s="195"/>
      <c r="BD20" s="195"/>
      <c r="BE20" s="62">
        <f t="shared" si="40"/>
        <v>0</v>
      </c>
      <c r="BF20" s="195"/>
      <c r="BG20" s="195"/>
      <c r="BH20" s="195"/>
      <c r="BI20" s="62">
        <f t="shared" si="41"/>
        <v>0</v>
      </c>
      <c r="BJ20" s="56">
        <f t="shared" si="1"/>
        <v>0.51111111111111107</v>
      </c>
      <c r="BK20" s="116" t="str">
        <f t="shared" si="2"/>
        <v/>
      </c>
      <c r="BL20" s="12">
        <f t="shared" si="42"/>
        <v>0</v>
      </c>
      <c r="BM20" s="12">
        <f t="shared" si="21"/>
        <v>3</v>
      </c>
      <c r="BN20" s="12">
        <f t="shared" si="21"/>
        <v>0</v>
      </c>
      <c r="BO20" s="12">
        <f t="shared" si="21"/>
        <v>0</v>
      </c>
      <c r="BP20" s="12">
        <f t="shared" si="21"/>
        <v>0</v>
      </c>
      <c r="BQ20" s="12">
        <f t="shared" si="21"/>
        <v>0</v>
      </c>
      <c r="BR20" s="12">
        <f t="shared" si="21"/>
        <v>0</v>
      </c>
      <c r="BS20" s="12">
        <f t="shared" si="21"/>
        <v>0</v>
      </c>
      <c r="BT20" s="80">
        <f t="shared" si="22"/>
        <v>3</v>
      </c>
      <c r="BW20" s="12">
        <f t="shared" si="43"/>
        <v>0</v>
      </c>
      <c r="BX20" s="12">
        <f t="shared" si="44"/>
        <v>3</v>
      </c>
      <c r="BY20" s="12">
        <f t="shared" si="45"/>
        <v>0</v>
      </c>
      <c r="BZ20" s="12">
        <f t="shared" si="46"/>
        <v>0</v>
      </c>
      <c r="CA20" s="12">
        <f t="shared" si="47"/>
        <v>0</v>
      </c>
      <c r="CB20" s="12">
        <f t="shared" si="48"/>
        <v>0</v>
      </c>
      <c r="CC20" s="12">
        <f t="shared" si="49"/>
        <v>0</v>
      </c>
      <c r="CD20" s="12">
        <f t="shared" si="50"/>
        <v>0</v>
      </c>
      <c r="CE20" s="171">
        <f t="shared" si="23"/>
        <v>3</v>
      </c>
      <c r="CF20" s="186">
        <f t="shared" si="24"/>
        <v>3</v>
      </c>
      <c r="CH20" s="67">
        <f t="shared" si="25"/>
        <v>0</v>
      </c>
      <c r="CI20" s="67">
        <f t="shared" si="26"/>
        <v>1</v>
      </c>
      <c r="CJ20" s="67">
        <f t="shared" si="27"/>
        <v>0</v>
      </c>
      <c r="CK20" s="67">
        <f t="shared" si="28"/>
        <v>0</v>
      </c>
      <c r="CL20" s="67">
        <f t="shared" si="29"/>
        <v>0</v>
      </c>
      <c r="CM20" s="67">
        <f t="shared" si="30"/>
        <v>0</v>
      </c>
      <c r="CN20" s="67">
        <f t="shared" si="31"/>
        <v>0</v>
      </c>
      <c r="CO20" s="67">
        <f t="shared" si="32"/>
        <v>0</v>
      </c>
      <c r="CP20" s="75">
        <f t="shared" si="33"/>
        <v>1</v>
      </c>
      <c r="CQ20" s="67">
        <f t="shared" si="10"/>
        <v>0</v>
      </c>
      <c r="CR20" s="67">
        <f t="shared" si="11"/>
        <v>0</v>
      </c>
      <c r="CS20" s="68">
        <f t="shared" si="12"/>
        <v>0</v>
      </c>
      <c r="CT20" s="67">
        <f t="shared" si="13"/>
        <v>0</v>
      </c>
      <c r="CU20" s="67">
        <f t="shared" si="14"/>
        <v>0</v>
      </c>
      <c r="CV20" s="67">
        <f t="shared" si="15"/>
        <v>0</v>
      </c>
      <c r="CW20" s="67">
        <f t="shared" si="16"/>
        <v>0</v>
      </c>
      <c r="CX20" s="67">
        <f t="shared" si="17"/>
        <v>0</v>
      </c>
      <c r="CY20" s="74">
        <f t="shared" si="51"/>
        <v>0</v>
      </c>
      <c r="DC20" s="59">
        <f>SUM($AD20:$AF20)+SUM($AH20:$AJ20)+SUM($AL20:AN20)+SUM($AP20:AR20)+SUM($AT20:AV20)+SUM($AX20:AZ20)+SUM($BB20:BD20)+SUM($BF20:BH20)</f>
        <v>44</v>
      </c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</row>
    <row r="21" spans="1:125" s="2" customFormat="1" ht="20.399999999999999" x14ac:dyDescent="0.25">
      <c r="A21" s="238" t="s">
        <v>298</v>
      </c>
      <c r="B21" s="501" t="s">
        <v>307</v>
      </c>
      <c r="C21" s="123" t="s">
        <v>86</v>
      </c>
      <c r="D21" s="117">
        <v>1</v>
      </c>
      <c r="E21" s="118"/>
      <c r="F21" s="118"/>
      <c r="G21" s="10"/>
      <c r="H21" s="117"/>
      <c r="I21" s="118"/>
      <c r="J21" s="118"/>
      <c r="K21" s="118"/>
      <c r="L21" s="118"/>
      <c r="M21" s="118"/>
      <c r="N21" s="10"/>
      <c r="O21" s="127"/>
      <c r="P21" s="127"/>
      <c r="Q21" s="117"/>
      <c r="R21" s="118"/>
      <c r="S21" s="118"/>
      <c r="T21" s="118"/>
      <c r="U21" s="118"/>
      <c r="V21" s="118"/>
      <c r="W21" s="10"/>
      <c r="X21" s="8">
        <v>60</v>
      </c>
      <c r="Y21" s="127">
        <f t="shared" ref="Y21:Y24" si="52">CEILING(X21/$BR$7,0.25)</f>
        <v>2</v>
      </c>
      <c r="Z21" s="9">
        <f t="shared" ref="Z21:Z24" si="53">AD21*$BL$5+AH21*$BM$5+AL21*$BN$5+AP21*$BO$5+AT21*$BP$5+AX21*$BQ$5+BB21*$BR$5+BF21*$BS$5</f>
        <v>28</v>
      </c>
      <c r="AA21" s="9">
        <f t="shared" ref="AA21:AA24" si="54">AE21*$BL$5+AI21*$BM$5+AM21*$BN$5+AQ21*$BO$5+AU21*$BP$5+AY21*$BQ$5+BC21*$BR$5+BG21*$BS$5</f>
        <v>0</v>
      </c>
      <c r="AB21" s="9">
        <f t="shared" ref="AB21:AB24" si="55">AF21*$BL$5+AJ21*$BM$5+AN21*$BN$5+AR21*$BO$5+AV21*$BP$5+AZ21*$BQ$5+BD21*$BR$5+BH21*$BS$5</f>
        <v>0</v>
      </c>
      <c r="AC21" s="9">
        <f t="shared" ref="AC21:AC24" si="56">X21-(Z21+AA21+AB21)</f>
        <v>32</v>
      </c>
      <c r="AD21" s="195">
        <v>28</v>
      </c>
      <c r="AE21" s="195"/>
      <c r="AF21" s="195"/>
      <c r="AG21" s="62">
        <f t="shared" ref="AG21:AG24" si="57">BL21</f>
        <v>2</v>
      </c>
      <c r="AH21" s="195"/>
      <c r="AI21" s="195"/>
      <c r="AJ21" s="195"/>
      <c r="AK21" s="62">
        <f t="shared" ref="AK21:AK24" si="58">BM21</f>
        <v>0</v>
      </c>
      <c r="AL21" s="195"/>
      <c r="AM21" s="195"/>
      <c r="AN21" s="195"/>
      <c r="AO21" s="62">
        <f t="shared" ref="AO21:AO24" si="59">BN21</f>
        <v>0</v>
      </c>
      <c r="AP21" s="195"/>
      <c r="AQ21" s="195"/>
      <c r="AR21" s="195"/>
      <c r="AS21" s="62">
        <f t="shared" ref="AS21:AS24" si="60">BO21</f>
        <v>0</v>
      </c>
      <c r="AT21" s="195"/>
      <c r="AU21" s="195"/>
      <c r="AV21" s="195"/>
      <c r="AW21" s="62">
        <f t="shared" ref="AW21:AW24" si="61">BP21</f>
        <v>0</v>
      </c>
      <c r="AX21" s="195"/>
      <c r="AY21" s="195"/>
      <c r="AZ21" s="195"/>
      <c r="BA21" s="62">
        <f t="shared" ref="BA21:BA24" si="62">BQ21</f>
        <v>0</v>
      </c>
      <c r="BB21" s="195"/>
      <c r="BC21" s="195"/>
      <c r="BD21" s="195"/>
      <c r="BE21" s="62">
        <f t="shared" ref="BE21:BE24" si="63">BR21</f>
        <v>0</v>
      </c>
      <c r="BF21" s="195"/>
      <c r="BG21" s="195"/>
      <c r="BH21" s="195"/>
      <c r="BI21" s="62">
        <f t="shared" ref="BI21:BI24" si="64">BS21</f>
        <v>0</v>
      </c>
      <c r="BJ21" s="56">
        <f t="shared" ref="BJ21:BJ24" si="65">IF(ISERROR(AC21/X21),0,AC21/X21)</f>
        <v>0.53333333333333333</v>
      </c>
      <c r="BK21" s="116" t="str">
        <f t="shared" ref="BK21:BK24" si="66">IF(ISERROR(SEARCH("в",A21)),"",1)</f>
        <v/>
      </c>
      <c r="BL21" s="12">
        <f t="shared" ref="BL21:BL24" si="67">IF(AND(BK21&lt;$CF21,$CE21&lt;&gt;$Y21,BW21=$CF21),BW21+$Y21-$CE21,BW21)</f>
        <v>2</v>
      </c>
      <c r="BM21" s="12">
        <f t="shared" ref="BM21:BM24" si="68">IF(AND(BL21&lt;$CF21,$CE21&lt;&gt;$Y21,BX21=$CF21),BX21+$Y21-$CE21,BX21)</f>
        <v>0</v>
      </c>
      <c r="BN21" s="12">
        <f t="shared" ref="BN21:BN24" si="69">IF(AND(BM21&lt;$CF21,$CE21&lt;&gt;$Y21,BY21=$CF21),BY21+$Y21-$CE21,BY21)</f>
        <v>0</v>
      </c>
      <c r="BO21" s="12">
        <f t="shared" ref="BO21:BO24" si="70">IF(AND(BN21&lt;$CF21,$CE21&lt;&gt;$Y21,BZ21=$CF21),BZ21+$Y21-$CE21,BZ21)</f>
        <v>0</v>
      </c>
      <c r="BP21" s="12">
        <f t="shared" ref="BP21:BP24" si="71">IF(AND(BO21&lt;$CF21,$CE21&lt;&gt;$Y21,CA21=$CF21),CA21+$Y21-$CE21,CA21)</f>
        <v>0</v>
      </c>
      <c r="BQ21" s="12">
        <f t="shared" ref="BQ21:BQ24" si="72">IF(AND(BP21&lt;$CF21,$CE21&lt;&gt;$Y21,CB21=$CF21),CB21+$Y21-$CE21,CB21)</f>
        <v>0</v>
      </c>
      <c r="BR21" s="12">
        <f t="shared" ref="BR21:BR24" si="73">IF(AND(BQ21&lt;$CF21,$CE21&lt;&gt;$Y21,CC21=$CF21),CC21+$Y21-$CE21,CC21)</f>
        <v>0</v>
      </c>
      <c r="BS21" s="12">
        <f t="shared" ref="BS21:BS24" si="74">IF(AND(BR21&lt;$CF21,$CE21&lt;&gt;$Y21,CD21=$CF21),CD21+$Y21-$CE21,CD21)</f>
        <v>0</v>
      </c>
      <c r="BT21" s="80">
        <f t="shared" ref="BT21:BT24" si="75">SUM(BL21:BS21)</f>
        <v>2</v>
      </c>
      <c r="BW21" s="12">
        <f t="shared" ref="BW21:BW24" si="76">IF($DC21=0,0,ROUND(4*$Y21*SUM(AD21:AF21)/$DC21,0)/4)</f>
        <v>2</v>
      </c>
      <c r="BX21" s="12">
        <f t="shared" ref="BX21:BX24" si="77">IF($DC21=0,0,ROUND(4*$Y21*SUM(AH21:AJ21)/$DC21,0)/4)</f>
        <v>0</v>
      </c>
      <c r="BY21" s="12">
        <f t="shared" ref="BY21:BY24" si="78">IF($DC21=0,0,ROUND(4*$Y21*SUM(AL21:AN21)/$DC21,0)/4)</f>
        <v>0</v>
      </c>
      <c r="BZ21" s="12">
        <f t="shared" ref="BZ21:BZ24" si="79">IF($DC21=0,0,ROUND(4*$Y21*SUM(AP21:AR21)/$DC21,0)/4)</f>
        <v>0</v>
      </c>
      <c r="CA21" s="12">
        <f t="shared" ref="CA21:CA24" si="80">IF($DC21=0,0,ROUND(4*$Y21*SUM(AT21:AV21)/$DC21,0)/4)</f>
        <v>0</v>
      </c>
      <c r="CB21" s="12">
        <f t="shared" ref="CB21:CB24" si="81">IF($DC21=0,0,ROUND(4*$Y21*(SUM(AX21:AZ21))/$DC21,0)/4)</f>
        <v>0</v>
      </c>
      <c r="CC21" s="12">
        <f t="shared" ref="CC21:CC24" si="82">IF($DC21=0,0,ROUND(4*$Y21*(SUM(BB21:BD21))/$DC21,0)/4)</f>
        <v>0</v>
      </c>
      <c r="CD21" s="12">
        <f t="shared" ref="CD21:CD24" si="83">IF($DC21=0,0,ROUND(4*$Y21*(SUM(BF21:BH21))/$DC21,0)/4)</f>
        <v>0</v>
      </c>
      <c r="CE21" s="171">
        <f t="shared" ref="CE21:CE24" si="84">SUM(BW21:CD21)</f>
        <v>2</v>
      </c>
      <c r="CF21" s="186">
        <f t="shared" ref="CF21:CF24" si="85">MAX(BW21:CD21)</f>
        <v>2</v>
      </c>
      <c r="CH21" s="67">
        <f t="shared" ref="CH21:CH24" si="86">IF(VALUE($D21)=1,1,0)+IF(VALUE($E21)=1,1,0)+IF(VALUE($F21)=1,1,0)+IF(VALUE($G21)=1,1,0)</f>
        <v>1</v>
      </c>
      <c r="CI21" s="67">
        <f t="shared" ref="CI21:CI24" si="87">IF(VALUE($D21)=2,1,0)+IF(VALUE($E21)=2,1,0)+IF(VALUE($F21)=2,1,0)+IF(VALUE($G21)=2,1,0)</f>
        <v>0</v>
      </c>
      <c r="CJ21" s="67">
        <f t="shared" ref="CJ21:CJ24" si="88">IF(VALUE($D21)=3,1,0)+IF(VALUE($E21)=3,1,0)+IF(VALUE($F21)=3,1,0)+IF(VALUE($G21)=3,1,0)</f>
        <v>0</v>
      </c>
      <c r="CK21" s="67">
        <f t="shared" ref="CK21:CK24" si="89">IF(VALUE($D21)=4,1,0)+IF(VALUE($E21)=4,1,0)+IF(VALUE($F21)=4,1,0)+IF(VALUE($G21)=4,1,0)</f>
        <v>0</v>
      </c>
      <c r="CL21" s="67">
        <f t="shared" ref="CL21:CL24" si="90">IF(VALUE($D21)=5,1,0)+IF(VALUE($E21)=5,1,0)+IF(VALUE($F21)=5,1,0)+IF(VALUE($G21)=5,1,0)</f>
        <v>0</v>
      </c>
      <c r="CM21" s="67">
        <f t="shared" ref="CM21:CM24" si="91">IF(VALUE($D21)=6,1,0)+IF(VALUE($E21)=6,1,0)+IF(VALUE($F21)=6,1,0)+IF(VALUE($G21)=6,1,0)</f>
        <v>0</v>
      </c>
      <c r="CN21" s="67">
        <f t="shared" ref="CN21:CN24" si="92">IF(VALUE($D21)=7,1,0)+IF(VALUE($E21)=7,1,0)+IF(VALUE($F21)=7,1,0)+IF(VALUE($G21)=7,1,0)</f>
        <v>0</v>
      </c>
      <c r="CO21" s="67">
        <f t="shared" ref="CO21:CO24" si="93">IF(VALUE($D21)=8,1,0)+IF(VALUE($E21)=8,1,0)+IF(VALUE($F21)=8,1,0)+IF(VALUE($G21)=8,1,0)</f>
        <v>0</v>
      </c>
      <c r="CP21" s="75">
        <f t="shared" ref="CP21:CP24" si="94">SUM(CH21:CO21)</f>
        <v>1</v>
      </c>
      <c r="CQ21" s="67">
        <f t="shared" ref="CQ21:CQ24" si="95">IF(MID(H21,1,1)="1",1,0)+IF(MID(I21,1,1)="1",1,0)+IF(MID(J21,1,1)="1",1,0)+IF(MID(K21,1,1)="1",1,0)+IF(MID(L21,1,1)="1",1,0)+IF(MID(M21,1,1)="1",1,0)+IF(MID(N21,1,1)="1",1,0)</f>
        <v>0</v>
      </c>
      <c r="CR21" s="67">
        <f t="shared" ref="CR21:CR24" si="96">IF(MID(H21,1,1)="2",1,0)+IF(MID(I21,1,1)="2",1,0)+IF(MID(J21,1,1)="2",1,0)+IF(MID(K21,1,1)="2",1,0)+IF(MID(L21,1,1)="2",1,0)+IF(MID(M21,1,1)="2",1,0)+IF(MID(N21,1,1)="2",1,0)</f>
        <v>0</v>
      </c>
      <c r="CS21" s="68">
        <f t="shared" ref="CS21:CS24" si="97">IF(MID(H21,1,1)="3",1,0)+IF(MID(I21,1,1)="3",1,0)+IF(MID(J21,1,1)="3",1,0)+IF(MID(K21,1,1)="3",1,0)+IF(MID(L21,1,1)="3",1,0)+IF(MID(M21,1,1)="3",1,0)+IF(MID(N21,1,1)="3",1,0)</f>
        <v>0</v>
      </c>
      <c r="CT21" s="67">
        <f t="shared" ref="CT21:CT24" si="98">IF(MID(H21,1,1)="4",1,0)+IF(MID(I21,1,1)="4",1,0)+IF(MID(J21,1,1)="4",1,0)+IF(MID(K21,1,1)="4",1,0)+IF(MID(L21,1,1)="4",1,0)+IF(MID(M21,1,1)="4",1,0)+IF(MID(N21,1,1)="4",1,0)</f>
        <v>0</v>
      </c>
      <c r="CU21" s="67">
        <f t="shared" ref="CU21:CU24" si="99">IF(MID(H21,1,1)="5",1,0)+IF(MID(I21,1,1)="5",1,0)+IF(MID(J21,1,1)="5",1,0)+IF(MID(K21,1,1)="5",1,0)+IF(MID(L21,1,1)="5",1,0)+IF(MID(M21,1,1)="5",1,0)+IF(MID(N21,1,1)="5",1,0)</f>
        <v>0</v>
      </c>
      <c r="CV21" s="67">
        <f t="shared" ref="CV21:CV24" si="100">IF(MID(H21,1,1)="6",1,0)+IF(MID(I21,1,1)="6",1,0)+IF(MID(J21,1,1)="6",1,0)+IF(MID(K21,1,1)="6",1,0)+IF(MID(L21,1,1)="6",1,0)+IF(MID(M21,1,1)="6",1,0)+IF(MID(N21,1,1)="6",1,0)</f>
        <v>0</v>
      </c>
      <c r="CW21" s="67">
        <f t="shared" ref="CW21:CW24" si="101">IF(MID(H21,1,1)="7",1,0)+IF(MID(I21,1,1)="7",1,0)+IF(MID(J21,1,1)="7",1,0)+IF(MID(K21,1,1)="7",1,0)+IF(MID(L21,1,1)="7",1,0)+IF(MID(M21,1,1)="7",1,0)+IF(MID(N21,1,1)="7",1,0)</f>
        <v>0</v>
      </c>
      <c r="CX21" s="67">
        <f t="shared" ref="CX21:CX24" si="102">IF(MID(H21,1,1)="8",1,0)+IF(MID(I21,1,1)="8",1,0)+IF(MID(J21,1,1)="8",1,0)+IF(MID(K21,1,1)="8",1,0)+IF(MID(L21,1,1)="8",1,0)+IF(MID(M21,1,1)="8",1,0)+IF(MID(N21,1,1)="8",1,0)</f>
        <v>0</v>
      </c>
      <c r="CY21" s="74">
        <f t="shared" ref="CY21:CY24" si="103">SUM(CQ21:CX21)</f>
        <v>0</v>
      </c>
      <c r="DC21" s="59">
        <f>SUM($AD21:$AF21)+SUM($AH21:$AJ21)+SUM($AL21:AN21)+SUM($AP21:AR21)+SUM($AT21:AV21)+SUM($AX21:AZ21)+SUM($BB21:BD21)+SUM($BF21:BH21)</f>
        <v>28</v>
      </c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</row>
    <row r="22" spans="1:125" s="2" customFormat="1" ht="30.6" x14ac:dyDescent="0.25">
      <c r="A22" s="238" t="s">
        <v>299</v>
      </c>
      <c r="B22" s="501" t="s">
        <v>308</v>
      </c>
      <c r="C22" s="123" t="s">
        <v>86</v>
      </c>
      <c r="D22" s="117">
        <v>1</v>
      </c>
      <c r="E22" s="118"/>
      <c r="F22" s="118"/>
      <c r="G22" s="10"/>
      <c r="H22" s="117"/>
      <c r="I22" s="118"/>
      <c r="J22" s="118"/>
      <c r="K22" s="118"/>
      <c r="L22" s="118"/>
      <c r="M22" s="118"/>
      <c r="N22" s="10"/>
      <c r="O22" s="127"/>
      <c r="P22" s="127"/>
      <c r="Q22" s="117"/>
      <c r="R22" s="118"/>
      <c r="S22" s="118"/>
      <c r="T22" s="118"/>
      <c r="U22" s="118"/>
      <c r="V22" s="118"/>
      <c r="W22" s="10"/>
      <c r="X22" s="8">
        <v>60</v>
      </c>
      <c r="Y22" s="127">
        <f t="shared" si="52"/>
        <v>2</v>
      </c>
      <c r="Z22" s="9">
        <f t="shared" si="53"/>
        <v>14</v>
      </c>
      <c r="AA22" s="9">
        <f t="shared" si="54"/>
        <v>0</v>
      </c>
      <c r="AB22" s="9">
        <f t="shared" si="55"/>
        <v>14</v>
      </c>
      <c r="AC22" s="9">
        <f t="shared" si="56"/>
        <v>32</v>
      </c>
      <c r="AD22" s="195">
        <v>14</v>
      </c>
      <c r="AE22" s="195"/>
      <c r="AF22" s="195">
        <v>14</v>
      </c>
      <c r="AG22" s="62">
        <f t="shared" si="57"/>
        <v>2</v>
      </c>
      <c r="AH22" s="195"/>
      <c r="AI22" s="195"/>
      <c r="AJ22" s="195"/>
      <c r="AK22" s="62">
        <f t="shared" si="58"/>
        <v>0</v>
      </c>
      <c r="AL22" s="195"/>
      <c r="AM22" s="195"/>
      <c r="AN22" s="195"/>
      <c r="AO22" s="62">
        <f t="shared" si="59"/>
        <v>0</v>
      </c>
      <c r="AP22" s="195"/>
      <c r="AQ22" s="195"/>
      <c r="AR22" s="195"/>
      <c r="AS22" s="62">
        <f t="shared" si="60"/>
        <v>0</v>
      </c>
      <c r="AT22" s="195"/>
      <c r="AU22" s="195"/>
      <c r="AV22" s="195"/>
      <c r="AW22" s="62">
        <f t="shared" si="61"/>
        <v>0</v>
      </c>
      <c r="AX22" s="195"/>
      <c r="AY22" s="195"/>
      <c r="AZ22" s="195"/>
      <c r="BA22" s="62">
        <f t="shared" si="62"/>
        <v>0</v>
      </c>
      <c r="BB22" s="195"/>
      <c r="BC22" s="195"/>
      <c r="BD22" s="195"/>
      <c r="BE22" s="62">
        <f t="shared" si="63"/>
        <v>0</v>
      </c>
      <c r="BF22" s="195"/>
      <c r="BG22" s="195"/>
      <c r="BH22" s="195"/>
      <c r="BI22" s="62">
        <f t="shared" si="64"/>
        <v>0</v>
      </c>
      <c r="BJ22" s="56">
        <f t="shared" si="65"/>
        <v>0.53333333333333333</v>
      </c>
      <c r="BK22" s="116" t="str">
        <f t="shared" si="66"/>
        <v/>
      </c>
      <c r="BL22" s="12">
        <f t="shared" si="67"/>
        <v>2</v>
      </c>
      <c r="BM22" s="12">
        <f t="shared" si="68"/>
        <v>0</v>
      </c>
      <c r="BN22" s="12">
        <f t="shared" si="69"/>
        <v>0</v>
      </c>
      <c r="BO22" s="12">
        <f t="shared" si="70"/>
        <v>0</v>
      </c>
      <c r="BP22" s="12">
        <f t="shared" si="71"/>
        <v>0</v>
      </c>
      <c r="BQ22" s="12">
        <f t="shared" si="72"/>
        <v>0</v>
      </c>
      <c r="BR22" s="12">
        <f t="shared" si="73"/>
        <v>0</v>
      </c>
      <c r="BS22" s="12">
        <f t="shared" si="74"/>
        <v>0</v>
      </c>
      <c r="BT22" s="80">
        <f t="shared" si="75"/>
        <v>2</v>
      </c>
      <c r="BW22" s="12">
        <f t="shared" si="76"/>
        <v>2</v>
      </c>
      <c r="BX22" s="12">
        <f t="shared" si="77"/>
        <v>0</v>
      </c>
      <c r="BY22" s="12">
        <f t="shared" si="78"/>
        <v>0</v>
      </c>
      <c r="BZ22" s="12">
        <f t="shared" si="79"/>
        <v>0</v>
      </c>
      <c r="CA22" s="12">
        <f t="shared" si="80"/>
        <v>0</v>
      </c>
      <c r="CB22" s="12">
        <f t="shared" si="81"/>
        <v>0</v>
      </c>
      <c r="CC22" s="12">
        <f t="shared" si="82"/>
        <v>0</v>
      </c>
      <c r="CD22" s="12">
        <f t="shared" si="83"/>
        <v>0</v>
      </c>
      <c r="CE22" s="171">
        <f t="shared" si="84"/>
        <v>2</v>
      </c>
      <c r="CF22" s="186">
        <f t="shared" si="85"/>
        <v>2</v>
      </c>
      <c r="CH22" s="67">
        <f t="shared" si="86"/>
        <v>1</v>
      </c>
      <c r="CI22" s="67">
        <f t="shared" si="87"/>
        <v>0</v>
      </c>
      <c r="CJ22" s="67">
        <f t="shared" si="88"/>
        <v>0</v>
      </c>
      <c r="CK22" s="67">
        <f t="shared" si="89"/>
        <v>0</v>
      </c>
      <c r="CL22" s="67">
        <f t="shared" si="90"/>
        <v>0</v>
      </c>
      <c r="CM22" s="67">
        <f t="shared" si="91"/>
        <v>0</v>
      </c>
      <c r="CN22" s="67">
        <f t="shared" si="92"/>
        <v>0</v>
      </c>
      <c r="CO22" s="67">
        <f t="shared" si="93"/>
        <v>0</v>
      </c>
      <c r="CP22" s="75">
        <f t="shared" si="94"/>
        <v>1</v>
      </c>
      <c r="CQ22" s="67">
        <f t="shared" si="95"/>
        <v>0</v>
      </c>
      <c r="CR22" s="67">
        <f t="shared" si="96"/>
        <v>0</v>
      </c>
      <c r="CS22" s="68">
        <f t="shared" si="97"/>
        <v>0</v>
      </c>
      <c r="CT22" s="67">
        <f t="shared" si="98"/>
        <v>0</v>
      </c>
      <c r="CU22" s="67">
        <f t="shared" si="99"/>
        <v>0</v>
      </c>
      <c r="CV22" s="67">
        <f t="shared" si="100"/>
        <v>0</v>
      </c>
      <c r="CW22" s="67">
        <f t="shared" si="101"/>
        <v>0</v>
      </c>
      <c r="CX22" s="67">
        <f t="shared" si="102"/>
        <v>0</v>
      </c>
      <c r="CY22" s="74">
        <f t="shared" si="103"/>
        <v>0</v>
      </c>
      <c r="DC22" s="59">
        <f>SUM($AD22:$AF22)+SUM($AH22:$AJ22)+SUM($AL22:AN22)+SUM($AP22:AR22)+SUM($AT22:AV22)+SUM($AX22:AZ22)+SUM($BB22:BD22)+SUM($BF22:BH22)</f>
        <v>28</v>
      </c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</row>
    <row r="23" spans="1:125" s="2" customFormat="1" ht="20.399999999999999" x14ac:dyDescent="0.25">
      <c r="A23" s="238" t="s">
        <v>300</v>
      </c>
      <c r="B23" s="501" t="s">
        <v>309</v>
      </c>
      <c r="C23" s="123" t="s">
        <v>86</v>
      </c>
      <c r="D23" s="117">
        <v>2</v>
      </c>
      <c r="E23" s="118"/>
      <c r="F23" s="118"/>
      <c r="G23" s="10"/>
      <c r="H23" s="117"/>
      <c r="I23" s="118"/>
      <c r="J23" s="118"/>
      <c r="K23" s="118"/>
      <c r="L23" s="118"/>
      <c r="M23" s="118"/>
      <c r="N23" s="10"/>
      <c r="O23" s="127"/>
      <c r="P23" s="127"/>
      <c r="Q23" s="117"/>
      <c r="R23" s="118"/>
      <c r="S23" s="118"/>
      <c r="T23" s="118"/>
      <c r="U23" s="118"/>
      <c r="V23" s="118"/>
      <c r="W23" s="10"/>
      <c r="X23" s="8">
        <v>60</v>
      </c>
      <c r="Y23" s="127">
        <f t="shared" si="52"/>
        <v>2</v>
      </c>
      <c r="Z23" s="9">
        <f t="shared" si="53"/>
        <v>14</v>
      </c>
      <c r="AA23" s="9">
        <f t="shared" si="54"/>
        <v>0</v>
      </c>
      <c r="AB23" s="9">
        <f t="shared" si="55"/>
        <v>14</v>
      </c>
      <c r="AC23" s="9">
        <f t="shared" si="56"/>
        <v>32</v>
      </c>
      <c r="AD23" s="195"/>
      <c r="AE23" s="195"/>
      <c r="AF23" s="195"/>
      <c r="AG23" s="62">
        <f t="shared" si="57"/>
        <v>0</v>
      </c>
      <c r="AH23" s="195">
        <v>14</v>
      </c>
      <c r="AI23" s="195"/>
      <c r="AJ23" s="195">
        <v>14</v>
      </c>
      <c r="AK23" s="62">
        <f t="shared" si="58"/>
        <v>2</v>
      </c>
      <c r="AL23" s="195"/>
      <c r="AM23" s="195"/>
      <c r="AN23" s="195"/>
      <c r="AO23" s="62">
        <f t="shared" si="59"/>
        <v>0</v>
      </c>
      <c r="AP23" s="195"/>
      <c r="AQ23" s="195"/>
      <c r="AR23" s="195"/>
      <c r="AS23" s="62">
        <f t="shared" si="60"/>
        <v>0</v>
      </c>
      <c r="AT23" s="195"/>
      <c r="AU23" s="195"/>
      <c r="AV23" s="195"/>
      <c r="AW23" s="62">
        <f t="shared" si="61"/>
        <v>0</v>
      </c>
      <c r="AX23" s="195"/>
      <c r="AY23" s="195"/>
      <c r="AZ23" s="195"/>
      <c r="BA23" s="62">
        <f t="shared" si="62"/>
        <v>0</v>
      </c>
      <c r="BB23" s="195"/>
      <c r="BC23" s="195"/>
      <c r="BD23" s="195"/>
      <c r="BE23" s="62">
        <f t="shared" si="63"/>
        <v>0</v>
      </c>
      <c r="BF23" s="195"/>
      <c r="BG23" s="195"/>
      <c r="BH23" s="195"/>
      <c r="BI23" s="62">
        <f t="shared" si="64"/>
        <v>0</v>
      </c>
      <c r="BJ23" s="56">
        <f t="shared" si="65"/>
        <v>0.53333333333333333</v>
      </c>
      <c r="BK23" s="116" t="str">
        <f t="shared" si="66"/>
        <v/>
      </c>
      <c r="BL23" s="12">
        <f t="shared" si="67"/>
        <v>0</v>
      </c>
      <c r="BM23" s="12">
        <f t="shared" si="68"/>
        <v>2</v>
      </c>
      <c r="BN23" s="12">
        <f t="shared" si="69"/>
        <v>0</v>
      </c>
      <c r="BO23" s="12">
        <f t="shared" si="70"/>
        <v>0</v>
      </c>
      <c r="BP23" s="12">
        <f t="shared" si="71"/>
        <v>0</v>
      </c>
      <c r="BQ23" s="12">
        <f t="shared" si="72"/>
        <v>0</v>
      </c>
      <c r="BR23" s="12">
        <f t="shared" si="73"/>
        <v>0</v>
      </c>
      <c r="BS23" s="12">
        <f t="shared" si="74"/>
        <v>0</v>
      </c>
      <c r="BT23" s="80">
        <f t="shared" si="75"/>
        <v>2</v>
      </c>
      <c r="BW23" s="12">
        <f t="shared" si="76"/>
        <v>0</v>
      </c>
      <c r="BX23" s="12">
        <f t="shared" si="77"/>
        <v>2</v>
      </c>
      <c r="BY23" s="12">
        <f t="shared" si="78"/>
        <v>0</v>
      </c>
      <c r="BZ23" s="12">
        <f t="shared" si="79"/>
        <v>0</v>
      </c>
      <c r="CA23" s="12">
        <f t="shared" si="80"/>
        <v>0</v>
      </c>
      <c r="CB23" s="12">
        <f t="shared" si="81"/>
        <v>0</v>
      </c>
      <c r="CC23" s="12">
        <f t="shared" si="82"/>
        <v>0</v>
      </c>
      <c r="CD23" s="12">
        <f t="shared" si="83"/>
        <v>0</v>
      </c>
      <c r="CE23" s="171">
        <f t="shared" si="84"/>
        <v>2</v>
      </c>
      <c r="CF23" s="186">
        <f t="shared" si="85"/>
        <v>2</v>
      </c>
      <c r="CH23" s="67">
        <f t="shared" si="86"/>
        <v>0</v>
      </c>
      <c r="CI23" s="67">
        <f t="shared" si="87"/>
        <v>1</v>
      </c>
      <c r="CJ23" s="67">
        <f t="shared" si="88"/>
        <v>0</v>
      </c>
      <c r="CK23" s="67">
        <f t="shared" si="89"/>
        <v>0</v>
      </c>
      <c r="CL23" s="67">
        <f t="shared" si="90"/>
        <v>0</v>
      </c>
      <c r="CM23" s="67">
        <f t="shared" si="91"/>
        <v>0</v>
      </c>
      <c r="CN23" s="67">
        <f t="shared" si="92"/>
        <v>0</v>
      </c>
      <c r="CO23" s="67">
        <f t="shared" si="93"/>
        <v>0</v>
      </c>
      <c r="CP23" s="75">
        <f t="shared" si="94"/>
        <v>1</v>
      </c>
      <c r="CQ23" s="67">
        <f t="shared" si="95"/>
        <v>0</v>
      </c>
      <c r="CR23" s="67">
        <f t="shared" si="96"/>
        <v>0</v>
      </c>
      <c r="CS23" s="68">
        <f t="shared" si="97"/>
        <v>0</v>
      </c>
      <c r="CT23" s="67">
        <f t="shared" si="98"/>
        <v>0</v>
      </c>
      <c r="CU23" s="67">
        <f t="shared" si="99"/>
        <v>0</v>
      </c>
      <c r="CV23" s="67">
        <f t="shared" si="100"/>
        <v>0</v>
      </c>
      <c r="CW23" s="67">
        <f t="shared" si="101"/>
        <v>0</v>
      </c>
      <c r="CX23" s="67">
        <f t="shared" si="102"/>
        <v>0</v>
      </c>
      <c r="CY23" s="74">
        <f t="shared" si="103"/>
        <v>0</v>
      </c>
      <c r="DC23" s="59">
        <f>SUM($AD23:$AF23)+SUM($AH23:$AJ23)+SUM($AL23:AN23)+SUM($AP23:AR23)+SUM($AT23:AV23)+SUM($AX23:AZ23)+SUM($BB23:BD23)+SUM($BF23:BH23)</f>
        <v>28</v>
      </c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</row>
    <row r="24" spans="1:125" s="2" customFormat="1" ht="20.399999999999999" x14ac:dyDescent="0.25">
      <c r="A24" s="238" t="s">
        <v>278</v>
      </c>
      <c r="B24" s="501" t="s">
        <v>310</v>
      </c>
      <c r="C24" s="123" t="s">
        <v>86</v>
      </c>
      <c r="D24" s="117">
        <v>3</v>
      </c>
      <c r="E24" s="118"/>
      <c r="F24" s="118"/>
      <c r="G24" s="10"/>
      <c r="H24" s="117"/>
      <c r="I24" s="118"/>
      <c r="J24" s="118"/>
      <c r="K24" s="118"/>
      <c r="L24" s="118"/>
      <c r="M24" s="118"/>
      <c r="N24" s="10"/>
      <c r="O24" s="127"/>
      <c r="P24" s="127"/>
      <c r="Q24" s="117"/>
      <c r="R24" s="118"/>
      <c r="S24" s="118"/>
      <c r="T24" s="118"/>
      <c r="U24" s="118"/>
      <c r="V24" s="118"/>
      <c r="W24" s="10"/>
      <c r="X24" s="8">
        <v>60</v>
      </c>
      <c r="Y24" s="127">
        <f t="shared" si="52"/>
        <v>2</v>
      </c>
      <c r="Z24" s="9">
        <f t="shared" si="53"/>
        <v>14</v>
      </c>
      <c r="AA24" s="9">
        <f t="shared" si="54"/>
        <v>0</v>
      </c>
      <c r="AB24" s="9">
        <f t="shared" si="55"/>
        <v>14</v>
      </c>
      <c r="AC24" s="9">
        <f t="shared" si="56"/>
        <v>32</v>
      </c>
      <c r="AD24" s="195"/>
      <c r="AE24" s="195"/>
      <c r="AF24" s="195"/>
      <c r="AG24" s="62">
        <f t="shared" si="57"/>
        <v>0</v>
      </c>
      <c r="AH24" s="195"/>
      <c r="AI24" s="195"/>
      <c r="AJ24" s="195"/>
      <c r="AK24" s="62">
        <f t="shared" si="58"/>
        <v>0</v>
      </c>
      <c r="AL24" s="195">
        <v>14</v>
      </c>
      <c r="AM24" s="195"/>
      <c r="AN24" s="195">
        <v>14</v>
      </c>
      <c r="AO24" s="62">
        <f t="shared" si="59"/>
        <v>2</v>
      </c>
      <c r="AP24" s="195"/>
      <c r="AQ24" s="195"/>
      <c r="AR24" s="195"/>
      <c r="AS24" s="62">
        <f t="shared" si="60"/>
        <v>0</v>
      </c>
      <c r="AT24" s="195"/>
      <c r="AU24" s="195"/>
      <c r="AV24" s="195"/>
      <c r="AW24" s="62">
        <f t="shared" si="61"/>
        <v>0</v>
      </c>
      <c r="AX24" s="195"/>
      <c r="AY24" s="195"/>
      <c r="AZ24" s="195"/>
      <c r="BA24" s="62">
        <f t="shared" si="62"/>
        <v>0</v>
      </c>
      <c r="BB24" s="195"/>
      <c r="BC24" s="195"/>
      <c r="BD24" s="195"/>
      <c r="BE24" s="62">
        <f t="shared" si="63"/>
        <v>0</v>
      </c>
      <c r="BF24" s="195"/>
      <c r="BG24" s="195"/>
      <c r="BH24" s="195"/>
      <c r="BI24" s="62">
        <f t="shared" si="64"/>
        <v>0</v>
      </c>
      <c r="BJ24" s="56">
        <f t="shared" si="65"/>
        <v>0.53333333333333333</v>
      </c>
      <c r="BK24" s="116" t="str">
        <f t="shared" si="66"/>
        <v/>
      </c>
      <c r="BL24" s="12">
        <f t="shared" si="67"/>
        <v>0</v>
      </c>
      <c r="BM24" s="12">
        <f t="shared" si="68"/>
        <v>0</v>
      </c>
      <c r="BN24" s="12">
        <f t="shared" si="69"/>
        <v>2</v>
      </c>
      <c r="BO24" s="12">
        <f t="shared" si="70"/>
        <v>0</v>
      </c>
      <c r="BP24" s="12">
        <f t="shared" si="71"/>
        <v>0</v>
      </c>
      <c r="BQ24" s="12">
        <f t="shared" si="72"/>
        <v>0</v>
      </c>
      <c r="BR24" s="12">
        <f t="shared" si="73"/>
        <v>0</v>
      </c>
      <c r="BS24" s="12">
        <f t="shared" si="74"/>
        <v>0</v>
      </c>
      <c r="BT24" s="80">
        <f t="shared" si="75"/>
        <v>2</v>
      </c>
      <c r="BW24" s="12">
        <f t="shared" si="76"/>
        <v>0</v>
      </c>
      <c r="BX24" s="12">
        <f t="shared" si="77"/>
        <v>0</v>
      </c>
      <c r="BY24" s="12">
        <f t="shared" si="78"/>
        <v>2</v>
      </c>
      <c r="BZ24" s="12">
        <f t="shared" si="79"/>
        <v>0</v>
      </c>
      <c r="CA24" s="12">
        <f t="shared" si="80"/>
        <v>0</v>
      </c>
      <c r="CB24" s="12">
        <f t="shared" si="81"/>
        <v>0</v>
      </c>
      <c r="CC24" s="12">
        <f t="shared" si="82"/>
        <v>0</v>
      </c>
      <c r="CD24" s="12">
        <f t="shared" si="83"/>
        <v>0</v>
      </c>
      <c r="CE24" s="171">
        <f t="shared" si="84"/>
        <v>2</v>
      </c>
      <c r="CF24" s="186">
        <f t="shared" si="85"/>
        <v>2</v>
      </c>
      <c r="CH24" s="67">
        <f t="shared" si="86"/>
        <v>0</v>
      </c>
      <c r="CI24" s="67">
        <f t="shared" si="87"/>
        <v>0</v>
      </c>
      <c r="CJ24" s="67">
        <f t="shared" si="88"/>
        <v>1</v>
      </c>
      <c r="CK24" s="67">
        <f t="shared" si="89"/>
        <v>0</v>
      </c>
      <c r="CL24" s="67">
        <f t="shared" si="90"/>
        <v>0</v>
      </c>
      <c r="CM24" s="67">
        <f t="shared" si="91"/>
        <v>0</v>
      </c>
      <c r="CN24" s="67">
        <f t="shared" si="92"/>
        <v>0</v>
      </c>
      <c r="CO24" s="67">
        <f t="shared" si="93"/>
        <v>0</v>
      </c>
      <c r="CP24" s="75">
        <f t="shared" si="94"/>
        <v>1</v>
      </c>
      <c r="CQ24" s="67">
        <f t="shared" si="95"/>
        <v>0</v>
      </c>
      <c r="CR24" s="67">
        <f t="shared" si="96"/>
        <v>0</v>
      </c>
      <c r="CS24" s="68">
        <f t="shared" si="97"/>
        <v>0</v>
      </c>
      <c r="CT24" s="67">
        <f t="shared" si="98"/>
        <v>0</v>
      </c>
      <c r="CU24" s="67">
        <f t="shared" si="99"/>
        <v>0</v>
      </c>
      <c r="CV24" s="67">
        <f t="shared" si="100"/>
        <v>0</v>
      </c>
      <c r="CW24" s="67">
        <f t="shared" si="101"/>
        <v>0</v>
      </c>
      <c r="CX24" s="67">
        <f t="shared" si="102"/>
        <v>0</v>
      </c>
      <c r="CY24" s="74">
        <f t="shared" si="103"/>
        <v>0</v>
      </c>
      <c r="DC24" s="59">
        <f>SUM($AD24:$AF24)+SUM($AH24:$AJ24)+SUM($AL24:AN24)+SUM($AP24:AR24)+SUM($AT24:AV24)+SUM($AX24:AZ24)+SUM($BB24:BD24)+SUM($BF24:BH24)</f>
        <v>28</v>
      </c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</row>
    <row r="25" spans="1:125" s="2" customFormat="1" ht="20.399999999999999" x14ac:dyDescent="0.25">
      <c r="A25" s="238" t="s">
        <v>279</v>
      </c>
      <c r="B25" s="501" t="s">
        <v>311</v>
      </c>
      <c r="C25" s="123" t="s">
        <v>86</v>
      </c>
      <c r="D25" s="117">
        <v>3</v>
      </c>
      <c r="E25" s="118"/>
      <c r="F25" s="118"/>
      <c r="G25" s="10"/>
      <c r="H25" s="117"/>
      <c r="I25" s="118"/>
      <c r="J25" s="118"/>
      <c r="K25" s="118"/>
      <c r="L25" s="118"/>
      <c r="M25" s="118"/>
      <c r="N25" s="10"/>
      <c r="O25" s="127"/>
      <c r="P25" s="127"/>
      <c r="Q25" s="117"/>
      <c r="R25" s="118"/>
      <c r="S25" s="118"/>
      <c r="T25" s="118"/>
      <c r="U25" s="118"/>
      <c r="V25" s="118"/>
      <c r="W25" s="10"/>
      <c r="X25" s="8">
        <v>60</v>
      </c>
      <c r="Y25" s="127">
        <f t="shared" ref="Y25:Y26" si="104">CEILING(X25/$BR$7,0.25)</f>
        <v>2</v>
      </c>
      <c r="Z25" s="9">
        <f t="shared" ref="Z25:Z26" si="105">AD25*$BL$5+AH25*$BM$5+AL25*$BN$5+AP25*$BO$5+AT25*$BP$5+AX25*$BQ$5+BB25*$BR$5+BF25*$BS$5</f>
        <v>14</v>
      </c>
      <c r="AA25" s="9">
        <f t="shared" ref="AA25:AA26" si="106">AE25*$BL$5+AI25*$BM$5+AM25*$BN$5+AQ25*$BO$5+AU25*$BP$5+AY25*$BQ$5+BC25*$BR$5+BG25*$BS$5</f>
        <v>0</v>
      </c>
      <c r="AB25" s="9">
        <f t="shared" ref="AB25:AB26" si="107">AF25*$BL$5+AJ25*$BM$5+AN25*$BN$5+AR25*$BO$5+AV25*$BP$5+AZ25*$BQ$5+BD25*$BR$5+BH25*$BS$5</f>
        <v>14</v>
      </c>
      <c r="AC25" s="9">
        <f t="shared" ref="AC25:AC26" si="108">X25-(Z25+AA25+AB25)</f>
        <v>32</v>
      </c>
      <c r="AD25" s="195"/>
      <c r="AE25" s="195"/>
      <c r="AF25" s="195"/>
      <c r="AG25" s="62">
        <f t="shared" ref="AG25:AG26" si="109">BL25</f>
        <v>0</v>
      </c>
      <c r="AH25" s="195"/>
      <c r="AI25" s="195"/>
      <c r="AJ25" s="195"/>
      <c r="AK25" s="62">
        <f t="shared" ref="AK25:AK26" si="110">BM25</f>
        <v>0</v>
      </c>
      <c r="AL25" s="195">
        <v>14</v>
      </c>
      <c r="AM25" s="195"/>
      <c r="AN25" s="195">
        <v>14</v>
      </c>
      <c r="AO25" s="62">
        <f t="shared" ref="AO25:AO26" si="111">BN25</f>
        <v>2</v>
      </c>
      <c r="AP25" s="195"/>
      <c r="AQ25" s="195"/>
      <c r="AR25" s="195"/>
      <c r="AS25" s="62">
        <f t="shared" ref="AS25:AS26" si="112">BO25</f>
        <v>0</v>
      </c>
      <c r="AT25" s="195"/>
      <c r="AU25" s="195"/>
      <c r="AV25" s="195"/>
      <c r="AW25" s="62">
        <f t="shared" ref="AW25:AW26" si="113">BP25</f>
        <v>0</v>
      </c>
      <c r="AX25" s="195"/>
      <c r="AY25" s="195"/>
      <c r="AZ25" s="195"/>
      <c r="BA25" s="62">
        <f t="shared" ref="BA25:BA26" si="114">BQ25</f>
        <v>0</v>
      </c>
      <c r="BB25" s="195"/>
      <c r="BC25" s="195"/>
      <c r="BD25" s="195"/>
      <c r="BE25" s="62">
        <f t="shared" ref="BE25:BE26" si="115">BR25</f>
        <v>0</v>
      </c>
      <c r="BF25" s="195"/>
      <c r="BG25" s="195"/>
      <c r="BH25" s="195"/>
      <c r="BI25" s="62">
        <f t="shared" ref="BI25:BI26" si="116">BS25</f>
        <v>0</v>
      </c>
      <c r="BJ25" s="56">
        <f t="shared" ref="BJ25:BJ26" si="117">IF(ISERROR(AC25/X25),0,AC25/X25)</f>
        <v>0.53333333333333333</v>
      </c>
      <c r="BK25" s="116" t="str">
        <f t="shared" ref="BK25:BK26" si="118">IF(ISERROR(SEARCH("в",A25)),"",1)</f>
        <v/>
      </c>
      <c r="BL25" s="12">
        <f t="shared" ref="BL25:BL26" si="119">IF(AND(BK25&lt;$CF25,$CE25&lt;&gt;$Y25,BW25=$CF25),BW25+$Y25-$CE25,BW25)</f>
        <v>0</v>
      </c>
      <c r="BM25" s="12">
        <f t="shared" ref="BM25:BM26" si="120">IF(AND(BL25&lt;$CF25,$CE25&lt;&gt;$Y25,BX25=$CF25),BX25+$Y25-$CE25,BX25)</f>
        <v>0</v>
      </c>
      <c r="BN25" s="12">
        <f t="shared" ref="BN25:BN26" si="121">IF(AND(BM25&lt;$CF25,$CE25&lt;&gt;$Y25,BY25=$CF25),BY25+$Y25-$CE25,BY25)</f>
        <v>2</v>
      </c>
      <c r="BO25" s="12">
        <f t="shared" ref="BO25:BO26" si="122">IF(AND(BN25&lt;$CF25,$CE25&lt;&gt;$Y25,BZ25=$CF25),BZ25+$Y25-$CE25,BZ25)</f>
        <v>0</v>
      </c>
      <c r="BP25" s="12">
        <f t="shared" ref="BP25:BP26" si="123">IF(AND(BO25&lt;$CF25,$CE25&lt;&gt;$Y25,CA25=$CF25),CA25+$Y25-$CE25,CA25)</f>
        <v>0</v>
      </c>
      <c r="BQ25" s="12">
        <f t="shared" ref="BQ25:BQ26" si="124">IF(AND(BP25&lt;$CF25,$CE25&lt;&gt;$Y25,CB25=$CF25),CB25+$Y25-$CE25,CB25)</f>
        <v>0</v>
      </c>
      <c r="BR25" s="12">
        <f t="shared" ref="BR25:BR26" si="125">IF(AND(BQ25&lt;$CF25,$CE25&lt;&gt;$Y25,CC25=$CF25),CC25+$Y25-$CE25,CC25)</f>
        <v>0</v>
      </c>
      <c r="BS25" s="12">
        <f t="shared" ref="BS25:BS26" si="126">IF(AND(BR25&lt;$CF25,$CE25&lt;&gt;$Y25,CD25=$CF25),CD25+$Y25-$CE25,CD25)</f>
        <v>0</v>
      </c>
      <c r="BT25" s="80">
        <f t="shared" ref="BT25:BT26" si="127">SUM(BL25:BS25)</f>
        <v>2</v>
      </c>
      <c r="BW25" s="12">
        <f t="shared" ref="BW25:BW26" si="128">IF($DC25=0,0,ROUND(4*$Y25*SUM(AD25:AF25)/$DC25,0)/4)</f>
        <v>0</v>
      </c>
      <c r="BX25" s="12">
        <f t="shared" ref="BX25:BX26" si="129">IF($DC25=0,0,ROUND(4*$Y25*SUM(AH25:AJ25)/$DC25,0)/4)</f>
        <v>0</v>
      </c>
      <c r="BY25" s="12">
        <f t="shared" ref="BY25:BY26" si="130">IF($DC25=0,0,ROUND(4*$Y25*SUM(AL25:AN25)/$DC25,0)/4)</f>
        <v>2</v>
      </c>
      <c r="BZ25" s="12">
        <f t="shared" ref="BZ25:BZ26" si="131">IF($DC25=0,0,ROUND(4*$Y25*SUM(AP25:AR25)/$DC25,0)/4)</f>
        <v>0</v>
      </c>
      <c r="CA25" s="12">
        <f t="shared" ref="CA25:CA26" si="132">IF($DC25=0,0,ROUND(4*$Y25*SUM(AT25:AV25)/$DC25,0)/4)</f>
        <v>0</v>
      </c>
      <c r="CB25" s="12">
        <f t="shared" ref="CB25:CB26" si="133">IF($DC25=0,0,ROUND(4*$Y25*(SUM(AX25:AZ25))/$DC25,0)/4)</f>
        <v>0</v>
      </c>
      <c r="CC25" s="12">
        <f t="shared" ref="CC25:CC26" si="134">IF($DC25=0,0,ROUND(4*$Y25*(SUM(BB25:BD25))/$DC25,0)/4)</f>
        <v>0</v>
      </c>
      <c r="CD25" s="12">
        <f t="shared" ref="CD25:CD26" si="135">IF($DC25=0,0,ROUND(4*$Y25*(SUM(BF25:BH25))/$DC25,0)/4)</f>
        <v>0</v>
      </c>
      <c r="CE25" s="171">
        <f t="shared" ref="CE25:CE26" si="136">SUM(BW25:CD25)</f>
        <v>2</v>
      </c>
      <c r="CF25" s="186">
        <f t="shared" ref="CF25:CF26" si="137">MAX(BW25:CD25)</f>
        <v>2</v>
      </c>
      <c r="CH25" s="67">
        <f t="shared" ref="CH25:CH28" si="138">IF(VALUE($D25)=1,1,0)+IF(VALUE($E25)=1,1,0)+IF(VALUE($F25)=1,1,0)+IF(VALUE($G25)=1,1,0)</f>
        <v>0</v>
      </c>
      <c r="CI25" s="67">
        <f t="shared" ref="CI25:CI28" si="139">IF(VALUE($D25)=2,1,0)+IF(VALUE($E25)=2,1,0)+IF(VALUE($F25)=2,1,0)+IF(VALUE($G25)=2,1,0)</f>
        <v>0</v>
      </c>
      <c r="CJ25" s="67">
        <f t="shared" ref="CJ25:CJ28" si="140">IF(VALUE($D25)=3,1,0)+IF(VALUE($E25)=3,1,0)+IF(VALUE($F25)=3,1,0)+IF(VALUE($G25)=3,1,0)</f>
        <v>1</v>
      </c>
      <c r="CK25" s="67">
        <f t="shared" ref="CK25:CK28" si="141">IF(VALUE($D25)=4,1,0)+IF(VALUE($E25)=4,1,0)+IF(VALUE($F25)=4,1,0)+IF(VALUE($G25)=4,1,0)</f>
        <v>0</v>
      </c>
      <c r="CL25" s="67">
        <f t="shared" ref="CL25:CL28" si="142">IF(VALUE($D25)=5,1,0)+IF(VALUE($E25)=5,1,0)+IF(VALUE($F25)=5,1,0)+IF(VALUE($G25)=5,1,0)</f>
        <v>0</v>
      </c>
      <c r="CM25" s="67">
        <f t="shared" ref="CM25:CM28" si="143">IF(VALUE($D25)=6,1,0)+IF(VALUE($E25)=6,1,0)+IF(VALUE($F25)=6,1,0)+IF(VALUE($G25)=6,1,0)</f>
        <v>0</v>
      </c>
      <c r="CN25" s="67">
        <f t="shared" ref="CN25:CN28" si="144">IF(VALUE($D25)=7,1,0)+IF(VALUE($E25)=7,1,0)+IF(VALUE($F25)=7,1,0)+IF(VALUE($G25)=7,1,0)</f>
        <v>0</v>
      </c>
      <c r="CO25" s="67">
        <f t="shared" ref="CO25:CO28" si="145">IF(VALUE($D25)=8,1,0)+IF(VALUE($E25)=8,1,0)+IF(VALUE($F25)=8,1,0)+IF(VALUE($G25)=8,1,0)</f>
        <v>0</v>
      </c>
      <c r="CP25" s="75">
        <f t="shared" ref="CP25:CP26" si="146">SUM(CH25:CO25)</f>
        <v>1</v>
      </c>
      <c r="CQ25" s="67">
        <f t="shared" ref="CQ25:CQ26" si="147">IF(MID(H25,1,1)="1",1,0)+IF(MID(I25,1,1)="1",1,0)+IF(MID(J25,1,1)="1",1,0)+IF(MID(K25,1,1)="1",1,0)+IF(MID(L25,1,1)="1",1,0)+IF(MID(M25,1,1)="1",1,0)+IF(MID(N25,1,1)="1",1,0)</f>
        <v>0</v>
      </c>
      <c r="CR25" s="67">
        <f t="shared" ref="CR25:CR26" si="148">IF(MID(H25,1,1)="2",1,0)+IF(MID(I25,1,1)="2",1,0)+IF(MID(J25,1,1)="2",1,0)+IF(MID(K25,1,1)="2",1,0)+IF(MID(L25,1,1)="2",1,0)+IF(MID(M25,1,1)="2",1,0)+IF(MID(N25,1,1)="2",1,0)</f>
        <v>0</v>
      </c>
      <c r="CS25" s="68">
        <f t="shared" ref="CS25:CS26" si="149">IF(MID(H25,1,1)="3",1,0)+IF(MID(I25,1,1)="3",1,0)+IF(MID(J25,1,1)="3",1,0)+IF(MID(K25,1,1)="3",1,0)+IF(MID(L25,1,1)="3",1,0)+IF(MID(M25,1,1)="3",1,0)+IF(MID(N25,1,1)="3",1,0)</f>
        <v>0</v>
      </c>
      <c r="CT25" s="67">
        <f t="shared" ref="CT25:CT26" si="150">IF(MID(H25,1,1)="4",1,0)+IF(MID(I25,1,1)="4",1,0)+IF(MID(J25,1,1)="4",1,0)+IF(MID(K25,1,1)="4",1,0)+IF(MID(L25,1,1)="4",1,0)+IF(MID(M25,1,1)="4",1,0)+IF(MID(N25,1,1)="4",1,0)</f>
        <v>0</v>
      </c>
      <c r="CU25" s="67">
        <f t="shared" ref="CU25:CU26" si="151">IF(MID(H25,1,1)="5",1,0)+IF(MID(I25,1,1)="5",1,0)+IF(MID(J25,1,1)="5",1,0)+IF(MID(K25,1,1)="5",1,0)+IF(MID(L25,1,1)="5",1,0)+IF(MID(M25,1,1)="5",1,0)+IF(MID(N25,1,1)="5",1,0)</f>
        <v>0</v>
      </c>
      <c r="CV25" s="67">
        <f t="shared" ref="CV25:CV26" si="152">IF(MID(H25,1,1)="6",1,0)+IF(MID(I25,1,1)="6",1,0)+IF(MID(J25,1,1)="6",1,0)+IF(MID(K25,1,1)="6",1,0)+IF(MID(L25,1,1)="6",1,0)+IF(MID(M25,1,1)="6",1,0)+IF(MID(N25,1,1)="6",1,0)</f>
        <v>0</v>
      </c>
      <c r="CW25" s="67">
        <f t="shared" ref="CW25:CW26" si="153">IF(MID(H25,1,1)="7",1,0)+IF(MID(I25,1,1)="7",1,0)+IF(MID(J25,1,1)="7",1,0)+IF(MID(K25,1,1)="7",1,0)+IF(MID(L25,1,1)="7",1,0)+IF(MID(M25,1,1)="7",1,0)+IF(MID(N25,1,1)="7",1,0)</f>
        <v>0</v>
      </c>
      <c r="CX25" s="67">
        <f t="shared" ref="CX25:CX26" si="154">IF(MID(H25,1,1)="8",1,0)+IF(MID(I25,1,1)="8",1,0)+IF(MID(J25,1,1)="8",1,0)+IF(MID(K25,1,1)="8",1,0)+IF(MID(L25,1,1)="8",1,0)+IF(MID(M25,1,1)="8",1,0)+IF(MID(N25,1,1)="8",1,0)</f>
        <v>0</v>
      </c>
      <c r="CY25" s="74">
        <f t="shared" ref="CY25:CY26" si="155">SUM(CQ25:CX25)</f>
        <v>0</v>
      </c>
      <c r="DC25" s="59">
        <f>SUM($AD25:$AF25)+SUM($AH25:$AJ25)+SUM($AL25:AN25)+SUM($AP25:AR25)+SUM($AT25:AV25)+SUM($AX25:AZ25)+SUM($BB25:BD25)+SUM($BF25:BH25)</f>
        <v>28</v>
      </c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</row>
    <row r="26" spans="1:125" s="2" customFormat="1" hidden="1" x14ac:dyDescent="0.25">
      <c r="A26" s="238" t="s">
        <v>280</v>
      </c>
      <c r="B26" s="111"/>
      <c r="C26" s="123"/>
      <c r="D26" s="117"/>
      <c r="E26" s="118"/>
      <c r="F26" s="118"/>
      <c r="G26" s="10"/>
      <c r="H26" s="117"/>
      <c r="I26" s="118"/>
      <c r="J26" s="118"/>
      <c r="K26" s="118"/>
      <c r="L26" s="118"/>
      <c r="M26" s="118"/>
      <c r="N26" s="10"/>
      <c r="O26" s="127"/>
      <c r="P26" s="127"/>
      <c r="Q26" s="117"/>
      <c r="R26" s="118"/>
      <c r="S26" s="118"/>
      <c r="T26" s="118"/>
      <c r="U26" s="118"/>
      <c r="V26" s="118"/>
      <c r="W26" s="10"/>
      <c r="X26" s="8"/>
      <c r="Y26" s="127">
        <f t="shared" si="104"/>
        <v>0</v>
      </c>
      <c r="Z26" s="9">
        <f t="shared" si="105"/>
        <v>0</v>
      </c>
      <c r="AA26" s="9">
        <f t="shared" si="106"/>
        <v>0</v>
      </c>
      <c r="AB26" s="9">
        <f t="shared" si="107"/>
        <v>0</v>
      </c>
      <c r="AC26" s="9">
        <f t="shared" si="108"/>
        <v>0</v>
      </c>
      <c r="AD26" s="195"/>
      <c r="AE26" s="195"/>
      <c r="AF26" s="195"/>
      <c r="AG26" s="62">
        <f t="shared" si="109"/>
        <v>0</v>
      </c>
      <c r="AH26" s="195"/>
      <c r="AI26" s="195"/>
      <c r="AJ26" s="195"/>
      <c r="AK26" s="62">
        <f t="shared" si="110"/>
        <v>0</v>
      </c>
      <c r="AL26" s="195"/>
      <c r="AM26" s="195"/>
      <c r="AN26" s="195"/>
      <c r="AO26" s="62">
        <f t="shared" si="111"/>
        <v>0</v>
      </c>
      <c r="AP26" s="195"/>
      <c r="AQ26" s="195"/>
      <c r="AR26" s="195"/>
      <c r="AS26" s="62">
        <f t="shared" si="112"/>
        <v>0</v>
      </c>
      <c r="AT26" s="195"/>
      <c r="AU26" s="195"/>
      <c r="AV26" s="195"/>
      <c r="AW26" s="62">
        <f t="shared" si="113"/>
        <v>0</v>
      </c>
      <c r="AX26" s="195"/>
      <c r="AY26" s="195"/>
      <c r="AZ26" s="195"/>
      <c r="BA26" s="62">
        <f t="shared" si="114"/>
        <v>0</v>
      </c>
      <c r="BB26" s="195"/>
      <c r="BC26" s="195"/>
      <c r="BD26" s="195"/>
      <c r="BE26" s="62">
        <f t="shared" si="115"/>
        <v>0</v>
      </c>
      <c r="BF26" s="195"/>
      <c r="BG26" s="195"/>
      <c r="BH26" s="195"/>
      <c r="BI26" s="62">
        <f t="shared" si="116"/>
        <v>0</v>
      </c>
      <c r="BJ26" s="56">
        <f t="shared" si="117"/>
        <v>0</v>
      </c>
      <c r="BK26" s="116" t="str">
        <f t="shared" si="118"/>
        <v/>
      </c>
      <c r="BL26" s="12">
        <f t="shared" si="119"/>
        <v>0</v>
      </c>
      <c r="BM26" s="12">
        <f t="shared" si="120"/>
        <v>0</v>
      </c>
      <c r="BN26" s="12">
        <f t="shared" si="121"/>
        <v>0</v>
      </c>
      <c r="BO26" s="12">
        <f t="shared" si="122"/>
        <v>0</v>
      </c>
      <c r="BP26" s="12">
        <f t="shared" si="123"/>
        <v>0</v>
      </c>
      <c r="BQ26" s="12">
        <f t="shared" si="124"/>
        <v>0</v>
      </c>
      <c r="BR26" s="12">
        <f t="shared" si="125"/>
        <v>0</v>
      </c>
      <c r="BS26" s="12">
        <f t="shared" si="126"/>
        <v>0</v>
      </c>
      <c r="BT26" s="80">
        <f t="shared" si="127"/>
        <v>0</v>
      </c>
      <c r="BW26" s="12">
        <f t="shared" si="128"/>
        <v>0</v>
      </c>
      <c r="BX26" s="12">
        <f t="shared" si="129"/>
        <v>0</v>
      </c>
      <c r="BY26" s="12">
        <f t="shared" si="130"/>
        <v>0</v>
      </c>
      <c r="BZ26" s="12">
        <f t="shared" si="131"/>
        <v>0</v>
      </c>
      <c r="CA26" s="12">
        <f t="shared" si="132"/>
        <v>0</v>
      </c>
      <c r="CB26" s="12">
        <f t="shared" si="133"/>
        <v>0</v>
      </c>
      <c r="CC26" s="12">
        <f t="shared" si="134"/>
        <v>0</v>
      </c>
      <c r="CD26" s="12">
        <f t="shared" si="135"/>
        <v>0</v>
      </c>
      <c r="CE26" s="171">
        <f t="shared" si="136"/>
        <v>0</v>
      </c>
      <c r="CF26" s="186">
        <f t="shared" si="137"/>
        <v>0</v>
      </c>
      <c r="CH26" s="67">
        <f t="shared" si="138"/>
        <v>0</v>
      </c>
      <c r="CI26" s="67">
        <f t="shared" si="139"/>
        <v>0</v>
      </c>
      <c r="CJ26" s="67">
        <f t="shared" si="140"/>
        <v>0</v>
      </c>
      <c r="CK26" s="67">
        <f t="shared" si="141"/>
        <v>0</v>
      </c>
      <c r="CL26" s="67">
        <f t="shared" si="142"/>
        <v>0</v>
      </c>
      <c r="CM26" s="67">
        <f t="shared" si="143"/>
        <v>0</v>
      </c>
      <c r="CN26" s="67">
        <f t="shared" si="144"/>
        <v>0</v>
      </c>
      <c r="CO26" s="67">
        <f t="shared" si="145"/>
        <v>0</v>
      </c>
      <c r="CP26" s="75">
        <f t="shared" si="146"/>
        <v>0</v>
      </c>
      <c r="CQ26" s="67">
        <f t="shared" si="147"/>
        <v>0</v>
      </c>
      <c r="CR26" s="67">
        <f t="shared" si="148"/>
        <v>0</v>
      </c>
      <c r="CS26" s="68">
        <f t="shared" si="149"/>
        <v>0</v>
      </c>
      <c r="CT26" s="67">
        <f t="shared" si="150"/>
        <v>0</v>
      </c>
      <c r="CU26" s="67">
        <f t="shared" si="151"/>
        <v>0</v>
      </c>
      <c r="CV26" s="67">
        <f t="shared" si="152"/>
        <v>0</v>
      </c>
      <c r="CW26" s="67">
        <f t="shared" si="153"/>
        <v>0</v>
      </c>
      <c r="CX26" s="67">
        <f t="shared" si="154"/>
        <v>0</v>
      </c>
      <c r="CY26" s="74">
        <f t="shared" si="155"/>
        <v>0</v>
      </c>
      <c r="DC26" s="59">
        <f>SUM($AD26:$AF26)+SUM($AH26:$AJ26)+SUM($AL26:AN26)+SUM($AP26:AR26)+SUM($AT26:AV26)+SUM($AX26:AZ26)+SUM($BB26:BD26)+SUM($BF26:BH26)</f>
        <v>0</v>
      </c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</row>
    <row r="27" spans="1:125" s="2" customFormat="1" hidden="1" x14ac:dyDescent="0.25">
      <c r="A27" s="238" t="s">
        <v>281</v>
      </c>
      <c r="B27" s="111"/>
      <c r="C27" s="123"/>
      <c r="D27" s="117"/>
      <c r="E27" s="118"/>
      <c r="F27" s="118"/>
      <c r="G27" s="10"/>
      <c r="H27" s="117"/>
      <c r="I27" s="118"/>
      <c r="J27" s="118"/>
      <c r="K27" s="118"/>
      <c r="L27" s="118"/>
      <c r="M27" s="118"/>
      <c r="N27" s="10"/>
      <c r="O27" s="127"/>
      <c r="P27" s="127"/>
      <c r="Q27" s="117"/>
      <c r="R27" s="118"/>
      <c r="S27" s="118"/>
      <c r="T27" s="118"/>
      <c r="U27" s="118"/>
      <c r="V27" s="118"/>
      <c r="W27" s="10"/>
      <c r="X27" s="8"/>
      <c r="Y27" s="127">
        <f t="shared" ref="Y27:Y28" si="156">CEILING(X27/$BR$7,0.25)</f>
        <v>0</v>
      </c>
      <c r="Z27" s="9">
        <f t="shared" ref="Z27:Z28" si="157">AD27*$BL$5+AH27*$BM$5+AL27*$BN$5+AP27*$BO$5+AT27*$BP$5+AX27*$BQ$5+BB27*$BR$5+BF27*$BS$5</f>
        <v>0</v>
      </c>
      <c r="AA27" s="9">
        <f t="shared" ref="AA27:AA28" si="158">AE27*$BL$5+AI27*$BM$5+AM27*$BN$5+AQ27*$BO$5+AU27*$BP$5+AY27*$BQ$5+BC27*$BR$5+BG27*$BS$5</f>
        <v>0</v>
      </c>
      <c r="AB27" s="9">
        <f t="shared" ref="AB27:AB28" si="159">AF27*$BL$5+AJ27*$BM$5+AN27*$BN$5+AR27*$BO$5+AV27*$BP$5+AZ27*$BQ$5+BD27*$BR$5+BH27*$BS$5</f>
        <v>0</v>
      </c>
      <c r="AC27" s="9">
        <f t="shared" ref="AC27:AC28" si="160">X27-(Z27+AA27+AB27)</f>
        <v>0</v>
      </c>
      <c r="AD27" s="195"/>
      <c r="AE27" s="195"/>
      <c r="AF27" s="195"/>
      <c r="AG27" s="62">
        <f t="shared" ref="AG27:AG28" si="161">BL27</f>
        <v>0</v>
      </c>
      <c r="AH27" s="195"/>
      <c r="AI27" s="195"/>
      <c r="AJ27" s="195"/>
      <c r="AK27" s="62">
        <f t="shared" ref="AK27:AK28" si="162">BM27</f>
        <v>0</v>
      </c>
      <c r="AL27" s="195"/>
      <c r="AM27" s="195"/>
      <c r="AN27" s="195"/>
      <c r="AO27" s="62">
        <f t="shared" ref="AO27:AO28" si="163">BN27</f>
        <v>0</v>
      </c>
      <c r="AP27" s="195"/>
      <c r="AQ27" s="195"/>
      <c r="AR27" s="195"/>
      <c r="AS27" s="62">
        <f t="shared" ref="AS27:AS28" si="164">BO27</f>
        <v>0</v>
      </c>
      <c r="AT27" s="195"/>
      <c r="AU27" s="195"/>
      <c r="AV27" s="195"/>
      <c r="AW27" s="62">
        <f t="shared" ref="AW27:AW28" si="165">BP27</f>
        <v>0</v>
      </c>
      <c r="AX27" s="195"/>
      <c r="AY27" s="195"/>
      <c r="AZ27" s="195"/>
      <c r="BA27" s="62">
        <f t="shared" ref="BA27:BA28" si="166">BQ27</f>
        <v>0</v>
      </c>
      <c r="BB27" s="195"/>
      <c r="BC27" s="195"/>
      <c r="BD27" s="195"/>
      <c r="BE27" s="62">
        <f t="shared" ref="BE27:BE28" si="167">BR27</f>
        <v>0</v>
      </c>
      <c r="BF27" s="195"/>
      <c r="BG27" s="195"/>
      <c r="BH27" s="195"/>
      <c r="BI27" s="62">
        <f t="shared" ref="BI27:BI28" si="168">BS27</f>
        <v>0</v>
      </c>
      <c r="BJ27" s="56">
        <f t="shared" ref="BJ27:BJ28" si="169">IF(ISERROR(AC27/X27),0,AC27/X27)</f>
        <v>0</v>
      </c>
      <c r="BK27" s="116" t="str">
        <f t="shared" ref="BK27:BK28" si="170">IF(ISERROR(SEARCH("в",A27)),"",1)</f>
        <v/>
      </c>
      <c r="BL27" s="12">
        <f t="shared" ref="BL27:BL28" si="171">IF(AND(BK27&lt;$CF27,$CE27&lt;&gt;$Y27,BW27=$CF27),BW27+$Y27-$CE27,BW27)</f>
        <v>0</v>
      </c>
      <c r="BM27" s="12">
        <f t="shared" ref="BM27:BM28" si="172">IF(AND(BL27&lt;$CF27,$CE27&lt;&gt;$Y27,BX27=$CF27),BX27+$Y27-$CE27,BX27)</f>
        <v>0</v>
      </c>
      <c r="BN27" s="12">
        <f t="shared" ref="BN27:BN28" si="173">IF(AND(BM27&lt;$CF27,$CE27&lt;&gt;$Y27,BY27=$CF27),BY27+$Y27-$CE27,BY27)</f>
        <v>0</v>
      </c>
      <c r="BO27" s="12">
        <f t="shared" ref="BO27:BO28" si="174">IF(AND(BN27&lt;$CF27,$CE27&lt;&gt;$Y27,BZ27=$CF27),BZ27+$Y27-$CE27,BZ27)</f>
        <v>0</v>
      </c>
      <c r="BP27" s="12">
        <f t="shared" ref="BP27:BP28" si="175">IF(AND(BO27&lt;$CF27,$CE27&lt;&gt;$Y27,CA27=$CF27),CA27+$Y27-$CE27,CA27)</f>
        <v>0</v>
      </c>
      <c r="BQ27" s="12">
        <f t="shared" ref="BQ27:BQ28" si="176">IF(AND(BP27&lt;$CF27,$CE27&lt;&gt;$Y27,CB27=$CF27),CB27+$Y27-$CE27,CB27)</f>
        <v>0</v>
      </c>
      <c r="BR27" s="12">
        <f t="shared" ref="BR27:BR28" si="177">IF(AND(BQ27&lt;$CF27,$CE27&lt;&gt;$Y27,CC27=$CF27),CC27+$Y27-$CE27,CC27)</f>
        <v>0</v>
      </c>
      <c r="BS27" s="12">
        <f t="shared" ref="BS27:BS28" si="178">IF(AND(BR27&lt;$CF27,$CE27&lt;&gt;$Y27,CD27=$CF27),CD27+$Y27-$CE27,CD27)</f>
        <v>0</v>
      </c>
      <c r="BT27" s="80">
        <f t="shared" ref="BT27:BT28" si="179">SUM(BL27:BS27)</f>
        <v>0</v>
      </c>
      <c r="BW27" s="12">
        <f t="shared" ref="BW27:BW28" si="180">IF($DC27=0,0,ROUND(4*$Y27*SUM(AD27:AF27)/$DC27,0)/4)</f>
        <v>0</v>
      </c>
      <c r="BX27" s="12">
        <f t="shared" ref="BX27:BX28" si="181">IF($DC27=0,0,ROUND(4*$Y27*SUM(AH27:AJ27)/$DC27,0)/4)</f>
        <v>0</v>
      </c>
      <c r="BY27" s="12">
        <f t="shared" ref="BY27:BY28" si="182">IF($DC27=0,0,ROUND(4*$Y27*SUM(AL27:AN27)/$DC27,0)/4)</f>
        <v>0</v>
      </c>
      <c r="BZ27" s="12">
        <f t="shared" ref="BZ27:BZ28" si="183">IF($DC27=0,0,ROUND(4*$Y27*SUM(AP27:AR27)/$DC27,0)/4)</f>
        <v>0</v>
      </c>
      <c r="CA27" s="12">
        <f t="shared" ref="CA27:CA28" si="184">IF($DC27=0,0,ROUND(4*$Y27*SUM(AT27:AV27)/$DC27,0)/4)</f>
        <v>0</v>
      </c>
      <c r="CB27" s="12">
        <f t="shared" ref="CB27:CB28" si="185">IF($DC27=0,0,ROUND(4*$Y27*(SUM(AX27:AZ27))/$DC27,0)/4)</f>
        <v>0</v>
      </c>
      <c r="CC27" s="12">
        <f t="shared" ref="CC27:CC28" si="186">IF($DC27=0,0,ROUND(4*$Y27*(SUM(BB27:BD27))/$DC27,0)/4)</f>
        <v>0</v>
      </c>
      <c r="CD27" s="12">
        <f t="shared" ref="CD27:CD28" si="187">IF($DC27=0,0,ROUND(4*$Y27*(SUM(BF27:BH27))/$DC27,0)/4)</f>
        <v>0</v>
      </c>
      <c r="CE27" s="171">
        <f t="shared" ref="CE27:CE28" si="188">SUM(BW27:CD27)</f>
        <v>0</v>
      </c>
      <c r="CF27" s="186">
        <f t="shared" ref="CF27:CF28" si="189">MAX(BW27:CD27)</f>
        <v>0</v>
      </c>
      <c r="CH27" s="67">
        <f t="shared" si="138"/>
        <v>0</v>
      </c>
      <c r="CI27" s="67">
        <f t="shared" si="139"/>
        <v>0</v>
      </c>
      <c r="CJ27" s="67">
        <f t="shared" si="140"/>
        <v>0</v>
      </c>
      <c r="CK27" s="67">
        <f t="shared" si="141"/>
        <v>0</v>
      </c>
      <c r="CL27" s="67">
        <f t="shared" si="142"/>
        <v>0</v>
      </c>
      <c r="CM27" s="67">
        <f t="shared" si="143"/>
        <v>0</v>
      </c>
      <c r="CN27" s="67">
        <f t="shared" si="144"/>
        <v>0</v>
      </c>
      <c r="CO27" s="67">
        <f t="shared" si="145"/>
        <v>0</v>
      </c>
      <c r="CP27" s="75">
        <f t="shared" ref="CP27:CP28" si="190">SUM(CH27:CO27)</f>
        <v>0</v>
      </c>
      <c r="CQ27" s="67">
        <f t="shared" ref="CQ27:CQ28" si="191">IF(MID(H27,1,1)="1",1,0)+IF(MID(I27,1,1)="1",1,0)+IF(MID(J27,1,1)="1",1,0)+IF(MID(K27,1,1)="1",1,0)+IF(MID(L27,1,1)="1",1,0)+IF(MID(M27,1,1)="1",1,0)+IF(MID(N27,1,1)="1",1,0)</f>
        <v>0</v>
      </c>
      <c r="CR27" s="67">
        <f t="shared" ref="CR27:CR28" si="192">IF(MID(H27,1,1)="2",1,0)+IF(MID(I27,1,1)="2",1,0)+IF(MID(J27,1,1)="2",1,0)+IF(MID(K27,1,1)="2",1,0)+IF(MID(L27,1,1)="2",1,0)+IF(MID(M27,1,1)="2",1,0)+IF(MID(N27,1,1)="2",1,0)</f>
        <v>0</v>
      </c>
      <c r="CS27" s="68">
        <f t="shared" ref="CS27:CS28" si="193">IF(MID(H27,1,1)="3",1,0)+IF(MID(I27,1,1)="3",1,0)+IF(MID(J27,1,1)="3",1,0)+IF(MID(K27,1,1)="3",1,0)+IF(MID(L27,1,1)="3",1,0)+IF(MID(M27,1,1)="3",1,0)+IF(MID(N27,1,1)="3",1,0)</f>
        <v>0</v>
      </c>
      <c r="CT27" s="67">
        <f t="shared" ref="CT27:CT28" si="194">IF(MID(H27,1,1)="4",1,0)+IF(MID(I27,1,1)="4",1,0)+IF(MID(J27,1,1)="4",1,0)+IF(MID(K27,1,1)="4",1,0)+IF(MID(L27,1,1)="4",1,0)+IF(MID(M27,1,1)="4",1,0)+IF(MID(N27,1,1)="4",1,0)</f>
        <v>0</v>
      </c>
      <c r="CU27" s="67">
        <f t="shared" ref="CU27:CU28" si="195">IF(MID(H27,1,1)="5",1,0)+IF(MID(I27,1,1)="5",1,0)+IF(MID(J27,1,1)="5",1,0)+IF(MID(K27,1,1)="5",1,0)+IF(MID(L27,1,1)="5",1,0)+IF(MID(M27,1,1)="5",1,0)+IF(MID(N27,1,1)="5",1,0)</f>
        <v>0</v>
      </c>
      <c r="CV27" s="67">
        <f t="shared" ref="CV27:CV28" si="196">IF(MID(H27,1,1)="6",1,0)+IF(MID(I27,1,1)="6",1,0)+IF(MID(J27,1,1)="6",1,0)+IF(MID(K27,1,1)="6",1,0)+IF(MID(L27,1,1)="6",1,0)+IF(MID(M27,1,1)="6",1,0)+IF(MID(N27,1,1)="6",1,0)</f>
        <v>0</v>
      </c>
      <c r="CW27" s="67">
        <f t="shared" ref="CW27:CW28" si="197">IF(MID(H27,1,1)="7",1,0)+IF(MID(I27,1,1)="7",1,0)+IF(MID(J27,1,1)="7",1,0)+IF(MID(K27,1,1)="7",1,0)+IF(MID(L27,1,1)="7",1,0)+IF(MID(M27,1,1)="7",1,0)+IF(MID(N27,1,1)="7",1,0)</f>
        <v>0</v>
      </c>
      <c r="CX27" s="67">
        <f t="shared" ref="CX27:CX28" si="198">IF(MID(H27,1,1)="8",1,0)+IF(MID(I27,1,1)="8",1,0)+IF(MID(J27,1,1)="8",1,0)+IF(MID(K27,1,1)="8",1,0)+IF(MID(L27,1,1)="8",1,0)+IF(MID(M27,1,1)="8",1,0)+IF(MID(N27,1,1)="8",1,0)</f>
        <v>0</v>
      </c>
      <c r="CY27" s="74">
        <f t="shared" ref="CY27:CY28" si="199">SUM(CQ27:CX27)</f>
        <v>0</v>
      </c>
      <c r="DC27" s="59">
        <f>SUM($AD27:$AF27)+SUM($AH27:$AJ27)+SUM($AL27:AN27)+SUM($AP27:AR27)+SUM($AT27:AV27)+SUM($AX27:AZ27)+SUM($BB27:BD27)+SUM($BF27:BH27)</f>
        <v>0</v>
      </c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</row>
    <row r="28" spans="1:125" s="2" customFormat="1" hidden="1" x14ac:dyDescent="0.25">
      <c r="A28" s="238" t="s">
        <v>282</v>
      </c>
      <c r="B28" s="111"/>
      <c r="C28" s="123"/>
      <c r="D28" s="117"/>
      <c r="E28" s="118"/>
      <c r="F28" s="118"/>
      <c r="G28" s="10"/>
      <c r="H28" s="117"/>
      <c r="I28" s="118"/>
      <c r="J28" s="118"/>
      <c r="K28" s="118"/>
      <c r="L28" s="118"/>
      <c r="M28" s="118"/>
      <c r="N28" s="10"/>
      <c r="O28" s="127"/>
      <c r="P28" s="127"/>
      <c r="Q28" s="117"/>
      <c r="R28" s="118"/>
      <c r="S28" s="118"/>
      <c r="T28" s="118"/>
      <c r="U28" s="118"/>
      <c r="V28" s="118"/>
      <c r="W28" s="10"/>
      <c r="X28" s="8"/>
      <c r="Y28" s="127">
        <f t="shared" si="156"/>
        <v>0</v>
      </c>
      <c r="Z28" s="9">
        <f t="shared" si="157"/>
        <v>0</v>
      </c>
      <c r="AA28" s="9">
        <f t="shared" si="158"/>
        <v>0</v>
      </c>
      <c r="AB28" s="9">
        <f t="shared" si="159"/>
        <v>0</v>
      </c>
      <c r="AC28" s="9">
        <f t="shared" si="160"/>
        <v>0</v>
      </c>
      <c r="AD28" s="195"/>
      <c r="AE28" s="195"/>
      <c r="AF28" s="195"/>
      <c r="AG28" s="62">
        <f t="shared" si="161"/>
        <v>0</v>
      </c>
      <c r="AH28" s="195"/>
      <c r="AI28" s="195"/>
      <c r="AJ28" s="195"/>
      <c r="AK28" s="62">
        <f t="shared" si="162"/>
        <v>0</v>
      </c>
      <c r="AL28" s="195"/>
      <c r="AM28" s="195"/>
      <c r="AN28" s="195"/>
      <c r="AO28" s="62">
        <f t="shared" si="163"/>
        <v>0</v>
      </c>
      <c r="AP28" s="195"/>
      <c r="AQ28" s="195"/>
      <c r="AR28" s="195"/>
      <c r="AS28" s="62">
        <f t="shared" si="164"/>
        <v>0</v>
      </c>
      <c r="AT28" s="195"/>
      <c r="AU28" s="195"/>
      <c r="AV28" s="195"/>
      <c r="AW28" s="62">
        <f t="shared" si="165"/>
        <v>0</v>
      </c>
      <c r="AX28" s="195"/>
      <c r="AY28" s="195"/>
      <c r="AZ28" s="195"/>
      <c r="BA28" s="62">
        <f t="shared" si="166"/>
        <v>0</v>
      </c>
      <c r="BB28" s="195"/>
      <c r="BC28" s="195"/>
      <c r="BD28" s="195"/>
      <c r="BE28" s="62">
        <f t="shared" si="167"/>
        <v>0</v>
      </c>
      <c r="BF28" s="195"/>
      <c r="BG28" s="195"/>
      <c r="BH28" s="195"/>
      <c r="BI28" s="62">
        <f t="shared" si="168"/>
        <v>0</v>
      </c>
      <c r="BJ28" s="56">
        <f t="shared" si="169"/>
        <v>0</v>
      </c>
      <c r="BK28" s="116" t="str">
        <f t="shared" si="170"/>
        <v/>
      </c>
      <c r="BL28" s="12">
        <f t="shared" si="171"/>
        <v>0</v>
      </c>
      <c r="BM28" s="12">
        <f t="shared" si="172"/>
        <v>0</v>
      </c>
      <c r="BN28" s="12">
        <f t="shared" si="173"/>
        <v>0</v>
      </c>
      <c r="BO28" s="12">
        <f t="shared" si="174"/>
        <v>0</v>
      </c>
      <c r="BP28" s="12">
        <f t="shared" si="175"/>
        <v>0</v>
      </c>
      <c r="BQ28" s="12">
        <f t="shared" si="176"/>
        <v>0</v>
      </c>
      <c r="BR28" s="12">
        <f t="shared" si="177"/>
        <v>0</v>
      </c>
      <c r="BS28" s="12">
        <f t="shared" si="178"/>
        <v>0</v>
      </c>
      <c r="BT28" s="80">
        <f t="shared" si="179"/>
        <v>0</v>
      </c>
      <c r="BW28" s="12">
        <f t="shared" si="180"/>
        <v>0</v>
      </c>
      <c r="BX28" s="12">
        <f t="shared" si="181"/>
        <v>0</v>
      </c>
      <c r="BY28" s="12">
        <f t="shared" si="182"/>
        <v>0</v>
      </c>
      <c r="BZ28" s="12">
        <f t="shared" si="183"/>
        <v>0</v>
      </c>
      <c r="CA28" s="12">
        <f t="shared" si="184"/>
        <v>0</v>
      </c>
      <c r="CB28" s="12">
        <f t="shared" si="185"/>
        <v>0</v>
      </c>
      <c r="CC28" s="12">
        <f t="shared" si="186"/>
        <v>0</v>
      </c>
      <c r="CD28" s="12">
        <f t="shared" si="187"/>
        <v>0</v>
      </c>
      <c r="CE28" s="171">
        <f t="shared" si="188"/>
        <v>0</v>
      </c>
      <c r="CF28" s="186">
        <f t="shared" si="189"/>
        <v>0</v>
      </c>
      <c r="CH28" s="67">
        <f t="shared" si="138"/>
        <v>0</v>
      </c>
      <c r="CI28" s="67">
        <f t="shared" si="139"/>
        <v>0</v>
      </c>
      <c r="CJ28" s="67">
        <f t="shared" si="140"/>
        <v>0</v>
      </c>
      <c r="CK28" s="67">
        <f t="shared" si="141"/>
        <v>0</v>
      </c>
      <c r="CL28" s="67">
        <f t="shared" si="142"/>
        <v>0</v>
      </c>
      <c r="CM28" s="67">
        <f t="shared" si="143"/>
        <v>0</v>
      </c>
      <c r="CN28" s="67">
        <f t="shared" si="144"/>
        <v>0</v>
      </c>
      <c r="CO28" s="67">
        <f t="shared" si="145"/>
        <v>0</v>
      </c>
      <c r="CP28" s="75">
        <f t="shared" si="190"/>
        <v>0</v>
      </c>
      <c r="CQ28" s="67">
        <f t="shared" si="191"/>
        <v>0</v>
      </c>
      <c r="CR28" s="67">
        <f t="shared" si="192"/>
        <v>0</v>
      </c>
      <c r="CS28" s="68">
        <f t="shared" si="193"/>
        <v>0</v>
      </c>
      <c r="CT28" s="67">
        <f t="shared" si="194"/>
        <v>0</v>
      </c>
      <c r="CU28" s="67">
        <f t="shared" si="195"/>
        <v>0</v>
      </c>
      <c r="CV28" s="67">
        <f t="shared" si="196"/>
        <v>0</v>
      </c>
      <c r="CW28" s="67">
        <f t="shared" si="197"/>
        <v>0</v>
      </c>
      <c r="CX28" s="67">
        <f t="shared" si="198"/>
        <v>0</v>
      </c>
      <c r="CY28" s="74">
        <f t="shared" si="199"/>
        <v>0</v>
      </c>
      <c r="DC28" s="59">
        <f>SUM($AD28:$AF28)+SUM($AH28:$AJ28)+SUM($AL28:AN28)+SUM($AP28:AR28)+SUM($AT28:AV28)+SUM($AX28:AZ28)+SUM($BB28:BD28)+SUM($BF28:BH28)</f>
        <v>0</v>
      </c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</row>
    <row r="29" spans="1:125" s="2" customFormat="1" hidden="1" x14ac:dyDescent="0.25">
      <c r="A29" s="238" t="s">
        <v>283</v>
      </c>
      <c r="B29" s="432"/>
      <c r="C29" s="123"/>
      <c r="D29" s="117"/>
      <c r="E29" s="118"/>
      <c r="F29" s="118"/>
      <c r="G29" s="10"/>
      <c r="H29" s="117"/>
      <c r="I29" s="118"/>
      <c r="J29" s="118"/>
      <c r="K29" s="118"/>
      <c r="L29" s="118"/>
      <c r="M29" s="118"/>
      <c r="N29" s="10"/>
      <c r="O29" s="127"/>
      <c r="P29" s="127"/>
      <c r="Q29" s="117"/>
      <c r="R29" s="118"/>
      <c r="S29" s="118"/>
      <c r="T29" s="118"/>
      <c r="U29" s="118"/>
      <c r="V29" s="118"/>
      <c r="W29" s="10"/>
      <c r="X29" s="8"/>
      <c r="Y29" s="127">
        <f t="shared" ref="Y29:Y35" si="200">CEILING(X29/$BR$7,0.25)</f>
        <v>0</v>
      </c>
      <c r="Z29" s="9">
        <f t="shared" ref="Z29:AB36" si="201">AD29*$BL$5+AH29*$BM$5+AL29*$BN$5+AP29*$BO$5+AT29*$BP$5+AX29*$BQ$5+BB29*$BR$5+BF29*$BS$5</f>
        <v>0</v>
      </c>
      <c r="AA29" s="9">
        <f t="shared" ref="AA29:AA35" si="202">AE29*$BL$5+AI29*$BM$5+AM29*$BN$5+AQ29*$BO$5+AU29*$BP$5+AY29*$BQ$5+BC29*$BR$5+BG29*$BS$5</f>
        <v>0</v>
      </c>
      <c r="AB29" s="9">
        <f t="shared" ref="AB29:AB35" si="203">AF29*$BL$5+AJ29*$BM$5+AN29*$BN$5+AR29*$BO$5+AV29*$BP$5+AZ29*$BQ$5+BD29*$BR$5+BH29*$BS$5</f>
        <v>0</v>
      </c>
      <c r="AC29" s="9">
        <f t="shared" ref="AC29:AC35" si="204">X29-(Z29+AA29+AB29)</f>
        <v>0</v>
      </c>
      <c r="AD29" s="195"/>
      <c r="AE29" s="195"/>
      <c r="AF29" s="195"/>
      <c r="AG29" s="62">
        <f t="shared" ref="AG29:AG35" si="205">BL29</f>
        <v>0</v>
      </c>
      <c r="AH29" s="195"/>
      <c r="AI29" s="195"/>
      <c r="AJ29" s="195"/>
      <c r="AK29" s="62">
        <f t="shared" ref="AK29:AK35" si="206">BM29</f>
        <v>0</v>
      </c>
      <c r="AL29" s="195"/>
      <c r="AM29" s="195"/>
      <c r="AN29" s="195"/>
      <c r="AO29" s="62">
        <f t="shared" ref="AO29:AO35" si="207">BN29</f>
        <v>0</v>
      </c>
      <c r="AP29" s="195"/>
      <c r="AQ29" s="195"/>
      <c r="AR29" s="195"/>
      <c r="AS29" s="62">
        <f t="shared" ref="AS29:AS35" si="208">BO29</f>
        <v>0</v>
      </c>
      <c r="AT29" s="195"/>
      <c r="AU29" s="195"/>
      <c r="AV29" s="195"/>
      <c r="AW29" s="62">
        <f t="shared" ref="AW29:AW35" si="209">BP29</f>
        <v>0</v>
      </c>
      <c r="AX29" s="195"/>
      <c r="AY29" s="195"/>
      <c r="AZ29" s="195"/>
      <c r="BA29" s="62">
        <f t="shared" ref="BA29:BA35" si="210">BQ29</f>
        <v>0</v>
      </c>
      <c r="BB29" s="195"/>
      <c r="BC29" s="195"/>
      <c r="BD29" s="195"/>
      <c r="BE29" s="62">
        <f t="shared" ref="BE29:BE35" si="211">BR29</f>
        <v>0</v>
      </c>
      <c r="BF29" s="195"/>
      <c r="BG29" s="195"/>
      <c r="BH29" s="195"/>
      <c r="BI29" s="62">
        <f t="shared" ref="BI29:BI35" si="212">BS29</f>
        <v>0</v>
      </c>
      <c r="BJ29" s="56">
        <f t="shared" ref="BJ29:BJ37" si="213">IF(ISERROR(AC29/X29),0,AC29/X29)</f>
        <v>0</v>
      </c>
      <c r="BK29" s="116" t="str">
        <f t="shared" ref="BK29:BK35" si="214">IF(ISERROR(SEARCH("в",A29)),"",1)</f>
        <v/>
      </c>
      <c r="BL29" s="12">
        <f t="shared" ref="BL29:BL35" si="215">IF(AND(BK29&lt;$CF29,$CE29&lt;&gt;$Y29,BW29=$CF29),BW29+$Y29-$CE29,BW29)</f>
        <v>0</v>
      </c>
      <c r="BM29" s="12">
        <f t="shared" ref="BM29:BM35" si="216">IF(AND(BL29&lt;$CF29,$CE29&lt;&gt;$Y29,BX29=$CF29),BX29+$Y29-$CE29,BX29)</f>
        <v>0</v>
      </c>
      <c r="BN29" s="12">
        <f t="shared" ref="BN29:BN35" si="217">IF(AND(BM29&lt;$CF29,$CE29&lt;&gt;$Y29,BY29=$CF29),BY29+$Y29-$CE29,BY29)</f>
        <v>0</v>
      </c>
      <c r="BO29" s="12">
        <f t="shared" ref="BO29:BO35" si="218">IF(AND(BN29&lt;$CF29,$CE29&lt;&gt;$Y29,BZ29=$CF29),BZ29+$Y29-$CE29,BZ29)</f>
        <v>0</v>
      </c>
      <c r="BP29" s="12">
        <f t="shared" ref="BP29:BP35" si="219">IF(AND(BO29&lt;$CF29,$CE29&lt;&gt;$Y29,CA29=$CF29),CA29+$Y29-$CE29,CA29)</f>
        <v>0</v>
      </c>
      <c r="BQ29" s="12">
        <f t="shared" ref="BQ29:BQ35" si="220">IF(AND(BP29&lt;$CF29,$CE29&lt;&gt;$Y29,CB29=$CF29),CB29+$Y29-$CE29,CB29)</f>
        <v>0</v>
      </c>
      <c r="BR29" s="12">
        <f t="shared" ref="BR29:BR35" si="221">IF(AND(BQ29&lt;$CF29,$CE29&lt;&gt;$Y29,CC29=$CF29),CC29+$Y29-$CE29,CC29)</f>
        <v>0</v>
      </c>
      <c r="BS29" s="12">
        <f t="shared" ref="BS29:BS35" si="222">IF(AND(BR29&lt;$CF29,$CE29&lt;&gt;$Y29,CD29=$CF29),CD29+$Y29-$CE29,CD29)</f>
        <v>0</v>
      </c>
      <c r="BT29" s="80">
        <f t="shared" ref="BT29:BT35" si="223">SUM(BL29:BS29)</f>
        <v>0</v>
      </c>
      <c r="BW29" s="12">
        <f t="shared" ref="BW29:BW35" si="224">IF($DC29=0,0,ROUND(4*$Y29*SUM(AD29:AF29)/$DC29,0)/4)</f>
        <v>0</v>
      </c>
      <c r="BX29" s="12">
        <f t="shared" ref="BX29:BX35" si="225">IF($DC29=0,0,ROUND(4*$Y29*SUM(AH29:AJ29)/$DC29,0)/4)</f>
        <v>0</v>
      </c>
      <c r="BY29" s="12">
        <f t="shared" ref="BY29:BY35" si="226">IF($DC29=0,0,ROUND(4*$Y29*SUM(AL29:AN29)/$DC29,0)/4)</f>
        <v>0</v>
      </c>
      <c r="BZ29" s="12">
        <f t="shared" ref="BZ29:BZ35" si="227">IF($DC29=0,0,ROUND(4*$Y29*SUM(AP29:AR29)/$DC29,0)/4)</f>
        <v>0</v>
      </c>
      <c r="CA29" s="12">
        <f t="shared" ref="CA29:CA35" si="228">IF($DC29=0,0,ROUND(4*$Y29*SUM(AT29:AV29)/$DC29,0)/4)</f>
        <v>0</v>
      </c>
      <c r="CB29" s="12">
        <f t="shared" ref="CB29:CB35" si="229">IF($DC29=0,0,ROUND(4*$Y29*(SUM(AX29:AZ29))/$DC29,0)/4)</f>
        <v>0</v>
      </c>
      <c r="CC29" s="12">
        <f t="shared" ref="CC29:CC35" si="230">IF($DC29=0,0,ROUND(4*$Y29*(SUM(BB29:BD29))/$DC29,0)/4)</f>
        <v>0</v>
      </c>
      <c r="CD29" s="12">
        <f t="shared" ref="CD29:CD35" si="231">IF($DC29=0,0,ROUND(4*$Y29*(SUM(BF29:BH29))/$DC29,0)/4)</f>
        <v>0</v>
      </c>
      <c r="CE29" s="171">
        <f t="shared" ref="CE29:CE35" si="232">SUM(BW29:CD29)</f>
        <v>0</v>
      </c>
      <c r="CF29" s="186">
        <f t="shared" ref="CF29:CF37" si="233">MAX(BW29:CD29)</f>
        <v>0</v>
      </c>
      <c r="CH29" s="67">
        <f t="shared" ref="CH29:CH35" si="234">IF(VALUE($D29)=1,1,0)+IF(VALUE($E29)=1,1,0)+IF(VALUE($F29)=1,1,0)+IF(VALUE($G29)=1,1,0)</f>
        <v>0</v>
      </c>
      <c r="CI29" s="67">
        <f t="shared" ref="CI29:CI35" si="235">IF(VALUE($D29)=2,1,0)+IF(VALUE($E29)=2,1,0)+IF(VALUE($F29)=2,1,0)+IF(VALUE($G29)=2,1,0)</f>
        <v>0</v>
      </c>
      <c r="CJ29" s="67">
        <f t="shared" ref="CJ29:CJ35" si="236">IF(VALUE($D29)=3,1,0)+IF(VALUE($E29)=3,1,0)+IF(VALUE($F29)=3,1,0)+IF(VALUE($G29)=3,1,0)</f>
        <v>0</v>
      </c>
      <c r="CK29" s="67">
        <f t="shared" ref="CK29:CK35" si="237">IF(VALUE($D29)=4,1,0)+IF(VALUE($E29)=4,1,0)+IF(VALUE($F29)=4,1,0)+IF(VALUE($G29)=4,1,0)</f>
        <v>0</v>
      </c>
      <c r="CL29" s="67">
        <f t="shared" ref="CL29:CL35" si="238">IF(VALUE($D29)=5,1,0)+IF(VALUE($E29)=5,1,0)+IF(VALUE($F29)=5,1,0)+IF(VALUE($G29)=5,1,0)</f>
        <v>0</v>
      </c>
      <c r="CM29" s="67">
        <f t="shared" ref="CM29:CM35" si="239">IF(VALUE($D29)=6,1,0)+IF(VALUE($E29)=6,1,0)+IF(VALUE($F29)=6,1,0)+IF(VALUE($G29)=6,1,0)</f>
        <v>0</v>
      </c>
      <c r="CN29" s="67">
        <f t="shared" ref="CN29:CN35" si="240">IF(VALUE($D29)=7,1,0)+IF(VALUE($E29)=7,1,0)+IF(VALUE($F29)=7,1,0)+IF(VALUE($G29)=7,1,0)</f>
        <v>0</v>
      </c>
      <c r="CO29" s="67">
        <f t="shared" ref="CO29:CO35" si="241">IF(VALUE($D29)=8,1,0)+IF(VALUE($E29)=8,1,0)+IF(VALUE($F29)=8,1,0)+IF(VALUE($G29)=8,1,0)</f>
        <v>0</v>
      </c>
      <c r="CP29" s="75">
        <f t="shared" ref="CP29:CP35" si="242">SUM(CH29:CO29)</f>
        <v>0</v>
      </c>
      <c r="CQ29" s="67">
        <f t="shared" ref="CQ29:CQ35" si="243">IF(MID(H29,1,1)="1",1,0)+IF(MID(I29,1,1)="1",1,0)+IF(MID(J29,1,1)="1",1,0)+IF(MID(K29,1,1)="1",1,0)+IF(MID(L29,1,1)="1",1,0)+IF(MID(M29,1,1)="1",1,0)+IF(MID(N29,1,1)="1",1,0)</f>
        <v>0</v>
      </c>
      <c r="CR29" s="67">
        <f t="shared" ref="CR29:CR35" si="244">IF(MID(H29,1,1)="2",1,0)+IF(MID(I29,1,1)="2",1,0)+IF(MID(J29,1,1)="2",1,0)+IF(MID(K29,1,1)="2",1,0)+IF(MID(L29,1,1)="2",1,0)+IF(MID(M29,1,1)="2",1,0)+IF(MID(N29,1,1)="2",1,0)</f>
        <v>0</v>
      </c>
      <c r="CS29" s="68">
        <f t="shared" ref="CS29:CS35" si="245">IF(MID(H29,1,1)="3",1,0)+IF(MID(I29,1,1)="3",1,0)+IF(MID(J29,1,1)="3",1,0)+IF(MID(K29,1,1)="3",1,0)+IF(MID(L29,1,1)="3",1,0)+IF(MID(M29,1,1)="3",1,0)+IF(MID(N29,1,1)="3",1,0)</f>
        <v>0</v>
      </c>
      <c r="CT29" s="67">
        <f t="shared" ref="CT29:CT35" si="246">IF(MID(H29,1,1)="4",1,0)+IF(MID(I29,1,1)="4",1,0)+IF(MID(J29,1,1)="4",1,0)+IF(MID(K29,1,1)="4",1,0)+IF(MID(L29,1,1)="4",1,0)+IF(MID(M29,1,1)="4",1,0)+IF(MID(N29,1,1)="4",1,0)</f>
        <v>0</v>
      </c>
      <c r="CU29" s="67">
        <f t="shared" ref="CU29:CU35" si="247">IF(MID(H29,1,1)="5",1,0)+IF(MID(I29,1,1)="5",1,0)+IF(MID(J29,1,1)="5",1,0)+IF(MID(K29,1,1)="5",1,0)+IF(MID(L29,1,1)="5",1,0)+IF(MID(M29,1,1)="5",1,0)+IF(MID(N29,1,1)="5",1,0)</f>
        <v>0</v>
      </c>
      <c r="CV29" s="67">
        <f t="shared" ref="CV29:CV35" si="248">IF(MID(H29,1,1)="6",1,0)+IF(MID(I29,1,1)="6",1,0)+IF(MID(J29,1,1)="6",1,0)+IF(MID(K29,1,1)="6",1,0)+IF(MID(L29,1,1)="6",1,0)+IF(MID(M29,1,1)="6",1,0)+IF(MID(N29,1,1)="6",1,0)</f>
        <v>0</v>
      </c>
      <c r="CW29" s="67">
        <f t="shared" ref="CW29:CW35" si="249">IF(MID(H29,1,1)="7",1,0)+IF(MID(I29,1,1)="7",1,0)+IF(MID(J29,1,1)="7",1,0)+IF(MID(K29,1,1)="7",1,0)+IF(MID(L29,1,1)="7",1,0)+IF(MID(M29,1,1)="7",1,0)+IF(MID(N29,1,1)="7",1,0)</f>
        <v>0</v>
      </c>
      <c r="CX29" s="67">
        <f t="shared" ref="CX29:CX35" si="250">IF(MID(H29,1,1)="8",1,0)+IF(MID(I29,1,1)="8",1,0)+IF(MID(J29,1,1)="8",1,0)+IF(MID(K29,1,1)="8",1,0)+IF(MID(L29,1,1)="8",1,0)+IF(MID(M29,1,1)="8",1,0)+IF(MID(N29,1,1)="8",1,0)</f>
        <v>0</v>
      </c>
      <c r="CY29" s="74">
        <f t="shared" ref="CY29:CY35" si="251">SUM(CQ29:CX29)</f>
        <v>0</v>
      </c>
      <c r="DC29" s="59">
        <f>SUM($AD29:$AF29)+SUM($AH29:$AJ29)+SUM($AL29:AN29)+SUM($AP29:AR29)+SUM($AT29:AV29)+SUM($AX29:AZ29)+SUM($BB29:BD29)+SUM($BF29:BH29)</f>
        <v>0</v>
      </c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</row>
    <row r="30" spans="1:125" s="2" customFormat="1" hidden="1" x14ac:dyDescent="0.25">
      <c r="A30" s="238" t="s">
        <v>284</v>
      </c>
      <c r="B30" s="111"/>
      <c r="C30" s="123"/>
      <c r="D30" s="117"/>
      <c r="E30" s="118"/>
      <c r="F30" s="118"/>
      <c r="G30" s="10"/>
      <c r="H30" s="117"/>
      <c r="I30" s="118"/>
      <c r="J30" s="118"/>
      <c r="K30" s="118"/>
      <c r="L30" s="118"/>
      <c r="M30" s="118"/>
      <c r="N30" s="10"/>
      <c r="O30" s="127"/>
      <c r="P30" s="127"/>
      <c r="Q30" s="117"/>
      <c r="R30" s="118"/>
      <c r="S30" s="118"/>
      <c r="T30" s="118"/>
      <c r="U30" s="118"/>
      <c r="V30" s="118"/>
      <c r="W30" s="10"/>
      <c r="X30" s="8"/>
      <c r="Y30" s="127">
        <f t="shared" si="200"/>
        <v>0</v>
      </c>
      <c r="Z30" s="9">
        <f t="shared" si="201"/>
        <v>0</v>
      </c>
      <c r="AA30" s="9">
        <f t="shared" si="202"/>
        <v>0</v>
      </c>
      <c r="AB30" s="9">
        <f t="shared" si="203"/>
        <v>0</v>
      </c>
      <c r="AC30" s="9">
        <f t="shared" si="204"/>
        <v>0</v>
      </c>
      <c r="AD30" s="195"/>
      <c r="AE30" s="195"/>
      <c r="AF30" s="195"/>
      <c r="AG30" s="62">
        <f t="shared" si="205"/>
        <v>0</v>
      </c>
      <c r="AH30" s="195"/>
      <c r="AI30" s="195"/>
      <c r="AJ30" s="195"/>
      <c r="AK30" s="62">
        <f t="shared" si="206"/>
        <v>0</v>
      </c>
      <c r="AL30" s="195"/>
      <c r="AM30" s="195"/>
      <c r="AN30" s="195"/>
      <c r="AO30" s="62">
        <f t="shared" si="207"/>
        <v>0</v>
      </c>
      <c r="AP30" s="195"/>
      <c r="AQ30" s="195"/>
      <c r="AR30" s="195"/>
      <c r="AS30" s="62">
        <f t="shared" si="208"/>
        <v>0</v>
      </c>
      <c r="AT30" s="195"/>
      <c r="AU30" s="195"/>
      <c r="AV30" s="195"/>
      <c r="AW30" s="62">
        <f t="shared" si="209"/>
        <v>0</v>
      </c>
      <c r="AX30" s="195"/>
      <c r="AY30" s="195"/>
      <c r="AZ30" s="195"/>
      <c r="BA30" s="62">
        <f t="shared" si="210"/>
        <v>0</v>
      </c>
      <c r="BB30" s="195"/>
      <c r="BC30" s="195"/>
      <c r="BD30" s="195"/>
      <c r="BE30" s="62">
        <f t="shared" si="211"/>
        <v>0</v>
      </c>
      <c r="BF30" s="195"/>
      <c r="BG30" s="195"/>
      <c r="BH30" s="195"/>
      <c r="BI30" s="62">
        <f t="shared" si="212"/>
        <v>0</v>
      </c>
      <c r="BJ30" s="56">
        <f t="shared" si="213"/>
        <v>0</v>
      </c>
      <c r="BK30" s="116" t="str">
        <f t="shared" si="214"/>
        <v/>
      </c>
      <c r="BL30" s="12">
        <f t="shared" si="215"/>
        <v>0</v>
      </c>
      <c r="BM30" s="12">
        <f t="shared" si="216"/>
        <v>0</v>
      </c>
      <c r="BN30" s="12">
        <f t="shared" si="217"/>
        <v>0</v>
      </c>
      <c r="BO30" s="12">
        <f t="shared" si="218"/>
        <v>0</v>
      </c>
      <c r="BP30" s="12">
        <f t="shared" si="219"/>
        <v>0</v>
      </c>
      <c r="BQ30" s="12">
        <f t="shared" si="220"/>
        <v>0</v>
      </c>
      <c r="BR30" s="12">
        <f t="shared" si="221"/>
        <v>0</v>
      </c>
      <c r="BS30" s="12">
        <f t="shared" si="222"/>
        <v>0</v>
      </c>
      <c r="BT30" s="80">
        <f t="shared" si="223"/>
        <v>0</v>
      </c>
      <c r="BW30" s="12">
        <f t="shared" si="224"/>
        <v>0</v>
      </c>
      <c r="BX30" s="12">
        <f t="shared" si="225"/>
        <v>0</v>
      </c>
      <c r="BY30" s="12">
        <f t="shared" si="226"/>
        <v>0</v>
      </c>
      <c r="BZ30" s="12">
        <f t="shared" si="227"/>
        <v>0</v>
      </c>
      <c r="CA30" s="12">
        <f t="shared" si="228"/>
        <v>0</v>
      </c>
      <c r="CB30" s="12">
        <f t="shared" si="229"/>
        <v>0</v>
      </c>
      <c r="CC30" s="12">
        <f t="shared" si="230"/>
        <v>0</v>
      </c>
      <c r="CD30" s="12">
        <f t="shared" si="231"/>
        <v>0</v>
      </c>
      <c r="CE30" s="171">
        <f t="shared" si="232"/>
        <v>0</v>
      </c>
      <c r="CF30" s="186">
        <f t="shared" si="233"/>
        <v>0</v>
      </c>
      <c r="CH30" s="67">
        <f t="shared" si="234"/>
        <v>0</v>
      </c>
      <c r="CI30" s="67">
        <f t="shared" si="235"/>
        <v>0</v>
      </c>
      <c r="CJ30" s="67">
        <f t="shared" si="236"/>
        <v>0</v>
      </c>
      <c r="CK30" s="67">
        <f t="shared" si="237"/>
        <v>0</v>
      </c>
      <c r="CL30" s="67">
        <f t="shared" si="238"/>
        <v>0</v>
      </c>
      <c r="CM30" s="67">
        <f t="shared" si="239"/>
        <v>0</v>
      </c>
      <c r="CN30" s="67">
        <f t="shared" si="240"/>
        <v>0</v>
      </c>
      <c r="CO30" s="67">
        <f t="shared" si="241"/>
        <v>0</v>
      </c>
      <c r="CP30" s="75">
        <f t="shared" si="242"/>
        <v>0</v>
      </c>
      <c r="CQ30" s="67">
        <f t="shared" si="243"/>
        <v>0</v>
      </c>
      <c r="CR30" s="67">
        <f t="shared" si="244"/>
        <v>0</v>
      </c>
      <c r="CS30" s="68">
        <f t="shared" si="245"/>
        <v>0</v>
      </c>
      <c r="CT30" s="67">
        <f t="shared" si="246"/>
        <v>0</v>
      </c>
      <c r="CU30" s="67">
        <f t="shared" si="247"/>
        <v>0</v>
      </c>
      <c r="CV30" s="67">
        <f t="shared" si="248"/>
        <v>0</v>
      </c>
      <c r="CW30" s="67">
        <f t="shared" si="249"/>
        <v>0</v>
      </c>
      <c r="CX30" s="67">
        <f t="shared" si="250"/>
        <v>0</v>
      </c>
      <c r="CY30" s="74">
        <f t="shared" si="251"/>
        <v>0</v>
      </c>
      <c r="DC30" s="59">
        <f>SUM($AD30:$AF30)+SUM($AH30:$AJ30)+SUM($AL30:AN30)+SUM($AP30:AR30)+SUM($AT30:AV30)+SUM($AX30:AZ30)+SUM($BB30:BD30)+SUM($BF30:BH30)</f>
        <v>0</v>
      </c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</row>
    <row r="31" spans="1:125" s="2" customFormat="1" hidden="1" x14ac:dyDescent="0.25">
      <c r="A31" s="238" t="s">
        <v>285</v>
      </c>
      <c r="B31" s="111"/>
      <c r="C31" s="123"/>
      <c r="D31" s="117"/>
      <c r="E31" s="118"/>
      <c r="F31" s="118"/>
      <c r="G31" s="10"/>
      <c r="H31" s="117"/>
      <c r="I31" s="118"/>
      <c r="J31" s="118"/>
      <c r="K31" s="118"/>
      <c r="L31" s="118"/>
      <c r="M31" s="118"/>
      <c r="N31" s="10"/>
      <c r="O31" s="127"/>
      <c r="P31" s="127"/>
      <c r="Q31" s="117"/>
      <c r="R31" s="118"/>
      <c r="S31" s="118"/>
      <c r="T31" s="118"/>
      <c r="U31" s="118"/>
      <c r="V31" s="118"/>
      <c r="W31" s="10"/>
      <c r="X31" s="8"/>
      <c r="Y31" s="127">
        <f t="shared" si="200"/>
        <v>0</v>
      </c>
      <c r="Z31" s="9">
        <f t="shared" si="201"/>
        <v>0</v>
      </c>
      <c r="AA31" s="9">
        <f t="shared" si="202"/>
        <v>0</v>
      </c>
      <c r="AB31" s="9">
        <f t="shared" si="203"/>
        <v>0</v>
      </c>
      <c r="AC31" s="9">
        <f t="shared" si="204"/>
        <v>0</v>
      </c>
      <c r="AD31" s="195"/>
      <c r="AE31" s="195"/>
      <c r="AF31" s="195"/>
      <c r="AG31" s="62">
        <f t="shared" si="205"/>
        <v>0</v>
      </c>
      <c r="AH31" s="195"/>
      <c r="AI31" s="195"/>
      <c r="AJ31" s="195"/>
      <c r="AK31" s="62">
        <f t="shared" si="206"/>
        <v>0</v>
      </c>
      <c r="AL31" s="195"/>
      <c r="AM31" s="195"/>
      <c r="AN31" s="195"/>
      <c r="AO31" s="62">
        <f t="shared" si="207"/>
        <v>0</v>
      </c>
      <c r="AP31" s="195"/>
      <c r="AQ31" s="195"/>
      <c r="AR31" s="195"/>
      <c r="AS31" s="62">
        <f t="shared" si="208"/>
        <v>0</v>
      </c>
      <c r="AT31" s="195"/>
      <c r="AU31" s="195"/>
      <c r="AV31" s="195"/>
      <c r="AW31" s="62">
        <f t="shared" si="209"/>
        <v>0</v>
      </c>
      <c r="AX31" s="195"/>
      <c r="AY31" s="195"/>
      <c r="AZ31" s="195"/>
      <c r="BA31" s="62">
        <f t="shared" si="210"/>
        <v>0</v>
      </c>
      <c r="BB31" s="195"/>
      <c r="BC31" s="195"/>
      <c r="BD31" s="195"/>
      <c r="BE31" s="62">
        <f t="shared" si="211"/>
        <v>0</v>
      </c>
      <c r="BF31" s="195"/>
      <c r="BG31" s="195"/>
      <c r="BH31" s="195"/>
      <c r="BI31" s="62">
        <f t="shared" si="212"/>
        <v>0</v>
      </c>
      <c r="BJ31" s="56">
        <f t="shared" si="213"/>
        <v>0</v>
      </c>
      <c r="BK31" s="116" t="str">
        <f t="shared" si="214"/>
        <v/>
      </c>
      <c r="BL31" s="12">
        <f t="shared" si="215"/>
        <v>0</v>
      </c>
      <c r="BM31" s="12">
        <f t="shared" si="216"/>
        <v>0</v>
      </c>
      <c r="BN31" s="12">
        <f t="shared" si="217"/>
        <v>0</v>
      </c>
      <c r="BO31" s="12">
        <f t="shared" si="218"/>
        <v>0</v>
      </c>
      <c r="BP31" s="12">
        <f t="shared" si="219"/>
        <v>0</v>
      </c>
      <c r="BQ31" s="12">
        <f t="shared" si="220"/>
        <v>0</v>
      </c>
      <c r="BR31" s="12">
        <f t="shared" si="221"/>
        <v>0</v>
      </c>
      <c r="BS31" s="12">
        <f t="shared" si="222"/>
        <v>0</v>
      </c>
      <c r="BT31" s="80">
        <f t="shared" si="223"/>
        <v>0</v>
      </c>
      <c r="BW31" s="12">
        <f t="shared" si="224"/>
        <v>0</v>
      </c>
      <c r="BX31" s="12">
        <f t="shared" si="225"/>
        <v>0</v>
      </c>
      <c r="BY31" s="12">
        <f t="shared" si="226"/>
        <v>0</v>
      </c>
      <c r="BZ31" s="12">
        <f t="shared" si="227"/>
        <v>0</v>
      </c>
      <c r="CA31" s="12">
        <f t="shared" si="228"/>
        <v>0</v>
      </c>
      <c r="CB31" s="12">
        <f t="shared" si="229"/>
        <v>0</v>
      </c>
      <c r="CC31" s="12">
        <f t="shared" si="230"/>
        <v>0</v>
      </c>
      <c r="CD31" s="12">
        <f t="shared" si="231"/>
        <v>0</v>
      </c>
      <c r="CE31" s="171">
        <f t="shared" si="232"/>
        <v>0</v>
      </c>
      <c r="CF31" s="186">
        <f t="shared" si="233"/>
        <v>0</v>
      </c>
      <c r="CH31" s="67">
        <f t="shared" si="234"/>
        <v>0</v>
      </c>
      <c r="CI31" s="67">
        <f t="shared" si="235"/>
        <v>0</v>
      </c>
      <c r="CJ31" s="67">
        <f t="shared" si="236"/>
        <v>0</v>
      </c>
      <c r="CK31" s="67">
        <f t="shared" si="237"/>
        <v>0</v>
      </c>
      <c r="CL31" s="67">
        <f t="shared" si="238"/>
        <v>0</v>
      </c>
      <c r="CM31" s="67">
        <f t="shared" si="239"/>
        <v>0</v>
      </c>
      <c r="CN31" s="67">
        <f t="shared" si="240"/>
        <v>0</v>
      </c>
      <c r="CO31" s="67">
        <f t="shared" si="241"/>
        <v>0</v>
      </c>
      <c r="CP31" s="75">
        <f t="shared" si="242"/>
        <v>0</v>
      </c>
      <c r="CQ31" s="67">
        <f t="shared" si="243"/>
        <v>0</v>
      </c>
      <c r="CR31" s="67">
        <f t="shared" si="244"/>
        <v>0</v>
      </c>
      <c r="CS31" s="68">
        <f t="shared" si="245"/>
        <v>0</v>
      </c>
      <c r="CT31" s="67">
        <f t="shared" si="246"/>
        <v>0</v>
      </c>
      <c r="CU31" s="67">
        <f t="shared" si="247"/>
        <v>0</v>
      </c>
      <c r="CV31" s="67">
        <f t="shared" si="248"/>
        <v>0</v>
      </c>
      <c r="CW31" s="67">
        <f t="shared" si="249"/>
        <v>0</v>
      </c>
      <c r="CX31" s="67">
        <f t="shared" si="250"/>
        <v>0</v>
      </c>
      <c r="CY31" s="74">
        <f t="shared" si="251"/>
        <v>0</v>
      </c>
      <c r="DC31" s="59">
        <f>SUM($AD31:$AF31)+SUM($AH31:$AJ31)+SUM($AL31:AN31)+SUM($AP31:AR31)+SUM($AT31:AV31)+SUM($AX31:AZ31)+SUM($BB31:BD31)+SUM($BF31:BH31)</f>
        <v>0</v>
      </c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</row>
    <row r="32" spans="1:125" s="2" customFormat="1" hidden="1" x14ac:dyDescent="0.25">
      <c r="A32" s="238" t="s">
        <v>286</v>
      </c>
      <c r="B32" s="111"/>
      <c r="C32" s="123"/>
      <c r="D32" s="117"/>
      <c r="E32" s="118"/>
      <c r="F32" s="118"/>
      <c r="G32" s="10"/>
      <c r="H32" s="117"/>
      <c r="I32" s="118"/>
      <c r="J32" s="118"/>
      <c r="K32" s="118"/>
      <c r="L32" s="118"/>
      <c r="M32" s="118"/>
      <c r="N32" s="10"/>
      <c r="O32" s="127"/>
      <c r="P32" s="127"/>
      <c r="Q32" s="117"/>
      <c r="R32" s="118"/>
      <c r="S32" s="118"/>
      <c r="T32" s="118"/>
      <c r="U32" s="118"/>
      <c r="V32" s="118"/>
      <c r="W32" s="10"/>
      <c r="X32" s="8"/>
      <c r="Y32" s="127">
        <f t="shared" ref="Y32" si="252">CEILING(X32/$BR$7,0.25)</f>
        <v>0</v>
      </c>
      <c r="Z32" s="9">
        <f t="shared" ref="Z32" si="253">AD32*$BL$5+AH32*$BM$5+AL32*$BN$5+AP32*$BO$5+AT32*$BP$5+AX32*$BQ$5+BB32*$BR$5+BF32*$BS$5</f>
        <v>0</v>
      </c>
      <c r="AA32" s="9">
        <f t="shared" ref="AA32" si="254">AE32*$BL$5+AI32*$BM$5+AM32*$BN$5+AQ32*$BO$5+AU32*$BP$5+AY32*$BQ$5+BC32*$BR$5+BG32*$BS$5</f>
        <v>0</v>
      </c>
      <c r="AB32" s="9">
        <f t="shared" ref="AB32" si="255">AF32*$BL$5+AJ32*$BM$5+AN32*$BN$5+AR32*$BO$5+AV32*$BP$5+AZ32*$BQ$5+BD32*$BR$5+BH32*$BS$5</f>
        <v>0</v>
      </c>
      <c r="AC32" s="9">
        <f t="shared" ref="AC32" si="256">X32-(Z32+AA32+AB32)</f>
        <v>0</v>
      </c>
      <c r="AD32" s="195"/>
      <c r="AE32" s="195"/>
      <c r="AF32" s="195"/>
      <c r="AG32" s="62">
        <f t="shared" ref="AG32" si="257">BL32</f>
        <v>0</v>
      </c>
      <c r="AH32" s="195"/>
      <c r="AI32" s="195"/>
      <c r="AJ32" s="195"/>
      <c r="AK32" s="62">
        <f t="shared" ref="AK32" si="258">BM32</f>
        <v>0</v>
      </c>
      <c r="AL32" s="195"/>
      <c r="AM32" s="195"/>
      <c r="AN32" s="195"/>
      <c r="AO32" s="62">
        <f t="shared" ref="AO32" si="259">BN32</f>
        <v>0</v>
      </c>
      <c r="AP32" s="195"/>
      <c r="AQ32" s="195"/>
      <c r="AR32" s="195"/>
      <c r="AS32" s="62">
        <f t="shared" ref="AS32" si="260">BO32</f>
        <v>0</v>
      </c>
      <c r="AT32" s="195"/>
      <c r="AU32" s="195"/>
      <c r="AV32" s="195"/>
      <c r="AW32" s="62">
        <f t="shared" ref="AW32" si="261">BP32</f>
        <v>0</v>
      </c>
      <c r="AX32" s="195"/>
      <c r="AY32" s="195"/>
      <c r="AZ32" s="195"/>
      <c r="BA32" s="62">
        <f t="shared" ref="BA32" si="262">BQ32</f>
        <v>0</v>
      </c>
      <c r="BB32" s="195"/>
      <c r="BC32" s="195"/>
      <c r="BD32" s="195"/>
      <c r="BE32" s="62">
        <f t="shared" ref="BE32" si="263">BR32</f>
        <v>0</v>
      </c>
      <c r="BF32" s="195"/>
      <c r="BG32" s="195"/>
      <c r="BH32" s="195"/>
      <c r="BI32" s="62">
        <f t="shared" ref="BI32" si="264">BS32</f>
        <v>0</v>
      </c>
      <c r="BJ32" s="56">
        <f t="shared" ref="BJ32" si="265">IF(ISERROR(AC32/X32),0,AC32/X32)</f>
        <v>0</v>
      </c>
      <c r="BK32" s="116" t="str">
        <f t="shared" ref="BK32" si="266">IF(ISERROR(SEARCH("в",A32)),"",1)</f>
        <v/>
      </c>
      <c r="BL32" s="12">
        <f t="shared" ref="BL32" si="267">IF(AND(BK32&lt;$CF32,$CE32&lt;&gt;$Y32,BW32=$CF32),BW32+$Y32-$CE32,BW32)</f>
        <v>0</v>
      </c>
      <c r="BM32" s="12">
        <f t="shared" ref="BM32" si="268">IF(AND(BL32&lt;$CF32,$CE32&lt;&gt;$Y32,BX32=$CF32),BX32+$Y32-$CE32,BX32)</f>
        <v>0</v>
      </c>
      <c r="BN32" s="12">
        <f t="shared" ref="BN32" si="269">IF(AND(BM32&lt;$CF32,$CE32&lt;&gt;$Y32,BY32=$CF32),BY32+$Y32-$CE32,BY32)</f>
        <v>0</v>
      </c>
      <c r="BO32" s="12">
        <f t="shared" ref="BO32" si="270">IF(AND(BN32&lt;$CF32,$CE32&lt;&gt;$Y32,BZ32=$CF32),BZ32+$Y32-$CE32,BZ32)</f>
        <v>0</v>
      </c>
      <c r="BP32" s="12">
        <f t="shared" ref="BP32" si="271">IF(AND(BO32&lt;$CF32,$CE32&lt;&gt;$Y32,CA32=$CF32),CA32+$Y32-$CE32,CA32)</f>
        <v>0</v>
      </c>
      <c r="BQ32" s="12">
        <f t="shared" ref="BQ32" si="272">IF(AND(BP32&lt;$CF32,$CE32&lt;&gt;$Y32,CB32=$CF32),CB32+$Y32-$CE32,CB32)</f>
        <v>0</v>
      </c>
      <c r="BR32" s="12">
        <f t="shared" ref="BR32" si="273">IF(AND(BQ32&lt;$CF32,$CE32&lt;&gt;$Y32,CC32=$CF32),CC32+$Y32-$CE32,CC32)</f>
        <v>0</v>
      </c>
      <c r="BS32" s="12">
        <f t="shared" ref="BS32" si="274">IF(AND(BR32&lt;$CF32,$CE32&lt;&gt;$Y32,CD32=$CF32),CD32+$Y32-$CE32,CD32)</f>
        <v>0</v>
      </c>
      <c r="BT32" s="80">
        <f t="shared" ref="BT32" si="275">SUM(BL32:BS32)</f>
        <v>0</v>
      </c>
      <c r="BW32" s="12">
        <f t="shared" ref="BW32" si="276">IF($DC32=0,0,ROUND(4*$Y32*SUM(AD32:AF32)/$DC32,0)/4)</f>
        <v>0</v>
      </c>
      <c r="BX32" s="12">
        <f t="shared" ref="BX32" si="277">IF($DC32=0,0,ROUND(4*$Y32*SUM(AH32:AJ32)/$DC32,0)/4)</f>
        <v>0</v>
      </c>
      <c r="BY32" s="12">
        <f t="shared" ref="BY32" si="278">IF($DC32=0,0,ROUND(4*$Y32*SUM(AL32:AN32)/$DC32,0)/4)</f>
        <v>0</v>
      </c>
      <c r="BZ32" s="12">
        <f t="shared" ref="BZ32" si="279">IF($DC32=0,0,ROUND(4*$Y32*SUM(AP32:AR32)/$DC32,0)/4)</f>
        <v>0</v>
      </c>
      <c r="CA32" s="12">
        <f t="shared" ref="CA32" si="280">IF($DC32=0,0,ROUND(4*$Y32*SUM(AT32:AV32)/$DC32,0)/4)</f>
        <v>0</v>
      </c>
      <c r="CB32" s="12">
        <f t="shared" ref="CB32" si="281">IF($DC32=0,0,ROUND(4*$Y32*(SUM(AX32:AZ32))/$DC32,0)/4)</f>
        <v>0</v>
      </c>
      <c r="CC32" s="12">
        <f t="shared" ref="CC32" si="282">IF($DC32=0,0,ROUND(4*$Y32*(SUM(BB32:BD32))/$DC32,0)/4)</f>
        <v>0</v>
      </c>
      <c r="CD32" s="12">
        <f t="shared" ref="CD32" si="283">IF($DC32=0,0,ROUND(4*$Y32*(SUM(BF32:BH32))/$DC32,0)/4)</f>
        <v>0</v>
      </c>
      <c r="CE32" s="171">
        <f t="shared" ref="CE32" si="284">SUM(BW32:CD32)</f>
        <v>0</v>
      </c>
      <c r="CF32" s="186">
        <f t="shared" ref="CF32" si="285">MAX(BW32:CD32)</f>
        <v>0</v>
      </c>
      <c r="CH32" s="67">
        <f t="shared" si="234"/>
        <v>0</v>
      </c>
      <c r="CI32" s="67">
        <f t="shared" si="235"/>
        <v>0</v>
      </c>
      <c r="CJ32" s="67">
        <f t="shared" si="236"/>
        <v>0</v>
      </c>
      <c r="CK32" s="67">
        <f t="shared" si="237"/>
        <v>0</v>
      </c>
      <c r="CL32" s="67">
        <f t="shared" si="238"/>
        <v>0</v>
      </c>
      <c r="CM32" s="67">
        <f t="shared" si="239"/>
        <v>0</v>
      </c>
      <c r="CN32" s="67">
        <f t="shared" si="240"/>
        <v>0</v>
      </c>
      <c r="CO32" s="67">
        <f t="shared" si="241"/>
        <v>0</v>
      </c>
      <c r="CP32" s="75">
        <f t="shared" ref="CP32" si="286">SUM(CH32:CO32)</f>
        <v>0</v>
      </c>
      <c r="CQ32" s="67">
        <f t="shared" ref="CQ32" si="287">IF(MID(H32,1,1)="1",1,0)+IF(MID(I32,1,1)="1",1,0)+IF(MID(J32,1,1)="1",1,0)+IF(MID(K32,1,1)="1",1,0)+IF(MID(L32,1,1)="1",1,0)+IF(MID(M32,1,1)="1",1,0)+IF(MID(N32,1,1)="1",1,0)</f>
        <v>0</v>
      </c>
      <c r="CR32" s="67">
        <f t="shared" ref="CR32" si="288">IF(MID(H32,1,1)="2",1,0)+IF(MID(I32,1,1)="2",1,0)+IF(MID(J32,1,1)="2",1,0)+IF(MID(K32,1,1)="2",1,0)+IF(MID(L32,1,1)="2",1,0)+IF(MID(M32,1,1)="2",1,0)+IF(MID(N32,1,1)="2",1,0)</f>
        <v>0</v>
      </c>
      <c r="CS32" s="68">
        <f t="shared" ref="CS32" si="289">IF(MID(H32,1,1)="3",1,0)+IF(MID(I32,1,1)="3",1,0)+IF(MID(J32,1,1)="3",1,0)+IF(MID(K32,1,1)="3",1,0)+IF(MID(L32,1,1)="3",1,0)+IF(MID(M32,1,1)="3",1,0)+IF(MID(N32,1,1)="3",1,0)</f>
        <v>0</v>
      </c>
      <c r="CT32" s="67">
        <f t="shared" ref="CT32" si="290">IF(MID(H32,1,1)="4",1,0)+IF(MID(I32,1,1)="4",1,0)+IF(MID(J32,1,1)="4",1,0)+IF(MID(K32,1,1)="4",1,0)+IF(MID(L32,1,1)="4",1,0)+IF(MID(M32,1,1)="4",1,0)+IF(MID(N32,1,1)="4",1,0)</f>
        <v>0</v>
      </c>
      <c r="CU32" s="67">
        <f t="shared" ref="CU32" si="291">IF(MID(H32,1,1)="5",1,0)+IF(MID(I32,1,1)="5",1,0)+IF(MID(J32,1,1)="5",1,0)+IF(MID(K32,1,1)="5",1,0)+IF(MID(L32,1,1)="5",1,0)+IF(MID(M32,1,1)="5",1,0)+IF(MID(N32,1,1)="5",1,0)</f>
        <v>0</v>
      </c>
      <c r="CV32" s="67">
        <f t="shared" ref="CV32" si="292">IF(MID(H32,1,1)="6",1,0)+IF(MID(I32,1,1)="6",1,0)+IF(MID(J32,1,1)="6",1,0)+IF(MID(K32,1,1)="6",1,0)+IF(MID(L32,1,1)="6",1,0)+IF(MID(M32,1,1)="6",1,0)+IF(MID(N32,1,1)="6",1,0)</f>
        <v>0</v>
      </c>
      <c r="CW32" s="67">
        <f t="shared" ref="CW32" si="293">IF(MID(H32,1,1)="7",1,0)+IF(MID(I32,1,1)="7",1,0)+IF(MID(J32,1,1)="7",1,0)+IF(MID(K32,1,1)="7",1,0)+IF(MID(L32,1,1)="7",1,0)+IF(MID(M32,1,1)="7",1,0)+IF(MID(N32,1,1)="7",1,0)</f>
        <v>0</v>
      </c>
      <c r="CX32" s="67">
        <f t="shared" ref="CX32" si="294">IF(MID(H32,1,1)="8",1,0)+IF(MID(I32,1,1)="8",1,0)+IF(MID(J32,1,1)="8",1,0)+IF(MID(K32,1,1)="8",1,0)+IF(MID(L32,1,1)="8",1,0)+IF(MID(M32,1,1)="8",1,0)+IF(MID(N32,1,1)="8",1,0)</f>
        <v>0</v>
      </c>
      <c r="CY32" s="74">
        <f t="shared" ref="CY32" si="295">SUM(CQ32:CX32)</f>
        <v>0</v>
      </c>
      <c r="DC32" s="59">
        <f>SUM($AD32:$AF32)+SUM($AH32:$AJ32)+SUM($AL32:AN32)+SUM($AP32:AR32)+SUM($AT32:AV32)+SUM($AX32:AZ32)+SUM($BB32:BD32)+SUM($BF32:BH32)</f>
        <v>0</v>
      </c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</row>
    <row r="33" spans="1:125" s="2" customFormat="1" hidden="1" x14ac:dyDescent="0.25">
      <c r="A33" s="238" t="s">
        <v>287</v>
      </c>
      <c r="B33" s="111"/>
      <c r="C33" s="123"/>
      <c r="D33" s="117"/>
      <c r="E33" s="118"/>
      <c r="F33" s="118"/>
      <c r="G33" s="10"/>
      <c r="H33" s="117"/>
      <c r="I33" s="118"/>
      <c r="J33" s="118"/>
      <c r="K33" s="118"/>
      <c r="L33" s="118"/>
      <c r="M33" s="118"/>
      <c r="N33" s="10"/>
      <c r="O33" s="127"/>
      <c r="P33" s="127"/>
      <c r="Q33" s="117"/>
      <c r="R33" s="118"/>
      <c r="S33" s="118"/>
      <c r="T33" s="118"/>
      <c r="U33" s="118"/>
      <c r="V33" s="118"/>
      <c r="W33" s="10"/>
      <c r="X33" s="8"/>
      <c r="Y33" s="127">
        <f t="shared" ref="Y33:Y34" si="296">CEILING(X33/$BR$7,0.25)</f>
        <v>0</v>
      </c>
      <c r="Z33" s="9">
        <f t="shared" ref="Z33:Z34" si="297">AD33*$BL$5+AH33*$BM$5+AL33*$BN$5+AP33*$BO$5+AT33*$BP$5+AX33*$BQ$5+BB33*$BR$5+BF33*$BS$5</f>
        <v>0</v>
      </c>
      <c r="AA33" s="9">
        <f t="shared" ref="AA33:AA34" si="298">AE33*$BL$5+AI33*$BM$5+AM33*$BN$5+AQ33*$BO$5+AU33*$BP$5+AY33*$BQ$5+BC33*$BR$5+BG33*$BS$5</f>
        <v>0</v>
      </c>
      <c r="AB33" s="9">
        <f t="shared" ref="AB33:AB34" si="299">AF33*$BL$5+AJ33*$BM$5+AN33*$BN$5+AR33*$BO$5+AV33*$BP$5+AZ33*$BQ$5+BD33*$BR$5+BH33*$BS$5</f>
        <v>0</v>
      </c>
      <c r="AC33" s="9">
        <f t="shared" ref="AC33:AC34" si="300">X33-(Z33+AA33+AB33)</f>
        <v>0</v>
      </c>
      <c r="AD33" s="195"/>
      <c r="AE33" s="195"/>
      <c r="AF33" s="195"/>
      <c r="AG33" s="62">
        <f t="shared" ref="AG33:AG34" si="301">BL33</f>
        <v>0</v>
      </c>
      <c r="AH33" s="195"/>
      <c r="AI33" s="195"/>
      <c r="AJ33" s="195"/>
      <c r="AK33" s="62">
        <f t="shared" ref="AK33:AK34" si="302">BM33</f>
        <v>0</v>
      </c>
      <c r="AL33" s="195"/>
      <c r="AM33" s="195"/>
      <c r="AN33" s="195"/>
      <c r="AO33" s="62">
        <f t="shared" ref="AO33:AO34" si="303">BN33</f>
        <v>0</v>
      </c>
      <c r="AP33" s="195"/>
      <c r="AQ33" s="195"/>
      <c r="AR33" s="195"/>
      <c r="AS33" s="62">
        <f t="shared" ref="AS33:AS34" si="304">BO33</f>
        <v>0</v>
      </c>
      <c r="AT33" s="195"/>
      <c r="AU33" s="195"/>
      <c r="AV33" s="195"/>
      <c r="AW33" s="62">
        <f t="shared" ref="AW33:AW34" si="305">BP33</f>
        <v>0</v>
      </c>
      <c r="AX33" s="195"/>
      <c r="AY33" s="195"/>
      <c r="AZ33" s="195"/>
      <c r="BA33" s="62">
        <f t="shared" ref="BA33:BA34" si="306">BQ33</f>
        <v>0</v>
      </c>
      <c r="BB33" s="195"/>
      <c r="BC33" s="195"/>
      <c r="BD33" s="195"/>
      <c r="BE33" s="62">
        <f t="shared" ref="BE33:BE34" si="307">BR33</f>
        <v>0</v>
      </c>
      <c r="BF33" s="195"/>
      <c r="BG33" s="195"/>
      <c r="BH33" s="195"/>
      <c r="BI33" s="62">
        <f t="shared" ref="BI33:BI34" si="308">BS33</f>
        <v>0</v>
      </c>
      <c r="BJ33" s="56">
        <f t="shared" ref="BJ33:BJ34" si="309">IF(ISERROR(AC33/X33),0,AC33/X33)</f>
        <v>0</v>
      </c>
      <c r="BK33" s="116" t="str">
        <f t="shared" ref="BK33:BK34" si="310">IF(ISERROR(SEARCH("в",A33)),"",1)</f>
        <v/>
      </c>
      <c r="BL33" s="12">
        <f t="shared" ref="BL33:BL34" si="311">IF(AND(BK33&lt;$CF33,$CE33&lt;&gt;$Y33,BW33=$CF33),BW33+$Y33-$CE33,BW33)</f>
        <v>0</v>
      </c>
      <c r="BM33" s="12">
        <f t="shared" ref="BM33:BM34" si="312">IF(AND(BL33&lt;$CF33,$CE33&lt;&gt;$Y33,BX33=$CF33),BX33+$Y33-$CE33,BX33)</f>
        <v>0</v>
      </c>
      <c r="BN33" s="12">
        <f t="shared" ref="BN33:BN34" si="313">IF(AND(BM33&lt;$CF33,$CE33&lt;&gt;$Y33,BY33=$CF33),BY33+$Y33-$CE33,BY33)</f>
        <v>0</v>
      </c>
      <c r="BO33" s="12">
        <f t="shared" ref="BO33:BO34" si="314">IF(AND(BN33&lt;$CF33,$CE33&lt;&gt;$Y33,BZ33=$CF33),BZ33+$Y33-$CE33,BZ33)</f>
        <v>0</v>
      </c>
      <c r="BP33" s="12">
        <f t="shared" ref="BP33:BP34" si="315">IF(AND(BO33&lt;$CF33,$CE33&lt;&gt;$Y33,CA33=$CF33),CA33+$Y33-$CE33,CA33)</f>
        <v>0</v>
      </c>
      <c r="BQ33" s="12">
        <f t="shared" ref="BQ33:BQ34" si="316">IF(AND(BP33&lt;$CF33,$CE33&lt;&gt;$Y33,CB33=$CF33),CB33+$Y33-$CE33,CB33)</f>
        <v>0</v>
      </c>
      <c r="BR33" s="12">
        <f t="shared" ref="BR33:BR34" si="317">IF(AND(BQ33&lt;$CF33,$CE33&lt;&gt;$Y33,CC33=$CF33),CC33+$Y33-$CE33,CC33)</f>
        <v>0</v>
      </c>
      <c r="BS33" s="12">
        <f t="shared" ref="BS33:BS34" si="318">IF(AND(BR33&lt;$CF33,$CE33&lt;&gt;$Y33,CD33=$CF33),CD33+$Y33-$CE33,CD33)</f>
        <v>0</v>
      </c>
      <c r="BT33" s="80">
        <f t="shared" ref="BT33:BT34" si="319">SUM(BL33:BS33)</f>
        <v>0</v>
      </c>
      <c r="BW33" s="12">
        <f t="shared" ref="BW33:BW34" si="320">IF($DC33=0,0,ROUND(4*$Y33*SUM(AD33:AF33)/$DC33,0)/4)</f>
        <v>0</v>
      </c>
      <c r="BX33" s="12">
        <f t="shared" ref="BX33:BX34" si="321">IF($DC33=0,0,ROUND(4*$Y33*SUM(AH33:AJ33)/$DC33,0)/4)</f>
        <v>0</v>
      </c>
      <c r="BY33" s="12">
        <f t="shared" ref="BY33:BY34" si="322">IF($DC33=0,0,ROUND(4*$Y33*SUM(AL33:AN33)/$DC33,0)/4)</f>
        <v>0</v>
      </c>
      <c r="BZ33" s="12">
        <f t="shared" ref="BZ33:BZ34" si="323">IF($DC33=0,0,ROUND(4*$Y33*SUM(AP33:AR33)/$DC33,0)/4)</f>
        <v>0</v>
      </c>
      <c r="CA33" s="12">
        <f t="shared" ref="CA33:CA34" si="324">IF($DC33=0,0,ROUND(4*$Y33*SUM(AT33:AV33)/$DC33,0)/4)</f>
        <v>0</v>
      </c>
      <c r="CB33" s="12">
        <f t="shared" ref="CB33:CB34" si="325">IF($DC33=0,0,ROUND(4*$Y33*(SUM(AX33:AZ33))/$DC33,0)/4)</f>
        <v>0</v>
      </c>
      <c r="CC33" s="12">
        <f t="shared" ref="CC33:CC34" si="326">IF($DC33=0,0,ROUND(4*$Y33*(SUM(BB33:BD33))/$DC33,0)/4)</f>
        <v>0</v>
      </c>
      <c r="CD33" s="12">
        <f t="shared" ref="CD33:CD34" si="327">IF($DC33=0,0,ROUND(4*$Y33*(SUM(BF33:BH33))/$DC33,0)/4)</f>
        <v>0</v>
      </c>
      <c r="CE33" s="171">
        <f t="shared" ref="CE33:CE34" si="328">SUM(BW33:CD33)</f>
        <v>0</v>
      </c>
      <c r="CF33" s="186">
        <f t="shared" ref="CF33:CF34" si="329">MAX(BW33:CD33)</f>
        <v>0</v>
      </c>
      <c r="CH33" s="67">
        <f t="shared" si="234"/>
        <v>0</v>
      </c>
      <c r="CI33" s="67">
        <f t="shared" si="235"/>
        <v>0</v>
      </c>
      <c r="CJ33" s="67">
        <f t="shared" si="236"/>
        <v>0</v>
      </c>
      <c r="CK33" s="67">
        <f t="shared" si="237"/>
        <v>0</v>
      </c>
      <c r="CL33" s="67">
        <f t="shared" si="238"/>
        <v>0</v>
      </c>
      <c r="CM33" s="67">
        <f t="shared" si="239"/>
        <v>0</v>
      </c>
      <c r="CN33" s="67">
        <f t="shared" si="240"/>
        <v>0</v>
      </c>
      <c r="CO33" s="67">
        <f t="shared" si="241"/>
        <v>0</v>
      </c>
      <c r="CP33" s="75">
        <f t="shared" ref="CP33:CP34" si="330">SUM(CH33:CO33)</f>
        <v>0</v>
      </c>
      <c r="CQ33" s="67">
        <f t="shared" ref="CQ33:CQ34" si="331">IF(MID(H33,1,1)="1",1,0)+IF(MID(I33,1,1)="1",1,0)+IF(MID(J33,1,1)="1",1,0)+IF(MID(K33,1,1)="1",1,0)+IF(MID(L33,1,1)="1",1,0)+IF(MID(M33,1,1)="1",1,0)+IF(MID(N33,1,1)="1",1,0)</f>
        <v>0</v>
      </c>
      <c r="CR33" s="67">
        <f t="shared" ref="CR33:CR34" si="332">IF(MID(H33,1,1)="2",1,0)+IF(MID(I33,1,1)="2",1,0)+IF(MID(J33,1,1)="2",1,0)+IF(MID(K33,1,1)="2",1,0)+IF(MID(L33,1,1)="2",1,0)+IF(MID(M33,1,1)="2",1,0)+IF(MID(N33,1,1)="2",1,0)</f>
        <v>0</v>
      </c>
      <c r="CS33" s="68">
        <f t="shared" ref="CS33:CS34" si="333">IF(MID(H33,1,1)="3",1,0)+IF(MID(I33,1,1)="3",1,0)+IF(MID(J33,1,1)="3",1,0)+IF(MID(K33,1,1)="3",1,0)+IF(MID(L33,1,1)="3",1,0)+IF(MID(M33,1,1)="3",1,0)+IF(MID(N33,1,1)="3",1,0)</f>
        <v>0</v>
      </c>
      <c r="CT33" s="67">
        <f t="shared" ref="CT33:CT34" si="334">IF(MID(H33,1,1)="4",1,0)+IF(MID(I33,1,1)="4",1,0)+IF(MID(J33,1,1)="4",1,0)+IF(MID(K33,1,1)="4",1,0)+IF(MID(L33,1,1)="4",1,0)+IF(MID(M33,1,1)="4",1,0)+IF(MID(N33,1,1)="4",1,0)</f>
        <v>0</v>
      </c>
      <c r="CU33" s="67">
        <f t="shared" ref="CU33:CU34" si="335">IF(MID(H33,1,1)="5",1,0)+IF(MID(I33,1,1)="5",1,0)+IF(MID(J33,1,1)="5",1,0)+IF(MID(K33,1,1)="5",1,0)+IF(MID(L33,1,1)="5",1,0)+IF(MID(M33,1,1)="5",1,0)+IF(MID(N33,1,1)="5",1,0)</f>
        <v>0</v>
      </c>
      <c r="CV33" s="67">
        <f t="shared" ref="CV33:CV34" si="336">IF(MID(H33,1,1)="6",1,0)+IF(MID(I33,1,1)="6",1,0)+IF(MID(J33,1,1)="6",1,0)+IF(MID(K33,1,1)="6",1,0)+IF(MID(L33,1,1)="6",1,0)+IF(MID(M33,1,1)="6",1,0)+IF(MID(N33,1,1)="6",1,0)</f>
        <v>0</v>
      </c>
      <c r="CW33" s="67">
        <f t="shared" ref="CW33:CW34" si="337">IF(MID(H33,1,1)="7",1,0)+IF(MID(I33,1,1)="7",1,0)+IF(MID(J33,1,1)="7",1,0)+IF(MID(K33,1,1)="7",1,0)+IF(MID(L33,1,1)="7",1,0)+IF(MID(M33,1,1)="7",1,0)+IF(MID(N33,1,1)="7",1,0)</f>
        <v>0</v>
      </c>
      <c r="CX33" s="67">
        <f t="shared" ref="CX33:CX34" si="338">IF(MID(H33,1,1)="8",1,0)+IF(MID(I33,1,1)="8",1,0)+IF(MID(J33,1,1)="8",1,0)+IF(MID(K33,1,1)="8",1,0)+IF(MID(L33,1,1)="8",1,0)+IF(MID(M33,1,1)="8",1,0)+IF(MID(N33,1,1)="8",1,0)</f>
        <v>0</v>
      </c>
      <c r="CY33" s="74">
        <f t="shared" ref="CY33:CY34" si="339">SUM(CQ33:CX33)</f>
        <v>0</v>
      </c>
      <c r="DC33" s="59">
        <f>SUM($AD33:$AF33)+SUM($AH33:$AJ33)+SUM($AL33:AN33)+SUM($AP33:AR33)+SUM($AT33:AV33)+SUM($AX33:AZ33)+SUM($BB33:BD33)+SUM($BF33:BH33)</f>
        <v>0</v>
      </c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</row>
    <row r="34" spans="1:125" s="2" customFormat="1" hidden="1" x14ac:dyDescent="0.25">
      <c r="A34" s="238" t="s">
        <v>288</v>
      </c>
      <c r="B34" s="111"/>
      <c r="C34" s="123"/>
      <c r="D34" s="117"/>
      <c r="E34" s="118"/>
      <c r="F34" s="118"/>
      <c r="G34" s="10"/>
      <c r="H34" s="117"/>
      <c r="I34" s="118"/>
      <c r="J34" s="118"/>
      <c r="K34" s="118"/>
      <c r="L34" s="118"/>
      <c r="M34" s="118"/>
      <c r="N34" s="10"/>
      <c r="O34" s="127"/>
      <c r="P34" s="127"/>
      <c r="Q34" s="117"/>
      <c r="R34" s="118"/>
      <c r="S34" s="118"/>
      <c r="T34" s="118"/>
      <c r="U34" s="118"/>
      <c r="V34" s="118"/>
      <c r="W34" s="10"/>
      <c r="X34" s="8"/>
      <c r="Y34" s="127">
        <f t="shared" si="296"/>
        <v>0</v>
      </c>
      <c r="Z34" s="9">
        <f t="shared" si="297"/>
        <v>0</v>
      </c>
      <c r="AA34" s="9">
        <f t="shared" si="298"/>
        <v>0</v>
      </c>
      <c r="AB34" s="9">
        <f t="shared" si="299"/>
        <v>0</v>
      </c>
      <c r="AC34" s="9">
        <f t="shared" si="300"/>
        <v>0</v>
      </c>
      <c r="AD34" s="195"/>
      <c r="AE34" s="195"/>
      <c r="AF34" s="195"/>
      <c r="AG34" s="62">
        <f t="shared" si="301"/>
        <v>0</v>
      </c>
      <c r="AH34" s="195"/>
      <c r="AI34" s="195"/>
      <c r="AJ34" s="195"/>
      <c r="AK34" s="62">
        <f t="shared" si="302"/>
        <v>0</v>
      </c>
      <c r="AL34" s="195"/>
      <c r="AM34" s="195"/>
      <c r="AN34" s="195"/>
      <c r="AO34" s="62">
        <f t="shared" si="303"/>
        <v>0</v>
      </c>
      <c r="AP34" s="195"/>
      <c r="AQ34" s="195"/>
      <c r="AR34" s="195"/>
      <c r="AS34" s="62">
        <f t="shared" si="304"/>
        <v>0</v>
      </c>
      <c r="AT34" s="195"/>
      <c r="AU34" s="195"/>
      <c r="AV34" s="195"/>
      <c r="AW34" s="62">
        <f t="shared" si="305"/>
        <v>0</v>
      </c>
      <c r="AX34" s="195"/>
      <c r="AY34" s="195"/>
      <c r="AZ34" s="195"/>
      <c r="BA34" s="62">
        <f t="shared" si="306"/>
        <v>0</v>
      </c>
      <c r="BB34" s="195"/>
      <c r="BC34" s="195"/>
      <c r="BD34" s="195"/>
      <c r="BE34" s="62">
        <f t="shared" si="307"/>
        <v>0</v>
      </c>
      <c r="BF34" s="195"/>
      <c r="BG34" s="195"/>
      <c r="BH34" s="195"/>
      <c r="BI34" s="62">
        <f t="shared" si="308"/>
        <v>0</v>
      </c>
      <c r="BJ34" s="56">
        <f t="shared" si="309"/>
        <v>0</v>
      </c>
      <c r="BK34" s="116" t="str">
        <f t="shared" si="310"/>
        <v/>
      </c>
      <c r="BL34" s="12">
        <f t="shared" si="311"/>
        <v>0</v>
      </c>
      <c r="BM34" s="12">
        <f t="shared" si="312"/>
        <v>0</v>
      </c>
      <c r="BN34" s="12">
        <f t="shared" si="313"/>
        <v>0</v>
      </c>
      <c r="BO34" s="12">
        <f t="shared" si="314"/>
        <v>0</v>
      </c>
      <c r="BP34" s="12">
        <f t="shared" si="315"/>
        <v>0</v>
      </c>
      <c r="BQ34" s="12">
        <f t="shared" si="316"/>
        <v>0</v>
      </c>
      <c r="BR34" s="12">
        <f t="shared" si="317"/>
        <v>0</v>
      </c>
      <c r="BS34" s="12">
        <f t="shared" si="318"/>
        <v>0</v>
      </c>
      <c r="BT34" s="80">
        <f t="shared" si="319"/>
        <v>0</v>
      </c>
      <c r="BW34" s="12">
        <f t="shared" si="320"/>
        <v>0</v>
      </c>
      <c r="BX34" s="12">
        <f t="shared" si="321"/>
        <v>0</v>
      </c>
      <c r="BY34" s="12">
        <f t="shared" si="322"/>
        <v>0</v>
      </c>
      <c r="BZ34" s="12">
        <f t="shared" si="323"/>
        <v>0</v>
      </c>
      <c r="CA34" s="12">
        <f t="shared" si="324"/>
        <v>0</v>
      </c>
      <c r="CB34" s="12">
        <f t="shared" si="325"/>
        <v>0</v>
      </c>
      <c r="CC34" s="12">
        <f t="shared" si="326"/>
        <v>0</v>
      </c>
      <c r="CD34" s="12">
        <f t="shared" si="327"/>
        <v>0</v>
      </c>
      <c r="CE34" s="171">
        <f t="shared" si="328"/>
        <v>0</v>
      </c>
      <c r="CF34" s="186">
        <f t="shared" si="329"/>
        <v>0</v>
      </c>
      <c r="CH34" s="67">
        <f t="shared" si="234"/>
        <v>0</v>
      </c>
      <c r="CI34" s="67">
        <f t="shared" si="235"/>
        <v>0</v>
      </c>
      <c r="CJ34" s="67">
        <f t="shared" si="236"/>
        <v>0</v>
      </c>
      <c r="CK34" s="67">
        <f t="shared" si="237"/>
        <v>0</v>
      </c>
      <c r="CL34" s="67">
        <f t="shared" si="238"/>
        <v>0</v>
      </c>
      <c r="CM34" s="67">
        <f t="shared" si="239"/>
        <v>0</v>
      </c>
      <c r="CN34" s="67">
        <f t="shared" si="240"/>
        <v>0</v>
      </c>
      <c r="CO34" s="67">
        <f t="shared" si="241"/>
        <v>0</v>
      </c>
      <c r="CP34" s="75">
        <f t="shared" si="330"/>
        <v>0</v>
      </c>
      <c r="CQ34" s="67">
        <f t="shared" si="331"/>
        <v>0</v>
      </c>
      <c r="CR34" s="67">
        <f t="shared" si="332"/>
        <v>0</v>
      </c>
      <c r="CS34" s="68">
        <f t="shared" si="333"/>
        <v>0</v>
      </c>
      <c r="CT34" s="67">
        <f t="shared" si="334"/>
        <v>0</v>
      </c>
      <c r="CU34" s="67">
        <f t="shared" si="335"/>
        <v>0</v>
      </c>
      <c r="CV34" s="67">
        <f t="shared" si="336"/>
        <v>0</v>
      </c>
      <c r="CW34" s="67">
        <f t="shared" si="337"/>
        <v>0</v>
      </c>
      <c r="CX34" s="67">
        <f t="shared" si="338"/>
        <v>0</v>
      </c>
      <c r="CY34" s="74">
        <f t="shared" si="339"/>
        <v>0</v>
      </c>
      <c r="DC34" s="59">
        <f>SUM($AD34:$AF34)+SUM($AH34:$AJ34)+SUM($AL34:AN34)+SUM($AP34:AR34)+SUM($AT34:AV34)+SUM($AX34:AZ34)+SUM($BB34:BD34)+SUM($BF34:BH34)</f>
        <v>0</v>
      </c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</row>
    <row r="35" spans="1:125" s="2" customFormat="1" hidden="1" x14ac:dyDescent="0.25">
      <c r="A35" s="238" t="s">
        <v>289</v>
      </c>
      <c r="B35" s="111"/>
      <c r="C35" s="123"/>
      <c r="D35" s="117"/>
      <c r="E35" s="118"/>
      <c r="F35" s="118"/>
      <c r="G35" s="10"/>
      <c r="H35" s="117"/>
      <c r="I35" s="118"/>
      <c r="J35" s="118"/>
      <c r="K35" s="118"/>
      <c r="L35" s="118"/>
      <c r="M35" s="118"/>
      <c r="N35" s="10"/>
      <c r="O35" s="127"/>
      <c r="P35" s="127"/>
      <c r="Q35" s="117"/>
      <c r="R35" s="118"/>
      <c r="S35" s="118"/>
      <c r="T35" s="118"/>
      <c r="U35" s="118"/>
      <c r="V35" s="118"/>
      <c r="W35" s="10"/>
      <c r="X35" s="8"/>
      <c r="Y35" s="127">
        <f t="shared" si="200"/>
        <v>0</v>
      </c>
      <c r="Z35" s="9">
        <f t="shared" si="201"/>
        <v>0</v>
      </c>
      <c r="AA35" s="9">
        <f t="shared" si="202"/>
        <v>0</v>
      </c>
      <c r="AB35" s="9">
        <f t="shared" si="203"/>
        <v>0</v>
      </c>
      <c r="AC35" s="9">
        <f t="shared" si="204"/>
        <v>0</v>
      </c>
      <c r="AD35" s="195"/>
      <c r="AE35" s="195"/>
      <c r="AF35" s="195"/>
      <c r="AG35" s="62">
        <f t="shared" si="205"/>
        <v>0</v>
      </c>
      <c r="AH35" s="195"/>
      <c r="AI35" s="195"/>
      <c r="AJ35" s="195"/>
      <c r="AK35" s="62">
        <f t="shared" si="206"/>
        <v>0</v>
      </c>
      <c r="AL35" s="195"/>
      <c r="AM35" s="195"/>
      <c r="AN35" s="195"/>
      <c r="AO35" s="62">
        <f t="shared" si="207"/>
        <v>0</v>
      </c>
      <c r="AP35" s="195"/>
      <c r="AQ35" s="195"/>
      <c r="AR35" s="195"/>
      <c r="AS35" s="62">
        <f t="shared" si="208"/>
        <v>0</v>
      </c>
      <c r="AT35" s="195"/>
      <c r="AU35" s="195"/>
      <c r="AV35" s="195"/>
      <c r="AW35" s="62">
        <f t="shared" si="209"/>
        <v>0</v>
      </c>
      <c r="AX35" s="195"/>
      <c r="AY35" s="195"/>
      <c r="AZ35" s="195"/>
      <c r="BA35" s="62">
        <f t="shared" si="210"/>
        <v>0</v>
      </c>
      <c r="BB35" s="195"/>
      <c r="BC35" s="195"/>
      <c r="BD35" s="195"/>
      <c r="BE35" s="62">
        <f t="shared" si="211"/>
        <v>0</v>
      </c>
      <c r="BF35" s="195"/>
      <c r="BG35" s="195"/>
      <c r="BH35" s="195"/>
      <c r="BI35" s="62">
        <f t="shared" si="212"/>
        <v>0</v>
      </c>
      <c r="BJ35" s="56">
        <f t="shared" si="213"/>
        <v>0</v>
      </c>
      <c r="BK35" s="116" t="str">
        <f t="shared" si="214"/>
        <v/>
      </c>
      <c r="BL35" s="12">
        <f t="shared" si="215"/>
        <v>0</v>
      </c>
      <c r="BM35" s="12">
        <f t="shared" si="216"/>
        <v>0</v>
      </c>
      <c r="BN35" s="12">
        <f t="shared" si="217"/>
        <v>0</v>
      </c>
      <c r="BO35" s="12">
        <f t="shared" si="218"/>
        <v>0</v>
      </c>
      <c r="BP35" s="12">
        <f t="shared" si="219"/>
        <v>0</v>
      </c>
      <c r="BQ35" s="12">
        <f t="shared" si="220"/>
        <v>0</v>
      </c>
      <c r="BR35" s="12">
        <f t="shared" si="221"/>
        <v>0</v>
      </c>
      <c r="BS35" s="12">
        <f t="shared" si="222"/>
        <v>0</v>
      </c>
      <c r="BT35" s="80">
        <f t="shared" si="223"/>
        <v>0</v>
      </c>
      <c r="BW35" s="12">
        <f t="shared" si="224"/>
        <v>0</v>
      </c>
      <c r="BX35" s="12">
        <f t="shared" si="225"/>
        <v>0</v>
      </c>
      <c r="BY35" s="12">
        <f t="shared" si="226"/>
        <v>0</v>
      </c>
      <c r="BZ35" s="12">
        <f t="shared" si="227"/>
        <v>0</v>
      </c>
      <c r="CA35" s="12">
        <f t="shared" si="228"/>
        <v>0</v>
      </c>
      <c r="CB35" s="12">
        <f t="shared" si="229"/>
        <v>0</v>
      </c>
      <c r="CC35" s="12">
        <f t="shared" si="230"/>
        <v>0</v>
      </c>
      <c r="CD35" s="12">
        <f t="shared" si="231"/>
        <v>0</v>
      </c>
      <c r="CE35" s="171">
        <f t="shared" si="232"/>
        <v>0</v>
      </c>
      <c r="CF35" s="186">
        <f t="shared" si="233"/>
        <v>0</v>
      </c>
      <c r="CH35" s="67">
        <f t="shared" si="234"/>
        <v>0</v>
      </c>
      <c r="CI35" s="67">
        <f t="shared" si="235"/>
        <v>0</v>
      </c>
      <c r="CJ35" s="67">
        <f t="shared" si="236"/>
        <v>0</v>
      </c>
      <c r="CK35" s="67">
        <f t="shared" si="237"/>
        <v>0</v>
      </c>
      <c r="CL35" s="67">
        <f t="shared" si="238"/>
        <v>0</v>
      </c>
      <c r="CM35" s="67">
        <f t="shared" si="239"/>
        <v>0</v>
      </c>
      <c r="CN35" s="67">
        <f t="shared" si="240"/>
        <v>0</v>
      </c>
      <c r="CO35" s="67">
        <f t="shared" si="241"/>
        <v>0</v>
      </c>
      <c r="CP35" s="75">
        <f t="shared" si="242"/>
        <v>0</v>
      </c>
      <c r="CQ35" s="67">
        <f t="shared" si="243"/>
        <v>0</v>
      </c>
      <c r="CR35" s="67">
        <f t="shared" si="244"/>
        <v>0</v>
      </c>
      <c r="CS35" s="68">
        <f t="shared" si="245"/>
        <v>0</v>
      </c>
      <c r="CT35" s="67">
        <f t="shared" si="246"/>
        <v>0</v>
      </c>
      <c r="CU35" s="67">
        <f t="shared" si="247"/>
        <v>0</v>
      </c>
      <c r="CV35" s="67">
        <f t="shared" si="248"/>
        <v>0</v>
      </c>
      <c r="CW35" s="67">
        <f t="shared" si="249"/>
        <v>0</v>
      </c>
      <c r="CX35" s="67">
        <f t="shared" si="250"/>
        <v>0</v>
      </c>
      <c r="CY35" s="74">
        <f t="shared" si="251"/>
        <v>0</v>
      </c>
      <c r="DC35" s="59">
        <f>SUM($AD35:$AF35)+SUM($AH35:$AJ35)+SUM($AL35:AN35)+SUM($AP35:AR35)+SUM($AT35:AV35)+SUM($AX35:AZ35)+SUM($BB35:BD35)+SUM($BF35:BH35)</f>
        <v>0</v>
      </c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</row>
    <row r="36" spans="1:125" s="2" customFormat="1" hidden="1" x14ac:dyDescent="0.25">
      <c r="A36" s="238" t="s">
        <v>290</v>
      </c>
      <c r="B36" s="433"/>
      <c r="C36" s="123"/>
      <c r="D36" s="233"/>
      <c r="E36" s="141"/>
      <c r="F36" s="141"/>
      <c r="G36" s="234"/>
      <c r="H36" s="117"/>
      <c r="I36" s="118"/>
      <c r="J36" s="118"/>
      <c r="K36" s="118"/>
      <c r="L36" s="118"/>
      <c r="M36" s="118"/>
      <c r="N36" s="10"/>
      <c r="O36" s="127"/>
      <c r="P36" s="127"/>
      <c r="Q36" s="117"/>
      <c r="R36" s="118"/>
      <c r="S36" s="118"/>
      <c r="T36" s="118"/>
      <c r="U36" s="118"/>
      <c r="V36" s="118"/>
      <c r="W36" s="10"/>
      <c r="X36" s="8"/>
      <c r="Y36" s="127">
        <f>CEILING(X36/$BR$7,0.25)</f>
        <v>0</v>
      </c>
      <c r="Z36" s="9">
        <f t="shared" si="201"/>
        <v>0</v>
      </c>
      <c r="AA36" s="9">
        <f t="shared" si="201"/>
        <v>0</v>
      </c>
      <c r="AB36" s="9">
        <f t="shared" si="201"/>
        <v>0</v>
      </c>
      <c r="AC36" s="9">
        <f t="shared" ref="AC36" si="340">X36-Z36</f>
        <v>0</v>
      </c>
      <c r="AD36" s="195"/>
      <c r="AE36" s="195"/>
      <c r="AF36" s="195"/>
      <c r="AG36" s="62">
        <f>BL36</f>
        <v>0</v>
      </c>
      <c r="AH36" s="195"/>
      <c r="AI36" s="195"/>
      <c r="AJ36" s="195"/>
      <c r="AK36" s="62">
        <f>BM36</f>
        <v>0</v>
      </c>
      <c r="AL36" s="195"/>
      <c r="AM36" s="195"/>
      <c r="AN36" s="195"/>
      <c r="AO36" s="62">
        <f>BN36</f>
        <v>0</v>
      </c>
      <c r="AP36" s="195"/>
      <c r="AQ36" s="195"/>
      <c r="AR36" s="195"/>
      <c r="AS36" s="62">
        <f>BO36</f>
        <v>0</v>
      </c>
      <c r="AT36" s="127">
        <v>0</v>
      </c>
      <c r="AU36" s="127">
        <v>0</v>
      </c>
      <c r="AV36" s="127">
        <v>0</v>
      </c>
      <c r="AW36" s="62">
        <f>BP36</f>
        <v>0</v>
      </c>
      <c r="AX36" s="127">
        <v>0</v>
      </c>
      <c r="AY36" s="127">
        <v>0</v>
      </c>
      <c r="AZ36" s="127">
        <v>0</v>
      </c>
      <c r="BA36" s="62">
        <f>BQ36</f>
        <v>0</v>
      </c>
      <c r="BB36" s="127">
        <v>0</v>
      </c>
      <c r="BC36" s="127">
        <v>0</v>
      </c>
      <c r="BD36" s="127">
        <v>0</v>
      </c>
      <c r="BE36" s="62">
        <f>BR36</f>
        <v>0</v>
      </c>
      <c r="BF36" s="127">
        <v>0</v>
      </c>
      <c r="BG36" s="127">
        <v>0</v>
      </c>
      <c r="BH36" s="127">
        <v>0</v>
      </c>
      <c r="BI36" s="62">
        <f>BS36</f>
        <v>0</v>
      </c>
      <c r="BJ36" s="56">
        <f t="shared" si="213"/>
        <v>0</v>
      </c>
      <c r="BK36" s="16"/>
      <c r="BL36" s="12">
        <f>IF(OR(MID($D36,1,1)="1",MID($E36,1,1)="1",MID($F36,1,1)="1",MID($G36,1,1)="1",MID($H36,1,1)="1",MID($I36,1,1)="1",MID($J36,1,1)="1",MID($K36,1,1)="1",MID($L36,1,1)="1",MID($M36,1,1)="1",MID($N36,1,1)=1),$Y36/$CZ36,0)</f>
        <v>0</v>
      </c>
      <c r="BM36" s="12">
        <f>IF(OR(MID($D36,1,1)="2",MID($E36,1,1)="2",MID($F36,1,1)="2",MID($G36,1,1)="2",MID($H36,1,1)="2",MID($I36,1,1)="2",MID($J36,1,1)="2",MID($K36,1,1)="2",MID($L36,1,1)="2",MID($M36,1,1)="2",MID($N36,1,1)=1),$Y36/$CZ36,0)</f>
        <v>0</v>
      </c>
      <c r="BN36" s="12">
        <f>IF(OR(MID($D36,1,1)="3",MID($E36,1,1)="3",MID($F36,1,1)="3",MID($G36,1,1)="3",MID($H36,1,1)="3",MID($I36,1,1)="3",MID($J36,1,1)="3",MID($K36,1,1)="3",MID($L36,1,1)="3",MID($M36,1,1)="3",MID($N36,1,1)=1),$Y36/$CZ36,0)</f>
        <v>0</v>
      </c>
      <c r="BO36" s="12">
        <f>IF(OR(MID($D36,1,1)="4",MID($E36,1,1)="4",MID($F36,1,1)="4",MID($G36,1,1)="4",MID($H36,1,1)="4",MID($I36,1,1)="4",MID($J36,1,1)="4",MID($K36,1,1)="4",MID($L36,1,1)="4",MID($M36,1,1)="4",MID($N36,1,1)=1),$Y36/$CZ36,0)</f>
        <v>0</v>
      </c>
      <c r="BP36" s="12">
        <f>IF(OR(MID($D36,1,1)="5",MID($E36,1,1)="5",MID($F36,1,1)="5",MID($G36,1,1)="5",MID($H36,1,1)="5",MID($I36,1,1)="5",MID($J36,1,1)="5",MID($K36,1,1)="5",MID($L36,1,1)="5",MID($M36,1,1)="5",MID($N36,1,1)=1),$Y36/$CZ36,0)</f>
        <v>0</v>
      </c>
      <c r="BQ36" s="12">
        <f>IF(OR(MID($D36,1,1)="6",MID($E36,1,1)="6",MID($F36,1,1)="6",MID($G36,1,1)="6",MID($H36,1,1)="6",MID($I36,1,1)="6",MID($J36,1,1)="6",MID($K36,1,1)="6",MID($L36,1,1)="6",MID($M36,1,1)="6",MID($N36,1,1)=1),$Y36/$CZ36,0)</f>
        <v>0</v>
      </c>
      <c r="BR36" s="12">
        <f>IF(OR(MID($D36,1,1)="7",MID($E36,1,1)="7",MID($F36,1,1)="7",MID($G36,1,1)="7",MID($H36,1,1)="7",MID($I36,1,1)="7",MID($J36,1,1)="7",MID($K36,1,1)="7",MID($L36,1,1)="7",MID($M36,1,1)="7",MID($N36,1,1)=1),$Y36/$CZ36,0)</f>
        <v>0</v>
      </c>
      <c r="BS36" s="12">
        <f>IF(OR(MID($D36,1,1)="8",MID($E36,1,1)="8",MID($F36,1,1)="8",MID($G36,1,1)="8",MID($H36,1,1)="8",MID($I36,1,1)="8",MID($J36,1,1)="8",MID($K36,1,1)="8",MID($L36,1,1)="8",MID($M36,1,1)="8",MID($N36,1,1)=1),$Y36/$CZ36,0)</f>
        <v>0</v>
      </c>
      <c r="BT36" s="80">
        <f>SUM(BL36:BS36)</f>
        <v>0</v>
      </c>
      <c r="BW36"/>
      <c r="BX36"/>
      <c r="BY36"/>
      <c r="BZ36"/>
      <c r="CA36"/>
      <c r="CB36"/>
      <c r="CC36"/>
      <c r="CD36"/>
      <c r="CE36" s="174"/>
      <c r="CF36" s="186">
        <f>MAX(BW36:CD36)</f>
        <v>0</v>
      </c>
      <c r="CH36"/>
      <c r="CI36"/>
      <c r="CJ36"/>
      <c r="CK36"/>
      <c r="CL36"/>
      <c r="CM36"/>
      <c r="CN36"/>
      <c r="CO36"/>
      <c r="CP36"/>
      <c r="CQ36" s="67">
        <f>IF(MID(H36,1,1)="1",1,0)+IF(MID(I36,1,1)="1",1,0)+IF(MID(J36,1,1)="1",1,0)+IF(MID(K36,1,1)="1",1,0)+IF(MID(L36,1,1)="1",1,0)+IF(MID(M36,1,1)="1",1,0)+IF(MID(N36,1,1)="1",1,0)</f>
        <v>0</v>
      </c>
      <c r="CR36" s="67">
        <f>IF(MID(H36,1,1)="2",1,0)+IF(MID(I36,1,1)="2",1,0)+IF(MID(J36,1,1)="2",1,0)+IF(MID(K36,1,1)="2",1,0)+IF(MID(L36,1,1)="2",1,0)+IF(MID(M36,1,1)="2",1,0)+IF(MID(N36,1,1)="2",1,0)</f>
        <v>0</v>
      </c>
      <c r="CS36" s="68">
        <f>IF(MID(H36,1,1)="3",1,0)+IF(MID(I36,1,1)="3",1,0)+IF(MID(J36,1,1)="3",1,0)+IF(MID(K36,1,1)="3",1,0)+IF(MID(L36,1,1)="3",1,0)+IF(MID(M36,1,1)="3",1,0)+IF(MID(N36,1,1)="3",1,0)</f>
        <v>0</v>
      </c>
      <c r="CT36" s="67">
        <f>IF(MID(H36,1,1)="4",1,0)+IF(MID(I36,1,1)="4",1,0)+IF(MID(J36,1,1)="4",1,0)+IF(MID(K36,1,1)="4",1,0)+IF(MID(L36,1,1)="4",1,0)+IF(MID(M36,1,1)="4",1,0)+IF(MID(N36,1,1)="4",1,0)</f>
        <v>0</v>
      </c>
      <c r="CU36" s="67">
        <f>IF(MID(H36,1,1)="5",1,0)+IF(MID(I36,1,1)="5",1,0)+IF(MID(J36,1,1)="5",1,0)+IF(MID(K36,1,1)="5",1,0)+IF(MID(L36,1,1)="5",1,0)+IF(MID(M36,1,1)="5",1,0)+IF(MID(N36,1,1)="5",1,0)</f>
        <v>0</v>
      </c>
      <c r="CV36" s="67">
        <f>IF(MID(H36,1,1)="6",1,0)+IF(MID(I36,1,1)="6",1,0)+IF(MID(J36,1,1)="6",1,0)+IF(MID(K36,1,1)="6",1,0)+IF(MID(L36,1,1)="6",1,0)+IF(MID(M36,1,1)="6",1,0)+IF(MID(N36,1,1)="6",1,0)</f>
        <v>0</v>
      </c>
      <c r="CW36" s="67">
        <f>IF(MID(H36,1,1)="7",1,0)+IF(MID(I36,1,1)="7",1,0)+IF(MID(J36,1,1)="7",1,0)+IF(MID(K36,1,1)="7",1,0)+IF(MID(L36,1,1)="7",1,0)+IF(MID(M36,1,1)="7",1,0)+IF(MID(N36,1,1)="7",1,0)</f>
        <v>0</v>
      </c>
      <c r="CX36" s="67">
        <f>IF(MID(H36,1,1)="8",1,0)+IF(MID(I36,1,1)="8",1,0)+IF(MID(J36,1,1)="8",1,0)+IF(MID(K36,1,1)="8",1,0)+IF(MID(L36,1,1)="8",1,0)+IF(MID(M36,1,1)="8",1,0)+IF(MID(N36,1,1)="8",1,0)</f>
        <v>0</v>
      </c>
      <c r="CY36" s="74">
        <f>SUM(CQ36:CX36)</f>
        <v>0</v>
      </c>
      <c r="CZ36" s="2">
        <f>CP36+CY36</f>
        <v>0</v>
      </c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</row>
    <row r="37" spans="1:125" s="2" customFormat="1" x14ac:dyDescent="0.25">
      <c r="A37" s="161" t="s">
        <v>23</v>
      </c>
      <c r="B37" s="495" t="s">
        <v>277</v>
      </c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1"/>
      <c r="P37" s="151"/>
      <c r="Q37" s="157"/>
      <c r="R37" s="157"/>
      <c r="S37" s="157"/>
      <c r="T37" s="157"/>
      <c r="U37" s="157"/>
      <c r="V37" s="157"/>
      <c r="W37" s="160"/>
      <c r="X37" s="127">
        <f>SUM(X15:X36)</f>
        <v>840</v>
      </c>
      <c r="Y37" s="127">
        <f>SUM(Y15:Y36)</f>
        <v>28</v>
      </c>
      <c r="Z37" s="31">
        <f t="shared" ref="Z37:AB37" si="341">SUM(Z15:Z36)</f>
        <v>172</v>
      </c>
      <c r="AA37" s="31">
        <f t="shared" si="341"/>
        <v>0</v>
      </c>
      <c r="AB37" s="31">
        <f t="shared" si="341"/>
        <v>232</v>
      </c>
      <c r="AC37" s="31">
        <f>SUM(AC15:AC36)</f>
        <v>436</v>
      </c>
      <c r="AD37" s="31">
        <f t="shared" ref="AD37:AF37" si="342">SUM(AD15:AD36)</f>
        <v>86</v>
      </c>
      <c r="AE37" s="31">
        <f t="shared" si="342"/>
        <v>0</v>
      </c>
      <c r="AF37" s="31">
        <f t="shared" si="342"/>
        <v>102</v>
      </c>
      <c r="AG37" s="62">
        <f>SUM(AG15:AG36)</f>
        <v>13</v>
      </c>
      <c r="AH37" s="31">
        <f t="shared" ref="AH37" si="343">SUM(AH15:AH36)</f>
        <v>36</v>
      </c>
      <c r="AI37" s="31">
        <f t="shared" ref="AI37" si="344">SUM(AI15:AI36)</f>
        <v>0</v>
      </c>
      <c r="AJ37" s="31">
        <f t="shared" ref="AJ37" si="345">SUM(AJ15:AJ36)</f>
        <v>80</v>
      </c>
      <c r="AK37" s="62">
        <f>SUM(AK15:AK36)</f>
        <v>8</v>
      </c>
      <c r="AL37" s="31">
        <f t="shared" ref="AL37" si="346">SUM(AL15:AL36)</f>
        <v>50</v>
      </c>
      <c r="AM37" s="31">
        <f t="shared" ref="AM37" si="347">SUM(AM15:AM36)</f>
        <v>0</v>
      </c>
      <c r="AN37" s="31">
        <f t="shared" ref="AN37" si="348">SUM(AN15:AN36)</f>
        <v>50</v>
      </c>
      <c r="AO37" s="62">
        <f>SUM(AO15:AO36)</f>
        <v>7</v>
      </c>
      <c r="AP37" s="31">
        <f t="shared" ref="AP37" si="349">SUM(AP15:AP36)</f>
        <v>0</v>
      </c>
      <c r="AQ37" s="31">
        <f t="shared" ref="AQ37" si="350">SUM(AQ15:AQ36)</f>
        <v>0</v>
      </c>
      <c r="AR37" s="31">
        <f t="shared" ref="AR37" si="351">SUM(AR15:AR36)</f>
        <v>0</v>
      </c>
      <c r="AS37" s="62">
        <f>SUM(AS15:AS36)</f>
        <v>0</v>
      </c>
      <c r="AT37" s="193">
        <f t="shared" ref="AT37:BI37" si="352">SUM(AT29:AT36)</f>
        <v>0</v>
      </c>
      <c r="AU37" s="193">
        <f t="shared" si="352"/>
        <v>0</v>
      </c>
      <c r="AV37" s="193">
        <f t="shared" si="352"/>
        <v>0</v>
      </c>
      <c r="AW37" s="62">
        <f t="shared" si="352"/>
        <v>0</v>
      </c>
      <c r="AX37" s="193">
        <f t="shared" si="352"/>
        <v>0</v>
      </c>
      <c r="AY37" s="193">
        <f t="shared" si="352"/>
        <v>0</v>
      </c>
      <c r="AZ37" s="193">
        <f t="shared" si="352"/>
        <v>0</v>
      </c>
      <c r="BA37" s="62">
        <f t="shared" si="352"/>
        <v>0</v>
      </c>
      <c r="BB37" s="193">
        <f t="shared" si="352"/>
        <v>0</v>
      </c>
      <c r="BC37" s="193">
        <f t="shared" si="352"/>
        <v>0</v>
      </c>
      <c r="BD37" s="193">
        <f t="shared" si="352"/>
        <v>0</v>
      </c>
      <c r="BE37" s="62">
        <f t="shared" si="352"/>
        <v>0</v>
      </c>
      <c r="BF37" s="193">
        <f t="shared" si="352"/>
        <v>0</v>
      </c>
      <c r="BG37" s="193">
        <f t="shared" si="352"/>
        <v>0</v>
      </c>
      <c r="BH37" s="193">
        <f t="shared" si="352"/>
        <v>0</v>
      </c>
      <c r="BI37" s="62">
        <f t="shared" si="352"/>
        <v>0</v>
      </c>
      <c r="BJ37" s="56">
        <f t="shared" si="213"/>
        <v>0.51904761904761909</v>
      </c>
      <c r="BK37" s="16"/>
      <c r="BL37" s="72">
        <f t="shared" ref="BL37:BT37" si="353">SUM(BL29:BL36)</f>
        <v>0</v>
      </c>
      <c r="BM37" s="72">
        <f t="shared" si="353"/>
        <v>0</v>
      </c>
      <c r="BN37" s="72">
        <f t="shared" si="353"/>
        <v>0</v>
      </c>
      <c r="BO37" s="72">
        <f t="shared" si="353"/>
        <v>0</v>
      </c>
      <c r="BP37" s="72">
        <f t="shared" si="353"/>
        <v>0</v>
      </c>
      <c r="BQ37" s="72">
        <f t="shared" si="353"/>
        <v>0</v>
      </c>
      <c r="BR37" s="72">
        <f t="shared" si="353"/>
        <v>0</v>
      </c>
      <c r="BS37" s="72">
        <f t="shared" si="353"/>
        <v>0</v>
      </c>
      <c r="BT37" s="72">
        <f t="shared" si="353"/>
        <v>0</v>
      </c>
      <c r="BU37" s="42"/>
      <c r="BV37" s="42"/>
      <c r="BW37"/>
      <c r="BX37"/>
      <c r="BY37"/>
      <c r="BZ37"/>
      <c r="CA37"/>
      <c r="CB37"/>
      <c r="CC37"/>
      <c r="CD37"/>
      <c r="CE37" s="174"/>
      <c r="CF37" s="186">
        <f t="shared" si="233"/>
        <v>0</v>
      </c>
      <c r="CH37"/>
      <c r="CI37"/>
      <c r="CJ37"/>
      <c r="CK37"/>
      <c r="CL37"/>
      <c r="CM37"/>
      <c r="CN37"/>
      <c r="CO37"/>
      <c r="CP37"/>
      <c r="CQ37" s="2">
        <f t="shared" ref="CQ37:CY37" si="354">SUM(CQ29:CQ36)</f>
        <v>0</v>
      </c>
      <c r="CR37" s="2">
        <f t="shared" si="354"/>
        <v>0</v>
      </c>
      <c r="CS37" s="2">
        <f t="shared" si="354"/>
        <v>0</v>
      </c>
      <c r="CT37" s="2">
        <f t="shared" si="354"/>
        <v>0</v>
      </c>
      <c r="CU37" s="2">
        <f t="shared" si="354"/>
        <v>0</v>
      </c>
      <c r="CV37" s="2">
        <f t="shared" si="354"/>
        <v>0</v>
      </c>
      <c r="CW37" s="2">
        <f t="shared" si="354"/>
        <v>0</v>
      </c>
      <c r="CX37" s="2">
        <f t="shared" si="354"/>
        <v>0</v>
      </c>
      <c r="CY37" s="78">
        <f t="shared" si="354"/>
        <v>0</v>
      </c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</row>
    <row r="38" spans="1:125" s="16" customFormat="1" ht="13.5" customHeight="1" x14ac:dyDescent="0.25">
      <c r="A38" s="157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1"/>
      <c r="AH38" s="157"/>
      <c r="AI38" s="157"/>
      <c r="AJ38" s="157"/>
      <c r="AK38" s="151"/>
      <c r="AL38" s="157"/>
      <c r="AM38" s="157"/>
      <c r="AN38" s="157"/>
      <c r="AO38" s="151"/>
      <c r="AP38" s="157"/>
      <c r="AQ38" s="157"/>
      <c r="AR38" s="157"/>
      <c r="AS38" s="151"/>
      <c r="AT38" s="157"/>
      <c r="AU38" s="157"/>
      <c r="AV38" s="157"/>
      <c r="AW38" s="151"/>
      <c r="AX38" s="157"/>
      <c r="AY38" s="157"/>
      <c r="AZ38" s="157"/>
      <c r="BA38" s="151"/>
      <c r="BB38" s="157"/>
      <c r="BC38" s="157"/>
      <c r="BD38" s="157"/>
      <c r="BE38" s="151"/>
      <c r="BF38" s="157"/>
      <c r="BG38" s="157"/>
      <c r="BH38" s="157"/>
      <c r="BI38" s="151"/>
      <c r="BJ38" s="131"/>
      <c r="BK38" s="20"/>
      <c r="BL38" s="44"/>
      <c r="BM38" s="44"/>
      <c r="BN38" s="44"/>
      <c r="BO38" s="44"/>
      <c r="BP38" s="44"/>
      <c r="BQ38" s="44"/>
      <c r="BR38" s="44"/>
      <c r="BS38" s="44"/>
      <c r="BT38" s="44"/>
      <c r="CE38" s="172"/>
      <c r="CF38" s="187"/>
      <c r="DD38" s="46"/>
      <c r="DE38" s="46"/>
      <c r="DF38" s="46"/>
      <c r="DG38" s="46"/>
      <c r="DH38" s="46"/>
      <c r="DI38" s="46"/>
      <c r="DJ38" s="46"/>
      <c r="DK38" s="46"/>
    </row>
    <row r="39" spans="1:125" s="470" customFormat="1" ht="13.5" customHeight="1" x14ac:dyDescent="0.25">
      <c r="A39" s="464" t="str">
        <f>IF($X$83=0,"1.2","1.3")</f>
        <v>1.2</v>
      </c>
      <c r="B39" s="465" t="s">
        <v>270</v>
      </c>
      <c r="C39" s="466"/>
      <c r="D39" s="467"/>
      <c r="E39" s="467"/>
      <c r="F39" s="467"/>
      <c r="G39" s="467"/>
      <c r="H39" s="467"/>
      <c r="I39" s="467"/>
      <c r="J39" s="467"/>
      <c r="K39" s="467"/>
      <c r="L39" s="467"/>
      <c r="M39" s="467"/>
      <c r="N39" s="467"/>
      <c r="O39" s="468"/>
      <c r="P39" s="468"/>
      <c r="Q39" s="467"/>
      <c r="R39" s="467"/>
      <c r="S39" s="467"/>
      <c r="T39" s="467"/>
      <c r="U39" s="467"/>
      <c r="V39" s="467"/>
      <c r="W39" s="467"/>
      <c r="X39" s="468"/>
      <c r="Y39" s="468"/>
      <c r="Z39" s="468"/>
      <c r="AA39" s="468"/>
      <c r="AB39" s="468"/>
      <c r="AC39" s="468"/>
      <c r="AD39" s="469"/>
      <c r="AE39" s="469"/>
      <c r="AF39" s="469"/>
      <c r="AG39" s="469"/>
      <c r="AH39" s="469"/>
      <c r="AI39" s="469"/>
      <c r="AJ39" s="469"/>
      <c r="AK39" s="469"/>
      <c r="AL39" s="469"/>
      <c r="AM39" s="469"/>
      <c r="AN39" s="469"/>
      <c r="AO39" s="469"/>
      <c r="AP39" s="469"/>
      <c r="AQ39" s="469"/>
      <c r="AR39" s="469"/>
      <c r="AS39" s="469"/>
      <c r="AT39" s="469"/>
      <c r="AU39" s="469"/>
      <c r="AV39" s="469"/>
      <c r="AW39" s="469"/>
      <c r="AX39" s="469"/>
      <c r="AY39" s="469"/>
      <c r="AZ39" s="469"/>
      <c r="BA39" s="469"/>
      <c r="BB39" s="469"/>
      <c r="BC39" s="469"/>
      <c r="BD39" s="469"/>
      <c r="BE39" s="469"/>
      <c r="BF39" s="469"/>
      <c r="BG39" s="469"/>
      <c r="BH39" s="469"/>
      <c r="BI39" s="469"/>
      <c r="BJ39" s="63"/>
      <c r="BK39" s="20"/>
      <c r="BL39" s="44"/>
      <c r="BM39" s="44"/>
      <c r="BN39" s="44"/>
      <c r="BO39" s="44"/>
      <c r="BP39" s="44"/>
      <c r="BQ39" s="44"/>
      <c r="BR39" s="44"/>
      <c r="BS39" s="44"/>
      <c r="BT39" s="44"/>
      <c r="CE39" s="167"/>
      <c r="CF39" s="181"/>
    </row>
    <row r="40" spans="1:125" s="470" customFormat="1" x14ac:dyDescent="0.25">
      <c r="A40" s="471" t="str">
        <f>CONCATENATE($A$39,".",BX40)</f>
        <v>1.2.01</v>
      </c>
      <c r="B40" s="433" t="s">
        <v>207</v>
      </c>
      <c r="C40" s="472"/>
      <c r="D40" s="473"/>
      <c r="E40" s="474"/>
      <c r="F40" s="474"/>
      <c r="G40" s="475"/>
      <c r="H40" s="476">
        <v>4</v>
      </c>
      <c r="I40" s="477"/>
      <c r="J40" s="477"/>
      <c r="K40" s="477"/>
      <c r="L40" s="477"/>
      <c r="M40" s="477"/>
      <c r="N40" s="478"/>
      <c r="O40" s="127"/>
      <c r="P40" s="127"/>
      <c r="Q40" s="479"/>
      <c r="R40" s="477"/>
      <c r="S40" s="477"/>
      <c r="T40" s="477"/>
      <c r="U40" s="477"/>
      <c r="V40" s="477"/>
      <c r="W40" s="478"/>
      <c r="X40" s="480">
        <v>60</v>
      </c>
      <c r="Y40" s="127">
        <f>X40/$BR$7</f>
        <v>2</v>
      </c>
      <c r="Z40" s="9">
        <f t="shared" ref="Z40:AB44" si="355">AD40*$BL$5+AH40*$BM$5+AL40*$BN$5+AP40*$BO$5+AT40*$BP$5+AX40*$BQ$5+BB40*$BR$5+BF40*$BS$5</f>
        <v>0</v>
      </c>
      <c r="AA40" s="9">
        <f t="shared" si="355"/>
        <v>0</v>
      </c>
      <c r="AB40" s="9">
        <f t="shared" si="355"/>
        <v>0</v>
      </c>
      <c r="AC40" s="9">
        <f t="shared" ref="AC40:AC44" si="356">X40-Z40</f>
        <v>60</v>
      </c>
      <c r="AD40" s="127">
        <v>0</v>
      </c>
      <c r="AE40" s="127">
        <v>0</v>
      </c>
      <c r="AF40" s="127">
        <v>0</v>
      </c>
      <c r="AG40" s="62">
        <f>BL40</f>
        <v>0</v>
      </c>
      <c r="AH40" s="127">
        <v>0</v>
      </c>
      <c r="AI40" s="127">
        <v>0</v>
      </c>
      <c r="AJ40" s="127">
        <v>0</v>
      </c>
      <c r="AK40" s="62">
        <f>BM40</f>
        <v>0</v>
      </c>
      <c r="AL40" s="127">
        <v>0</v>
      </c>
      <c r="AM40" s="127">
        <v>0</v>
      </c>
      <c r="AN40" s="127">
        <v>0</v>
      </c>
      <c r="AO40" s="62">
        <f>BN40</f>
        <v>0</v>
      </c>
      <c r="AP40" s="127">
        <v>0</v>
      </c>
      <c r="AQ40" s="127">
        <v>0</v>
      </c>
      <c r="AR40" s="127">
        <v>0</v>
      </c>
      <c r="AS40" s="62">
        <f>BO40</f>
        <v>2</v>
      </c>
      <c r="AT40" s="127">
        <v>0</v>
      </c>
      <c r="AU40" s="127">
        <v>0</v>
      </c>
      <c r="AV40" s="127">
        <v>0</v>
      </c>
      <c r="AW40" s="62">
        <f>BP40</f>
        <v>0</v>
      </c>
      <c r="AX40" s="127">
        <v>0</v>
      </c>
      <c r="AY40" s="127">
        <v>0</v>
      </c>
      <c r="AZ40" s="127">
        <v>0</v>
      </c>
      <c r="BA40" s="62">
        <f>BQ40</f>
        <v>0</v>
      </c>
      <c r="BB40" s="127">
        <v>0</v>
      </c>
      <c r="BC40" s="127">
        <v>0</v>
      </c>
      <c r="BD40" s="127">
        <v>0</v>
      </c>
      <c r="BE40" s="62">
        <f>BR40</f>
        <v>0</v>
      </c>
      <c r="BF40" s="127">
        <v>0</v>
      </c>
      <c r="BG40" s="127">
        <v>0</v>
      </c>
      <c r="BH40" s="127">
        <v>0</v>
      </c>
      <c r="BI40" s="62">
        <f>BS40</f>
        <v>0</v>
      </c>
      <c r="BJ40" s="56">
        <f t="shared" ref="BJ40:BJ45" si="357">IF(ISERROR(AC40/X40),0,AC40/X40)</f>
        <v>1</v>
      </c>
      <c r="BK40" s="481"/>
      <c r="BL40" s="12">
        <f>IF(OR(MID($D40,1,1)="1",MID($E40,1,1)="1",MID($F40,1,1)="1",MID($G40,1,1)="1",MID($H40,1,1)="1",MID($I40,1,1)="1",MID($J40,1,1)="1",MID($K40,1,1)="1",MID($L40,1,1)="1",MID($M40,1,1)="1",MID($N40,1,1)=1),$Y40/$CZ40,0)</f>
        <v>0</v>
      </c>
      <c r="BM40" s="12">
        <f>IF(OR(MID($D40,1,1)="2",MID($E40,1,1)="2",MID($F40,1,1)="2",MID($G40,1,1)="2",MID($H40,1,1)="2",MID($I40,1,1)="2",MID($J40,1,1)="2",MID($K40,1,1)="2",MID($L40,1,1)="2",MID($M40,1,1)="2",MID($N40,1,1)=1),$Y40/$CZ40,0)</f>
        <v>0</v>
      </c>
      <c r="BN40" s="12">
        <f>IF(OR(MID($D40,1,1)="3",MID($E40,1,1)="3",MID($F40,1,1)="3",MID($G40,1,1)="3",MID($H40,1,1)="3",MID($I40,1,1)="3",MID($J40,1,1)="3",MID($K40,1,1)="3",MID($L40,1,1)="3",MID($M40,1,1)="3",MID($N40,1,1)=1),$Y40/$CZ40,0)</f>
        <v>0</v>
      </c>
      <c r="BO40" s="12">
        <f>IF(OR(MID($D40,1,1)="4",MID($E40,1,1)="4",MID($F40,1,1)="4",MID($G40,1,1)="4",MID($H40,1,1)="4",MID($I40,1,1)="4",MID($J40,1,1)="4",MID($K40,1,1)="4",MID($L40,1,1)="4",MID($M40,1,1)="4",MID($N40,1,1)=1),$Y40/$CZ40,0)</f>
        <v>2</v>
      </c>
      <c r="BP40" s="12">
        <f>IF(OR(MID($D40,1,1)="5",MID($E40,1,1)="5",MID($F40,1,1)="5",MID($G40,1,1)="5",MID($H40,1,1)="5",MID($I40,1,1)="5",MID($J40,1,1)="5",MID($K40,1,1)="5",MID($L40,1,1)="5",MID($M40,1,1)="5",MID($N40,1,1)=1),$Y40/$CZ40,0)</f>
        <v>0</v>
      </c>
      <c r="BQ40" s="12">
        <f>IF(OR(MID($D40,1,1)="6",MID($E40,1,1)="6",MID($F40,1,1)="6",MID($G40,1,1)="6",MID($H40,1,1)="6",MID($I40,1,1)="6",MID($J40,1,1)="6",MID($K40,1,1)="6",MID($L40,1,1)="6",MID($M40,1,1)="6",MID($N40,1,1)=1),$Y40/$CZ40,0)</f>
        <v>0</v>
      </c>
      <c r="BR40" s="12">
        <f>IF(OR(MID($D40,1,1)="7",MID($E40,1,1)="7",MID($F40,1,1)="7",MID($G40,1,1)="7",MID($H40,1,1)="7",MID($I40,1,1)="7",MID($J40,1,1)="7",MID($K40,1,1)="7",MID($L40,1,1)="7",MID($M40,1,1)="7",MID($N40,1,1)=1),$Y40/$CZ40,0)</f>
        <v>0</v>
      </c>
      <c r="BS40" s="12">
        <f>IF(OR(MID($D40,1,1)="8",MID($E40,1,1)="8",MID($F40,1,1)="8",MID($G40,1,1)="8",MID($H40,1,1)="8",MID($I40,1,1)="8",MID($J40,1,1)="8",MID($K40,1,1)="8",MID($L40,1,1)="8",MID($M40,1,1)="8",MID($N40,1,1)=1),$Y40/$CZ40,0)</f>
        <v>0</v>
      </c>
      <c r="BT40" s="80">
        <f>SUM(BL40:BS40)</f>
        <v>2</v>
      </c>
      <c r="BW40"/>
      <c r="BX40" s="482" t="s">
        <v>271</v>
      </c>
      <c r="BY40"/>
      <c r="BZ40"/>
      <c r="CA40"/>
      <c r="CB40"/>
      <c r="CC40"/>
      <c r="CD40"/>
      <c r="CE40" s="174"/>
      <c r="CF40" s="186">
        <f t="shared" ref="CF40:CF45" si="358">MAX(BW40:CD40)</f>
        <v>0</v>
      </c>
      <c r="CH40"/>
      <c r="CI40"/>
      <c r="CJ40"/>
      <c r="CK40"/>
      <c r="CL40"/>
      <c r="CM40"/>
      <c r="CN40"/>
      <c r="CO40"/>
      <c r="CP40"/>
      <c r="CQ40" s="483">
        <f>IF(MID(H40,1,1)="1",1,0)+IF(MID(I40,1,1)="1",1,0)+IF(MID(J40,1,1)="1",1,0)+IF(MID(K40,1,1)="1",1,0)+IF(MID(L40,1,1)="1",1,0)+IF(MID(M40,1,1)="1",1,0)+IF(MID(N40,1,1)="1",1,0)</f>
        <v>0</v>
      </c>
      <c r="CR40" s="483">
        <f>IF(MID(H40,1,1)="2",1,0)+IF(MID(I40,1,1)="2",1,0)+IF(MID(J40,1,1)="2",1,0)+IF(MID(K40,1,1)="2",1,0)+IF(MID(L40,1,1)="2",1,0)+IF(MID(M40,1,1)="2",1,0)+IF(MID(N40,1,1)="2",1,0)</f>
        <v>0</v>
      </c>
      <c r="CS40" s="484">
        <f>IF(MID(H40,1,1)="3",1,0)+IF(MID(I40,1,1)="3",1,0)+IF(MID(J40,1,1)="3",1,0)+IF(MID(K40,1,1)="3",1,0)+IF(MID(L40,1,1)="3",1,0)+IF(MID(M40,1,1)="3",1,0)+IF(MID(N40,1,1)="3",1,0)</f>
        <v>0</v>
      </c>
      <c r="CT40" s="483">
        <f>IF(MID(H40,1,1)="4",1,0)+IF(MID(I40,1,1)="4",1,0)+IF(MID(J40,1,1)="4",1,0)+IF(MID(K40,1,1)="4",1,0)+IF(MID(L40,1,1)="4",1,0)+IF(MID(M40,1,1)="4",1,0)+IF(MID(N40,1,1)="4",1,0)</f>
        <v>1</v>
      </c>
      <c r="CU40" s="483">
        <f>IF(MID(H40,1,1)="5",1,0)+IF(MID(I40,1,1)="5",1,0)+IF(MID(J40,1,1)="5",1,0)+IF(MID(K40,1,1)="5",1,0)+IF(MID(L40,1,1)="5",1,0)+IF(MID(M40,1,1)="5",1,0)+IF(MID(N40,1,1)="5",1,0)</f>
        <v>0</v>
      </c>
      <c r="CV40" s="483">
        <f>IF(MID(H40,1,1)="6",1,0)+IF(MID(I40,1,1)="6",1,0)+IF(MID(J40,1,1)="6",1,0)+IF(MID(K40,1,1)="6",1,0)+IF(MID(L40,1,1)="6",1,0)+IF(MID(M40,1,1)="6",1,0)+IF(MID(N40,1,1)="6",1,0)</f>
        <v>0</v>
      </c>
      <c r="CW40" s="483">
        <f>IF(MID(H40,1,1)="7",1,0)+IF(MID(I40,1,1)="7",1,0)+IF(MID(J40,1,1)="7",1,0)+IF(MID(K40,1,1)="7",1,0)+IF(MID(L40,1,1)="7",1,0)+IF(MID(M40,1,1)="7",1,0)+IF(MID(N40,1,1)="7",1,0)</f>
        <v>0</v>
      </c>
      <c r="CX40" s="483">
        <f>IF(MID(H40,1,1)="8",1,0)+IF(MID(I40,1,1)="8",1,0)+IF(MID(J40,1,1)="8",1,0)+IF(MID(K40,1,1)="8",1,0)+IF(MID(L40,1,1)="8",1,0)+IF(MID(M40,1,1)="8",1,0)+IF(MID(N40,1,1)="8",1,0)</f>
        <v>0</v>
      </c>
      <c r="CY40" s="74">
        <f>SUM(CQ40:CX40)</f>
        <v>1</v>
      </c>
      <c r="CZ40" s="470">
        <f>CP40+CY40</f>
        <v>1</v>
      </c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</row>
    <row r="41" spans="1:125" s="470" customFormat="1" hidden="1" x14ac:dyDescent="0.25">
      <c r="A41" s="471" t="str">
        <f t="shared" ref="A41:A44" si="359">CONCATENATE($A$39,".",BX41)</f>
        <v>1.2.02</v>
      </c>
      <c r="B41" s="485"/>
      <c r="C41" s="472"/>
      <c r="D41" s="473"/>
      <c r="E41" s="474"/>
      <c r="F41" s="474"/>
      <c r="G41" s="475"/>
      <c r="H41" s="479"/>
      <c r="I41" s="477"/>
      <c r="J41" s="477"/>
      <c r="K41" s="477"/>
      <c r="L41" s="477"/>
      <c r="M41" s="477"/>
      <c r="N41" s="478"/>
      <c r="O41" s="127"/>
      <c r="P41" s="127"/>
      <c r="Q41" s="479"/>
      <c r="R41" s="477"/>
      <c r="S41" s="477"/>
      <c r="T41" s="477"/>
      <c r="U41" s="477"/>
      <c r="V41" s="477"/>
      <c r="W41" s="478"/>
      <c r="X41" s="480"/>
      <c r="Y41" s="127">
        <f t="shared" ref="Y41:Y44" si="360">X41/$BR$7</f>
        <v>0</v>
      </c>
      <c r="Z41" s="9">
        <f t="shared" si="355"/>
        <v>0</v>
      </c>
      <c r="AA41" s="9">
        <f t="shared" si="355"/>
        <v>0</v>
      </c>
      <c r="AB41" s="9">
        <f t="shared" si="355"/>
        <v>0</v>
      </c>
      <c r="AC41" s="9">
        <f t="shared" si="356"/>
        <v>0</v>
      </c>
      <c r="AD41" s="127">
        <v>0</v>
      </c>
      <c r="AE41" s="127">
        <v>0</v>
      </c>
      <c r="AF41" s="127">
        <v>0</v>
      </c>
      <c r="AG41" s="62">
        <f>BL41</f>
        <v>0</v>
      </c>
      <c r="AH41" s="127">
        <v>0</v>
      </c>
      <c r="AI41" s="127">
        <v>0</v>
      </c>
      <c r="AJ41" s="127">
        <v>0</v>
      </c>
      <c r="AK41" s="62">
        <f>BM41</f>
        <v>0</v>
      </c>
      <c r="AL41" s="127">
        <v>0</v>
      </c>
      <c r="AM41" s="127">
        <v>0</v>
      </c>
      <c r="AN41" s="127">
        <v>0</v>
      </c>
      <c r="AO41" s="62">
        <f>BN41</f>
        <v>0</v>
      </c>
      <c r="AP41" s="127">
        <v>0</v>
      </c>
      <c r="AQ41" s="127">
        <v>0</v>
      </c>
      <c r="AR41" s="127">
        <v>0</v>
      </c>
      <c r="AS41" s="62">
        <f>BO41</f>
        <v>0</v>
      </c>
      <c r="AT41" s="127">
        <v>0</v>
      </c>
      <c r="AU41" s="127">
        <v>0</v>
      </c>
      <c r="AV41" s="127">
        <v>0</v>
      </c>
      <c r="AW41" s="62">
        <f>BP41</f>
        <v>0</v>
      </c>
      <c r="AX41" s="127">
        <v>0</v>
      </c>
      <c r="AY41" s="127">
        <v>0</v>
      </c>
      <c r="AZ41" s="127">
        <v>0</v>
      </c>
      <c r="BA41" s="62">
        <f>BQ41</f>
        <v>0</v>
      </c>
      <c r="BB41" s="127">
        <v>0</v>
      </c>
      <c r="BC41" s="127">
        <v>0</v>
      </c>
      <c r="BD41" s="127">
        <v>0</v>
      </c>
      <c r="BE41" s="62">
        <f>BR41</f>
        <v>0</v>
      </c>
      <c r="BF41" s="127">
        <v>0</v>
      </c>
      <c r="BG41" s="127">
        <v>0</v>
      </c>
      <c r="BH41" s="127">
        <v>0</v>
      </c>
      <c r="BI41" s="62">
        <f>BS41</f>
        <v>0</v>
      </c>
      <c r="BJ41" s="56">
        <f t="shared" si="357"/>
        <v>0</v>
      </c>
      <c r="BK41" s="481"/>
      <c r="BL41" s="12">
        <f>IF(OR(MID($D41,1,1)="1",MID($E41,1,1)="1",MID($F41,1,1)="1",MID($G41,1,1)="1",MID($H41,1,1)="1",MID($I41,1,1)="1",MID($J41,1,1)="1",MID($K41,1,1)="1",MID($L41,1,1)="1",MID($M41,1,1)="1",MID($N41,1,1)=1),$Y41/$CZ41,0)</f>
        <v>0</v>
      </c>
      <c r="BM41" s="12">
        <f>IF(OR(MID($D41,1,1)="2",MID($E41,1,1)="2",MID($F41,1,1)="2",MID($G41,1,1)="2",MID($H41,1,1)="2",MID($I41,1,1)="2",MID($J41,1,1)="2",MID($K41,1,1)="2",MID($L41,1,1)="2",MID($M41,1,1)="2",MID($N41,1,1)=1),$Y41/$CZ41,0)</f>
        <v>0</v>
      </c>
      <c r="BN41" s="12">
        <f>IF(OR(MID($D41,1,1)="3",MID($E41,1,1)="3",MID($F41,1,1)="3",MID($G41,1,1)="3",MID($H41,1,1)="3",MID($I41,1,1)="3",MID($J41,1,1)="3",MID($K41,1,1)="3",MID($L41,1,1)="3",MID($M41,1,1)="3",MID($N41,1,1)=1),$Y41/$CZ41,0)</f>
        <v>0</v>
      </c>
      <c r="BO41" s="12">
        <f>IF(OR(MID($D41,1,1)="4",MID($E41,1,1)="4",MID($F41,1,1)="4",MID($G41,1,1)="4",MID($H41,1,1)="4",MID($I41,1,1)="4",MID($J41,1,1)="4",MID($K41,1,1)="4",MID($L41,1,1)="4",MID($M41,1,1)="4",MID($N41,1,1)=1),$Y41/$CZ41,0)</f>
        <v>0</v>
      </c>
      <c r="BP41" s="12">
        <f>IF(OR(MID($D41,1,1)="5",MID($E41,1,1)="5",MID($F41,1,1)="5",MID($G41,1,1)="5",MID($H41,1,1)="5",MID($I41,1,1)="5",MID($J41,1,1)="5",MID($K41,1,1)="5",MID($L41,1,1)="5",MID($M41,1,1)="5",MID($N41,1,1)=1),$Y41/$CZ41,0)</f>
        <v>0</v>
      </c>
      <c r="BQ41" s="12">
        <f>IF(OR(MID($D41,1,1)="6",MID($E41,1,1)="6",MID($F41,1,1)="6",MID($G41,1,1)="6",MID($H41,1,1)="6",MID($I41,1,1)="6",MID($J41,1,1)="6",MID($K41,1,1)="6",MID($L41,1,1)="6",MID($M41,1,1)="6",MID($N41,1,1)=1),$Y41/$CZ41,0)</f>
        <v>0</v>
      </c>
      <c r="BR41" s="12">
        <f>IF(OR(MID($D41,1,1)="7",MID($E41,1,1)="7",MID($F41,1,1)="7",MID($G41,1,1)="7",MID($H41,1,1)="7",MID($I41,1,1)="7",MID($J41,1,1)="7",MID($K41,1,1)="7",MID($L41,1,1)="7",MID($M41,1,1)="7",MID($N41,1,1)=1),$Y41/$CZ41,0)</f>
        <v>0</v>
      </c>
      <c r="BS41" s="12">
        <f>IF(OR(MID($D41,1,1)="8",MID($E41,1,1)="8",MID($F41,1,1)="8",MID($G41,1,1)="8",MID($H41,1,1)="8",MID($I41,1,1)="8",MID($J41,1,1)="8",MID($K41,1,1)="8",MID($L41,1,1)="8",MID($M41,1,1)="8",MID($N41,1,1)=1),$Y41/$CZ41,0)</f>
        <v>0</v>
      </c>
      <c r="BT41" s="80">
        <f>SUM(BL41:BS41)</f>
        <v>0</v>
      </c>
      <c r="BW41"/>
      <c r="BX41" s="482" t="s">
        <v>272</v>
      </c>
      <c r="BY41"/>
      <c r="BZ41"/>
      <c r="CA41"/>
      <c r="CB41"/>
      <c r="CC41"/>
      <c r="CD41"/>
      <c r="CE41" s="174"/>
      <c r="CF41" s="186">
        <f t="shared" si="358"/>
        <v>0</v>
      </c>
      <c r="CH41"/>
      <c r="CI41"/>
      <c r="CJ41"/>
      <c r="CK41"/>
      <c r="CL41"/>
      <c r="CM41"/>
      <c r="CN41"/>
      <c r="CO41"/>
      <c r="CP41"/>
      <c r="CQ41" s="483">
        <f>IF(MID(H41,1,1)="1",1,0)+IF(MID(I41,1,1)="1",1,0)+IF(MID(J41,1,1)="1",1,0)+IF(MID(K41,1,1)="1",1,0)+IF(MID(L41,1,1)="1",1,0)+IF(MID(M41,1,1)="1",1,0)+IF(MID(N41,1,1)="1",1,0)</f>
        <v>0</v>
      </c>
      <c r="CR41" s="483">
        <f>IF(MID(H41,1,1)="2",1,0)+IF(MID(I41,1,1)="2",1,0)+IF(MID(J41,1,1)="2",1,0)+IF(MID(K41,1,1)="2",1,0)+IF(MID(L41,1,1)="2",1,0)+IF(MID(M41,1,1)="2",1,0)+IF(MID(N41,1,1)="2",1,0)</f>
        <v>0</v>
      </c>
      <c r="CS41" s="484">
        <f>IF(MID(H41,1,1)="3",1,0)+IF(MID(I41,1,1)="3",1,0)+IF(MID(J41,1,1)="3",1,0)+IF(MID(K41,1,1)="3",1,0)+IF(MID(L41,1,1)="3",1,0)+IF(MID(M41,1,1)="3",1,0)+IF(MID(N41,1,1)="3",1,0)</f>
        <v>0</v>
      </c>
      <c r="CT41" s="483">
        <f>IF(MID(H41,1,1)="4",1,0)+IF(MID(I41,1,1)="4",1,0)+IF(MID(J41,1,1)="4",1,0)+IF(MID(K41,1,1)="4",1,0)+IF(MID(L41,1,1)="4",1,0)+IF(MID(M41,1,1)="4",1,0)+IF(MID(N41,1,1)="4",1,0)</f>
        <v>0</v>
      </c>
      <c r="CU41" s="483">
        <f>IF(MID(H41,1,1)="5",1,0)+IF(MID(I41,1,1)="5",1,0)+IF(MID(J41,1,1)="5",1,0)+IF(MID(K41,1,1)="5",1,0)+IF(MID(L41,1,1)="5",1,0)+IF(MID(M41,1,1)="5",1,0)+IF(MID(N41,1,1)="5",1,0)</f>
        <v>0</v>
      </c>
      <c r="CV41" s="483">
        <f>IF(MID(H41,1,1)="6",1,0)+IF(MID(I41,1,1)="6",1,0)+IF(MID(J41,1,1)="6",1,0)+IF(MID(K41,1,1)="6",1,0)+IF(MID(L41,1,1)="6",1,0)+IF(MID(M41,1,1)="6",1,0)+IF(MID(N41,1,1)="6",1,0)</f>
        <v>0</v>
      </c>
      <c r="CW41" s="483">
        <f>IF(MID(H41,1,1)="7",1,0)+IF(MID(I41,1,1)="7",1,0)+IF(MID(J41,1,1)="7",1,0)+IF(MID(K41,1,1)="7",1,0)+IF(MID(L41,1,1)="7",1,0)+IF(MID(M41,1,1)="7",1,0)+IF(MID(N41,1,1)="7",1,0)</f>
        <v>0</v>
      </c>
      <c r="CX41" s="483">
        <f>IF(MID(H41,1,1)="8",1,0)+IF(MID(I41,1,1)="8",1,0)+IF(MID(J41,1,1)="8",1,0)+IF(MID(K41,1,1)="8",1,0)+IF(MID(L41,1,1)="8",1,0)+IF(MID(M41,1,1)="8",1,0)+IF(MID(N41,1,1)="8",1,0)</f>
        <v>0</v>
      </c>
      <c r="CY41" s="74">
        <f>SUM(CQ41:CX41)</f>
        <v>0</v>
      </c>
      <c r="CZ41" s="470">
        <f>CP41+CY41</f>
        <v>0</v>
      </c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</row>
    <row r="42" spans="1:125" s="470" customFormat="1" ht="13.5" hidden="1" customHeight="1" x14ac:dyDescent="0.25">
      <c r="A42" s="471" t="str">
        <f t="shared" si="359"/>
        <v>1.2.03</v>
      </c>
      <c r="B42" s="485"/>
      <c r="C42" s="472"/>
      <c r="D42" s="473"/>
      <c r="E42" s="474"/>
      <c r="F42" s="474"/>
      <c r="G42" s="475"/>
      <c r="H42" s="479"/>
      <c r="I42" s="477"/>
      <c r="J42" s="477"/>
      <c r="K42" s="477"/>
      <c r="L42" s="477"/>
      <c r="M42" s="477"/>
      <c r="N42" s="478"/>
      <c r="O42" s="127"/>
      <c r="P42" s="127"/>
      <c r="Q42" s="479"/>
      <c r="R42" s="477"/>
      <c r="S42" s="477"/>
      <c r="T42" s="477"/>
      <c r="U42" s="477"/>
      <c r="V42" s="477"/>
      <c r="W42" s="478"/>
      <c r="X42" s="480"/>
      <c r="Y42" s="127">
        <f t="shared" si="360"/>
        <v>0</v>
      </c>
      <c r="Z42" s="9">
        <f t="shared" si="355"/>
        <v>0</v>
      </c>
      <c r="AA42" s="9">
        <f t="shared" si="355"/>
        <v>0</v>
      </c>
      <c r="AB42" s="9">
        <f t="shared" si="355"/>
        <v>0</v>
      </c>
      <c r="AC42" s="9">
        <f t="shared" si="356"/>
        <v>0</v>
      </c>
      <c r="AD42" s="127">
        <v>0</v>
      </c>
      <c r="AE42" s="127">
        <v>0</v>
      </c>
      <c r="AF42" s="127">
        <v>0</v>
      </c>
      <c r="AG42" s="62">
        <f>BL42</f>
        <v>0</v>
      </c>
      <c r="AH42" s="127">
        <v>0</v>
      </c>
      <c r="AI42" s="127">
        <v>0</v>
      </c>
      <c r="AJ42" s="127">
        <v>0</v>
      </c>
      <c r="AK42" s="62">
        <f>BM42</f>
        <v>0</v>
      </c>
      <c r="AL42" s="127">
        <v>0</v>
      </c>
      <c r="AM42" s="127">
        <v>0</v>
      </c>
      <c r="AN42" s="127">
        <v>0</v>
      </c>
      <c r="AO42" s="62">
        <f>BN42</f>
        <v>0</v>
      </c>
      <c r="AP42" s="127">
        <v>0</v>
      </c>
      <c r="AQ42" s="127">
        <v>0</v>
      </c>
      <c r="AR42" s="127">
        <v>0</v>
      </c>
      <c r="AS42" s="62">
        <f>BO42</f>
        <v>0</v>
      </c>
      <c r="AT42" s="127">
        <v>0</v>
      </c>
      <c r="AU42" s="127">
        <v>0</v>
      </c>
      <c r="AV42" s="127">
        <v>0</v>
      </c>
      <c r="AW42" s="62">
        <f>BP42</f>
        <v>0</v>
      </c>
      <c r="AX42" s="127">
        <v>0</v>
      </c>
      <c r="AY42" s="127">
        <v>0</v>
      </c>
      <c r="AZ42" s="127">
        <v>0</v>
      </c>
      <c r="BA42" s="62">
        <f>BQ42</f>
        <v>0</v>
      </c>
      <c r="BB42" s="127">
        <v>0</v>
      </c>
      <c r="BC42" s="127">
        <v>0</v>
      </c>
      <c r="BD42" s="127">
        <v>0</v>
      </c>
      <c r="BE42" s="62">
        <f>BR42</f>
        <v>0</v>
      </c>
      <c r="BF42" s="127">
        <v>0</v>
      </c>
      <c r="BG42" s="127">
        <v>0</v>
      </c>
      <c r="BH42" s="127">
        <v>0</v>
      </c>
      <c r="BI42" s="62">
        <f>BS42</f>
        <v>0</v>
      </c>
      <c r="BJ42" s="56">
        <f t="shared" si="357"/>
        <v>0</v>
      </c>
      <c r="BK42" s="481"/>
      <c r="BL42" s="12">
        <f>IF(OR(MID($D42,1,1)="1",MID($E42,1,1)="1",MID($F42,1,1)="1",MID($G42,1,1)="1",MID($H42,1,1)="1",MID($I42,1,1)="1",MID($J42,1,1)="1",MID($K42,1,1)="1",MID($L42,1,1)="1",MID($M42,1,1)="1",MID($N42,1,1)=1),$Y42/$CZ42,0)</f>
        <v>0</v>
      </c>
      <c r="BM42" s="12">
        <f>IF(OR(MID($D42,1,1)="2",MID($E42,1,1)="2",MID($F42,1,1)="2",MID($G42,1,1)="2",MID($H42,1,1)="2",MID($I42,1,1)="2",MID($J42,1,1)="2",MID($K42,1,1)="2",MID($L42,1,1)="2",MID($M42,1,1)="2",MID($N42,1,1)=1),$Y42/$CZ42,0)</f>
        <v>0</v>
      </c>
      <c r="BN42" s="12">
        <f>IF(OR(MID($D42,1,1)="3",MID($E42,1,1)="3",MID($F42,1,1)="3",MID($G42,1,1)="3",MID($H42,1,1)="3",MID($I42,1,1)="3",MID($J42,1,1)="3",MID($K42,1,1)="3",MID($L42,1,1)="3",MID($M42,1,1)="3",MID($N42,1,1)=1),$Y42/$CZ42,0)</f>
        <v>0</v>
      </c>
      <c r="BO42" s="12">
        <f>IF(OR(MID($D42,1,1)="4",MID($E42,1,1)="4",MID($F42,1,1)="4",MID($G42,1,1)="4",MID($H42,1,1)="4",MID($I42,1,1)="4",MID($J42,1,1)="4",MID($K42,1,1)="4",MID($L42,1,1)="4",MID($M42,1,1)="4",MID($N42,1,1)=1),$Y42/$CZ42,0)</f>
        <v>0</v>
      </c>
      <c r="BP42" s="12">
        <f>IF(OR(MID($D42,1,1)="5",MID($E42,1,1)="5",MID($F42,1,1)="5",MID($G42,1,1)="5",MID($H42,1,1)="5",MID($I42,1,1)="5",MID($J42,1,1)="5",MID($K42,1,1)="5",MID($L42,1,1)="5",MID($M42,1,1)="5",MID($N42,1,1)=1),$Y42/$CZ42,0)</f>
        <v>0</v>
      </c>
      <c r="BQ42" s="12">
        <f>IF(OR(MID($D42,1,1)="6",MID($E42,1,1)="6",MID($F42,1,1)="6",MID($G42,1,1)="6",MID($H42,1,1)="6",MID($I42,1,1)="6",MID($J42,1,1)="6",MID($K42,1,1)="6",MID($L42,1,1)="6",MID($M42,1,1)="6",MID($N42,1,1)=1),$Y42/$CZ42,0)</f>
        <v>0</v>
      </c>
      <c r="BR42" s="12">
        <f>IF(OR(MID($D42,1,1)="7",MID($E42,1,1)="7",MID($F42,1,1)="7",MID($G42,1,1)="7",MID($H42,1,1)="7",MID($I42,1,1)="7",MID($J42,1,1)="7",MID($K42,1,1)="7",MID($L42,1,1)="7",MID($M42,1,1)="7",MID($N42,1,1)=1),$Y42/$CZ42,0)</f>
        <v>0</v>
      </c>
      <c r="BS42" s="12">
        <f>IF(OR(MID($D42,1,1)="8",MID($E42,1,1)="8",MID($F42,1,1)="8",MID($G42,1,1)="8",MID($H42,1,1)="8",MID($I42,1,1)="8",MID($J42,1,1)="8",MID($K42,1,1)="8",MID($L42,1,1)="8",MID($M42,1,1)="8",MID($N42,1,1)=1),$Y42/$CZ42,0)</f>
        <v>0</v>
      </c>
      <c r="BT42" s="80">
        <f>SUM(BL42:BS42)</f>
        <v>0</v>
      </c>
      <c r="BW42"/>
      <c r="BX42" s="482" t="s">
        <v>273</v>
      </c>
      <c r="BY42"/>
      <c r="BZ42"/>
      <c r="CA42"/>
      <c r="CB42"/>
      <c r="CC42"/>
      <c r="CD42"/>
      <c r="CE42" s="174"/>
      <c r="CF42" s="186">
        <f t="shared" si="358"/>
        <v>0</v>
      </c>
      <c r="CH42"/>
      <c r="CI42"/>
      <c r="CJ42"/>
      <c r="CK42"/>
      <c r="CL42"/>
      <c r="CM42"/>
      <c r="CN42"/>
      <c r="CO42"/>
      <c r="CP42"/>
      <c r="CQ42" s="483">
        <f>IF(MID(H42,1,1)="1",1,0)+IF(MID(I42,1,1)="1",1,0)+IF(MID(J42,1,1)="1",1,0)+IF(MID(K42,1,1)="1",1,0)+IF(MID(L42,1,1)="1",1,0)+IF(MID(M42,1,1)="1",1,0)+IF(MID(N42,1,1)="1",1,0)</f>
        <v>0</v>
      </c>
      <c r="CR42" s="483">
        <f>IF(MID(H42,1,1)="2",1,0)+IF(MID(I42,1,1)="2",1,0)+IF(MID(J42,1,1)="2",1,0)+IF(MID(K42,1,1)="2",1,0)+IF(MID(L42,1,1)="2",1,0)+IF(MID(M42,1,1)="2",1,0)+IF(MID(N42,1,1)="2",1,0)</f>
        <v>0</v>
      </c>
      <c r="CS42" s="484">
        <f>IF(MID(H42,1,1)="3",1,0)+IF(MID(I42,1,1)="3",1,0)+IF(MID(J42,1,1)="3",1,0)+IF(MID(K42,1,1)="3",1,0)+IF(MID(L42,1,1)="3",1,0)+IF(MID(M42,1,1)="3",1,0)+IF(MID(N42,1,1)="3",1,0)</f>
        <v>0</v>
      </c>
      <c r="CT42" s="483">
        <f>IF(MID(H42,1,1)="4",1,0)+IF(MID(I42,1,1)="4",1,0)+IF(MID(J42,1,1)="4",1,0)+IF(MID(K42,1,1)="4",1,0)+IF(MID(L42,1,1)="4",1,0)+IF(MID(M42,1,1)="4",1,0)+IF(MID(N42,1,1)="4",1,0)</f>
        <v>0</v>
      </c>
      <c r="CU42" s="483">
        <f>IF(MID(H42,1,1)="5",1,0)+IF(MID(I42,1,1)="5",1,0)+IF(MID(J42,1,1)="5",1,0)+IF(MID(K42,1,1)="5",1,0)+IF(MID(L42,1,1)="5",1,0)+IF(MID(M42,1,1)="5",1,0)+IF(MID(N42,1,1)="5",1,0)</f>
        <v>0</v>
      </c>
      <c r="CV42" s="483">
        <f>IF(MID(H42,1,1)="6",1,0)+IF(MID(I42,1,1)="6",1,0)+IF(MID(J42,1,1)="6",1,0)+IF(MID(K42,1,1)="6",1,0)+IF(MID(L42,1,1)="6",1,0)+IF(MID(M42,1,1)="6",1,0)+IF(MID(N42,1,1)="6",1,0)</f>
        <v>0</v>
      </c>
      <c r="CW42" s="483">
        <f>IF(MID(H42,1,1)="7",1,0)+IF(MID(I42,1,1)="7",1,0)+IF(MID(J42,1,1)="7",1,0)+IF(MID(K42,1,1)="7",1,0)+IF(MID(L42,1,1)="7",1,0)+IF(MID(M42,1,1)="7",1,0)+IF(MID(N42,1,1)="7",1,0)</f>
        <v>0</v>
      </c>
      <c r="CX42" s="483">
        <f>IF(MID(H42,1,1)="8",1,0)+IF(MID(I42,1,1)="8",1,0)+IF(MID(J42,1,1)="8",1,0)+IF(MID(K42,1,1)="8",1,0)+IF(MID(L42,1,1)="8",1,0)+IF(MID(M42,1,1)="8",1,0)+IF(MID(N42,1,1)="8",1,0)</f>
        <v>0</v>
      </c>
      <c r="CY42" s="74">
        <f>SUM(CQ42:CX42)</f>
        <v>0</v>
      </c>
      <c r="CZ42" s="470">
        <f>CP42+CY42</f>
        <v>0</v>
      </c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</row>
    <row r="43" spans="1:125" s="470" customFormat="1" hidden="1" x14ac:dyDescent="0.25">
      <c r="A43" s="471" t="str">
        <f t="shared" si="359"/>
        <v>1.2.04</v>
      </c>
      <c r="B43" s="485"/>
      <c r="C43" s="472"/>
      <c r="D43" s="473"/>
      <c r="E43" s="474"/>
      <c r="F43" s="474"/>
      <c r="G43" s="475"/>
      <c r="H43" s="479"/>
      <c r="I43" s="477"/>
      <c r="J43" s="477"/>
      <c r="K43" s="477"/>
      <c r="L43" s="477"/>
      <c r="M43" s="477"/>
      <c r="N43" s="478"/>
      <c r="O43" s="127"/>
      <c r="P43" s="127"/>
      <c r="Q43" s="479"/>
      <c r="R43" s="477"/>
      <c r="S43" s="477"/>
      <c r="T43" s="477"/>
      <c r="U43" s="477"/>
      <c r="V43" s="477"/>
      <c r="W43" s="478"/>
      <c r="X43" s="480"/>
      <c r="Y43" s="127">
        <f t="shared" si="360"/>
        <v>0</v>
      </c>
      <c r="Z43" s="9">
        <f t="shared" si="355"/>
        <v>0</v>
      </c>
      <c r="AA43" s="9">
        <f t="shared" si="355"/>
        <v>0</v>
      </c>
      <c r="AB43" s="9">
        <f t="shared" si="355"/>
        <v>0</v>
      </c>
      <c r="AC43" s="9">
        <f t="shared" si="356"/>
        <v>0</v>
      </c>
      <c r="AD43" s="127">
        <v>0</v>
      </c>
      <c r="AE43" s="127">
        <v>0</v>
      </c>
      <c r="AF43" s="127">
        <v>0</v>
      </c>
      <c r="AG43" s="62">
        <f>BL43</f>
        <v>0</v>
      </c>
      <c r="AH43" s="127">
        <v>0</v>
      </c>
      <c r="AI43" s="127">
        <v>0</v>
      </c>
      <c r="AJ43" s="127">
        <v>0</v>
      </c>
      <c r="AK43" s="62">
        <f>BM43</f>
        <v>0</v>
      </c>
      <c r="AL43" s="127">
        <v>0</v>
      </c>
      <c r="AM43" s="127">
        <v>0</v>
      </c>
      <c r="AN43" s="127">
        <v>0</v>
      </c>
      <c r="AO43" s="62">
        <f>BN43</f>
        <v>0</v>
      </c>
      <c r="AP43" s="127">
        <v>0</v>
      </c>
      <c r="AQ43" s="127">
        <v>0</v>
      </c>
      <c r="AR43" s="127">
        <v>0</v>
      </c>
      <c r="AS43" s="62">
        <f>BO43</f>
        <v>0</v>
      </c>
      <c r="AT43" s="127">
        <v>0</v>
      </c>
      <c r="AU43" s="127">
        <v>0</v>
      </c>
      <c r="AV43" s="127">
        <v>0</v>
      </c>
      <c r="AW43" s="62">
        <f>BP43</f>
        <v>0</v>
      </c>
      <c r="AX43" s="127">
        <v>0</v>
      </c>
      <c r="AY43" s="127">
        <v>0</v>
      </c>
      <c r="AZ43" s="127">
        <v>0</v>
      </c>
      <c r="BA43" s="62">
        <f>BQ43</f>
        <v>0</v>
      </c>
      <c r="BB43" s="127">
        <v>0</v>
      </c>
      <c r="BC43" s="127">
        <v>0</v>
      </c>
      <c r="BD43" s="127">
        <v>0</v>
      </c>
      <c r="BE43" s="62">
        <f>BR43</f>
        <v>0</v>
      </c>
      <c r="BF43" s="127">
        <v>0</v>
      </c>
      <c r="BG43" s="127">
        <v>0</v>
      </c>
      <c r="BH43" s="127">
        <v>0</v>
      </c>
      <c r="BI43" s="62">
        <f>BS43</f>
        <v>0</v>
      </c>
      <c r="BJ43" s="56">
        <f t="shared" si="357"/>
        <v>0</v>
      </c>
      <c r="BK43" s="481"/>
      <c r="BL43" s="12">
        <f>IF(OR(MID($D43,1,1)="1",MID($E43,1,1)="1",MID($F43,1,1)="1",MID($G43,1,1)="1",MID($H43,1,1)="1",MID($I43,1,1)="1",MID($J43,1,1)="1",MID($K43,1,1)="1",MID($L43,1,1)="1",MID($M43,1,1)="1",MID($N43,1,1)=1),$Y43/$CZ43,0)</f>
        <v>0</v>
      </c>
      <c r="BM43" s="12">
        <f>IF(OR(MID($D43,1,1)="2",MID($E43,1,1)="2",MID($F43,1,1)="2",MID($G43,1,1)="2",MID($H43,1,1)="2",MID($I43,1,1)="2",MID($J43,1,1)="2",MID($K43,1,1)="2",MID($L43,1,1)="2",MID($M43,1,1)="2",MID($N43,1,1)=1),$Y43/$CZ43,0)</f>
        <v>0</v>
      </c>
      <c r="BN43" s="12">
        <f>IF(OR(MID($D43,1,1)="3",MID($E43,1,1)="3",MID($F43,1,1)="3",MID($G43,1,1)="3",MID($H43,1,1)="3",MID($I43,1,1)="3",MID($J43,1,1)="3",MID($K43,1,1)="3",MID($L43,1,1)="3",MID($M43,1,1)="3",MID($N43,1,1)=1),$Y43/$CZ43,0)</f>
        <v>0</v>
      </c>
      <c r="BO43" s="12">
        <f>IF(OR(MID($D43,1,1)="4",MID($E43,1,1)="4",MID($F43,1,1)="4",MID($G43,1,1)="4",MID($H43,1,1)="4",MID($I43,1,1)="4",MID($J43,1,1)="4",MID($K43,1,1)="4",MID($L43,1,1)="4",MID($M43,1,1)="4",MID($N43,1,1)=1),$Y43/$CZ43,0)</f>
        <v>0</v>
      </c>
      <c r="BP43" s="12">
        <f>IF(OR(MID($D43,1,1)="5",MID($E43,1,1)="5",MID($F43,1,1)="5",MID($G43,1,1)="5",MID($H43,1,1)="5",MID($I43,1,1)="5",MID($J43,1,1)="5",MID($K43,1,1)="5",MID($L43,1,1)="5",MID($M43,1,1)="5",MID($N43,1,1)=1),$Y43/$CZ43,0)</f>
        <v>0</v>
      </c>
      <c r="BQ43" s="12">
        <f>IF(OR(MID($D43,1,1)="6",MID($E43,1,1)="6",MID($F43,1,1)="6",MID($G43,1,1)="6",MID($H43,1,1)="6",MID($I43,1,1)="6",MID($J43,1,1)="6",MID($K43,1,1)="6",MID($L43,1,1)="6",MID($M43,1,1)="6",MID($N43,1,1)=1),$Y43/$CZ43,0)</f>
        <v>0</v>
      </c>
      <c r="BR43" s="12">
        <f>IF(OR(MID($D43,1,1)="7",MID($E43,1,1)="7",MID($F43,1,1)="7",MID($G43,1,1)="7",MID($H43,1,1)="7",MID($I43,1,1)="7",MID($J43,1,1)="7",MID($K43,1,1)="7",MID($L43,1,1)="7",MID($M43,1,1)="7",MID($N43,1,1)=1),$Y43/$CZ43,0)</f>
        <v>0</v>
      </c>
      <c r="BS43" s="12">
        <f>IF(OR(MID($D43,1,1)="8",MID($E43,1,1)="8",MID($F43,1,1)="8",MID($G43,1,1)="8",MID($H43,1,1)="8",MID($I43,1,1)="8",MID($J43,1,1)="8",MID($K43,1,1)="8",MID($L43,1,1)="8",MID($M43,1,1)="8",MID($N43,1,1)=1),$Y43/$CZ43,0)</f>
        <v>0</v>
      </c>
      <c r="BT43" s="80">
        <f>SUM(BL43:BS43)</f>
        <v>0</v>
      </c>
      <c r="BW43"/>
      <c r="BX43" s="482" t="s">
        <v>274</v>
      </c>
      <c r="BY43"/>
      <c r="BZ43"/>
      <c r="CA43"/>
      <c r="CB43"/>
      <c r="CC43"/>
      <c r="CD43"/>
      <c r="CE43" s="174"/>
      <c r="CF43" s="186">
        <f>MAX(BW43:CD43)</f>
        <v>0</v>
      </c>
      <c r="CH43"/>
      <c r="CI43"/>
      <c r="CJ43"/>
      <c r="CK43"/>
      <c r="CL43"/>
      <c r="CM43"/>
      <c r="CN43"/>
      <c r="CO43"/>
      <c r="CP43"/>
      <c r="CQ43" s="483">
        <f>IF(MID(H43,1,1)="1",1,0)+IF(MID(I43,1,1)="1",1,0)+IF(MID(J43,1,1)="1",1,0)+IF(MID(K43,1,1)="1",1,0)+IF(MID(L43,1,1)="1",1,0)+IF(MID(M43,1,1)="1",1,0)+IF(MID(N43,1,1)="1",1,0)</f>
        <v>0</v>
      </c>
      <c r="CR43" s="483">
        <f>IF(MID(H43,1,1)="2",1,0)+IF(MID(I43,1,1)="2",1,0)+IF(MID(J43,1,1)="2",1,0)+IF(MID(K43,1,1)="2",1,0)+IF(MID(L43,1,1)="2",1,0)+IF(MID(M43,1,1)="2",1,0)+IF(MID(N43,1,1)="2",1,0)</f>
        <v>0</v>
      </c>
      <c r="CS43" s="484">
        <f>IF(MID(H43,1,1)="3",1,0)+IF(MID(I43,1,1)="3",1,0)+IF(MID(J43,1,1)="3",1,0)+IF(MID(K43,1,1)="3",1,0)+IF(MID(L43,1,1)="3",1,0)+IF(MID(M43,1,1)="3",1,0)+IF(MID(N43,1,1)="3",1,0)</f>
        <v>0</v>
      </c>
      <c r="CT43" s="483">
        <f>IF(MID(H43,1,1)="4",1,0)+IF(MID(I43,1,1)="4",1,0)+IF(MID(J43,1,1)="4",1,0)+IF(MID(K43,1,1)="4",1,0)+IF(MID(L43,1,1)="4",1,0)+IF(MID(M43,1,1)="4",1,0)+IF(MID(N43,1,1)="4",1,0)</f>
        <v>0</v>
      </c>
      <c r="CU43" s="483">
        <f>IF(MID(H43,1,1)="5",1,0)+IF(MID(I43,1,1)="5",1,0)+IF(MID(J43,1,1)="5",1,0)+IF(MID(K43,1,1)="5",1,0)+IF(MID(L43,1,1)="5",1,0)+IF(MID(M43,1,1)="5",1,0)+IF(MID(N43,1,1)="5",1,0)</f>
        <v>0</v>
      </c>
      <c r="CV43" s="483">
        <f>IF(MID(H43,1,1)="6",1,0)+IF(MID(I43,1,1)="6",1,0)+IF(MID(J43,1,1)="6",1,0)+IF(MID(K43,1,1)="6",1,0)+IF(MID(L43,1,1)="6",1,0)+IF(MID(M43,1,1)="6",1,0)+IF(MID(N43,1,1)="6",1,0)</f>
        <v>0</v>
      </c>
      <c r="CW43" s="483">
        <f>IF(MID(H43,1,1)="7",1,0)+IF(MID(I43,1,1)="7",1,0)+IF(MID(J43,1,1)="7",1,0)+IF(MID(K43,1,1)="7",1,0)+IF(MID(L43,1,1)="7",1,0)+IF(MID(M43,1,1)="7",1,0)+IF(MID(N43,1,1)="7",1,0)</f>
        <v>0</v>
      </c>
      <c r="CX43" s="483">
        <f>IF(MID(H43,1,1)="8",1,0)+IF(MID(I43,1,1)="8",1,0)+IF(MID(J43,1,1)="8",1,0)+IF(MID(K43,1,1)="8",1,0)+IF(MID(L43,1,1)="8",1,0)+IF(MID(M43,1,1)="8",1,0)+IF(MID(N43,1,1)="8",1,0)</f>
        <v>0</v>
      </c>
      <c r="CY43" s="74">
        <f>SUM(CQ43:CX43)</f>
        <v>0</v>
      </c>
      <c r="CZ43" s="470">
        <f>CP43+CY43</f>
        <v>0</v>
      </c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</row>
    <row r="44" spans="1:125" s="470" customFormat="1" hidden="1" x14ac:dyDescent="0.25">
      <c r="A44" s="471" t="str">
        <f t="shared" si="359"/>
        <v>1.2.05</v>
      </c>
      <c r="B44" s="485"/>
      <c r="C44" s="472"/>
      <c r="D44" s="473"/>
      <c r="E44" s="474"/>
      <c r="F44" s="474"/>
      <c r="G44" s="475"/>
      <c r="H44" s="479"/>
      <c r="I44" s="477"/>
      <c r="J44" s="477"/>
      <c r="K44" s="477"/>
      <c r="L44" s="477"/>
      <c r="M44" s="477"/>
      <c r="N44" s="478"/>
      <c r="O44" s="127"/>
      <c r="P44" s="127"/>
      <c r="Q44" s="479"/>
      <c r="R44" s="477"/>
      <c r="S44" s="477"/>
      <c r="T44" s="477"/>
      <c r="U44" s="477"/>
      <c r="V44" s="477"/>
      <c r="W44" s="478"/>
      <c r="X44" s="480"/>
      <c r="Y44" s="127">
        <f t="shared" si="360"/>
        <v>0</v>
      </c>
      <c r="Z44" s="9">
        <f t="shared" si="355"/>
        <v>0</v>
      </c>
      <c r="AA44" s="9">
        <f t="shared" si="355"/>
        <v>0</v>
      </c>
      <c r="AB44" s="9">
        <f t="shared" si="355"/>
        <v>0</v>
      </c>
      <c r="AC44" s="9">
        <f t="shared" si="356"/>
        <v>0</v>
      </c>
      <c r="AD44" s="127">
        <v>0</v>
      </c>
      <c r="AE44" s="127">
        <v>0</v>
      </c>
      <c r="AF44" s="127">
        <v>0</v>
      </c>
      <c r="AG44" s="62">
        <f>BL44</f>
        <v>0</v>
      </c>
      <c r="AH44" s="127">
        <v>0</v>
      </c>
      <c r="AI44" s="127">
        <v>0</v>
      </c>
      <c r="AJ44" s="127">
        <v>0</v>
      </c>
      <c r="AK44" s="62">
        <f>BM44</f>
        <v>0</v>
      </c>
      <c r="AL44" s="127">
        <v>0</v>
      </c>
      <c r="AM44" s="127">
        <v>0</v>
      </c>
      <c r="AN44" s="127">
        <v>0</v>
      </c>
      <c r="AO44" s="62">
        <f>BN44</f>
        <v>0</v>
      </c>
      <c r="AP44" s="127">
        <v>0</v>
      </c>
      <c r="AQ44" s="127">
        <v>0</v>
      </c>
      <c r="AR44" s="127">
        <v>0</v>
      </c>
      <c r="AS44" s="62">
        <f>BO44</f>
        <v>0</v>
      </c>
      <c r="AT44" s="127">
        <v>0</v>
      </c>
      <c r="AU44" s="127">
        <v>0</v>
      </c>
      <c r="AV44" s="127">
        <v>0</v>
      </c>
      <c r="AW44" s="62">
        <f>BP44</f>
        <v>0</v>
      </c>
      <c r="AX44" s="127">
        <v>0</v>
      </c>
      <c r="AY44" s="127">
        <v>0</v>
      </c>
      <c r="AZ44" s="127">
        <v>0</v>
      </c>
      <c r="BA44" s="62">
        <f>BQ44</f>
        <v>0</v>
      </c>
      <c r="BB44" s="127">
        <v>0</v>
      </c>
      <c r="BC44" s="127">
        <v>0</v>
      </c>
      <c r="BD44" s="127">
        <v>0</v>
      </c>
      <c r="BE44" s="62">
        <f>BR44</f>
        <v>0</v>
      </c>
      <c r="BF44" s="127">
        <v>0</v>
      </c>
      <c r="BG44" s="127">
        <v>0</v>
      </c>
      <c r="BH44" s="127">
        <v>0</v>
      </c>
      <c r="BI44" s="62">
        <f>BS44</f>
        <v>0</v>
      </c>
      <c r="BJ44" s="56">
        <f t="shared" si="357"/>
        <v>0</v>
      </c>
      <c r="BK44" s="481"/>
      <c r="BL44" s="12">
        <f>IF(OR(MID($D44,1,1)="1",MID($E44,1,1)="1",MID($F44,1,1)="1",MID($G44,1,1)="1",MID($H44,1,1)="1",MID($I44,1,1)="1",MID($J44,1,1)="1",MID($K44,1,1)="1",MID($L44,1,1)="1",MID($M44,1,1)="1",MID($N44,1,1)=1),$Y44/$CZ44,0)</f>
        <v>0</v>
      </c>
      <c r="BM44" s="12">
        <f>IF(OR(MID($D44,1,1)="2",MID($E44,1,1)="2",MID($F44,1,1)="2",MID($G44,1,1)="2",MID($H44,1,1)="2",MID($I44,1,1)="2",MID($J44,1,1)="2",MID($K44,1,1)="2",MID($L44,1,1)="2",MID($M44,1,1)="2",MID($N44,1,1)=1),$Y44/$CZ44,0)</f>
        <v>0</v>
      </c>
      <c r="BN44" s="12">
        <f>IF(OR(MID($D44,1,1)="3",MID($E44,1,1)="3",MID($F44,1,1)="3",MID($G44,1,1)="3",MID($H44,1,1)="3",MID($I44,1,1)="3",MID($J44,1,1)="3",MID($K44,1,1)="3",MID($L44,1,1)="3",MID($M44,1,1)="3",MID($N44,1,1)=1),$Y44/$CZ44,0)</f>
        <v>0</v>
      </c>
      <c r="BO44" s="12">
        <f>IF(OR(MID($D44,1,1)="4",MID($E44,1,1)="4",MID($F44,1,1)="4",MID($G44,1,1)="4",MID($H44,1,1)="4",MID($I44,1,1)="4",MID($J44,1,1)="4",MID($K44,1,1)="4",MID($L44,1,1)="4",MID($M44,1,1)="4",MID($N44,1,1)=1),$Y44/$CZ44,0)</f>
        <v>0</v>
      </c>
      <c r="BP44" s="12">
        <f>IF(OR(MID($D44,1,1)="5",MID($E44,1,1)="5",MID($F44,1,1)="5",MID($G44,1,1)="5",MID($H44,1,1)="5",MID($I44,1,1)="5",MID($J44,1,1)="5",MID($K44,1,1)="5",MID($L44,1,1)="5",MID($M44,1,1)="5",MID($N44,1,1)=1),$Y44/$CZ44,0)</f>
        <v>0</v>
      </c>
      <c r="BQ44" s="12">
        <f>IF(OR(MID($D44,1,1)="6",MID($E44,1,1)="6",MID($F44,1,1)="6",MID($G44,1,1)="6",MID($H44,1,1)="6",MID($I44,1,1)="6",MID($J44,1,1)="6",MID($K44,1,1)="6",MID($L44,1,1)="6",MID($M44,1,1)="6",MID($N44,1,1)=1),$Y44/$CZ44,0)</f>
        <v>0</v>
      </c>
      <c r="BR44" s="12">
        <f>IF(OR(MID($D44,1,1)="7",MID($E44,1,1)="7",MID($F44,1,1)="7",MID($G44,1,1)="7",MID($H44,1,1)="7",MID($I44,1,1)="7",MID($J44,1,1)="7",MID($K44,1,1)="7",MID($L44,1,1)="7",MID($M44,1,1)="7",MID($N44,1,1)=1),$Y44/$CZ44,0)</f>
        <v>0</v>
      </c>
      <c r="BS44" s="12">
        <f>IF(OR(MID($D44,1,1)="8",MID($E44,1,1)="8",MID($F44,1,1)="8",MID($G44,1,1)="8",MID($H44,1,1)="8",MID($I44,1,1)="8",MID($J44,1,1)="8",MID($K44,1,1)="8",MID($L44,1,1)="8",MID($M44,1,1)="8",MID($N44,1,1)=1),$Y44/$CZ44,0)</f>
        <v>0</v>
      </c>
      <c r="BT44" s="80">
        <f>SUM(BL44:BS44)</f>
        <v>0</v>
      </c>
      <c r="BW44"/>
      <c r="BX44" s="482" t="s">
        <v>275</v>
      </c>
      <c r="BY44"/>
      <c r="BZ44"/>
      <c r="CA44"/>
      <c r="CB44"/>
      <c r="CC44"/>
      <c r="CD44"/>
      <c r="CE44" s="174"/>
      <c r="CF44" s="186">
        <f>MAX(BW44:CD44)</f>
        <v>0</v>
      </c>
      <c r="CH44"/>
      <c r="CI44"/>
      <c r="CJ44"/>
      <c r="CK44"/>
      <c r="CL44"/>
      <c r="CM44"/>
      <c r="CN44"/>
      <c r="CO44"/>
      <c r="CP44"/>
      <c r="CQ44" s="483">
        <f>IF(MID(H44,1,1)="1",1,0)+IF(MID(I44,1,1)="1",1,0)+IF(MID(J44,1,1)="1",1,0)+IF(MID(K44,1,1)="1",1,0)+IF(MID(L44,1,1)="1",1,0)+IF(MID(M44,1,1)="1",1,0)+IF(MID(N44,1,1)="1",1,0)</f>
        <v>0</v>
      </c>
      <c r="CR44" s="483">
        <f>IF(MID(H44,1,1)="2",1,0)+IF(MID(I44,1,1)="2",1,0)+IF(MID(J44,1,1)="2",1,0)+IF(MID(K44,1,1)="2",1,0)+IF(MID(L44,1,1)="2",1,0)+IF(MID(M44,1,1)="2",1,0)+IF(MID(N44,1,1)="2",1,0)</f>
        <v>0</v>
      </c>
      <c r="CS44" s="484">
        <f>IF(MID(H44,1,1)="3",1,0)+IF(MID(I44,1,1)="3",1,0)+IF(MID(J44,1,1)="3",1,0)+IF(MID(K44,1,1)="3",1,0)+IF(MID(L44,1,1)="3",1,0)+IF(MID(M44,1,1)="3",1,0)+IF(MID(N44,1,1)="3",1,0)</f>
        <v>0</v>
      </c>
      <c r="CT44" s="483">
        <f>IF(MID(H44,1,1)="4",1,0)+IF(MID(I44,1,1)="4",1,0)+IF(MID(J44,1,1)="4",1,0)+IF(MID(K44,1,1)="4",1,0)+IF(MID(L44,1,1)="4",1,0)+IF(MID(M44,1,1)="4",1,0)+IF(MID(N44,1,1)="4",1,0)</f>
        <v>0</v>
      </c>
      <c r="CU44" s="483">
        <f>IF(MID(H44,1,1)="5",1,0)+IF(MID(I44,1,1)="5",1,0)+IF(MID(J44,1,1)="5",1,0)+IF(MID(K44,1,1)="5",1,0)+IF(MID(L44,1,1)="5",1,0)+IF(MID(M44,1,1)="5",1,0)+IF(MID(N44,1,1)="5",1,0)</f>
        <v>0</v>
      </c>
      <c r="CV44" s="483">
        <f>IF(MID(H44,1,1)="6",1,0)+IF(MID(I44,1,1)="6",1,0)+IF(MID(J44,1,1)="6",1,0)+IF(MID(K44,1,1)="6",1,0)+IF(MID(L44,1,1)="6",1,0)+IF(MID(M44,1,1)="6",1,0)+IF(MID(N44,1,1)="6",1,0)</f>
        <v>0</v>
      </c>
      <c r="CW44" s="483">
        <f>IF(MID(H44,1,1)="7",1,0)+IF(MID(I44,1,1)="7",1,0)+IF(MID(J44,1,1)="7",1,0)+IF(MID(K44,1,1)="7",1,0)+IF(MID(L44,1,1)="7",1,0)+IF(MID(M44,1,1)="7",1,0)+IF(MID(N44,1,1)="7",1,0)</f>
        <v>0</v>
      </c>
      <c r="CX44" s="483">
        <f>IF(MID(H44,1,1)="8",1,0)+IF(MID(I44,1,1)="8",1,0)+IF(MID(J44,1,1)="8",1,0)+IF(MID(K44,1,1)="8",1,0)+IF(MID(L44,1,1)="8",1,0)+IF(MID(M44,1,1)="8",1,0)+IF(MID(N44,1,1)="8",1,0)</f>
        <v>0</v>
      </c>
      <c r="CY44" s="74">
        <f>SUM(CQ44:CX44)</f>
        <v>0</v>
      </c>
      <c r="CZ44" s="470">
        <f>CP44+CY44</f>
        <v>0</v>
      </c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</row>
    <row r="45" spans="1:125" s="470" customFormat="1" x14ac:dyDescent="0.25">
      <c r="A45" s="486" t="s">
        <v>23</v>
      </c>
      <c r="B45" s="487" t="s">
        <v>276</v>
      </c>
      <c r="C45" s="488"/>
      <c r="D45" s="488"/>
      <c r="E45" s="488"/>
      <c r="F45" s="488"/>
      <c r="G45" s="488"/>
      <c r="H45" s="488"/>
      <c r="I45" s="488"/>
      <c r="J45" s="488"/>
      <c r="K45" s="488"/>
      <c r="L45" s="488"/>
      <c r="M45" s="488"/>
      <c r="N45" s="488"/>
      <c r="O45" s="489"/>
      <c r="P45" s="489"/>
      <c r="Q45" s="488"/>
      <c r="R45" s="488"/>
      <c r="S45" s="488"/>
      <c r="T45" s="488"/>
      <c r="U45" s="488"/>
      <c r="V45" s="488"/>
      <c r="W45" s="490"/>
      <c r="X45" s="31">
        <f>Y45*$BR$7</f>
        <v>60</v>
      </c>
      <c r="Y45" s="127">
        <f t="shared" ref="Y45:BI45" si="361">SUM(Y40:Y44)</f>
        <v>2</v>
      </c>
      <c r="Z45" s="31">
        <f t="shared" si="361"/>
        <v>0</v>
      </c>
      <c r="AA45" s="31">
        <f t="shared" si="361"/>
        <v>0</v>
      </c>
      <c r="AB45" s="31">
        <f t="shared" si="361"/>
        <v>0</v>
      </c>
      <c r="AC45" s="31">
        <f t="shared" si="361"/>
        <v>60</v>
      </c>
      <c r="AD45" s="193">
        <f t="shared" si="361"/>
        <v>0</v>
      </c>
      <c r="AE45" s="193">
        <f t="shared" si="361"/>
        <v>0</v>
      </c>
      <c r="AF45" s="193">
        <f t="shared" si="361"/>
        <v>0</v>
      </c>
      <c r="AG45" s="62">
        <f t="shared" si="361"/>
        <v>0</v>
      </c>
      <c r="AH45" s="193">
        <f t="shared" si="361"/>
        <v>0</v>
      </c>
      <c r="AI45" s="193">
        <f t="shared" si="361"/>
        <v>0</v>
      </c>
      <c r="AJ45" s="193">
        <f t="shared" si="361"/>
        <v>0</v>
      </c>
      <c r="AK45" s="62">
        <f t="shared" si="361"/>
        <v>0</v>
      </c>
      <c r="AL45" s="193">
        <f t="shared" si="361"/>
        <v>0</v>
      </c>
      <c r="AM45" s="193">
        <f t="shared" si="361"/>
        <v>0</v>
      </c>
      <c r="AN45" s="193">
        <f t="shared" si="361"/>
        <v>0</v>
      </c>
      <c r="AO45" s="62">
        <f t="shared" si="361"/>
        <v>0</v>
      </c>
      <c r="AP45" s="193">
        <f t="shared" si="361"/>
        <v>0</v>
      </c>
      <c r="AQ45" s="193">
        <f t="shared" si="361"/>
        <v>0</v>
      </c>
      <c r="AR45" s="193">
        <f t="shared" si="361"/>
        <v>0</v>
      </c>
      <c r="AS45" s="62">
        <f t="shared" si="361"/>
        <v>2</v>
      </c>
      <c r="AT45" s="193">
        <f t="shared" si="361"/>
        <v>0</v>
      </c>
      <c r="AU45" s="193">
        <f t="shared" si="361"/>
        <v>0</v>
      </c>
      <c r="AV45" s="193">
        <f t="shared" si="361"/>
        <v>0</v>
      </c>
      <c r="AW45" s="62">
        <f t="shared" si="361"/>
        <v>0</v>
      </c>
      <c r="AX45" s="193">
        <f t="shared" si="361"/>
        <v>0</v>
      </c>
      <c r="AY45" s="193">
        <f t="shared" si="361"/>
        <v>0</v>
      </c>
      <c r="AZ45" s="193">
        <f t="shared" si="361"/>
        <v>0</v>
      </c>
      <c r="BA45" s="62">
        <f t="shared" si="361"/>
        <v>0</v>
      </c>
      <c r="BB45" s="193">
        <f t="shared" si="361"/>
        <v>0</v>
      </c>
      <c r="BC45" s="193">
        <f t="shared" si="361"/>
        <v>0</v>
      </c>
      <c r="BD45" s="193">
        <f t="shared" si="361"/>
        <v>0</v>
      </c>
      <c r="BE45" s="62">
        <f t="shared" si="361"/>
        <v>0</v>
      </c>
      <c r="BF45" s="193">
        <f t="shared" si="361"/>
        <v>0</v>
      </c>
      <c r="BG45" s="193">
        <f t="shared" si="361"/>
        <v>0</v>
      </c>
      <c r="BH45" s="193">
        <f t="shared" si="361"/>
        <v>0</v>
      </c>
      <c r="BI45" s="62">
        <f t="shared" si="361"/>
        <v>0</v>
      </c>
      <c r="BJ45" s="56">
        <f t="shared" si="357"/>
        <v>1</v>
      </c>
      <c r="BK45" s="481"/>
      <c r="BL45" s="72">
        <f>SUM(BL40:BL44)</f>
        <v>0</v>
      </c>
      <c r="BM45" s="72">
        <f t="shared" ref="BM45:BT45" si="362">SUM(BM40:BM44)</f>
        <v>0</v>
      </c>
      <c r="BN45" s="72">
        <f t="shared" si="362"/>
        <v>0</v>
      </c>
      <c r="BO45" s="72">
        <f t="shared" si="362"/>
        <v>2</v>
      </c>
      <c r="BP45" s="72">
        <f t="shared" si="362"/>
        <v>0</v>
      </c>
      <c r="BQ45" s="72">
        <f t="shared" si="362"/>
        <v>0</v>
      </c>
      <c r="BR45" s="72">
        <f t="shared" si="362"/>
        <v>0</v>
      </c>
      <c r="BS45" s="72">
        <f t="shared" si="362"/>
        <v>0</v>
      </c>
      <c r="BT45" s="72">
        <f t="shared" si="362"/>
        <v>2</v>
      </c>
      <c r="BU45" s="42"/>
      <c r="BV45" s="42"/>
      <c r="BW45"/>
      <c r="BX45"/>
      <c r="BY45"/>
      <c r="BZ45"/>
      <c r="CA45"/>
      <c r="CB45"/>
      <c r="CC45"/>
      <c r="CD45"/>
      <c r="CE45" s="174"/>
      <c r="CF45" s="186">
        <f t="shared" si="358"/>
        <v>0</v>
      </c>
      <c r="CH45"/>
      <c r="CI45"/>
      <c r="CJ45"/>
      <c r="CK45"/>
      <c r="CL45"/>
      <c r="CM45"/>
      <c r="CN45"/>
      <c r="CO45"/>
      <c r="CP45"/>
      <c r="CQ45" s="470">
        <f t="shared" ref="CQ45:CX45" si="363">SUM(CQ40:CQ44)</f>
        <v>0</v>
      </c>
      <c r="CR45" s="470">
        <f t="shared" si="363"/>
        <v>0</v>
      </c>
      <c r="CS45" s="470">
        <f t="shared" si="363"/>
        <v>0</v>
      </c>
      <c r="CT45" s="470">
        <f t="shared" si="363"/>
        <v>1</v>
      </c>
      <c r="CU45" s="470">
        <f t="shared" si="363"/>
        <v>0</v>
      </c>
      <c r="CV45" s="470">
        <f t="shared" si="363"/>
        <v>0</v>
      </c>
      <c r="CW45" s="470">
        <f t="shared" si="363"/>
        <v>0</v>
      </c>
      <c r="CX45" s="470">
        <f t="shared" si="363"/>
        <v>0</v>
      </c>
      <c r="CY45" s="78">
        <f>SUM(CY40:CY44)</f>
        <v>1</v>
      </c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</row>
    <row r="46" spans="1:125" s="470" customFormat="1" hidden="1" x14ac:dyDescent="0.25">
      <c r="A46" s="492"/>
      <c r="B46" s="493"/>
      <c r="C46" s="488"/>
      <c r="D46" s="488"/>
      <c r="E46" s="488"/>
      <c r="F46" s="488"/>
      <c r="G46" s="488"/>
      <c r="H46" s="488"/>
      <c r="I46" s="488"/>
      <c r="J46" s="488"/>
      <c r="K46" s="488"/>
      <c r="L46" s="488"/>
      <c r="M46" s="488"/>
      <c r="N46" s="488"/>
      <c r="O46" s="489"/>
      <c r="P46" s="489"/>
      <c r="Q46" s="488"/>
      <c r="R46" s="488"/>
      <c r="S46" s="488"/>
      <c r="T46" s="488"/>
      <c r="U46" s="488"/>
      <c r="V46" s="488"/>
      <c r="W46" s="488"/>
      <c r="X46" s="488"/>
      <c r="Y46" s="488"/>
      <c r="Z46" s="488"/>
      <c r="AA46" s="488"/>
      <c r="AB46" s="488"/>
      <c r="AC46" s="488"/>
      <c r="AD46" s="488"/>
      <c r="AE46" s="488"/>
      <c r="AF46" s="488"/>
      <c r="AG46" s="488"/>
      <c r="AH46" s="488"/>
      <c r="AI46" s="488"/>
      <c r="AJ46" s="488"/>
      <c r="AK46" s="488"/>
      <c r="AL46" s="488"/>
      <c r="AM46" s="488"/>
      <c r="AN46" s="488"/>
      <c r="AO46" s="488"/>
      <c r="AP46" s="488"/>
      <c r="AQ46" s="488"/>
      <c r="AR46" s="488"/>
      <c r="AS46" s="488"/>
      <c r="AT46" s="488"/>
      <c r="AU46" s="488"/>
      <c r="AV46" s="488"/>
      <c r="AW46" s="488"/>
      <c r="AX46" s="488"/>
      <c r="AY46" s="488"/>
      <c r="AZ46" s="488"/>
      <c r="BA46" s="488"/>
      <c r="BB46" s="488"/>
      <c r="BC46" s="488"/>
      <c r="BD46" s="488"/>
      <c r="BE46" s="488"/>
      <c r="BF46" s="488"/>
      <c r="BG46" s="488"/>
      <c r="BH46" s="488"/>
      <c r="BI46" s="488"/>
      <c r="BJ46" s="56"/>
      <c r="BK46" s="481"/>
      <c r="BL46" s="494"/>
      <c r="BM46" s="494"/>
      <c r="BN46" s="494"/>
      <c r="BO46" s="494"/>
      <c r="BP46" s="494"/>
      <c r="BQ46" s="494"/>
      <c r="BR46" s="494"/>
      <c r="BS46" s="494"/>
      <c r="BT46" s="494"/>
      <c r="BU46" s="42"/>
      <c r="BV46" s="42"/>
      <c r="BW46"/>
      <c r="BX46"/>
      <c r="BY46"/>
      <c r="BZ46"/>
      <c r="CA46"/>
      <c r="CB46"/>
      <c r="CC46"/>
      <c r="CD46"/>
      <c r="CE46" s="174"/>
      <c r="CF46" s="186"/>
      <c r="CH46"/>
      <c r="CI46"/>
      <c r="CJ46"/>
      <c r="CK46"/>
      <c r="CL46"/>
      <c r="CM46"/>
      <c r="CN46"/>
      <c r="CO46"/>
      <c r="CP46"/>
      <c r="CY46" s="78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</row>
    <row r="47" spans="1:125" s="2" customFormat="1" x14ac:dyDescent="0.25">
      <c r="A47" s="161" t="s">
        <v>23</v>
      </c>
      <c r="B47" s="236" t="s">
        <v>174</v>
      </c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1"/>
      <c r="P47" s="151"/>
      <c r="Q47" s="157"/>
      <c r="R47" s="157"/>
      <c r="S47" s="157"/>
      <c r="T47" s="157"/>
      <c r="U47" s="157"/>
      <c r="V47" s="157"/>
      <c r="W47" s="160"/>
      <c r="X47" s="497">
        <f>X37+X45</f>
        <v>900</v>
      </c>
      <c r="Y47" s="497">
        <f>Y37+Y45</f>
        <v>30</v>
      </c>
      <c r="Z47" s="200">
        <f>Z37+Z45</f>
        <v>172</v>
      </c>
      <c r="AA47" s="200">
        <f t="shared" ref="AA47:AR47" si="364">AA37+AA45</f>
        <v>0</v>
      </c>
      <c r="AB47" s="200">
        <f t="shared" si="364"/>
        <v>232</v>
      </c>
      <c r="AC47" s="200">
        <f t="shared" si="364"/>
        <v>496</v>
      </c>
      <c r="AD47" s="200">
        <f t="shared" si="364"/>
        <v>86</v>
      </c>
      <c r="AE47" s="200">
        <f t="shared" si="364"/>
        <v>0</v>
      </c>
      <c r="AF47" s="200">
        <f t="shared" si="364"/>
        <v>102</v>
      </c>
      <c r="AG47" s="62">
        <f>AG37+AG45</f>
        <v>13</v>
      </c>
      <c r="AH47" s="200">
        <f t="shared" si="364"/>
        <v>36</v>
      </c>
      <c r="AI47" s="200">
        <f t="shared" si="364"/>
        <v>0</v>
      </c>
      <c r="AJ47" s="200">
        <f t="shared" si="364"/>
        <v>80</v>
      </c>
      <c r="AK47" s="62">
        <f>AK37+AK45</f>
        <v>8</v>
      </c>
      <c r="AL47" s="200">
        <f t="shared" si="364"/>
        <v>50</v>
      </c>
      <c r="AM47" s="200">
        <f t="shared" si="364"/>
        <v>0</v>
      </c>
      <c r="AN47" s="200">
        <f t="shared" si="364"/>
        <v>50</v>
      </c>
      <c r="AO47" s="62">
        <f>AO37+AO45</f>
        <v>7</v>
      </c>
      <c r="AP47" s="200">
        <f t="shared" si="364"/>
        <v>0</v>
      </c>
      <c r="AQ47" s="200">
        <f t="shared" si="364"/>
        <v>0</v>
      </c>
      <c r="AR47" s="200">
        <f t="shared" si="364"/>
        <v>0</v>
      </c>
      <c r="AS47" s="62">
        <f>AS37+AS45</f>
        <v>2</v>
      </c>
      <c r="AT47" s="193">
        <f t="shared" ref="AT47:BI47" si="365">SUM(AT39:AT46)</f>
        <v>0</v>
      </c>
      <c r="AU47" s="193">
        <f t="shared" si="365"/>
        <v>0</v>
      </c>
      <c r="AV47" s="193">
        <f t="shared" si="365"/>
        <v>0</v>
      </c>
      <c r="AW47" s="62">
        <f t="shared" si="365"/>
        <v>0</v>
      </c>
      <c r="AX47" s="193">
        <f t="shared" si="365"/>
        <v>0</v>
      </c>
      <c r="AY47" s="193">
        <f t="shared" si="365"/>
        <v>0</v>
      </c>
      <c r="AZ47" s="193">
        <f t="shared" si="365"/>
        <v>0</v>
      </c>
      <c r="BA47" s="62">
        <f t="shared" si="365"/>
        <v>0</v>
      </c>
      <c r="BB47" s="193">
        <f t="shared" si="365"/>
        <v>0</v>
      </c>
      <c r="BC47" s="193">
        <f t="shared" si="365"/>
        <v>0</v>
      </c>
      <c r="BD47" s="193">
        <f t="shared" si="365"/>
        <v>0</v>
      </c>
      <c r="BE47" s="62">
        <f t="shared" si="365"/>
        <v>0</v>
      </c>
      <c r="BF47" s="193">
        <f t="shared" si="365"/>
        <v>0</v>
      </c>
      <c r="BG47" s="193">
        <f t="shared" si="365"/>
        <v>0</v>
      </c>
      <c r="BH47" s="193">
        <f t="shared" si="365"/>
        <v>0</v>
      </c>
      <c r="BI47" s="62">
        <f t="shared" si="365"/>
        <v>0</v>
      </c>
      <c r="BJ47" s="56">
        <f t="shared" ref="BJ47" si="366">IF(ISERROR(AC47/X47),0,AC47/X47)</f>
        <v>0.55111111111111111</v>
      </c>
      <c r="BK47" s="16"/>
      <c r="BL47" s="72">
        <f t="shared" ref="BL47:BT47" si="367">SUM(BL39:BL46)</f>
        <v>0</v>
      </c>
      <c r="BM47" s="72">
        <f t="shared" si="367"/>
        <v>0</v>
      </c>
      <c r="BN47" s="72">
        <f t="shared" si="367"/>
        <v>0</v>
      </c>
      <c r="BO47" s="72">
        <f t="shared" si="367"/>
        <v>4</v>
      </c>
      <c r="BP47" s="72">
        <f t="shared" si="367"/>
        <v>0</v>
      </c>
      <c r="BQ47" s="72">
        <f t="shared" si="367"/>
        <v>0</v>
      </c>
      <c r="BR47" s="72">
        <f t="shared" si="367"/>
        <v>0</v>
      </c>
      <c r="BS47" s="72">
        <f t="shared" si="367"/>
        <v>0</v>
      </c>
      <c r="BT47" s="72">
        <f t="shared" si="367"/>
        <v>4</v>
      </c>
      <c r="BU47" s="42"/>
      <c r="BV47" s="42"/>
      <c r="BW47"/>
      <c r="BX47"/>
      <c r="BY47"/>
      <c r="BZ47"/>
      <c r="CA47"/>
      <c r="CB47"/>
      <c r="CC47"/>
      <c r="CD47"/>
      <c r="CE47" s="174"/>
      <c r="CF47" s="186">
        <f t="shared" ref="CF47" si="368">MAX(BW47:CD47)</f>
        <v>0</v>
      </c>
      <c r="CH47"/>
      <c r="CI47"/>
      <c r="CJ47"/>
      <c r="CK47"/>
      <c r="CL47"/>
      <c r="CM47"/>
      <c r="CN47"/>
      <c r="CO47"/>
      <c r="CP47"/>
      <c r="CQ47" s="2">
        <f t="shared" ref="CQ47:CY47" si="369">SUM(CQ39:CQ46)</f>
        <v>0</v>
      </c>
      <c r="CR47" s="2">
        <f t="shared" si="369"/>
        <v>0</v>
      </c>
      <c r="CS47" s="2">
        <f t="shared" si="369"/>
        <v>0</v>
      </c>
      <c r="CT47" s="2">
        <f t="shared" si="369"/>
        <v>2</v>
      </c>
      <c r="CU47" s="2">
        <f t="shared" si="369"/>
        <v>0</v>
      </c>
      <c r="CV47" s="2">
        <f t="shared" si="369"/>
        <v>0</v>
      </c>
      <c r="CW47" s="2">
        <f t="shared" si="369"/>
        <v>0</v>
      </c>
      <c r="CX47" s="2">
        <f t="shared" si="369"/>
        <v>0</v>
      </c>
      <c r="CY47" s="78">
        <f t="shared" si="369"/>
        <v>2</v>
      </c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</row>
    <row r="48" spans="1:125" s="16" customFormat="1" ht="13.5" customHeight="1" x14ac:dyDescent="0.25">
      <c r="A48" s="157"/>
      <c r="B48" s="462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1"/>
      <c r="AH48" s="157"/>
      <c r="AI48" s="157"/>
      <c r="AJ48" s="157"/>
      <c r="AK48" s="151"/>
      <c r="AL48" s="157"/>
      <c r="AM48" s="157"/>
      <c r="AN48" s="157"/>
      <c r="AO48" s="151"/>
      <c r="AP48" s="157"/>
      <c r="AQ48" s="157"/>
      <c r="AR48" s="157"/>
      <c r="AS48" s="151"/>
      <c r="AT48" s="157"/>
      <c r="AU48" s="157"/>
      <c r="AV48" s="157"/>
      <c r="AW48" s="151"/>
      <c r="AX48" s="157"/>
      <c r="AY48" s="157"/>
      <c r="AZ48" s="157"/>
      <c r="BA48" s="151"/>
      <c r="BB48" s="157"/>
      <c r="BC48" s="157"/>
      <c r="BD48" s="157"/>
      <c r="BE48" s="151"/>
      <c r="BF48" s="157"/>
      <c r="BG48" s="157"/>
      <c r="BH48" s="157"/>
      <c r="BI48" s="151"/>
      <c r="BJ48" s="132"/>
      <c r="BK48" s="20"/>
      <c r="BL48" s="44"/>
      <c r="BM48" s="44"/>
      <c r="BN48" s="44"/>
      <c r="BO48" s="44"/>
      <c r="BP48" s="44"/>
      <c r="BQ48" s="44"/>
      <c r="BR48" s="44"/>
      <c r="BS48" s="44"/>
      <c r="BT48" s="44"/>
      <c r="CE48" s="172"/>
      <c r="CF48" s="187"/>
      <c r="DD48" s="46"/>
      <c r="DE48" s="46"/>
      <c r="DF48" s="46"/>
      <c r="DG48" s="46"/>
      <c r="DH48" s="46"/>
      <c r="DI48" s="46"/>
      <c r="DJ48" s="46"/>
      <c r="DK48" s="46"/>
    </row>
    <row r="49" spans="1:125" s="16" customFormat="1" ht="13.8" customHeight="1" x14ac:dyDescent="0.25">
      <c r="A49" s="125" t="s">
        <v>123</v>
      </c>
      <c r="B49" s="196" t="s">
        <v>147</v>
      </c>
      <c r="C49" s="158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53"/>
      <c r="P49" s="153"/>
      <c r="Q49" s="149"/>
      <c r="R49" s="149"/>
      <c r="S49" s="149"/>
      <c r="T49" s="149"/>
      <c r="U49" s="149"/>
      <c r="V49" s="149"/>
      <c r="W49" s="149"/>
      <c r="X49" s="141"/>
      <c r="Y49" s="202"/>
      <c r="Z49" s="202"/>
      <c r="AA49" s="202"/>
      <c r="AB49" s="202"/>
      <c r="AC49" s="202"/>
      <c r="AD49" s="192"/>
      <c r="AE49" s="192"/>
      <c r="AF49" s="192"/>
      <c r="AG49" s="192"/>
      <c r="AH49" s="192"/>
      <c r="AI49" s="192"/>
      <c r="AJ49" s="192"/>
      <c r="AK49" s="192"/>
      <c r="AL49" s="192"/>
      <c r="AM49" s="192"/>
      <c r="AN49" s="192"/>
      <c r="AO49" s="192"/>
      <c r="AP49" s="192"/>
      <c r="AQ49" s="192"/>
      <c r="AR49" s="192"/>
      <c r="AS49" s="192"/>
      <c r="AT49" s="192"/>
      <c r="AU49" s="192"/>
      <c r="AV49" s="192"/>
      <c r="AW49" s="192"/>
      <c r="AX49" s="192"/>
      <c r="AY49" s="192"/>
      <c r="AZ49" s="192"/>
      <c r="BA49" s="192"/>
      <c r="BB49" s="192"/>
      <c r="BC49" s="192"/>
      <c r="BD49" s="192"/>
      <c r="BE49" s="192"/>
      <c r="BF49" s="192"/>
      <c r="BG49" s="192"/>
      <c r="BH49" s="192"/>
      <c r="BI49" s="192"/>
      <c r="BJ49" s="63"/>
      <c r="BK49" s="17"/>
      <c r="BL49" s="44"/>
      <c r="BM49" s="44"/>
      <c r="BN49" s="44"/>
      <c r="BO49" s="44"/>
      <c r="BP49" s="44"/>
      <c r="BQ49" s="44"/>
      <c r="BR49" s="44"/>
      <c r="BS49" s="44"/>
      <c r="BT49" s="81"/>
      <c r="CE49" s="172"/>
      <c r="CF49" s="187"/>
      <c r="DD49" s="46"/>
      <c r="DE49" s="46"/>
      <c r="DF49" s="46"/>
      <c r="DG49" s="46"/>
      <c r="DH49" s="46"/>
      <c r="DI49" s="46"/>
      <c r="DJ49" s="46"/>
      <c r="DK49" s="46"/>
    </row>
    <row r="50" spans="1:125" s="2" customFormat="1" ht="12" customHeight="1" x14ac:dyDescent="0.25">
      <c r="A50" s="15" t="s">
        <v>137</v>
      </c>
      <c r="B50" s="434" t="s">
        <v>148</v>
      </c>
      <c r="C50" s="124"/>
      <c r="D50" s="331"/>
      <c r="E50" s="141"/>
      <c r="F50" s="141"/>
      <c r="G50" s="234"/>
      <c r="H50" s="117">
        <v>2</v>
      </c>
      <c r="I50" s="118"/>
      <c r="J50" s="118"/>
      <c r="K50" s="118"/>
      <c r="L50" s="118"/>
      <c r="M50" s="118"/>
      <c r="N50" s="10"/>
      <c r="O50" s="127"/>
      <c r="P50" s="127"/>
      <c r="Q50" s="233"/>
      <c r="R50" s="141"/>
      <c r="S50" s="141"/>
      <c r="T50" s="141"/>
      <c r="U50" s="141"/>
      <c r="V50" s="141"/>
      <c r="W50" s="234"/>
      <c r="X50" s="448">
        <f>IF(H50&gt;0,150,0)</f>
        <v>150</v>
      </c>
      <c r="Y50" s="127">
        <f>CEILING(X50/$BR$7,0.25)</f>
        <v>5</v>
      </c>
      <c r="Z50" s="9"/>
      <c r="AA50" s="9"/>
      <c r="AB50" s="9"/>
      <c r="AC50" s="9"/>
      <c r="AD50" s="195"/>
      <c r="AE50" s="195"/>
      <c r="AF50" s="195"/>
      <c r="AG50" s="417">
        <f>IF($H50&lt;&gt;AD$7,0,$Y50)</f>
        <v>0</v>
      </c>
      <c r="AH50" s="195"/>
      <c r="AI50" s="195"/>
      <c r="AJ50" s="195"/>
      <c r="AK50" s="417">
        <f t="shared" ref="AK50" si="370">IF($H50&lt;&gt;AH$7,0,$Y50)</f>
        <v>5</v>
      </c>
      <c r="AL50" s="195"/>
      <c r="AM50" s="195"/>
      <c r="AN50" s="195"/>
      <c r="AO50" s="417">
        <f t="shared" ref="AO50" si="371">IF($H50&lt;&gt;AL$7,0,$Y50)</f>
        <v>0</v>
      </c>
      <c r="AP50" s="195"/>
      <c r="AQ50" s="195"/>
      <c r="AR50" s="195"/>
      <c r="AS50" s="417">
        <f t="shared" ref="AS50" si="372">IF($H50&lt;&gt;AP$7,0,$Y50)</f>
        <v>0</v>
      </c>
      <c r="AT50" s="195"/>
      <c r="AU50" s="195"/>
      <c r="AV50" s="195"/>
      <c r="AW50" s="417">
        <f t="shared" ref="AW50" si="373">IF($H50&lt;&gt;AT$7,0,$Y50)</f>
        <v>0</v>
      </c>
      <c r="AX50" s="195"/>
      <c r="AY50" s="195"/>
      <c r="AZ50" s="195"/>
      <c r="BA50" s="417">
        <f t="shared" ref="BA50" si="374">IF($H50&lt;&gt;AX$7,0,$Y50)</f>
        <v>0</v>
      </c>
      <c r="BB50" s="195"/>
      <c r="BC50" s="195"/>
      <c r="BD50" s="195"/>
      <c r="BE50" s="417">
        <f t="shared" ref="BE50" si="375">IF($H50&lt;&gt;BB$7,0,$Y50)</f>
        <v>0</v>
      </c>
      <c r="BF50" s="195"/>
      <c r="BG50" s="195"/>
      <c r="BH50" s="195"/>
      <c r="BI50" s="417">
        <f t="shared" ref="BI50" si="376">IF($H50&lt;&gt;BF$7,0,$Y50)</f>
        <v>0</v>
      </c>
      <c r="BJ50" s="56">
        <f>IF(ISERROR(AC50/X50),0,AC50/X50)</f>
        <v>0</v>
      </c>
      <c r="BK50" s="116" t="str">
        <f>IF(ISERROR(SEARCH("в",A50)),"",1)</f>
        <v/>
      </c>
      <c r="BL50" s="76">
        <f>IF(AG50&lt;&gt;0,$Y50,0)</f>
        <v>0</v>
      </c>
      <c r="BM50" s="76">
        <f>IF(AK50&lt;&gt;0,$Y50,0)</f>
        <v>5</v>
      </c>
      <c r="BN50" s="76">
        <f>IF(AO50&lt;&gt;0,$Y50,0)</f>
        <v>0</v>
      </c>
      <c r="BO50" s="76">
        <f>IF(AS50&lt;&gt;0,$Y50,0)</f>
        <v>0</v>
      </c>
      <c r="BP50" s="76">
        <f>IF(AW50&lt;&gt;0,$Y50,0)</f>
        <v>0</v>
      </c>
      <c r="BQ50" s="76">
        <f>IF(BA50&lt;&gt;0,$Y50,0)</f>
        <v>0</v>
      </c>
      <c r="BR50" s="76">
        <f>IF(BE50&lt;&gt;0,$Y50,0)</f>
        <v>0</v>
      </c>
      <c r="BS50" s="76">
        <f>IF(BI50&lt;&gt;0,$Y50,0)</f>
        <v>0</v>
      </c>
      <c r="BT50" s="80">
        <f>SUM(BL50:BS50)</f>
        <v>5</v>
      </c>
      <c r="BW50" s="12">
        <f>IF($DC50=0,0,ROUND(4*$Y50*SUM(AD50:AF50)/$DC50,0)/4)</f>
        <v>0</v>
      </c>
      <c r="BX50" s="12">
        <f>IF($DC50=0,0,ROUND(4*$Y50*SUM(AH50:AJ50)/$DC50,0)/4)</f>
        <v>0</v>
      </c>
      <c r="BY50" s="12">
        <f>IF($DC50=0,0,ROUND(4*$Y50*SUM(AL50:AN50)/$DC50,0)/4)</f>
        <v>0</v>
      </c>
      <c r="BZ50" s="12">
        <f>IF($DC50=0,0,ROUND(4*$Y50*SUM(AP50:AR50)/$DC50,0)/4)</f>
        <v>0</v>
      </c>
      <c r="CA50" s="12">
        <f>IF($DC50=0,0,ROUND(4*$Y50*SUM(AT50:AV50)/$DC50,0)/4)</f>
        <v>0</v>
      </c>
      <c r="CB50" s="12">
        <f>IF($DC50=0,0,ROUND(4*$Y50*(SUM(AX50:AZ50))/$DC50,0)/4)</f>
        <v>0</v>
      </c>
      <c r="CC50" s="12">
        <f>IF($DC50=0,0,ROUND(4*$Y50*(SUM(BB50:BD50))/$DC50,0)/4)</f>
        <v>0</v>
      </c>
      <c r="CD50" s="12">
        <f>IF($DC50=0,0,ROUND(4*$Y50*(SUM(BF50:BH50))/$DC50,0)/4)</f>
        <v>0</v>
      </c>
      <c r="CE50" s="171">
        <f>SUM(BW50:CD50)</f>
        <v>0</v>
      </c>
      <c r="CF50" s="186">
        <f>MAX(BW50:CD50)</f>
        <v>0</v>
      </c>
      <c r="CH50" s="67">
        <f>IF(VALUE($D50)=1,1,0)+IF(VALUE($E50)=1,1,0)+IF(VALUE($F50)=1,1,0)+IF(VALUE($G50)=1,1,0)</f>
        <v>0</v>
      </c>
      <c r="CI50" s="67">
        <f>IF(VALUE($D50)=2,1,0)+IF(VALUE($E50)=2,1,0)+IF(VALUE($F50)=2,1,0)+IF(VALUE($G50)=2,1,0)</f>
        <v>0</v>
      </c>
      <c r="CJ50" s="67">
        <f>IF(VALUE($D50)=3,1,0)+IF(VALUE($E50)=3,1,0)+IF(VALUE($F50)=3,1,0)+IF(VALUE($G50)=3,1,0)</f>
        <v>0</v>
      </c>
      <c r="CK50" s="67">
        <f>IF(VALUE($D50)=4,1,0)+IF(VALUE($E50)=4,1,0)+IF(VALUE($F50)=4,1,0)+IF(VALUE($G50)=4,1,0)</f>
        <v>0</v>
      </c>
      <c r="CL50" s="67">
        <f>IF(VALUE($D50)=5,1,0)+IF(VALUE($E50)=5,1,0)+IF(VALUE($F50)=5,1,0)+IF(VALUE($G50)=5,1,0)</f>
        <v>0</v>
      </c>
      <c r="CM50" s="67">
        <f>IF(VALUE($D50)=6,1,0)+IF(VALUE($E50)=6,1,0)+IF(VALUE($F50)=6,1,0)+IF(VALUE($G50)=6,1,0)</f>
        <v>0</v>
      </c>
      <c r="CN50" s="67">
        <f>IF(VALUE($D50)=7,1,0)+IF(VALUE($E50)=7,1,0)+IF(VALUE($F50)=7,1,0)+IF(VALUE($G50)=7,1,0)</f>
        <v>0</v>
      </c>
      <c r="CO50" s="67">
        <f>IF(VALUE($D50)=8,1,0)+IF(VALUE($E50)=8,1,0)+IF(VALUE($F50)=8,1,0)+IF(VALUE($G50)=8,1,0)</f>
        <v>0</v>
      </c>
      <c r="CP50" s="75">
        <f>SUM(CH50:CO50)</f>
        <v>0</v>
      </c>
      <c r="CQ50" s="67">
        <f>IF(MID(H50,1,1)="1",1,0)+IF(MID(I50,1,1)="1",1,0)+IF(MID(J50,1,1)="1",1,0)+IF(MID(K50,1,1)="1",1,0)+IF(MID(L50,1,1)="1",1,0)+IF(MID(M50,1,1)="1",1,0)+IF(MID(N50,1,1)="1",1,0)</f>
        <v>0</v>
      </c>
      <c r="CR50" s="67">
        <f>IF(MID(H50,1,1)="2",1,0)+IF(MID(I50,1,1)="2",1,0)+IF(MID(J50,1,1)="2",1,0)+IF(MID(K50,1,1)="2",1,0)+IF(MID(L50,1,1)="2",1,0)+IF(MID(M50,1,1)="2",1,0)+IF(MID(N50,1,1)="2",1,0)</f>
        <v>1</v>
      </c>
      <c r="CS50" s="68">
        <f>IF(MID(H50,1,1)="3",1,0)+IF(MID(I50,1,1)="3",1,0)+IF(MID(J50,1,1)="3",1,0)+IF(MID(K50,1,1)="3",1,0)+IF(MID(L50,1,1)="3",1,0)+IF(MID(M50,1,1)="3",1,0)+IF(MID(N50,1,1)="3",1,0)</f>
        <v>0</v>
      </c>
      <c r="CT50" s="67">
        <f>IF(MID(H50,1,1)="4",1,0)+IF(MID(I50,1,1)="4",1,0)+IF(MID(J50,1,1)="4",1,0)+IF(MID(K50,1,1)="4",1,0)+IF(MID(L50,1,1)="4",1,0)+IF(MID(M50,1,1)="4",1,0)+IF(MID(N50,1,1)="4",1,0)</f>
        <v>0</v>
      </c>
      <c r="CU50" s="67">
        <f>IF(MID(H50,1,1)="5",1,0)+IF(MID(I50,1,1)="5",1,0)+IF(MID(J50,1,1)="5",1,0)+IF(MID(K50,1,1)="5",1,0)+IF(MID(L50,1,1)="5",1,0)+IF(MID(M50,1,1)="5",1,0)+IF(MID(N50,1,1)="5",1,0)</f>
        <v>0</v>
      </c>
      <c r="CV50" s="67">
        <f>IF(MID(H50,1,1)="6",1,0)+IF(MID(I50,1,1)="6",1,0)+IF(MID(J50,1,1)="6",1,0)+IF(MID(K50,1,1)="6",1,0)+IF(MID(L50,1,1)="6",1,0)+IF(MID(M50,1,1)="6",1,0)+IF(MID(N50,1,1)="6",1,0)</f>
        <v>0</v>
      </c>
      <c r="CW50" s="67">
        <f>IF(MID(H50,1,1)="7",1,0)+IF(MID(I50,1,1)="7",1,0)+IF(MID(J50,1,1)="7",1,0)+IF(MID(K50,1,1)="7",1,0)+IF(MID(L50,1,1)="7",1,0)+IF(MID(M50,1,1)="7",1,0)+IF(MID(N50,1,1)="7",1,0)</f>
        <v>0</v>
      </c>
      <c r="CX50" s="67">
        <f>IF(MID(H50,1,1)="8",1,0)+IF(MID(I50,1,1)="8",1,0)+IF(MID(J50,1,1)="8",1,0)+IF(MID(K50,1,1)="8",1,0)+IF(MID(L50,1,1)="8",1,0)+IF(MID(M50,1,1)="8",1,0)+IF(MID(N50,1,1)="8",1,0)</f>
        <v>0</v>
      </c>
      <c r="CY50" s="74">
        <f>SUM(CQ50:CX50)</f>
        <v>1</v>
      </c>
      <c r="DC50" s="59">
        <f>SUM($AD50:$AF50)+SUM($AH50:$AJ50)+SUM($AL50:AN50)+SUM($AP50:AR50)+SUM($AT50:AV50)+SUM($AX50:AZ50)+SUM($BB50:BD50)+SUM($BF50:BH50)</f>
        <v>0</v>
      </c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</row>
    <row r="51" spans="1:125" s="2" customFormat="1" x14ac:dyDescent="0.25">
      <c r="A51" s="15" t="s">
        <v>138</v>
      </c>
      <c r="B51" s="434" t="s">
        <v>149</v>
      </c>
      <c r="C51" s="124"/>
      <c r="D51" s="331"/>
      <c r="E51" s="141"/>
      <c r="F51" s="141"/>
      <c r="G51" s="234"/>
      <c r="H51" s="117">
        <v>2</v>
      </c>
      <c r="I51" s="118"/>
      <c r="J51" s="118"/>
      <c r="K51" s="118"/>
      <c r="L51" s="118"/>
      <c r="M51" s="118"/>
      <c r="N51" s="10"/>
      <c r="O51" s="127"/>
      <c r="P51" s="127"/>
      <c r="Q51" s="233"/>
      <c r="R51" s="141"/>
      <c r="S51" s="141"/>
      <c r="T51" s="141"/>
      <c r="U51" s="141"/>
      <c r="V51" s="141"/>
      <c r="W51" s="234"/>
      <c r="X51" s="448">
        <f t="shared" ref="X51:X69" si="377">IF(H51&gt;0,150,0)</f>
        <v>150</v>
      </c>
      <c r="Y51" s="127">
        <f t="shared" ref="Y51:Y69" si="378">CEILING(X51/$BR$7,0.25)</f>
        <v>5</v>
      </c>
      <c r="Z51" s="9"/>
      <c r="AA51" s="9"/>
      <c r="AB51" s="9"/>
      <c r="AC51" s="9"/>
      <c r="AD51" s="195"/>
      <c r="AE51" s="195"/>
      <c r="AF51" s="195"/>
      <c r="AG51" s="417">
        <f t="shared" ref="AG51:AG69" si="379">IF($H51&lt;&gt;AD$7,0,$Y51)</f>
        <v>0</v>
      </c>
      <c r="AH51" s="195"/>
      <c r="AI51" s="195"/>
      <c r="AJ51" s="195"/>
      <c r="AK51" s="417">
        <f t="shared" ref="AK51:AK69" si="380">IF($H51&lt;&gt;AH$7,0,$Y51)</f>
        <v>5</v>
      </c>
      <c r="AL51" s="195"/>
      <c r="AM51" s="195"/>
      <c r="AN51" s="195"/>
      <c r="AO51" s="417">
        <f t="shared" ref="AO51:AO69" si="381">IF($H51&lt;&gt;AL$7,0,$Y51)</f>
        <v>0</v>
      </c>
      <c r="AP51" s="195"/>
      <c r="AQ51" s="195"/>
      <c r="AR51" s="195"/>
      <c r="AS51" s="417">
        <f t="shared" ref="AS51:AS69" si="382">IF($H51&lt;&gt;AP$7,0,$Y51)</f>
        <v>0</v>
      </c>
      <c r="AT51" s="195"/>
      <c r="AU51" s="195"/>
      <c r="AV51" s="195"/>
      <c r="AW51" s="417">
        <f t="shared" ref="AW51:AW69" si="383">IF($H51&lt;&gt;AT$7,0,$Y51)</f>
        <v>0</v>
      </c>
      <c r="AX51" s="195"/>
      <c r="AY51" s="195"/>
      <c r="AZ51" s="195"/>
      <c r="BA51" s="417">
        <f t="shared" ref="BA51:BA69" si="384">IF($H51&lt;&gt;AX$7,0,$Y51)</f>
        <v>0</v>
      </c>
      <c r="BB51" s="195"/>
      <c r="BC51" s="195"/>
      <c r="BD51" s="195"/>
      <c r="BE51" s="417">
        <f t="shared" ref="BE51:BE69" si="385">IF($H51&lt;&gt;BB$7,0,$Y51)</f>
        <v>0</v>
      </c>
      <c r="BF51" s="195"/>
      <c r="BG51" s="195"/>
      <c r="BH51" s="195"/>
      <c r="BI51" s="417">
        <f t="shared" ref="BI51:BI69" si="386">IF($H51&lt;&gt;BF$7,0,$Y51)</f>
        <v>0</v>
      </c>
      <c r="BJ51" s="56">
        <f t="shared" ref="BJ51:BJ69" si="387">IF(ISERROR(AC51/X51),0,AC51/X51)</f>
        <v>0</v>
      </c>
      <c r="BK51" s="116" t="str">
        <f t="shared" ref="BK51:BK69" si="388">IF(ISERROR(SEARCH("в",A51)),"",1)</f>
        <v/>
      </c>
      <c r="BL51" s="76">
        <f t="shared" ref="BL51:BL61" si="389">IF(AG51&lt;&gt;0,$Y51,0)</f>
        <v>0</v>
      </c>
      <c r="BM51" s="76">
        <f t="shared" ref="BM51:BM69" si="390">IF(AK51&lt;&gt;0,$Y51,0)</f>
        <v>5</v>
      </c>
      <c r="BN51" s="76">
        <f t="shared" ref="BN51:BN61" si="391">IF(AO51&lt;&gt;0,$Y51,0)</f>
        <v>0</v>
      </c>
      <c r="BO51" s="76">
        <f t="shared" ref="BO51:BO61" si="392">IF(AS51&lt;&gt;0,$Y51,0)</f>
        <v>0</v>
      </c>
      <c r="BP51" s="76">
        <f t="shared" ref="BP51:BP61" si="393">IF(AW51&lt;&gt;0,$Y51,0)</f>
        <v>0</v>
      </c>
      <c r="BQ51" s="76">
        <f t="shared" ref="BQ51:BQ61" si="394">IF(BA51&lt;&gt;0,$Y51,0)</f>
        <v>0</v>
      </c>
      <c r="BR51" s="76">
        <f t="shared" ref="BR51:BR61" si="395">IF(BE51&lt;&gt;0,$Y51,0)</f>
        <v>0</v>
      </c>
      <c r="BS51" s="76">
        <f t="shared" ref="BS51:BS61" si="396">IF(BI51&lt;&gt;0,$Y51,0)</f>
        <v>0</v>
      </c>
      <c r="BT51" s="80">
        <f t="shared" ref="BT51:BT69" si="397">SUM(BL51:BS51)</f>
        <v>5</v>
      </c>
      <c r="BW51" s="12">
        <f t="shared" ref="BW51:BW69" si="398">IF($DC51=0,0,ROUND(4*$Y51*SUM(AD51:AF51)/$DC51,0)/4)</f>
        <v>0</v>
      </c>
      <c r="BX51" s="12">
        <f t="shared" ref="BX51:BX61" si="399">IF($DC51=0,0,ROUND(4*$Y51*SUM(AH51:AJ51)/$DC51,0)/4)</f>
        <v>0</v>
      </c>
      <c r="BY51" s="12">
        <f t="shared" ref="BY51:BY61" si="400">IF($DC51=0,0,ROUND(4*$Y51*SUM(AL51:AN51)/$DC51,0)/4)</f>
        <v>0</v>
      </c>
      <c r="BZ51" s="12">
        <f t="shared" ref="BZ51:BZ61" si="401">IF($DC51=0,0,ROUND(4*$Y51*SUM(AP51:AR51)/$DC51,0)/4)</f>
        <v>0</v>
      </c>
      <c r="CA51" s="12">
        <f t="shared" ref="CA51:CA61" si="402">IF($DC51=0,0,ROUND(4*$Y51*SUM(AT51:AV51)/$DC51,0)/4)</f>
        <v>0</v>
      </c>
      <c r="CB51" s="12">
        <f t="shared" ref="CB51:CB61" si="403">IF($DC51=0,0,ROUND(4*$Y51*(SUM(AX51:AZ51))/$DC51,0)/4)</f>
        <v>0</v>
      </c>
      <c r="CC51" s="12">
        <f t="shared" ref="CC51:CC61" si="404">IF($DC51=0,0,ROUND(4*$Y51*(SUM(BB51:BD51))/$DC51,0)/4)</f>
        <v>0</v>
      </c>
      <c r="CD51" s="12">
        <f t="shared" ref="CD51:CD61" si="405">IF($DC51=0,0,ROUND(4*$Y51*(SUM(BF51:BH51))/$DC51,0)/4)</f>
        <v>0</v>
      </c>
      <c r="CE51" s="171">
        <f t="shared" ref="CE51:CE69" si="406">SUM(BW51:CD51)</f>
        <v>0</v>
      </c>
      <c r="CF51" s="186">
        <f t="shared" ref="CF51:CF69" si="407">MAX(BW51:CD51)</f>
        <v>0</v>
      </c>
      <c r="CH51" s="67">
        <f t="shared" ref="CH51:CH69" si="408">IF(VALUE($D51)=1,1,0)+IF(VALUE($E51)=1,1,0)+IF(VALUE($F51)=1,1,0)+IF(VALUE($G51)=1,1,0)</f>
        <v>0</v>
      </c>
      <c r="CI51" s="67">
        <f t="shared" ref="CI51:CI69" si="409">IF(VALUE($D51)=2,1,0)+IF(VALUE($E51)=2,1,0)+IF(VALUE($F51)=2,1,0)+IF(VALUE($G51)=2,1,0)</f>
        <v>0</v>
      </c>
      <c r="CJ51" s="67">
        <f t="shared" ref="CJ51:CJ69" si="410">IF(VALUE($D51)=3,1,0)+IF(VALUE($E51)=3,1,0)+IF(VALUE($F51)=3,1,0)+IF(VALUE($G51)=3,1,0)</f>
        <v>0</v>
      </c>
      <c r="CK51" s="67">
        <f t="shared" ref="CK51:CK69" si="411">IF(VALUE($D51)=4,1,0)+IF(VALUE($E51)=4,1,0)+IF(VALUE($F51)=4,1,0)+IF(VALUE($G51)=4,1,0)</f>
        <v>0</v>
      </c>
      <c r="CL51" s="67">
        <f t="shared" ref="CL51:CL69" si="412">IF(VALUE($D51)=5,1,0)+IF(VALUE($E51)=5,1,0)+IF(VALUE($F51)=5,1,0)+IF(VALUE($G51)=5,1,0)</f>
        <v>0</v>
      </c>
      <c r="CM51" s="67">
        <f t="shared" ref="CM51:CM69" si="413">IF(VALUE($D51)=6,1,0)+IF(VALUE($E51)=6,1,0)+IF(VALUE($F51)=6,1,0)+IF(VALUE($G51)=6,1,0)</f>
        <v>0</v>
      </c>
      <c r="CN51" s="67">
        <f t="shared" ref="CN51:CN69" si="414">IF(VALUE($D51)=7,1,0)+IF(VALUE($E51)=7,1,0)+IF(VALUE($F51)=7,1,0)+IF(VALUE($G51)=7,1,0)</f>
        <v>0</v>
      </c>
      <c r="CO51" s="67">
        <f t="shared" ref="CO51:CO69" si="415">IF(VALUE($D51)=8,1,0)+IF(VALUE($E51)=8,1,0)+IF(VALUE($F51)=8,1,0)+IF(VALUE($G51)=8,1,0)</f>
        <v>0</v>
      </c>
      <c r="CP51" s="75">
        <f t="shared" ref="CP51:CP69" si="416">SUM(CH51:CO51)</f>
        <v>0</v>
      </c>
      <c r="CQ51" s="67">
        <f t="shared" ref="CQ51:CQ69" si="417">IF(MID(H51,1,1)="1",1,0)+IF(MID(I51,1,1)="1",1,0)+IF(MID(J51,1,1)="1",1,0)+IF(MID(K51,1,1)="1",1,0)+IF(MID(L51,1,1)="1",1,0)+IF(MID(M51,1,1)="1",1,0)+IF(MID(N51,1,1)="1",1,0)</f>
        <v>0</v>
      </c>
      <c r="CR51" s="67">
        <f t="shared" ref="CR51:CR69" si="418">IF(MID(H51,1,1)="2",1,0)+IF(MID(I51,1,1)="2",1,0)+IF(MID(J51,1,1)="2",1,0)+IF(MID(K51,1,1)="2",1,0)+IF(MID(L51,1,1)="2",1,0)+IF(MID(M51,1,1)="2",1,0)+IF(MID(N51,1,1)="2",1,0)</f>
        <v>1</v>
      </c>
      <c r="CS51" s="68">
        <f t="shared" ref="CS51:CS69" si="419">IF(MID(H51,1,1)="3",1,0)+IF(MID(I51,1,1)="3",1,0)+IF(MID(J51,1,1)="3",1,0)+IF(MID(K51,1,1)="3",1,0)+IF(MID(L51,1,1)="3",1,0)+IF(MID(M51,1,1)="3",1,0)+IF(MID(N51,1,1)="3",1,0)</f>
        <v>0</v>
      </c>
      <c r="CT51" s="67">
        <f t="shared" ref="CT51:CT69" si="420">IF(MID(H51,1,1)="4",1,0)+IF(MID(I51,1,1)="4",1,0)+IF(MID(J51,1,1)="4",1,0)+IF(MID(K51,1,1)="4",1,0)+IF(MID(L51,1,1)="4",1,0)+IF(MID(M51,1,1)="4",1,0)+IF(MID(N51,1,1)="4",1,0)</f>
        <v>0</v>
      </c>
      <c r="CU51" s="67">
        <f t="shared" ref="CU51:CU69" si="421">IF(MID(H51,1,1)="5",1,0)+IF(MID(I51,1,1)="5",1,0)+IF(MID(J51,1,1)="5",1,0)+IF(MID(K51,1,1)="5",1,0)+IF(MID(L51,1,1)="5",1,0)+IF(MID(M51,1,1)="5",1,0)+IF(MID(N51,1,1)="5",1,0)</f>
        <v>0</v>
      </c>
      <c r="CV51" s="67">
        <f t="shared" ref="CV51:CV69" si="422">IF(MID(H51,1,1)="6",1,0)+IF(MID(I51,1,1)="6",1,0)+IF(MID(J51,1,1)="6",1,0)+IF(MID(K51,1,1)="6",1,0)+IF(MID(L51,1,1)="6",1,0)+IF(MID(M51,1,1)="6",1,0)+IF(MID(N51,1,1)="6",1,0)</f>
        <v>0</v>
      </c>
      <c r="CW51" s="67">
        <f t="shared" ref="CW51:CW69" si="423">IF(MID(H51,1,1)="7",1,0)+IF(MID(I51,1,1)="7",1,0)+IF(MID(J51,1,1)="7",1,0)+IF(MID(K51,1,1)="7",1,0)+IF(MID(L51,1,1)="7",1,0)+IF(MID(M51,1,1)="7",1,0)+IF(MID(N51,1,1)="7",1,0)</f>
        <v>0</v>
      </c>
      <c r="CX51" s="67">
        <f t="shared" ref="CX51:CX69" si="424">IF(MID(H51,1,1)="8",1,0)+IF(MID(I51,1,1)="8",1,0)+IF(MID(J51,1,1)="8",1,0)+IF(MID(K51,1,1)="8",1,0)+IF(MID(L51,1,1)="8",1,0)+IF(MID(M51,1,1)="8",1,0)+IF(MID(N51,1,1)="8",1,0)</f>
        <v>0</v>
      </c>
      <c r="CY51" s="74">
        <f t="shared" ref="CY51:CY69" si="425">SUM(CQ51:CX51)</f>
        <v>1</v>
      </c>
      <c r="DC51" s="59">
        <f>SUM($AD51:$AF51)+SUM($AH51:$AJ51)+SUM($AL51:AN51)+SUM($AP51:AR51)+SUM($AT51:AV51)+SUM($AX51:AZ51)+SUM($BB51:BD51)+SUM($BF51:BH51)</f>
        <v>0</v>
      </c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</row>
    <row r="52" spans="1:125" s="2" customFormat="1" x14ac:dyDescent="0.25">
      <c r="A52" s="15" t="s">
        <v>139</v>
      </c>
      <c r="B52" s="434" t="s">
        <v>150</v>
      </c>
      <c r="C52" s="123"/>
      <c r="D52" s="233"/>
      <c r="E52" s="141"/>
      <c r="F52" s="141"/>
      <c r="G52" s="234"/>
      <c r="H52" s="117">
        <v>3</v>
      </c>
      <c r="I52" s="118"/>
      <c r="J52" s="118"/>
      <c r="K52" s="118"/>
      <c r="L52" s="118"/>
      <c r="M52" s="118"/>
      <c r="N52" s="10"/>
      <c r="O52" s="127"/>
      <c r="P52" s="127"/>
      <c r="Q52" s="233"/>
      <c r="R52" s="141"/>
      <c r="S52" s="141"/>
      <c r="T52" s="141"/>
      <c r="U52" s="141"/>
      <c r="V52" s="141"/>
      <c r="W52" s="234"/>
      <c r="X52" s="448">
        <f t="shared" si="377"/>
        <v>150</v>
      </c>
      <c r="Y52" s="127">
        <f t="shared" si="378"/>
        <v>5</v>
      </c>
      <c r="Z52" s="9"/>
      <c r="AA52" s="9"/>
      <c r="AB52" s="9"/>
      <c r="AC52" s="9"/>
      <c r="AD52" s="195"/>
      <c r="AE52" s="195"/>
      <c r="AF52" s="195"/>
      <c r="AG52" s="417">
        <f t="shared" si="379"/>
        <v>0</v>
      </c>
      <c r="AH52" s="195"/>
      <c r="AI52" s="195"/>
      <c r="AJ52" s="195"/>
      <c r="AK52" s="417">
        <f t="shared" si="380"/>
        <v>0</v>
      </c>
      <c r="AL52" s="195"/>
      <c r="AM52" s="195"/>
      <c r="AN52" s="195"/>
      <c r="AO52" s="417">
        <f t="shared" si="381"/>
        <v>5</v>
      </c>
      <c r="AP52" s="195"/>
      <c r="AQ52" s="195"/>
      <c r="AR52" s="195"/>
      <c r="AS52" s="417">
        <f t="shared" si="382"/>
        <v>0</v>
      </c>
      <c r="AT52" s="195"/>
      <c r="AU52" s="195"/>
      <c r="AV52" s="195"/>
      <c r="AW52" s="417">
        <f t="shared" si="383"/>
        <v>0</v>
      </c>
      <c r="AX52" s="195"/>
      <c r="AY52" s="195"/>
      <c r="AZ52" s="195"/>
      <c r="BA52" s="417">
        <f t="shared" si="384"/>
        <v>0</v>
      </c>
      <c r="BB52" s="195"/>
      <c r="BC52" s="195"/>
      <c r="BD52" s="195"/>
      <c r="BE52" s="417">
        <f t="shared" si="385"/>
        <v>0</v>
      </c>
      <c r="BF52" s="195"/>
      <c r="BG52" s="195"/>
      <c r="BH52" s="195"/>
      <c r="BI52" s="417">
        <f t="shared" si="386"/>
        <v>0</v>
      </c>
      <c r="BJ52" s="56">
        <f t="shared" si="387"/>
        <v>0</v>
      </c>
      <c r="BK52" s="116" t="str">
        <f t="shared" si="388"/>
        <v/>
      </c>
      <c r="BL52" s="76">
        <f t="shared" si="389"/>
        <v>0</v>
      </c>
      <c r="BM52" s="76">
        <f t="shared" si="390"/>
        <v>0</v>
      </c>
      <c r="BN52" s="76">
        <f t="shared" si="391"/>
        <v>5</v>
      </c>
      <c r="BO52" s="76">
        <f t="shared" si="392"/>
        <v>0</v>
      </c>
      <c r="BP52" s="76">
        <f t="shared" si="393"/>
        <v>0</v>
      </c>
      <c r="BQ52" s="76">
        <f t="shared" si="394"/>
        <v>0</v>
      </c>
      <c r="BR52" s="76">
        <f t="shared" si="395"/>
        <v>0</v>
      </c>
      <c r="BS52" s="76">
        <f t="shared" si="396"/>
        <v>0</v>
      </c>
      <c r="BT52" s="80">
        <f t="shared" si="397"/>
        <v>5</v>
      </c>
      <c r="BW52" s="12">
        <f t="shared" si="398"/>
        <v>0</v>
      </c>
      <c r="BX52" s="12">
        <f t="shared" si="399"/>
        <v>0</v>
      </c>
      <c r="BY52" s="12">
        <f t="shared" si="400"/>
        <v>0</v>
      </c>
      <c r="BZ52" s="12">
        <f t="shared" si="401"/>
        <v>0</v>
      </c>
      <c r="CA52" s="12">
        <f t="shared" si="402"/>
        <v>0</v>
      </c>
      <c r="CB52" s="12">
        <f t="shared" si="403"/>
        <v>0</v>
      </c>
      <c r="CC52" s="12">
        <f t="shared" si="404"/>
        <v>0</v>
      </c>
      <c r="CD52" s="12">
        <f t="shared" si="405"/>
        <v>0</v>
      </c>
      <c r="CE52" s="171">
        <f t="shared" si="406"/>
        <v>0</v>
      </c>
      <c r="CF52" s="186">
        <f t="shared" si="407"/>
        <v>0</v>
      </c>
      <c r="CH52" s="67">
        <f t="shared" si="408"/>
        <v>0</v>
      </c>
      <c r="CI52" s="67">
        <f t="shared" si="409"/>
        <v>0</v>
      </c>
      <c r="CJ52" s="67">
        <f t="shared" si="410"/>
        <v>0</v>
      </c>
      <c r="CK52" s="67">
        <f t="shared" si="411"/>
        <v>0</v>
      </c>
      <c r="CL52" s="67">
        <f t="shared" si="412"/>
        <v>0</v>
      </c>
      <c r="CM52" s="67">
        <f t="shared" si="413"/>
        <v>0</v>
      </c>
      <c r="CN52" s="67">
        <f t="shared" si="414"/>
        <v>0</v>
      </c>
      <c r="CO52" s="67">
        <f t="shared" si="415"/>
        <v>0</v>
      </c>
      <c r="CP52" s="75">
        <f t="shared" si="416"/>
        <v>0</v>
      </c>
      <c r="CQ52" s="67">
        <f t="shared" si="417"/>
        <v>0</v>
      </c>
      <c r="CR52" s="67">
        <f t="shared" si="418"/>
        <v>0</v>
      </c>
      <c r="CS52" s="68">
        <f t="shared" si="419"/>
        <v>1</v>
      </c>
      <c r="CT52" s="67">
        <f t="shared" si="420"/>
        <v>0</v>
      </c>
      <c r="CU52" s="67">
        <f t="shared" si="421"/>
        <v>0</v>
      </c>
      <c r="CV52" s="67">
        <f t="shared" si="422"/>
        <v>0</v>
      </c>
      <c r="CW52" s="67">
        <f t="shared" si="423"/>
        <v>0</v>
      </c>
      <c r="CX52" s="67">
        <f t="shared" si="424"/>
        <v>0</v>
      </c>
      <c r="CY52" s="74">
        <f t="shared" si="425"/>
        <v>1</v>
      </c>
      <c r="DC52" s="59">
        <f>SUM($AD52:$AF52)+SUM($AH52:$AJ52)+SUM($AL52:AN52)+SUM($AP52:AR52)+SUM($AT52:AV52)+SUM($AX52:AZ52)+SUM($BB52:BD52)+SUM($BF52:BH52)</f>
        <v>0</v>
      </c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</row>
    <row r="53" spans="1:125" s="2" customFormat="1" hidden="1" x14ac:dyDescent="0.25">
      <c r="A53" s="15" t="s">
        <v>140</v>
      </c>
      <c r="B53" s="434" t="s">
        <v>151</v>
      </c>
      <c r="C53" s="123"/>
      <c r="D53" s="233"/>
      <c r="E53" s="141"/>
      <c r="F53" s="141"/>
      <c r="G53" s="234"/>
      <c r="H53" s="117"/>
      <c r="I53" s="118"/>
      <c r="J53" s="118"/>
      <c r="K53" s="118"/>
      <c r="L53" s="118"/>
      <c r="M53" s="118"/>
      <c r="N53" s="10"/>
      <c r="O53" s="127"/>
      <c r="P53" s="127"/>
      <c r="Q53" s="233"/>
      <c r="R53" s="141"/>
      <c r="S53" s="141"/>
      <c r="T53" s="141"/>
      <c r="U53" s="141"/>
      <c r="V53" s="141"/>
      <c r="W53" s="234"/>
      <c r="X53" s="448">
        <f t="shared" si="377"/>
        <v>0</v>
      </c>
      <c r="Y53" s="127">
        <f t="shared" si="378"/>
        <v>0</v>
      </c>
      <c r="Z53" s="9"/>
      <c r="AA53" s="9"/>
      <c r="AB53" s="9"/>
      <c r="AC53" s="9"/>
      <c r="AD53" s="195"/>
      <c r="AE53" s="195"/>
      <c r="AF53" s="195"/>
      <c r="AG53" s="417">
        <f t="shared" si="379"/>
        <v>0</v>
      </c>
      <c r="AH53" s="195"/>
      <c r="AI53" s="195"/>
      <c r="AJ53" s="195"/>
      <c r="AK53" s="417">
        <f t="shared" si="380"/>
        <v>0</v>
      </c>
      <c r="AL53" s="195"/>
      <c r="AM53" s="195"/>
      <c r="AN53" s="195"/>
      <c r="AO53" s="417">
        <f t="shared" si="381"/>
        <v>0</v>
      </c>
      <c r="AP53" s="195"/>
      <c r="AQ53" s="195"/>
      <c r="AR53" s="195"/>
      <c r="AS53" s="417">
        <f t="shared" si="382"/>
        <v>0</v>
      </c>
      <c r="AT53" s="195"/>
      <c r="AU53" s="195"/>
      <c r="AV53" s="195"/>
      <c r="AW53" s="417">
        <f t="shared" si="383"/>
        <v>0</v>
      </c>
      <c r="AX53" s="195"/>
      <c r="AY53" s="195"/>
      <c r="AZ53" s="195"/>
      <c r="BA53" s="417">
        <f t="shared" si="384"/>
        <v>0</v>
      </c>
      <c r="BB53" s="195"/>
      <c r="BC53" s="195"/>
      <c r="BD53" s="195"/>
      <c r="BE53" s="417">
        <f t="shared" si="385"/>
        <v>0</v>
      </c>
      <c r="BF53" s="195"/>
      <c r="BG53" s="195"/>
      <c r="BH53" s="195"/>
      <c r="BI53" s="417">
        <f t="shared" si="386"/>
        <v>0</v>
      </c>
      <c r="BJ53" s="56">
        <f t="shared" si="387"/>
        <v>0</v>
      </c>
      <c r="BK53" s="116" t="str">
        <f t="shared" si="388"/>
        <v/>
      </c>
      <c r="BL53" s="76">
        <f t="shared" si="389"/>
        <v>0</v>
      </c>
      <c r="BM53" s="76">
        <f t="shared" si="390"/>
        <v>0</v>
      </c>
      <c r="BN53" s="76">
        <f t="shared" si="391"/>
        <v>0</v>
      </c>
      <c r="BO53" s="76">
        <f t="shared" si="392"/>
        <v>0</v>
      </c>
      <c r="BP53" s="76">
        <f t="shared" si="393"/>
        <v>0</v>
      </c>
      <c r="BQ53" s="76">
        <f t="shared" si="394"/>
        <v>0</v>
      </c>
      <c r="BR53" s="76">
        <f t="shared" si="395"/>
        <v>0</v>
      </c>
      <c r="BS53" s="76">
        <f t="shared" si="396"/>
        <v>0</v>
      </c>
      <c r="BT53" s="80">
        <f t="shared" si="397"/>
        <v>0</v>
      </c>
      <c r="BW53" s="12">
        <f t="shared" si="398"/>
        <v>0</v>
      </c>
      <c r="BX53" s="12">
        <f t="shared" si="399"/>
        <v>0</v>
      </c>
      <c r="BY53" s="12">
        <f t="shared" si="400"/>
        <v>0</v>
      </c>
      <c r="BZ53" s="12">
        <f t="shared" si="401"/>
        <v>0</v>
      </c>
      <c r="CA53" s="12">
        <f t="shared" si="402"/>
        <v>0</v>
      </c>
      <c r="CB53" s="12">
        <f t="shared" si="403"/>
        <v>0</v>
      </c>
      <c r="CC53" s="12">
        <f t="shared" si="404"/>
        <v>0</v>
      </c>
      <c r="CD53" s="12">
        <f t="shared" si="405"/>
        <v>0</v>
      </c>
      <c r="CE53" s="171">
        <f t="shared" si="406"/>
        <v>0</v>
      </c>
      <c r="CF53" s="186">
        <f t="shared" si="407"/>
        <v>0</v>
      </c>
      <c r="CH53" s="67">
        <f t="shared" si="408"/>
        <v>0</v>
      </c>
      <c r="CI53" s="67">
        <f t="shared" si="409"/>
        <v>0</v>
      </c>
      <c r="CJ53" s="67">
        <f t="shared" si="410"/>
        <v>0</v>
      </c>
      <c r="CK53" s="67">
        <f t="shared" si="411"/>
        <v>0</v>
      </c>
      <c r="CL53" s="67">
        <f t="shared" si="412"/>
        <v>0</v>
      </c>
      <c r="CM53" s="67">
        <f t="shared" si="413"/>
        <v>0</v>
      </c>
      <c r="CN53" s="67">
        <f t="shared" si="414"/>
        <v>0</v>
      </c>
      <c r="CO53" s="67">
        <f t="shared" si="415"/>
        <v>0</v>
      </c>
      <c r="CP53" s="75">
        <f t="shared" si="416"/>
        <v>0</v>
      </c>
      <c r="CQ53" s="67">
        <f t="shared" si="417"/>
        <v>0</v>
      </c>
      <c r="CR53" s="67">
        <f t="shared" si="418"/>
        <v>0</v>
      </c>
      <c r="CS53" s="68">
        <f t="shared" si="419"/>
        <v>0</v>
      </c>
      <c r="CT53" s="67">
        <f t="shared" si="420"/>
        <v>0</v>
      </c>
      <c r="CU53" s="67">
        <f t="shared" si="421"/>
        <v>0</v>
      </c>
      <c r="CV53" s="67">
        <f t="shared" si="422"/>
        <v>0</v>
      </c>
      <c r="CW53" s="67">
        <f t="shared" si="423"/>
        <v>0</v>
      </c>
      <c r="CX53" s="67">
        <f t="shared" si="424"/>
        <v>0</v>
      </c>
      <c r="CY53" s="74">
        <f t="shared" si="425"/>
        <v>0</v>
      </c>
      <c r="DC53" s="59">
        <f>SUM($AD53:$AF53)+SUM($AH53:$AJ53)+SUM($AL53:AN53)+SUM($AP53:AR53)+SUM($AT53:AV53)+SUM($AX53:AZ53)+SUM($BB53:BD53)+SUM($BF53:BH53)</f>
        <v>0</v>
      </c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</row>
    <row r="54" spans="1:125" s="1" customFormat="1" hidden="1" x14ac:dyDescent="0.25">
      <c r="A54" s="15" t="s">
        <v>141</v>
      </c>
      <c r="B54" s="434" t="s">
        <v>152</v>
      </c>
      <c r="C54" s="123"/>
      <c r="D54" s="233"/>
      <c r="E54" s="141"/>
      <c r="F54" s="141"/>
      <c r="G54" s="234"/>
      <c r="H54" s="117"/>
      <c r="I54" s="118"/>
      <c r="J54" s="118"/>
      <c r="K54" s="118"/>
      <c r="L54" s="118"/>
      <c r="M54" s="118"/>
      <c r="N54" s="10"/>
      <c r="O54" s="127"/>
      <c r="P54" s="127"/>
      <c r="Q54" s="233"/>
      <c r="R54" s="141"/>
      <c r="S54" s="141"/>
      <c r="T54" s="141"/>
      <c r="U54" s="141"/>
      <c r="V54" s="141"/>
      <c r="W54" s="234"/>
      <c r="X54" s="448">
        <f t="shared" si="377"/>
        <v>0</v>
      </c>
      <c r="Y54" s="127">
        <f t="shared" si="378"/>
        <v>0</v>
      </c>
      <c r="Z54" s="9"/>
      <c r="AA54" s="9"/>
      <c r="AB54" s="9"/>
      <c r="AC54" s="9"/>
      <c r="AD54" s="195"/>
      <c r="AE54" s="195"/>
      <c r="AF54" s="195"/>
      <c r="AG54" s="417">
        <f t="shared" si="379"/>
        <v>0</v>
      </c>
      <c r="AH54" s="195"/>
      <c r="AI54" s="195"/>
      <c r="AJ54" s="195"/>
      <c r="AK54" s="417">
        <f t="shared" si="380"/>
        <v>0</v>
      </c>
      <c r="AL54" s="195"/>
      <c r="AM54" s="195"/>
      <c r="AN54" s="195"/>
      <c r="AO54" s="417">
        <f t="shared" si="381"/>
        <v>0</v>
      </c>
      <c r="AP54" s="195"/>
      <c r="AQ54" s="195"/>
      <c r="AR54" s="195"/>
      <c r="AS54" s="417">
        <f t="shared" si="382"/>
        <v>0</v>
      </c>
      <c r="AT54" s="195"/>
      <c r="AU54" s="195"/>
      <c r="AV54" s="195"/>
      <c r="AW54" s="417">
        <f t="shared" si="383"/>
        <v>0</v>
      </c>
      <c r="AX54" s="195"/>
      <c r="AY54" s="195"/>
      <c r="AZ54" s="195"/>
      <c r="BA54" s="417">
        <f t="shared" si="384"/>
        <v>0</v>
      </c>
      <c r="BB54" s="195"/>
      <c r="BC54" s="195"/>
      <c r="BD54" s="195"/>
      <c r="BE54" s="417">
        <f t="shared" si="385"/>
        <v>0</v>
      </c>
      <c r="BF54" s="195"/>
      <c r="BG54" s="195"/>
      <c r="BH54" s="195"/>
      <c r="BI54" s="417">
        <f t="shared" si="386"/>
        <v>0</v>
      </c>
      <c r="BJ54" s="56">
        <f t="shared" si="387"/>
        <v>0</v>
      </c>
      <c r="BK54" s="116" t="str">
        <f t="shared" si="388"/>
        <v/>
      </c>
      <c r="BL54" s="76">
        <f t="shared" si="389"/>
        <v>0</v>
      </c>
      <c r="BM54" s="76">
        <f t="shared" si="390"/>
        <v>0</v>
      </c>
      <c r="BN54" s="76">
        <f t="shared" si="391"/>
        <v>0</v>
      </c>
      <c r="BO54" s="76">
        <f t="shared" si="392"/>
        <v>0</v>
      </c>
      <c r="BP54" s="76">
        <f t="shared" si="393"/>
        <v>0</v>
      </c>
      <c r="BQ54" s="76">
        <f t="shared" si="394"/>
        <v>0</v>
      </c>
      <c r="BR54" s="76">
        <f t="shared" si="395"/>
        <v>0</v>
      </c>
      <c r="BS54" s="76">
        <f t="shared" si="396"/>
        <v>0</v>
      </c>
      <c r="BT54" s="80">
        <f t="shared" si="397"/>
        <v>0</v>
      </c>
      <c r="BU54" s="2"/>
      <c r="BV54" s="2"/>
      <c r="BW54" s="12">
        <f t="shared" si="398"/>
        <v>0</v>
      </c>
      <c r="BX54" s="12">
        <f t="shared" si="399"/>
        <v>0</v>
      </c>
      <c r="BY54" s="12">
        <f t="shared" si="400"/>
        <v>0</v>
      </c>
      <c r="BZ54" s="12">
        <f t="shared" si="401"/>
        <v>0</v>
      </c>
      <c r="CA54" s="12">
        <f t="shared" si="402"/>
        <v>0</v>
      </c>
      <c r="CB54" s="12">
        <f t="shared" si="403"/>
        <v>0</v>
      </c>
      <c r="CC54" s="12">
        <f t="shared" si="404"/>
        <v>0</v>
      </c>
      <c r="CD54" s="12">
        <f t="shared" si="405"/>
        <v>0</v>
      </c>
      <c r="CE54" s="171">
        <f t="shared" si="406"/>
        <v>0</v>
      </c>
      <c r="CF54" s="186">
        <f t="shared" si="407"/>
        <v>0</v>
      </c>
      <c r="CH54" s="67">
        <f t="shared" si="408"/>
        <v>0</v>
      </c>
      <c r="CI54" s="67">
        <f t="shared" si="409"/>
        <v>0</v>
      </c>
      <c r="CJ54" s="67">
        <f t="shared" si="410"/>
        <v>0</v>
      </c>
      <c r="CK54" s="67">
        <f t="shared" si="411"/>
        <v>0</v>
      </c>
      <c r="CL54" s="67">
        <f t="shared" si="412"/>
        <v>0</v>
      </c>
      <c r="CM54" s="67">
        <f t="shared" si="413"/>
        <v>0</v>
      </c>
      <c r="CN54" s="67">
        <f t="shared" si="414"/>
        <v>0</v>
      </c>
      <c r="CO54" s="67">
        <f t="shared" si="415"/>
        <v>0</v>
      </c>
      <c r="CP54" s="75">
        <f t="shared" si="416"/>
        <v>0</v>
      </c>
      <c r="CQ54" s="67">
        <f t="shared" si="417"/>
        <v>0</v>
      </c>
      <c r="CR54" s="67">
        <f t="shared" si="418"/>
        <v>0</v>
      </c>
      <c r="CS54" s="68">
        <f t="shared" si="419"/>
        <v>0</v>
      </c>
      <c r="CT54" s="67">
        <f t="shared" si="420"/>
        <v>0</v>
      </c>
      <c r="CU54" s="67">
        <f t="shared" si="421"/>
        <v>0</v>
      </c>
      <c r="CV54" s="67">
        <f t="shared" si="422"/>
        <v>0</v>
      </c>
      <c r="CW54" s="67">
        <f t="shared" si="423"/>
        <v>0</v>
      </c>
      <c r="CX54" s="67">
        <f t="shared" si="424"/>
        <v>0</v>
      </c>
      <c r="CY54" s="74">
        <f t="shared" si="425"/>
        <v>0</v>
      </c>
      <c r="DC54" s="59">
        <f>SUM($AD54:$AF54)+SUM($AH54:$AJ54)+SUM($AL54:AN54)+SUM($AP54:AR54)+SUM($AT54:AV54)+SUM($AX54:AZ54)+SUM($BB54:BD54)+SUM($BF54:BH54)</f>
        <v>0</v>
      </c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</row>
    <row r="55" spans="1:125" s="2" customFormat="1" ht="11.25" hidden="1" customHeight="1" x14ac:dyDescent="0.25">
      <c r="A55" s="15" t="s">
        <v>142</v>
      </c>
      <c r="B55" s="434" t="s">
        <v>153</v>
      </c>
      <c r="C55" s="123"/>
      <c r="D55" s="233"/>
      <c r="E55" s="141"/>
      <c r="F55" s="141"/>
      <c r="G55" s="234"/>
      <c r="H55" s="117"/>
      <c r="I55" s="118"/>
      <c r="J55" s="118"/>
      <c r="K55" s="118"/>
      <c r="L55" s="118"/>
      <c r="M55" s="118"/>
      <c r="N55" s="10"/>
      <c r="O55" s="127"/>
      <c r="P55" s="127"/>
      <c r="Q55" s="233"/>
      <c r="R55" s="141"/>
      <c r="S55" s="141"/>
      <c r="T55" s="141"/>
      <c r="U55" s="141"/>
      <c r="V55" s="141"/>
      <c r="W55" s="234"/>
      <c r="X55" s="448">
        <f t="shared" si="377"/>
        <v>0</v>
      </c>
      <c r="Y55" s="127">
        <f t="shared" si="378"/>
        <v>0</v>
      </c>
      <c r="Z55" s="9"/>
      <c r="AA55" s="9"/>
      <c r="AB55" s="9"/>
      <c r="AC55" s="9"/>
      <c r="AD55" s="195"/>
      <c r="AE55" s="195"/>
      <c r="AF55" s="195"/>
      <c r="AG55" s="417">
        <f t="shared" si="379"/>
        <v>0</v>
      </c>
      <c r="AH55" s="195"/>
      <c r="AI55" s="195"/>
      <c r="AJ55" s="195"/>
      <c r="AK55" s="417">
        <f t="shared" si="380"/>
        <v>0</v>
      </c>
      <c r="AL55" s="195"/>
      <c r="AM55" s="195"/>
      <c r="AN55" s="195"/>
      <c r="AO55" s="417">
        <f t="shared" si="381"/>
        <v>0</v>
      </c>
      <c r="AP55" s="195"/>
      <c r="AQ55" s="195"/>
      <c r="AR55" s="195"/>
      <c r="AS55" s="417">
        <f t="shared" si="382"/>
        <v>0</v>
      </c>
      <c r="AT55" s="195"/>
      <c r="AU55" s="195"/>
      <c r="AV55" s="195"/>
      <c r="AW55" s="417">
        <f t="shared" si="383"/>
        <v>0</v>
      </c>
      <c r="AX55" s="195"/>
      <c r="AY55" s="195"/>
      <c r="AZ55" s="195"/>
      <c r="BA55" s="417">
        <f t="shared" si="384"/>
        <v>0</v>
      </c>
      <c r="BB55" s="195"/>
      <c r="BC55" s="195"/>
      <c r="BD55" s="195"/>
      <c r="BE55" s="417">
        <f t="shared" si="385"/>
        <v>0</v>
      </c>
      <c r="BF55" s="195"/>
      <c r="BG55" s="195"/>
      <c r="BH55" s="195"/>
      <c r="BI55" s="417">
        <f t="shared" si="386"/>
        <v>0</v>
      </c>
      <c r="BJ55" s="56">
        <f t="shared" si="387"/>
        <v>0</v>
      </c>
      <c r="BK55" s="116" t="str">
        <f t="shared" si="388"/>
        <v/>
      </c>
      <c r="BL55" s="76">
        <f t="shared" si="389"/>
        <v>0</v>
      </c>
      <c r="BM55" s="76">
        <f t="shared" si="390"/>
        <v>0</v>
      </c>
      <c r="BN55" s="76">
        <f t="shared" si="391"/>
        <v>0</v>
      </c>
      <c r="BO55" s="76">
        <f t="shared" si="392"/>
        <v>0</v>
      </c>
      <c r="BP55" s="76">
        <f t="shared" si="393"/>
        <v>0</v>
      </c>
      <c r="BQ55" s="76">
        <f t="shared" si="394"/>
        <v>0</v>
      </c>
      <c r="BR55" s="76">
        <f t="shared" si="395"/>
        <v>0</v>
      </c>
      <c r="BS55" s="76">
        <f t="shared" si="396"/>
        <v>0</v>
      </c>
      <c r="BT55" s="80">
        <f t="shared" si="397"/>
        <v>0</v>
      </c>
      <c r="BW55" s="12">
        <f t="shared" si="398"/>
        <v>0</v>
      </c>
      <c r="BX55" s="12">
        <f t="shared" si="399"/>
        <v>0</v>
      </c>
      <c r="BY55" s="12">
        <f t="shared" si="400"/>
        <v>0</v>
      </c>
      <c r="BZ55" s="12">
        <f t="shared" si="401"/>
        <v>0</v>
      </c>
      <c r="CA55" s="12">
        <f t="shared" si="402"/>
        <v>0</v>
      </c>
      <c r="CB55" s="12">
        <f t="shared" si="403"/>
        <v>0</v>
      </c>
      <c r="CC55" s="12">
        <f t="shared" si="404"/>
        <v>0</v>
      </c>
      <c r="CD55" s="12">
        <f t="shared" si="405"/>
        <v>0</v>
      </c>
      <c r="CE55" s="171">
        <f t="shared" si="406"/>
        <v>0</v>
      </c>
      <c r="CF55" s="186">
        <f t="shared" si="407"/>
        <v>0</v>
      </c>
      <c r="CH55" s="67">
        <f t="shared" si="408"/>
        <v>0</v>
      </c>
      <c r="CI55" s="67">
        <f t="shared" si="409"/>
        <v>0</v>
      </c>
      <c r="CJ55" s="67">
        <f t="shared" si="410"/>
        <v>0</v>
      </c>
      <c r="CK55" s="67">
        <f t="shared" si="411"/>
        <v>0</v>
      </c>
      <c r="CL55" s="67">
        <f t="shared" si="412"/>
        <v>0</v>
      </c>
      <c r="CM55" s="67">
        <f t="shared" si="413"/>
        <v>0</v>
      </c>
      <c r="CN55" s="67">
        <f t="shared" si="414"/>
        <v>0</v>
      </c>
      <c r="CO55" s="67">
        <f t="shared" si="415"/>
        <v>0</v>
      </c>
      <c r="CP55" s="75">
        <f t="shared" si="416"/>
        <v>0</v>
      </c>
      <c r="CQ55" s="67">
        <f t="shared" si="417"/>
        <v>0</v>
      </c>
      <c r="CR55" s="67">
        <f t="shared" si="418"/>
        <v>0</v>
      </c>
      <c r="CS55" s="68">
        <f t="shared" si="419"/>
        <v>0</v>
      </c>
      <c r="CT55" s="67">
        <f t="shared" si="420"/>
        <v>0</v>
      </c>
      <c r="CU55" s="67">
        <f t="shared" si="421"/>
        <v>0</v>
      </c>
      <c r="CV55" s="67">
        <f t="shared" si="422"/>
        <v>0</v>
      </c>
      <c r="CW55" s="67">
        <f t="shared" si="423"/>
        <v>0</v>
      </c>
      <c r="CX55" s="67">
        <f t="shared" si="424"/>
        <v>0</v>
      </c>
      <c r="CY55" s="74">
        <f t="shared" si="425"/>
        <v>0</v>
      </c>
      <c r="DC55" s="59">
        <f>SUM($AD55:$AF55)+SUM($AH55:$AJ55)+SUM($AL55:AN55)+SUM($AP55:AR55)+SUM($AT55:AV55)+SUM($AX55:AZ55)+SUM($BB55:BD55)+SUM($BF55:BH55)</f>
        <v>0</v>
      </c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</row>
    <row r="56" spans="1:125" s="2" customFormat="1" hidden="1" x14ac:dyDescent="0.25">
      <c r="A56" s="15" t="s">
        <v>143</v>
      </c>
      <c r="B56" s="434" t="s">
        <v>154</v>
      </c>
      <c r="C56" s="123"/>
      <c r="D56" s="233"/>
      <c r="E56" s="141"/>
      <c r="F56" s="141"/>
      <c r="G56" s="234"/>
      <c r="H56" s="117"/>
      <c r="I56" s="118"/>
      <c r="J56" s="118"/>
      <c r="K56" s="118"/>
      <c r="L56" s="118"/>
      <c r="M56" s="118"/>
      <c r="N56" s="10"/>
      <c r="O56" s="127"/>
      <c r="P56" s="127"/>
      <c r="Q56" s="233"/>
      <c r="R56" s="141"/>
      <c r="S56" s="141"/>
      <c r="T56" s="141"/>
      <c r="U56" s="141"/>
      <c r="V56" s="141"/>
      <c r="W56" s="234"/>
      <c r="X56" s="448">
        <f t="shared" si="377"/>
        <v>0</v>
      </c>
      <c r="Y56" s="127">
        <f t="shared" si="378"/>
        <v>0</v>
      </c>
      <c r="Z56" s="9"/>
      <c r="AA56" s="9"/>
      <c r="AB56" s="9"/>
      <c r="AC56" s="9"/>
      <c r="AD56" s="195"/>
      <c r="AE56" s="195"/>
      <c r="AF56" s="195"/>
      <c r="AG56" s="417">
        <f t="shared" si="379"/>
        <v>0</v>
      </c>
      <c r="AH56" s="195"/>
      <c r="AI56" s="195"/>
      <c r="AJ56" s="195"/>
      <c r="AK56" s="417">
        <f t="shared" si="380"/>
        <v>0</v>
      </c>
      <c r="AL56" s="195"/>
      <c r="AM56" s="195"/>
      <c r="AN56" s="195"/>
      <c r="AO56" s="417">
        <f t="shared" si="381"/>
        <v>0</v>
      </c>
      <c r="AP56" s="195"/>
      <c r="AQ56" s="195"/>
      <c r="AR56" s="195"/>
      <c r="AS56" s="417">
        <f t="shared" si="382"/>
        <v>0</v>
      </c>
      <c r="AT56" s="195"/>
      <c r="AU56" s="195"/>
      <c r="AV56" s="195"/>
      <c r="AW56" s="417">
        <f t="shared" si="383"/>
        <v>0</v>
      </c>
      <c r="AX56" s="195"/>
      <c r="AY56" s="195"/>
      <c r="AZ56" s="195"/>
      <c r="BA56" s="417">
        <f t="shared" si="384"/>
        <v>0</v>
      </c>
      <c r="BB56" s="195"/>
      <c r="BC56" s="195"/>
      <c r="BD56" s="195"/>
      <c r="BE56" s="417">
        <f t="shared" si="385"/>
        <v>0</v>
      </c>
      <c r="BF56" s="195"/>
      <c r="BG56" s="195"/>
      <c r="BH56" s="195"/>
      <c r="BI56" s="417">
        <f t="shared" si="386"/>
        <v>0</v>
      </c>
      <c r="BJ56" s="56">
        <f t="shared" si="387"/>
        <v>0</v>
      </c>
      <c r="BK56" s="116" t="str">
        <f t="shared" si="388"/>
        <v/>
      </c>
      <c r="BL56" s="76">
        <f t="shared" si="389"/>
        <v>0</v>
      </c>
      <c r="BM56" s="76">
        <f t="shared" si="390"/>
        <v>0</v>
      </c>
      <c r="BN56" s="76">
        <f t="shared" si="391"/>
        <v>0</v>
      </c>
      <c r="BO56" s="76">
        <f t="shared" si="392"/>
        <v>0</v>
      </c>
      <c r="BP56" s="76">
        <f t="shared" si="393"/>
        <v>0</v>
      </c>
      <c r="BQ56" s="76">
        <f t="shared" si="394"/>
        <v>0</v>
      </c>
      <c r="BR56" s="76">
        <f t="shared" si="395"/>
        <v>0</v>
      </c>
      <c r="BS56" s="76">
        <f t="shared" si="396"/>
        <v>0</v>
      </c>
      <c r="BT56" s="80">
        <f t="shared" si="397"/>
        <v>0</v>
      </c>
      <c r="BW56" s="12">
        <f t="shared" si="398"/>
        <v>0</v>
      </c>
      <c r="BX56" s="12">
        <f t="shared" si="399"/>
        <v>0</v>
      </c>
      <c r="BY56" s="12">
        <f t="shared" si="400"/>
        <v>0</v>
      </c>
      <c r="BZ56" s="12">
        <f t="shared" si="401"/>
        <v>0</v>
      </c>
      <c r="CA56" s="12">
        <f t="shared" si="402"/>
        <v>0</v>
      </c>
      <c r="CB56" s="12">
        <f t="shared" si="403"/>
        <v>0</v>
      </c>
      <c r="CC56" s="12">
        <f t="shared" si="404"/>
        <v>0</v>
      </c>
      <c r="CD56" s="12">
        <f t="shared" si="405"/>
        <v>0</v>
      </c>
      <c r="CE56" s="171">
        <f t="shared" si="406"/>
        <v>0</v>
      </c>
      <c r="CF56" s="186">
        <f t="shared" si="407"/>
        <v>0</v>
      </c>
      <c r="CH56" s="67">
        <f t="shared" si="408"/>
        <v>0</v>
      </c>
      <c r="CI56" s="67">
        <f t="shared" si="409"/>
        <v>0</v>
      </c>
      <c r="CJ56" s="67">
        <f t="shared" si="410"/>
        <v>0</v>
      </c>
      <c r="CK56" s="67">
        <f t="shared" si="411"/>
        <v>0</v>
      </c>
      <c r="CL56" s="67">
        <f t="shared" si="412"/>
        <v>0</v>
      </c>
      <c r="CM56" s="67">
        <f t="shared" si="413"/>
        <v>0</v>
      </c>
      <c r="CN56" s="67">
        <f t="shared" si="414"/>
        <v>0</v>
      </c>
      <c r="CO56" s="67">
        <f t="shared" si="415"/>
        <v>0</v>
      </c>
      <c r="CP56" s="75">
        <f t="shared" si="416"/>
        <v>0</v>
      </c>
      <c r="CQ56" s="67">
        <f t="shared" si="417"/>
        <v>0</v>
      </c>
      <c r="CR56" s="67">
        <f t="shared" si="418"/>
        <v>0</v>
      </c>
      <c r="CS56" s="68">
        <f t="shared" si="419"/>
        <v>0</v>
      </c>
      <c r="CT56" s="67">
        <f t="shared" si="420"/>
        <v>0</v>
      </c>
      <c r="CU56" s="67">
        <f t="shared" si="421"/>
        <v>0</v>
      </c>
      <c r="CV56" s="67">
        <f t="shared" si="422"/>
        <v>0</v>
      </c>
      <c r="CW56" s="67">
        <f t="shared" si="423"/>
        <v>0</v>
      </c>
      <c r="CX56" s="67">
        <f t="shared" si="424"/>
        <v>0</v>
      </c>
      <c r="CY56" s="74">
        <f t="shared" si="425"/>
        <v>0</v>
      </c>
      <c r="DC56" s="59">
        <f>SUM($AD56:$AF56)+SUM($AH56:$AJ56)+SUM($AL56:AN56)+SUM($AP56:AR56)+SUM($AT56:AV56)+SUM($AX56:AZ56)+SUM($BB56:BD56)+SUM($BF56:BH56)</f>
        <v>0</v>
      </c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</row>
    <row r="57" spans="1:125" s="2" customFormat="1" hidden="1" x14ac:dyDescent="0.25">
      <c r="A57" s="15" t="s">
        <v>144</v>
      </c>
      <c r="B57" s="434" t="s">
        <v>155</v>
      </c>
      <c r="C57" s="123"/>
      <c r="D57" s="233"/>
      <c r="E57" s="141"/>
      <c r="F57" s="141"/>
      <c r="G57" s="234"/>
      <c r="H57" s="117"/>
      <c r="I57" s="118"/>
      <c r="J57" s="118"/>
      <c r="K57" s="118"/>
      <c r="L57" s="118"/>
      <c r="M57" s="118"/>
      <c r="N57" s="10"/>
      <c r="O57" s="127"/>
      <c r="P57" s="127"/>
      <c r="Q57" s="233"/>
      <c r="R57" s="141"/>
      <c r="S57" s="141"/>
      <c r="T57" s="141"/>
      <c r="U57" s="141"/>
      <c r="V57" s="141"/>
      <c r="W57" s="234"/>
      <c r="X57" s="448">
        <f t="shared" si="377"/>
        <v>0</v>
      </c>
      <c r="Y57" s="127">
        <f t="shared" si="378"/>
        <v>0</v>
      </c>
      <c r="Z57" s="9"/>
      <c r="AA57" s="9"/>
      <c r="AB57" s="9"/>
      <c r="AC57" s="9"/>
      <c r="AD57" s="195"/>
      <c r="AE57" s="195"/>
      <c r="AF57" s="195"/>
      <c r="AG57" s="417">
        <f t="shared" si="379"/>
        <v>0</v>
      </c>
      <c r="AH57" s="195"/>
      <c r="AI57" s="195"/>
      <c r="AJ57" s="195"/>
      <c r="AK57" s="417">
        <f t="shared" si="380"/>
        <v>0</v>
      </c>
      <c r="AL57" s="195"/>
      <c r="AM57" s="195"/>
      <c r="AN57" s="195"/>
      <c r="AO57" s="417">
        <f t="shared" si="381"/>
        <v>0</v>
      </c>
      <c r="AP57" s="195"/>
      <c r="AQ57" s="195"/>
      <c r="AR57" s="195"/>
      <c r="AS57" s="417">
        <f t="shared" si="382"/>
        <v>0</v>
      </c>
      <c r="AT57" s="195"/>
      <c r="AU57" s="195"/>
      <c r="AV57" s="195"/>
      <c r="AW57" s="417">
        <f t="shared" si="383"/>
        <v>0</v>
      </c>
      <c r="AX57" s="195"/>
      <c r="AY57" s="195"/>
      <c r="AZ57" s="195"/>
      <c r="BA57" s="417">
        <f t="shared" si="384"/>
        <v>0</v>
      </c>
      <c r="BB57" s="195"/>
      <c r="BC57" s="195"/>
      <c r="BD57" s="195"/>
      <c r="BE57" s="417">
        <f t="shared" si="385"/>
        <v>0</v>
      </c>
      <c r="BF57" s="195"/>
      <c r="BG57" s="195"/>
      <c r="BH57" s="195"/>
      <c r="BI57" s="417">
        <f t="shared" si="386"/>
        <v>0</v>
      </c>
      <c r="BJ57" s="56">
        <f t="shared" si="387"/>
        <v>0</v>
      </c>
      <c r="BK57" s="116" t="str">
        <f t="shared" si="388"/>
        <v/>
      </c>
      <c r="BL57" s="76">
        <f t="shared" si="389"/>
        <v>0</v>
      </c>
      <c r="BM57" s="76">
        <f t="shared" si="390"/>
        <v>0</v>
      </c>
      <c r="BN57" s="76">
        <f t="shared" si="391"/>
        <v>0</v>
      </c>
      <c r="BO57" s="76">
        <f t="shared" si="392"/>
        <v>0</v>
      </c>
      <c r="BP57" s="76">
        <f t="shared" si="393"/>
        <v>0</v>
      </c>
      <c r="BQ57" s="76">
        <f t="shared" si="394"/>
        <v>0</v>
      </c>
      <c r="BR57" s="76">
        <f t="shared" si="395"/>
        <v>0</v>
      </c>
      <c r="BS57" s="76">
        <f t="shared" si="396"/>
        <v>0</v>
      </c>
      <c r="BT57" s="80">
        <f t="shared" si="397"/>
        <v>0</v>
      </c>
      <c r="BW57" s="12">
        <f t="shared" si="398"/>
        <v>0</v>
      </c>
      <c r="BX57" s="12">
        <f t="shared" si="399"/>
        <v>0</v>
      </c>
      <c r="BY57" s="12">
        <f t="shared" si="400"/>
        <v>0</v>
      </c>
      <c r="BZ57" s="12">
        <f t="shared" si="401"/>
        <v>0</v>
      </c>
      <c r="CA57" s="12">
        <f t="shared" si="402"/>
        <v>0</v>
      </c>
      <c r="CB57" s="12">
        <f t="shared" si="403"/>
        <v>0</v>
      </c>
      <c r="CC57" s="12">
        <f t="shared" si="404"/>
        <v>0</v>
      </c>
      <c r="CD57" s="12">
        <f t="shared" si="405"/>
        <v>0</v>
      </c>
      <c r="CE57" s="171">
        <f t="shared" si="406"/>
        <v>0</v>
      </c>
      <c r="CF57" s="186">
        <f t="shared" si="407"/>
        <v>0</v>
      </c>
      <c r="CH57" s="67">
        <f t="shared" si="408"/>
        <v>0</v>
      </c>
      <c r="CI57" s="67">
        <f t="shared" si="409"/>
        <v>0</v>
      </c>
      <c r="CJ57" s="67">
        <f t="shared" si="410"/>
        <v>0</v>
      </c>
      <c r="CK57" s="67">
        <f t="shared" si="411"/>
        <v>0</v>
      </c>
      <c r="CL57" s="67">
        <f t="shared" si="412"/>
        <v>0</v>
      </c>
      <c r="CM57" s="67">
        <f t="shared" si="413"/>
        <v>0</v>
      </c>
      <c r="CN57" s="67">
        <f t="shared" si="414"/>
        <v>0</v>
      </c>
      <c r="CO57" s="67">
        <f t="shared" si="415"/>
        <v>0</v>
      </c>
      <c r="CP57" s="75">
        <f t="shared" si="416"/>
        <v>0</v>
      </c>
      <c r="CQ57" s="67">
        <f t="shared" si="417"/>
        <v>0</v>
      </c>
      <c r="CR57" s="67">
        <f t="shared" si="418"/>
        <v>0</v>
      </c>
      <c r="CS57" s="68">
        <f t="shared" si="419"/>
        <v>0</v>
      </c>
      <c r="CT57" s="67">
        <f t="shared" si="420"/>
        <v>0</v>
      </c>
      <c r="CU57" s="67">
        <f t="shared" si="421"/>
        <v>0</v>
      </c>
      <c r="CV57" s="67">
        <f t="shared" si="422"/>
        <v>0</v>
      </c>
      <c r="CW57" s="67">
        <f t="shared" si="423"/>
        <v>0</v>
      </c>
      <c r="CX57" s="67">
        <f t="shared" si="424"/>
        <v>0</v>
      </c>
      <c r="CY57" s="74">
        <f t="shared" si="425"/>
        <v>0</v>
      </c>
      <c r="DC57" s="59">
        <f>SUM($AD57:$AF57)+SUM($AH57:$AJ57)+SUM($AL57:AN57)+SUM($AP57:AR57)+SUM($AT57:AV57)+SUM($AX57:AZ57)+SUM($BB57:BD57)+SUM($BF57:BH57)</f>
        <v>0</v>
      </c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</row>
    <row r="58" spans="1:125" s="2" customFormat="1" hidden="1" x14ac:dyDescent="0.25">
      <c r="A58" s="15" t="s">
        <v>145</v>
      </c>
      <c r="B58" s="434" t="s">
        <v>156</v>
      </c>
      <c r="C58" s="123"/>
      <c r="D58" s="233"/>
      <c r="E58" s="141"/>
      <c r="F58" s="141"/>
      <c r="G58" s="234"/>
      <c r="H58" s="117"/>
      <c r="I58" s="118"/>
      <c r="J58" s="118"/>
      <c r="K58" s="118"/>
      <c r="L58" s="118"/>
      <c r="M58" s="118"/>
      <c r="N58" s="10"/>
      <c r="O58" s="127"/>
      <c r="P58" s="127"/>
      <c r="Q58" s="233"/>
      <c r="R58" s="141"/>
      <c r="S58" s="141"/>
      <c r="T58" s="141"/>
      <c r="U58" s="141"/>
      <c r="V58" s="141"/>
      <c r="W58" s="234"/>
      <c r="X58" s="448">
        <f t="shared" si="377"/>
        <v>0</v>
      </c>
      <c r="Y58" s="127">
        <f t="shared" si="378"/>
        <v>0</v>
      </c>
      <c r="Z58" s="9"/>
      <c r="AA58" s="9"/>
      <c r="AB58" s="9"/>
      <c r="AC58" s="9"/>
      <c r="AD58" s="195"/>
      <c r="AE58" s="195"/>
      <c r="AF58" s="195"/>
      <c r="AG58" s="417">
        <f t="shared" si="379"/>
        <v>0</v>
      </c>
      <c r="AH58" s="195"/>
      <c r="AI58" s="195"/>
      <c r="AJ58" s="195"/>
      <c r="AK58" s="417">
        <f t="shared" si="380"/>
        <v>0</v>
      </c>
      <c r="AL58" s="195"/>
      <c r="AM58" s="195"/>
      <c r="AN58" s="195"/>
      <c r="AO58" s="417">
        <f t="shared" si="381"/>
        <v>0</v>
      </c>
      <c r="AP58" s="195"/>
      <c r="AQ58" s="195"/>
      <c r="AR58" s="195"/>
      <c r="AS58" s="417">
        <f t="shared" si="382"/>
        <v>0</v>
      </c>
      <c r="AT58" s="195"/>
      <c r="AU58" s="195"/>
      <c r="AV58" s="195"/>
      <c r="AW58" s="417">
        <f t="shared" si="383"/>
        <v>0</v>
      </c>
      <c r="AX58" s="195"/>
      <c r="AY58" s="195"/>
      <c r="AZ58" s="195"/>
      <c r="BA58" s="417">
        <f t="shared" si="384"/>
        <v>0</v>
      </c>
      <c r="BB58" s="195"/>
      <c r="BC58" s="195"/>
      <c r="BD58" s="195"/>
      <c r="BE58" s="417">
        <f t="shared" si="385"/>
        <v>0</v>
      </c>
      <c r="BF58" s="195"/>
      <c r="BG58" s="195"/>
      <c r="BH58" s="195"/>
      <c r="BI58" s="417">
        <f t="shared" si="386"/>
        <v>0</v>
      </c>
      <c r="BJ58" s="56">
        <f t="shared" si="387"/>
        <v>0</v>
      </c>
      <c r="BK58" s="116" t="str">
        <f t="shared" si="388"/>
        <v/>
      </c>
      <c r="BL58" s="76">
        <f t="shared" si="389"/>
        <v>0</v>
      </c>
      <c r="BM58" s="76">
        <f t="shared" si="390"/>
        <v>0</v>
      </c>
      <c r="BN58" s="76">
        <f t="shared" si="391"/>
        <v>0</v>
      </c>
      <c r="BO58" s="76">
        <f t="shared" si="392"/>
        <v>0</v>
      </c>
      <c r="BP58" s="76">
        <f t="shared" si="393"/>
        <v>0</v>
      </c>
      <c r="BQ58" s="76">
        <f t="shared" si="394"/>
        <v>0</v>
      </c>
      <c r="BR58" s="76">
        <f t="shared" si="395"/>
        <v>0</v>
      </c>
      <c r="BS58" s="76">
        <f t="shared" si="396"/>
        <v>0</v>
      </c>
      <c r="BT58" s="80">
        <f t="shared" si="397"/>
        <v>0</v>
      </c>
      <c r="BW58" s="12">
        <f t="shared" si="398"/>
        <v>0</v>
      </c>
      <c r="BX58" s="12">
        <f t="shared" si="399"/>
        <v>0</v>
      </c>
      <c r="BY58" s="12">
        <f t="shared" si="400"/>
        <v>0</v>
      </c>
      <c r="BZ58" s="12">
        <f t="shared" si="401"/>
        <v>0</v>
      </c>
      <c r="CA58" s="12">
        <f t="shared" si="402"/>
        <v>0</v>
      </c>
      <c r="CB58" s="12">
        <f t="shared" si="403"/>
        <v>0</v>
      </c>
      <c r="CC58" s="12">
        <f t="shared" si="404"/>
        <v>0</v>
      </c>
      <c r="CD58" s="12">
        <f t="shared" si="405"/>
        <v>0</v>
      </c>
      <c r="CE58" s="171">
        <f t="shared" si="406"/>
        <v>0</v>
      </c>
      <c r="CF58" s="186">
        <f t="shared" si="407"/>
        <v>0</v>
      </c>
      <c r="CH58" s="67">
        <f t="shared" si="408"/>
        <v>0</v>
      </c>
      <c r="CI58" s="67">
        <f t="shared" si="409"/>
        <v>0</v>
      </c>
      <c r="CJ58" s="67">
        <f t="shared" si="410"/>
        <v>0</v>
      </c>
      <c r="CK58" s="67">
        <f t="shared" si="411"/>
        <v>0</v>
      </c>
      <c r="CL58" s="67">
        <f t="shared" si="412"/>
        <v>0</v>
      </c>
      <c r="CM58" s="67">
        <f t="shared" si="413"/>
        <v>0</v>
      </c>
      <c r="CN58" s="67">
        <f t="shared" si="414"/>
        <v>0</v>
      </c>
      <c r="CO58" s="67">
        <f t="shared" si="415"/>
        <v>0</v>
      </c>
      <c r="CP58" s="75">
        <f t="shared" si="416"/>
        <v>0</v>
      </c>
      <c r="CQ58" s="67">
        <f t="shared" si="417"/>
        <v>0</v>
      </c>
      <c r="CR58" s="67">
        <f t="shared" si="418"/>
        <v>0</v>
      </c>
      <c r="CS58" s="68">
        <f t="shared" si="419"/>
        <v>0</v>
      </c>
      <c r="CT58" s="67">
        <f t="shared" si="420"/>
        <v>0</v>
      </c>
      <c r="CU58" s="67">
        <f t="shared" si="421"/>
        <v>0</v>
      </c>
      <c r="CV58" s="67">
        <f t="shared" si="422"/>
        <v>0</v>
      </c>
      <c r="CW58" s="67">
        <f t="shared" si="423"/>
        <v>0</v>
      </c>
      <c r="CX58" s="67">
        <f t="shared" si="424"/>
        <v>0</v>
      </c>
      <c r="CY58" s="74">
        <f t="shared" si="425"/>
        <v>0</v>
      </c>
      <c r="DC58" s="59">
        <f>SUM($AD58:$AF58)+SUM($AH58:$AJ58)+SUM($AL58:AN58)+SUM($AP58:AR58)+SUM($AT58:AV58)+SUM($AX58:AZ58)+SUM($BB58:BD58)+SUM($BF58:BH58)</f>
        <v>0</v>
      </c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</row>
    <row r="59" spans="1:125" s="2" customFormat="1" hidden="1" x14ac:dyDescent="0.25">
      <c r="A59" s="15" t="s">
        <v>121</v>
      </c>
      <c r="B59" s="434" t="s">
        <v>157</v>
      </c>
      <c r="C59" s="123"/>
      <c r="D59" s="233"/>
      <c r="E59" s="141"/>
      <c r="F59" s="141"/>
      <c r="G59" s="234"/>
      <c r="H59" s="117"/>
      <c r="I59" s="118"/>
      <c r="J59" s="118"/>
      <c r="K59" s="118"/>
      <c r="L59" s="118"/>
      <c r="M59" s="118"/>
      <c r="N59" s="10"/>
      <c r="O59" s="127"/>
      <c r="P59" s="127"/>
      <c r="Q59" s="233"/>
      <c r="R59" s="141"/>
      <c r="S59" s="141"/>
      <c r="T59" s="141"/>
      <c r="U59" s="141"/>
      <c r="V59" s="141"/>
      <c r="W59" s="234"/>
      <c r="X59" s="448">
        <f t="shared" si="377"/>
        <v>0</v>
      </c>
      <c r="Y59" s="127">
        <f t="shared" si="378"/>
        <v>0</v>
      </c>
      <c r="Z59" s="9"/>
      <c r="AA59" s="9"/>
      <c r="AB59" s="9"/>
      <c r="AC59" s="9"/>
      <c r="AD59" s="195"/>
      <c r="AE59" s="195"/>
      <c r="AF59" s="195"/>
      <c r="AG59" s="417">
        <f t="shared" si="379"/>
        <v>0</v>
      </c>
      <c r="AH59" s="195"/>
      <c r="AI59" s="195"/>
      <c r="AJ59" s="195"/>
      <c r="AK59" s="417">
        <f t="shared" si="380"/>
        <v>0</v>
      </c>
      <c r="AL59" s="195"/>
      <c r="AM59" s="195"/>
      <c r="AN59" s="195"/>
      <c r="AO59" s="417">
        <f t="shared" si="381"/>
        <v>0</v>
      </c>
      <c r="AP59" s="195"/>
      <c r="AQ59" s="195"/>
      <c r="AR59" s="195"/>
      <c r="AS59" s="417">
        <f t="shared" si="382"/>
        <v>0</v>
      </c>
      <c r="AT59" s="195"/>
      <c r="AU59" s="195"/>
      <c r="AV59" s="195"/>
      <c r="AW59" s="417">
        <f t="shared" si="383"/>
        <v>0</v>
      </c>
      <c r="AX59" s="195"/>
      <c r="AY59" s="195"/>
      <c r="AZ59" s="195"/>
      <c r="BA59" s="417">
        <f t="shared" si="384"/>
        <v>0</v>
      </c>
      <c r="BB59" s="195"/>
      <c r="BC59" s="195"/>
      <c r="BD59" s="195"/>
      <c r="BE59" s="417">
        <f t="shared" si="385"/>
        <v>0</v>
      </c>
      <c r="BF59" s="195"/>
      <c r="BG59" s="195"/>
      <c r="BH59" s="195"/>
      <c r="BI59" s="417">
        <f t="shared" si="386"/>
        <v>0</v>
      </c>
      <c r="BJ59" s="56">
        <f t="shared" si="387"/>
        <v>0</v>
      </c>
      <c r="BK59" s="116" t="str">
        <f t="shared" si="388"/>
        <v/>
      </c>
      <c r="BL59" s="76">
        <f t="shared" si="389"/>
        <v>0</v>
      </c>
      <c r="BM59" s="76">
        <f t="shared" si="390"/>
        <v>0</v>
      </c>
      <c r="BN59" s="76">
        <f t="shared" si="391"/>
        <v>0</v>
      </c>
      <c r="BO59" s="76">
        <f t="shared" si="392"/>
        <v>0</v>
      </c>
      <c r="BP59" s="76">
        <f t="shared" si="393"/>
        <v>0</v>
      </c>
      <c r="BQ59" s="76">
        <f t="shared" si="394"/>
        <v>0</v>
      </c>
      <c r="BR59" s="76">
        <f t="shared" si="395"/>
        <v>0</v>
      </c>
      <c r="BS59" s="76">
        <f t="shared" si="396"/>
        <v>0</v>
      </c>
      <c r="BT59" s="80">
        <f t="shared" si="397"/>
        <v>0</v>
      </c>
      <c r="BW59" s="12">
        <f t="shared" si="398"/>
        <v>0</v>
      </c>
      <c r="BX59" s="12">
        <f t="shared" si="399"/>
        <v>0</v>
      </c>
      <c r="BY59" s="12">
        <f t="shared" si="400"/>
        <v>0</v>
      </c>
      <c r="BZ59" s="12">
        <f t="shared" si="401"/>
        <v>0</v>
      </c>
      <c r="CA59" s="12">
        <f t="shared" si="402"/>
        <v>0</v>
      </c>
      <c r="CB59" s="12">
        <f t="shared" si="403"/>
        <v>0</v>
      </c>
      <c r="CC59" s="12">
        <f t="shared" si="404"/>
        <v>0</v>
      </c>
      <c r="CD59" s="12">
        <f t="shared" si="405"/>
        <v>0</v>
      </c>
      <c r="CE59" s="171">
        <f t="shared" si="406"/>
        <v>0</v>
      </c>
      <c r="CF59" s="186">
        <f t="shared" si="407"/>
        <v>0</v>
      </c>
      <c r="CH59" s="67">
        <f t="shared" si="408"/>
        <v>0</v>
      </c>
      <c r="CI59" s="67">
        <f t="shared" si="409"/>
        <v>0</v>
      </c>
      <c r="CJ59" s="67">
        <f t="shared" si="410"/>
        <v>0</v>
      </c>
      <c r="CK59" s="67">
        <f t="shared" si="411"/>
        <v>0</v>
      </c>
      <c r="CL59" s="67">
        <f t="shared" si="412"/>
        <v>0</v>
      </c>
      <c r="CM59" s="67">
        <f t="shared" si="413"/>
        <v>0</v>
      </c>
      <c r="CN59" s="67">
        <f t="shared" si="414"/>
        <v>0</v>
      </c>
      <c r="CO59" s="67">
        <f t="shared" si="415"/>
        <v>0</v>
      </c>
      <c r="CP59" s="75">
        <f t="shared" si="416"/>
        <v>0</v>
      </c>
      <c r="CQ59" s="67">
        <f t="shared" si="417"/>
        <v>0</v>
      </c>
      <c r="CR59" s="67">
        <f t="shared" si="418"/>
        <v>0</v>
      </c>
      <c r="CS59" s="68">
        <f t="shared" si="419"/>
        <v>0</v>
      </c>
      <c r="CT59" s="67">
        <f t="shared" si="420"/>
        <v>0</v>
      </c>
      <c r="CU59" s="67">
        <f t="shared" si="421"/>
        <v>0</v>
      </c>
      <c r="CV59" s="67">
        <f t="shared" si="422"/>
        <v>0</v>
      </c>
      <c r="CW59" s="67">
        <f t="shared" si="423"/>
        <v>0</v>
      </c>
      <c r="CX59" s="67">
        <f t="shared" si="424"/>
        <v>0</v>
      </c>
      <c r="CY59" s="74">
        <f t="shared" si="425"/>
        <v>0</v>
      </c>
      <c r="DC59" s="59">
        <f>SUM($AD59:$AF59)+SUM($AH59:$AJ59)+SUM($AL59:AN59)+SUM($AP59:AR59)+SUM($AT59:AV59)+SUM($AX59:AZ59)+SUM($BB59:BD59)+SUM($BF59:BH59)</f>
        <v>0</v>
      </c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</row>
    <row r="60" spans="1:125" s="2" customFormat="1" hidden="1" x14ac:dyDescent="0.25">
      <c r="A60" s="15" t="s">
        <v>124</v>
      </c>
      <c r="B60" s="434" t="s">
        <v>158</v>
      </c>
      <c r="C60" s="123"/>
      <c r="D60" s="233"/>
      <c r="E60" s="141"/>
      <c r="F60" s="141"/>
      <c r="G60" s="234"/>
      <c r="H60" s="117"/>
      <c r="I60" s="118"/>
      <c r="J60" s="118"/>
      <c r="K60" s="118"/>
      <c r="L60" s="118"/>
      <c r="M60" s="118"/>
      <c r="N60" s="10"/>
      <c r="O60" s="127"/>
      <c r="P60" s="127"/>
      <c r="Q60" s="233"/>
      <c r="R60" s="141"/>
      <c r="S60" s="141"/>
      <c r="T60" s="141"/>
      <c r="U60" s="141"/>
      <c r="V60" s="141"/>
      <c r="W60" s="234"/>
      <c r="X60" s="448">
        <f t="shared" si="377"/>
        <v>0</v>
      </c>
      <c r="Y60" s="127">
        <f t="shared" si="378"/>
        <v>0</v>
      </c>
      <c r="Z60" s="9"/>
      <c r="AA60" s="9"/>
      <c r="AB60" s="9"/>
      <c r="AC60" s="9"/>
      <c r="AD60" s="195"/>
      <c r="AE60" s="195"/>
      <c r="AF60" s="195"/>
      <c r="AG60" s="417">
        <f t="shared" si="379"/>
        <v>0</v>
      </c>
      <c r="AH60" s="195"/>
      <c r="AI60" s="195"/>
      <c r="AJ60" s="195"/>
      <c r="AK60" s="417">
        <f t="shared" si="380"/>
        <v>0</v>
      </c>
      <c r="AL60" s="195"/>
      <c r="AM60" s="195"/>
      <c r="AN60" s="195"/>
      <c r="AO60" s="417">
        <f t="shared" si="381"/>
        <v>0</v>
      </c>
      <c r="AP60" s="195"/>
      <c r="AQ60" s="195"/>
      <c r="AR60" s="195"/>
      <c r="AS60" s="417">
        <f t="shared" si="382"/>
        <v>0</v>
      </c>
      <c r="AT60" s="195"/>
      <c r="AU60" s="195"/>
      <c r="AV60" s="195"/>
      <c r="AW60" s="417">
        <f t="shared" si="383"/>
        <v>0</v>
      </c>
      <c r="AX60" s="195"/>
      <c r="AY60" s="195"/>
      <c r="AZ60" s="195"/>
      <c r="BA60" s="417">
        <f t="shared" si="384"/>
        <v>0</v>
      </c>
      <c r="BB60" s="195"/>
      <c r="BC60" s="195"/>
      <c r="BD60" s="195"/>
      <c r="BE60" s="417">
        <f t="shared" si="385"/>
        <v>0</v>
      </c>
      <c r="BF60" s="195"/>
      <c r="BG60" s="195"/>
      <c r="BH60" s="195"/>
      <c r="BI60" s="417">
        <f t="shared" si="386"/>
        <v>0</v>
      </c>
      <c r="BJ60" s="56">
        <f t="shared" si="387"/>
        <v>0</v>
      </c>
      <c r="BK60" s="116" t="str">
        <f t="shared" si="388"/>
        <v/>
      </c>
      <c r="BL60" s="76">
        <f t="shared" si="389"/>
        <v>0</v>
      </c>
      <c r="BM60" s="76">
        <f t="shared" si="390"/>
        <v>0</v>
      </c>
      <c r="BN60" s="76">
        <f t="shared" si="391"/>
        <v>0</v>
      </c>
      <c r="BO60" s="76">
        <f t="shared" si="392"/>
        <v>0</v>
      </c>
      <c r="BP60" s="76">
        <f t="shared" si="393"/>
        <v>0</v>
      </c>
      <c r="BQ60" s="76">
        <f t="shared" si="394"/>
        <v>0</v>
      </c>
      <c r="BR60" s="76">
        <f t="shared" si="395"/>
        <v>0</v>
      </c>
      <c r="BS60" s="76">
        <f t="shared" si="396"/>
        <v>0</v>
      </c>
      <c r="BT60" s="80">
        <f t="shared" si="397"/>
        <v>0</v>
      </c>
      <c r="BW60" s="12">
        <f t="shared" si="398"/>
        <v>0</v>
      </c>
      <c r="BX60" s="12">
        <f t="shared" si="399"/>
        <v>0</v>
      </c>
      <c r="BY60" s="12">
        <f t="shared" si="400"/>
        <v>0</v>
      </c>
      <c r="BZ60" s="12">
        <f t="shared" si="401"/>
        <v>0</v>
      </c>
      <c r="CA60" s="12">
        <f t="shared" si="402"/>
        <v>0</v>
      </c>
      <c r="CB60" s="12">
        <f t="shared" si="403"/>
        <v>0</v>
      </c>
      <c r="CC60" s="12">
        <f t="shared" si="404"/>
        <v>0</v>
      </c>
      <c r="CD60" s="12">
        <f t="shared" si="405"/>
        <v>0</v>
      </c>
      <c r="CE60" s="171">
        <f t="shared" si="406"/>
        <v>0</v>
      </c>
      <c r="CF60" s="186">
        <f t="shared" si="407"/>
        <v>0</v>
      </c>
      <c r="CH60" s="67">
        <f t="shared" si="408"/>
        <v>0</v>
      </c>
      <c r="CI60" s="67">
        <f t="shared" si="409"/>
        <v>0</v>
      </c>
      <c r="CJ60" s="67">
        <f t="shared" si="410"/>
        <v>0</v>
      </c>
      <c r="CK60" s="67">
        <f t="shared" si="411"/>
        <v>0</v>
      </c>
      <c r="CL60" s="67">
        <f t="shared" si="412"/>
        <v>0</v>
      </c>
      <c r="CM60" s="67">
        <f t="shared" si="413"/>
        <v>0</v>
      </c>
      <c r="CN60" s="67">
        <f t="shared" si="414"/>
        <v>0</v>
      </c>
      <c r="CO60" s="67">
        <f t="shared" si="415"/>
        <v>0</v>
      </c>
      <c r="CP60" s="75">
        <f t="shared" si="416"/>
        <v>0</v>
      </c>
      <c r="CQ60" s="67">
        <f t="shared" si="417"/>
        <v>0</v>
      </c>
      <c r="CR60" s="67">
        <f t="shared" si="418"/>
        <v>0</v>
      </c>
      <c r="CS60" s="68">
        <f t="shared" si="419"/>
        <v>0</v>
      </c>
      <c r="CT60" s="67">
        <f t="shared" si="420"/>
        <v>0</v>
      </c>
      <c r="CU60" s="67">
        <f t="shared" si="421"/>
        <v>0</v>
      </c>
      <c r="CV60" s="67">
        <f t="shared" si="422"/>
        <v>0</v>
      </c>
      <c r="CW60" s="67">
        <f t="shared" si="423"/>
        <v>0</v>
      </c>
      <c r="CX60" s="67">
        <f t="shared" si="424"/>
        <v>0</v>
      </c>
      <c r="CY60" s="74">
        <f t="shared" si="425"/>
        <v>0</v>
      </c>
      <c r="DC60" s="59">
        <f>SUM($AD60:$AF60)+SUM($AH60:$AJ60)+SUM($AL60:AN60)+SUM($AP60:AR60)+SUM($AT60:AV60)+SUM($AX60:AZ60)+SUM($BB60:BD60)+SUM($BF60:BH60)</f>
        <v>0</v>
      </c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</row>
    <row r="61" spans="1:125" s="2" customFormat="1" hidden="1" x14ac:dyDescent="0.25">
      <c r="A61" s="15" t="s">
        <v>125</v>
      </c>
      <c r="B61" s="434" t="s">
        <v>159</v>
      </c>
      <c r="C61" s="123"/>
      <c r="D61" s="233"/>
      <c r="E61" s="141"/>
      <c r="F61" s="141"/>
      <c r="G61" s="234"/>
      <c r="H61" s="117"/>
      <c r="I61" s="118"/>
      <c r="J61" s="118"/>
      <c r="K61" s="118"/>
      <c r="L61" s="118"/>
      <c r="M61" s="118"/>
      <c r="N61" s="10"/>
      <c r="O61" s="127"/>
      <c r="P61" s="127"/>
      <c r="Q61" s="233"/>
      <c r="R61" s="141"/>
      <c r="S61" s="141"/>
      <c r="T61" s="141"/>
      <c r="U61" s="141"/>
      <c r="V61" s="141"/>
      <c r="W61" s="234"/>
      <c r="X61" s="448">
        <f t="shared" si="377"/>
        <v>0</v>
      </c>
      <c r="Y61" s="127">
        <f t="shared" si="378"/>
        <v>0</v>
      </c>
      <c r="Z61" s="9"/>
      <c r="AA61" s="9"/>
      <c r="AB61" s="9"/>
      <c r="AC61" s="9"/>
      <c r="AD61" s="195"/>
      <c r="AE61" s="195"/>
      <c r="AF61" s="195"/>
      <c r="AG61" s="417">
        <f t="shared" si="379"/>
        <v>0</v>
      </c>
      <c r="AH61" s="195"/>
      <c r="AI61" s="195"/>
      <c r="AJ61" s="195"/>
      <c r="AK61" s="417">
        <f t="shared" si="380"/>
        <v>0</v>
      </c>
      <c r="AL61" s="195"/>
      <c r="AM61" s="195"/>
      <c r="AN61" s="195"/>
      <c r="AO61" s="417">
        <f t="shared" si="381"/>
        <v>0</v>
      </c>
      <c r="AP61" s="195"/>
      <c r="AQ61" s="195"/>
      <c r="AR61" s="195"/>
      <c r="AS61" s="417">
        <f t="shared" si="382"/>
        <v>0</v>
      </c>
      <c r="AT61" s="195"/>
      <c r="AU61" s="195"/>
      <c r="AV61" s="195"/>
      <c r="AW61" s="417">
        <f t="shared" si="383"/>
        <v>0</v>
      </c>
      <c r="AX61" s="195"/>
      <c r="AY61" s="195"/>
      <c r="AZ61" s="195"/>
      <c r="BA61" s="417">
        <f t="shared" si="384"/>
        <v>0</v>
      </c>
      <c r="BB61" s="195"/>
      <c r="BC61" s="195"/>
      <c r="BD61" s="195"/>
      <c r="BE61" s="417">
        <f t="shared" si="385"/>
        <v>0</v>
      </c>
      <c r="BF61" s="195"/>
      <c r="BG61" s="195"/>
      <c r="BH61" s="195"/>
      <c r="BI61" s="417">
        <f t="shared" si="386"/>
        <v>0</v>
      </c>
      <c r="BJ61" s="56">
        <f t="shared" si="387"/>
        <v>0</v>
      </c>
      <c r="BK61" s="116" t="str">
        <f t="shared" si="388"/>
        <v/>
      </c>
      <c r="BL61" s="76">
        <f t="shared" si="389"/>
        <v>0</v>
      </c>
      <c r="BM61" s="76">
        <f t="shared" si="390"/>
        <v>0</v>
      </c>
      <c r="BN61" s="76">
        <f t="shared" si="391"/>
        <v>0</v>
      </c>
      <c r="BO61" s="76">
        <f t="shared" si="392"/>
        <v>0</v>
      </c>
      <c r="BP61" s="76">
        <f t="shared" si="393"/>
        <v>0</v>
      </c>
      <c r="BQ61" s="76">
        <f t="shared" si="394"/>
        <v>0</v>
      </c>
      <c r="BR61" s="76">
        <f t="shared" si="395"/>
        <v>0</v>
      </c>
      <c r="BS61" s="76">
        <f t="shared" si="396"/>
        <v>0</v>
      </c>
      <c r="BT61" s="80">
        <f t="shared" si="397"/>
        <v>0</v>
      </c>
      <c r="BW61" s="12">
        <f t="shared" si="398"/>
        <v>0</v>
      </c>
      <c r="BX61" s="12">
        <f t="shared" si="399"/>
        <v>0</v>
      </c>
      <c r="BY61" s="12">
        <f t="shared" si="400"/>
        <v>0</v>
      </c>
      <c r="BZ61" s="12">
        <f t="shared" si="401"/>
        <v>0</v>
      </c>
      <c r="CA61" s="12">
        <f t="shared" si="402"/>
        <v>0</v>
      </c>
      <c r="CB61" s="12">
        <f t="shared" si="403"/>
        <v>0</v>
      </c>
      <c r="CC61" s="12">
        <f t="shared" si="404"/>
        <v>0</v>
      </c>
      <c r="CD61" s="12">
        <f t="shared" si="405"/>
        <v>0</v>
      </c>
      <c r="CE61" s="171">
        <f t="shared" si="406"/>
        <v>0</v>
      </c>
      <c r="CF61" s="186">
        <f t="shared" si="407"/>
        <v>0</v>
      </c>
      <c r="CH61" s="67">
        <f t="shared" si="408"/>
        <v>0</v>
      </c>
      <c r="CI61" s="67">
        <f t="shared" si="409"/>
        <v>0</v>
      </c>
      <c r="CJ61" s="67">
        <f t="shared" si="410"/>
        <v>0</v>
      </c>
      <c r="CK61" s="67">
        <f t="shared" si="411"/>
        <v>0</v>
      </c>
      <c r="CL61" s="67">
        <f t="shared" si="412"/>
        <v>0</v>
      </c>
      <c r="CM61" s="67">
        <f t="shared" si="413"/>
        <v>0</v>
      </c>
      <c r="CN61" s="67">
        <f t="shared" si="414"/>
        <v>0</v>
      </c>
      <c r="CO61" s="67">
        <f t="shared" si="415"/>
        <v>0</v>
      </c>
      <c r="CP61" s="75">
        <f t="shared" si="416"/>
        <v>0</v>
      </c>
      <c r="CQ61" s="67">
        <f t="shared" si="417"/>
        <v>0</v>
      </c>
      <c r="CR61" s="67">
        <f t="shared" si="418"/>
        <v>0</v>
      </c>
      <c r="CS61" s="68">
        <f t="shared" si="419"/>
        <v>0</v>
      </c>
      <c r="CT61" s="67">
        <f t="shared" si="420"/>
        <v>0</v>
      </c>
      <c r="CU61" s="67">
        <f t="shared" si="421"/>
        <v>0</v>
      </c>
      <c r="CV61" s="67">
        <f t="shared" si="422"/>
        <v>0</v>
      </c>
      <c r="CW61" s="67">
        <f t="shared" si="423"/>
        <v>0</v>
      </c>
      <c r="CX61" s="67">
        <f t="shared" si="424"/>
        <v>0</v>
      </c>
      <c r="CY61" s="74">
        <f t="shared" si="425"/>
        <v>0</v>
      </c>
      <c r="DC61" s="59">
        <f>SUM($AD61:$AF61)+SUM($AH61:$AJ61)+SUM($AL61:AN61)+SUM($AP61:AR61)+SUM($AT61:AV61)+SUM($AX61:AZ61)+SUM($BB61:BD61)+SUM($BF61:BH61)</f>
        <v>0</v>
      </c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</row>
    <row r="62" spans="1:125" s="2" customFormat="1" ht="12.75" hidden="1" customHeight="1" x14ac:dyDescent="0.25">
      <c r="A62" s="15" t="s">
        <v>126</v>
      </c>
      <c r="B62" s="434" t="s">
        <v>175</v>
      </c>
      <c r="C62" s="123"/>
      <c r="D62" s="117"/>
      <c r="E62" s="118"/>
      <c r="F62" s="118"/>
      <c r="G62" s="10"/>
      <c r="H62" s="117"/>
      <c r="I62" s="118"/>
      <c r="J62" s="118"/>
      <c r="K62" s="118"/>
      <c r="L62" s="118"/>
      <c r="M62" s="118"/>
      <c r="N62" s="10"/>
      <c r="O62" s="127"/>
      <c r="P62" s="127"/>
      <c r="Q62" s="117"/>
      <c r="R62" s="118"/>
      <c r="S62" s="118"/>
      <c r="T62" s="118"/>
      <c r="U62" s="118"/>
      <c r="V62" s="118"/>
      <c r="W62" s="10"/>
      <c r="X62" s="448">
        <f t="shared" si="377"/>
        <v>0</v>
      </c>
      <c r="Y62" s="127">
        <f t="shared" si="378"/>
        <v>0</v>
      </c>
      <c r="Z62" s="9"/>
      <c r="AA62" s="9"/>
      <c r="AB62" s="9"/>
      <c r="AC62" s="9"/>
      <c r="AD62" s="195"/>
      <c r="AE62" s="195"/>
      <c r="AF62" s="195"/>
      <c r="AG62" s="417">
        <f t="shared" si="379"/>
        <v>0</v>
      </c>
      <c r="AH62" s="195"/>
      <c r="AI62" s="195"/>
      <c r="AJ62" s="195"/>
      <c r="AK62" s="417">
        <f t="shared" si="380"/>
        <v>0</v>
      </c>
      <c r="AL62" s="195"/>
      <c r="AM62" s="195"/>
      <c r="AN62" s="195"/>
      <c r="AO62" s="417">
        <f t="shared" si="381"/>
        <v>0</v>
      </c>
      <c r="AP62" s="195"/>
      <c r="AQ62" s="195"/>
      <c r="AR62" s="195"/>
      <c r="AS62" s="417">
        <f t="shared" si="382"/>
        <v>0</v>
      </c>
      <c r="AT62" s="195"/>
      <c r="AU62" s="195"/>
      <c r="AV62" s="195"/>
      <c r="AW62" s="417">
        <f t="shared" si="383"/>
        <v>0</v>
      </c>
      <c r="AX62" s="195"/>
      <c r="AY62" s="195"/>
      <c r="AZ62" s="195"/>
      <c r="BA62" s="417">
        <f t="shared" si="384"/>
        <v>0</v>
      </c>
      <c r="BB62" s="195"/>
      <c r="BC62" s="195"/>
      <c r="BD62" s="195"/>
      <c r="BE62" s="417">
        <f t="shared" si="385"/>
        <v>0</v>
      </c>
      <c r="BF62" s="195"/>
      <c r="BG62" s="195"/>
      <c r="BH62" s="195"/>
      <c r="BI62" s="417">
        <f t="shared" si="386"/>
        <v>0</v>
      </c>
      <c r="BJ62" s="56">
        <f t="shared" si="387"/>
        <v>0</v>
      </c>
      <c r="BK62" s="116" t="str">
        <f t="shared" si="388"/>
        <v/>
      </c>
      <c r="BL62" s="12">
        <f t="shared" ref="BL62:BL68" si="426">IF(AND($DC62=0,$DL62=0),0,IF(AND($CP62=0,$CY62=0,DD62&lt;&gt;0),DD62, IF(AND(BK62&lt;CF62,$CE62&lt;&gt;$Y62,BW62=$CF62),BW62+$Y62-$CE62,BW62)))</f>
        <v>0</v>
      </c>
      <c r="BM62" s="76">
        <f t="shared" si="390"/>
        <v>0</v>
      </c>
      <c r="BN62" s="12">
        <f t="shared" ref="BN62:BN68" si="427">IF(AND($DC62=0,$DL62=0),0,IF(AND($CP62=0,$CY62=0,DF62&lt;&gt;0),DF62, IF(AND(BM62&lt;CF62,$CE62&lt;&gt;$Y62,BY62=$CF62),BY62+$Y62-$CE62,BY62)))</f>
        <v>0</v>
      </c>
      <c r="BO62" s="12">
        <f t="shared" ref="BO62:BO68" si="428">IF(AND($DC62=0,$DL62=0),0,IF(AND($CP62=0,$CY62=0,DG62&lt;&gt;0),DG62, IF(AND(BN62&lt;CF62,$CE62&lt;&gt;$Y62,BZ62=$CF62),BZ62+$Y62-$CE62,BZ62)))</f>
        <v>0</v>
      </c>
      <c r="BP62" s="12">
        <f t="shared" ref="BP62:BP68" si="429">IF(AND($DC62=0,$DL62=0),0,IF(AND($CP62=0,$CY62=0,DH62&lt;&gt;0),DH62, IF(AND(BO62&lt;CF62,$CE62&lt;&gt;$Y62,CA62=$CF62),CA62+$Y62-$CE62,CA62)))</f>
        <v>0</v>
      </c>
      <c r="BQ62" s="12">
        <f t="shared" ref="BQ62:BQ68" si="430">IF(AND($DC62=0,$DL62=0),0,IF(AND($CP62=0,$CY62=0,DI62&lt;&gt;0),DI62, IF(AND(BP62&lt;CF62,$CE62&lt;&gt;$Y62,CB62=$CF62),CB62+$Y62-$CE62,CB62)))</f>
        <v>0</v>
      </c>
      <c r="BR62" s="12">
        <f t="shared" ref="BR62:BR68" si="431">IF(AND($DC62=0,$DL62=0),0,IF(AND($CP62=0,$CY62=0,DJ62&lt;&gt;0),DJ62, IF(AND(BQ62&lt;CF62,$CE62&lt;&gt;$Y62,CC62=$CF62),CC62+$Y62-$CE62,CC62)))</f>
        <v>0</v>
      </c>
      <c r="BS62" s="12">
        <f t="shared" ref="BS62:BS69" si="432">IF(AND($DC62=0,$DL62=0),0,IF(AND($CP62=0,$CY62=0,DK62&lt;&gt;0),DK62, IF(AND(BR62&lt;CF62,$CE62&lt;&gt;$Y62,CD62=$CF62),CD62+$Y62-$CE62,CD62)))</f>
        <v>0</v>
      </c>
      <c r="BT62" s="80">
        <f t="shared" si="397"/>
        <v>0</v>
      </c>
      <c r="BW62" s="12">
        <f t="shared" si="398"/>
        <v>0</v>
      </c>
      <c r="BX62" s="12">
        <f t="shared" ref="BX62:BX68" si="433">IF($DC62=0,0,ROUND(4*($Y62-$DL62)*SUM(AH62:AH62)/$DC62,0)/4)+DE62+DN62</f>
        <v>0</v>
      </c>
      <c r="BY62" s="12">
        <f t="shared" ref="BY62:BY68" si="434">IF($DC62=0,0,ROUND(4*($Y62-$DL62)*SUM(AL62:AL62)/$DC62,0)/4)+DF62+DO62</f>
        <v>0</v>
      </c>
      <c r="BZ62" s="12">
        <f t="shared" ref="BZ62:BZ68" si="435">IF($DC62=0,0,ROUND(4*($Y62-$DL62)*SUM(AP62:AP62)/$DC62,0)/4)+DG62++DP62</f>
        <v>0</v>
      </c>
      <c r="CA62" s="12">
        <f t="shared" ref="CA62:CA68" si="436">IF($DC62=0,0,ROUND(4*($Y62-$DL62)*SUM(AT62:AT62)/$DC62,0)/4)+DH62+DQ62</f>
        <v>0</v>
      </c>
      <c r="CB62" s="12">
        <f t="shared" ref="CB62:CB68" si="437">IF($DC62=0,0,ROUND(4*($Y62-$DL62)*(SUM(AX62:AX62))/$DC62,0)/4)+DI62+DR62</f>
        <v>0</v>
      </c>
      <c r="CC62" s="12">
        <f t="shared" ref="CC62:CC68" si="438">IF($DC62=0,0,ROUND(4*($Y62-$DL62)*(SUM(BB62:BB62))/$DC62,0)/4)+DJ62+DS62</f>
        <v>0</v>
      </c>
      <c r="CD62" s="12">
        <f t="shared" ref="CD62:CD69" si="439">IF($DC62=0,0,ROUND(4*($Y62-$DL62)*(SUM(BF62:BF62))/$DC62,0)/4)+DK62+DT62</f>
        <v>0</v>
      </c>
      <c r="CE62" s="171">
        <f t="shared" si="406"/>
        <v>0</v>
      </c>
      <c r="CF62" s="186">
        <f t="shared" si="407"/>
        <v>0</v>
      </c>
      <c r="CH62" s="67">
        <f t="shared" si="408"/>
        <v>0</v>
      </c>
      <c r="CI62" s="67">
        <f t="shared" si="409"/>
        <v>0</v>
      </c>
      <c r="CJ62" s="67">
        <f t="shared" si="410"/>
        <v>0</v>
      </c>
      <c r="CK62" s="67">
        <f t="shared" si="411"/>
        <v>0</v>
      </c>
      <c r="CL62" s="67">
        <f t="shared" si="412"/>
        <v>0</v>
      </c>
      <c r="CM62" s="67">
        <f t="shared" si="413"/>
        <v>0</v>
      </c>
      <c r="CN62" s="67">
        <f t="shared" si="414"/>
        <v>0</v>
      </c>
      <c r="CO62" s="67">
        <f t="shared" si="415"/>
        <v>0</v>
      </c>
      <c r="CP62" s="75">
        <f t="shared" si="416"/>
        <v>0</v>
      </c>
      <c r="CQ62" s="67">
        <f t="shared" si="417"/>
        <v>0</v>
      </c>
      <c r="CR62" s="67">
        <f t="shared" si="418"/>
        <v>0</v>
      </c>
      <c r="CS62" s="68">
        <f t="shared" si="419"/>
        <v>0</v>
      </c>
      <c r="CT62" s="67">
        <f t="shared" si="420"/>
        <v>0</v>
      </c>
      <c r="CU62" s="67">
        <f t="shared" si="421"/>
        <v>0</v>
      </c>
      <c r="CV62" s="67">
        <f t="shared" si="422"/>
        <v>0</v>
      </c>
      <c r="CW62" s="67">
        <f t="shared" si="423"/>
        <v>0</v>
      </c>
      <c r="CX62" s="67">
        <f t="shared" si="424"/>
        <v>0</v>
      </c>
      <c r="CY62" s="74">
        <f t="shared" si="425"/>
        <v>0</v>
      </c>
      <c r="DC62" s="59">
        <f t="shared" ref="DC62:DC69" si="440">SUM($AD62:$AD62)+SUM($AH62:$AH62)+SUM($AL62:$AL62)+SUM($AP62:$AP62)+SUM($AT62:$AT62)+SUM($AX62:$AX62)+SUM($BB62:$BB62)+SUM($BF62:$BF62)</f>
        <v>0</v>
      </c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</row>
    <row r="63" spans="1:125" s="2" customFormat="1" ht="12.75" hidden="1" customHeight="1" x14ac:dyDescent="0.25">
      <c r="A63" s="15" t="s">
        <v>127</v>
      </c>
      <c r="B63" s="434" t="s">
        <v>176</v>
      </c>
      <c r="C63" s="123"/>
      <c r="D63" s="117"/>
      <c r="E63" s="118"/>
      <c r="F63" s="118"/>
      <c r="G63" s="10"/>
      <c r="H63" s="117"/>
      <c r="I63" s="118"/>
      <c r="J63" s="118"/>
      <c r="K63" s="118"/>
      <c r="L63" s="118"/>
      <c r="M63" s="118"/>
      <c r="N63" s="10"/>
      <c r="O63" s="127"/>
      <c r="P63" s="127"/>
      <c r="Q63" s="117"/>
      <c r="R63" s="118"/>
      <c r="S63" s="118"/>
      <c r="T63" s="118"/>
      <c r="U63" s="118"/>
      <c r="V63" s="118"/>
      <c r="W63" s="10"/>
      <c r="X63" s="448">
        <f t="shared" si="377"/>
        <v>0</v>
      </c>
      <c r="Y63" s="127">
        <f t="shared" si="378"/>
        <v>0</v>
      </c>
      <c r="Z63" s="9"/>
      <c r="AA63" s="9"/>
      <c r="AB63" s="9"/>
      <c r="AC63" s="9"/>
      <c r="AD63" s="195"/>
      <c r="AE63" s="195"/>
      <c r="AF63" s="195"/>
      <c r="AG63" s="417">
        <f t="shared" si="379"/>
        <v>0</v>
      </c>
      <c r="AH63" s="195"/>
      <c r="AI63" s="195"/>
      <c r="AJ63" s="195"/>
      <c r="AK63" s="417">
        <f t="shared" si="380"/>
        <v>0</v>
      </c>
      <c r="AL63" s="195"/>
      <c r="AM63" s="195"/>
      <c r="AN63" s="195"/>
      <c r="AO63" s="417">
        <f t="shared" si="381"/>
        <v>0</v>
      </c>
      <c r="AP63" s="195"/>
      <c r="AQ63" s="195"/>
      <c r="AR63" s="195"/>
      <c r="AS63" s="417">
        <f t="shared" si="382"/>
        <v>0</v>
      </c>
      <c r="AT63" s="195"/>
      <c r="AU63" s="195"/>
      <c r="AV63" s="195"/>
      <c r="AW63" s="417">
        <f t="shared" si="383"/>
        <v>0</v>
      </c>
      <c r="AX63" s="195"/>
      <c r="AY63" s="195"/>
      <c r="AZ63" s="195"/>
      <c r="BA63" s="417">
        <f t="shared" si="384"/>
        <v>0</v>
      </c>
      <c r="BB63" s="195"/>
      <c r="BC63" s="195"/>
      <c r="BD63" s="195"/>
      <c r="BE63" s="417">
        <f t="shared" si="385"/>
        <v>0</v>
      </c>
      <c r="BF63" s="195"/>
      <c r="BG63" s="195"/>
      <c r="BH63" s="195"/>
      <c r="BI63" s="417">
        <f t="shared" si="386"/>
        <v>0</v>
      </c>
      <c r="BJ63" s="56">
        <f t="shared" si="387"/>
        <v>0</v>
      </c>
      <c r="BK63" s="116" t="str">
        <f t="shared" si="388"/>
        <v/>
      </c>
      <c r="BL63" s="12">
        <f t="shared" si="426"/>
        <v>0</v>
      </c>
      <c r="BM63" s="76">
        <f t="shared" si="390"/>
        <v>0</v>
      </c>
      <c r="BN63" s="12">
        <f t="shared" si="427"/>
        <v>0</v>
      </c>
      <c r="BO63" s="12">
        <f t="shared" si="428"/>
        <v>0</v>
      </c>
      <c r="BP63" s="12">
        <f t="shared" si="429"/>
        <v>0</v>
      </c>
      <c r="BQ63" s="12">
        <f t="shared" si="430"/>
        <v>0</v>
      </c>
      <c r="BR63" s="12">
        <f t="shared" si="431"/>
        <v>0</v>
      </c>
      <c r="BS63" s="12">
        <f t="shared" si="432"/>
        <v>0</v>
      </c>
      <c r="BT63" s="80">
        <f t="shared" si="397"/>
        <v>0</v>
      </c>
      <c r="BW63" s="12">
        <f t="shared" si="398"/>
        <v>0</v>
      </c>
      <c r="BX63" s="12">
        <f t="shared" si="433"/>
        <v>0</v>
      </c>
      <c r="BY63" s="12">
        <f t="shared" si="434"/>
        <v>0</v>
      </c>
      <c r="BZ63" s="12">
        <f t="shared" si="435"/>
        <v>0</v>
      </c>
      <c r="CA63" s="12">
        <f t="shared" si="436"/>
        <v>0</v>
      </c>
      <c r="CB63" s="12">
        <f t="shared" si="437"/>
        <v>0</v>
      </c>
      <c r="CC63" s="12">
        <f t="shared" si="438"/>
        <v>0</v>
      </c>
      <c r="CD63" s="12">
        <f t="shared" si="439"/>
        <v>0</v>
      </c>
      <c r="CE63" s="171">
        <f t="shared" si="406"/>
        <v>0</v>
      </c>
      <c r="CF63" s="186">
        <f t="shared" si="407"/>
        <v>0</v>
      </c>
      <c r="CH63" s="67">
        <f t="shared" si="408"/>
        <v>0</v>
      </c>
      <c r="CI63" s="67">
        <f t="shared" si="409"/>
        <v>0</v>
      </c>
      <c r="CJ63" s="67">
        <f t="shared" si="410"/>
        <v>0</v>
      </c>
      <c r="CK63" s="67">
        <f t="shared" si="411"/>
        <v>0</v>
      </c>
      <c r="CL63" s="67">
        <f t="shared" si="412"/>
        <v>0</v>
      </c>
      <c r="CM63" s="67">
        <f t="shared" si="413"/>
        <v>0</v>
      </c>
      <c r="CN63" s="67">
        <f t="shared" si="414"/>
        <v>0</v>
      </c>
      <c r="CO63" s="67">
        <f t="shared" si="415"/>
        <v>0</v>
      </c>
      <c r="CP63" s="75">
        <f t="shared" si="416"/>
        <v>0</v>
      </c>
      <c r="CQ63" s="67">
        <f t="shared" si="417"/>
        <v>0</v>
      </c>
      <c r="CR63" s="67">
        <f t="shared" si="418"/>
        <v>0</v>
      </c>
      <c r="CS63" s="68">
        <f t="shared" si="419"/>
        <v>0</v>
      </c>
      <c r="CT63" s="67">
        <f t="shared" si="420"/>
        <v>0</v>
      </c>
      <c r="CU63" s="67">
        <f t="shared" si="421"/>
        <v>0</v>
      </c>
      <c r="CV63" s="67">
        <f t="shared" si="422"/>
        <v>0</v>
      </c>
      <c r="CW63" s="67">
        <f t="shared" si="423"/>
        <v>0</v>
      </c>
      <c r="CX63" s="67">
        <f t="shared" si="424"/>
        <v>0</v>
      </c>
      <c r="CY63" s="74">
        <f t="shared" si="425"/>
        <v>0</v>
      </c>
      <c r="DC63" s="59">
        <f t="shared" si="440"/>
        <v>0</v>
      </c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</row>
    <row r="64" spans="1:125" s="2" customFormat="1" ht="12.75" hidden="1" customHeight="1" x14ac:dyDescent="0.25">
      <c r="A64" s="15" t="s">
        <v>128</v>
      </c>
      <c r="B64" s="434" t="s">
        <v>177</v>
      </c>
      <c r="C64" s="123"/>
      <c r="D64" s="117"/>
      <c r="E64" s="118"/>
      <c r="F64" s="118"/>
      <c r="G64" s="10"/>
      <c r="H64" s="117"/>
      <c r="I64" s="118"/>
      <c r="J64" s="118"/>
      <c r="K64" s="118"/>
      <c r="L64" s="118"/>
      <c r="M64" s="118"/>
      <c r="N64" s="10"/>
      <c r="O64" s="127"/>
      <c r="P64" s="127"/>
      <c r="Q64" s="117"/>
      <c r="R64" s="118"/>
      <c r="S64" s="118"/>
      <c r="T64" s="118"/>
      <c r="U64" s="118"/>
      <c r="V64" s="118"/>
      <c r="W64" s="10"/>
      <c r="X64" s="448">
        <f t="shared" si="377"/>
        <v>0</v>
      </c>
      <c r="Y64" s="127">
        <f t="shared" si="378"/>
        <v>0</v>
      </c>
      <c r="Z64" s="9"/>
      <c r="AA64" s="9"/>
      <c r="AB64" s="9"/>
      <c r="AC64" s="9"/>
      <c r="AD64" s="195"/>
      <c r="AE64" s="195"/>
      <c r="AF64" s="195"/>
      <c r="AG64" s="417">
        <f t="shared" si="379"/>
        <v>0</v>
      </c>
      <c r="AH64" s="195"/>
      <c r="AI64" s="195"/>
      <c r="AJ64" s="195"/>
      <c r="AK64" s="417">
        <f t="shared" si="380"/>
        <v>0</v>
      </c>
      <c r="AL64" s="195"/>
      <c r="AM64" s="195"/>
      <c r="AN64" s="195"/>
      <c r="AO64" s="417">
        <f t="shared" si="381"/>
        <v>0</v>
      </c>
      <c r="AP64" s="195"/>
      <c r="AQ64" s="195"/>
      <c r="AR64" s="195"/>
      <c r="AS64" s="417">
        <f t="shared" si="382"/>
        <v>0</v>
      </c>
      <c r="AT64" s="195"/>
      <c r="AU64" s="195"/>
      <c r="AV64" s="195"/>
      <c r="AW64" s="417">
        <f t="shared" si="383"/>
        <v>0</v>
      </c>
      <c r="AX64" s="195"/>
      <c r="AY64" s="195"/>
      <c r="AZ64" s="195"/>
      <c r="BA64" s="417">
        <f t="shared" si="384"/>
        <v>0</v>
      </c>
      <c r="BB64" s="195"/>
      <c r="BC64" s="195"/>
      <c r="BD64" s="195"/>
      <c r="BE64" s="417">
        <f t="shared" si="385"/>
        <v>0</v>
      </c>
      <c r="BF64" s="195"/>
      <c r="BG64" s="195"/>
      <c r="BH64" s="195"/>
      <c r="BI64" s="417">
        <f t="shared" si="386"/>
        <v>0</v>
      </c>
      <c r="BJ64" s="56">
        <f t="shared" si="387"/>
        <v>0</v>
      </c>
      <c r="BK64" s="116" t="str">
        <f t="shared" si="388"/>
        <v/>
      </c>
      <c r="BL64" s="12">
        <f t="shared" si="426"/>
        <v>0</v>
      </c>
      <c r="BM64" s="76">
        <f t="shared" si="390"/>
        <v>0</v>
      </c>
      <c r="BN64" s="12">
        <f t="shared" si="427"/>
        <v>0</v>
      </c>
      <c r="BO64" s="12">
        <f t="shared" si="428"/>
        <v>0</v>
      </c>
      <c r="BP64" s="12">
        <f t="shared" si="429"/>
        <v>0</v>
      </c>
      <c r="BQ64" s="12">
        <f t="shared" si="430"/>
        <v>0</v>
      </c>
      <c r="BR64" s="12">
        <f t="shared" si="431"/>
        <v>0</v>
      </c>
      <c r="BS64" s="12">
        <f t="shared" si="432"/>
        <v>0</v>
      </c>
      <c r="BT64" s="80">
        <f t="shared" si="397"/>
        <v>0</v>
      </c>
      <c r="BW64" s="12">
        <f t="shared" si="398"/>
        <v>0</v>
      </c>
      <c r="BX64" s="12">
        <f t="shared" si="433"/>
        <v>0</v>
      </c>
      <c r="BY64" s="12">
        <f t="shared" si="434"/>
        <v>0</v>
      </c>
      <c r="BZ64" s="12">
        <f t="shared" si="435"/>
        <v>0</v>
      </c>
      <c r="CA64" s="12">
        <f t="shared" si="436"/>
        <v>0</v>
      </c>
      <c r="CB64" s="12">
        <f t="shared" si="437"/>
        <v>0</v>
      </c>
      <c r="CC64" s="12">
        <f t="shared" si="438"/>
        <v>0</v>
      </c>
      <c r="CD64" s="12">
        <f t="shared" si="439"/>
        <v>0</v>
      </c>
      <c r="CE64" s="171">
        <f t="shared" si="406"/>
        <v>0</v>
      </c>
      <c r="CF64" s="186">
        <f t="shared" si="407"/>
        <v>0</v>
      </c>
      <c r="CH64" s="67">
        <f t="shared" si="408"/>
        <v>0</v>
      </c>
      <c r="CI64" s="67">
        <f t="shared" si="409"/>
        <v>0</v>
      </c>
      <c r="CJ64" s="67">
        <f t="shared" si="410"/>
        <v>0</v>
      </c>
      <c r="CK64" s="67">
        <f t="shared" si="411"/>
        <v>0</v>
      </c>
      <c r="CL64" s="67">
        <f t="shared" si="412"/>
        <v>0</v>
      </c>
      <c r="CM64" s="67">
        <f t="shared" si="413"/>
        <v>0</v>
      </c>
      <c r="CN64" s="67">
        <f t="shared" si="414"/>
        <v>0</v>
      </c>
      <c r="CO64" s="67">
        <f t="shared" si="415"/>
        <v>0</v>
      </c>
      <c r="CP64" s="75">
        <f t="shared" si="416"/>
        <v>0</v>
      </c>
      <c r="CQ64" s="67">
        <f t="shared" si="417"/>
        <v>0</v>
      </c>
      <c r="CR64" s="67">
        <f t="shared" si="418"/>
        <v>0</v>
      </c>
      <c r="CS64" s="68">
        <f t="shared" si="419"/>
        <v>0</v>
      </c>
      <c r="CT64" s="67">
        <f t="shared" si="420"/>
        <v>0</v>
      </c>
      <c r="CU64" s="67">
        <f t="shared" si="421"/>
        <v>0</v>
      </c>
      <c r="CV64" s="67">
        <f t="shared" si="422"/>
        <v>0</v>
      </c>
      <c r="CW64" s="67">
        <f t="shared" si="423"/>
        <v>0</v>
      </c>
      <c r="CX64" s="67">
        <f t="shared" si="424"/>
        <v>0</v>
      </c>
      <c r="CY64" s="74">
        <f t="shared" si="425"/>
        <v>0</v>
      </c>
      <c r="DC64" s="59">
        <f t="shared" si="440"/>
        <v>0</v>
      </c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</row>
    <row r="65" spans="1:255" s="2" customFormat="1" hidden="1" x14ac:dyDescent="0.25">
      <c r="A65" s="15" t="s">
        <v>129</v>
      </c>
      <c r="B65" s="434" t="s">
        <v>178</v>
      </c>
      <c r="C65" s="123"/>
      <c r="D65" s="117"/>
      <c r="E65" s="118"/>
      <c r="F65" s="118"/>
      <c r="G65" s="10"/>
      <c r="H65" s="117"/>
      <c r="I65" s="118"/>
      <c r="J65" s="118"/>
      <c r="K65" s="118"/>
      <c r="L65" s="118"/>
      <c r="M65" s="118"/>
      <c r="N65" s="10"/>
      <c r="O65" s="127"/>
      <c r="P65" s="127"/>
      <c r="Q65" s="117"/>
      <c r="R65" s="118"/>
      <c r="S65" s="118"/>
      <c r="T65" s="118"/>
      <c r="U65" s="118"/>
      <c r="V65" s="118"/>
      <c r="W65" s="10"/>
      <c r="X65" s="448">
        <f t="shared" si="377"/>
        <v>0</v>
      </c>
      <c r="Y65" s="127">
        <f t="shared" si="378"/>
        <v>0</v>
      </c>
      <c r="Z65" s="9"/>
      <c r="AA65" s="9"/>
      <c r="AB65" s="9"/>
      <c r="AC65" s="9"/>
      <c r="AD65" s="195"/>
      <c r="AE65" s="195"/>
      <c r="AF65" s="195"/>
      <c r="AG65" s="417">
        <f t="shared" si="379"/>
        <v>0</v>
      </c>
      <c r="AH65" s="195"/>
      <c r="AI65" s="195"/>
      <c r="AJ65" s="195"/>
      <c r="AK65" s="417">
        <f t="shared" si="380"/>
        <v>0</v>
      </c>
      <c r="AL65" s="195"/>
      <c r="AM65" s="195"/>
      <c r="AN65" s="195"/>
      <c r="AO65" s="417">
        <f t="shared" si="381"/>
        <v>0</v>
      </c>
      <c r="AP65" s="195"/>
      <c r="AQ65" s="195"/>
      <c r="AR65" s="195"/>
      <c r="AS65" s="417">
        <f t="shared" si="382"/>
        <v>0</v>
      </c>
      <c r="AT65" s="195"/>
      <c r="AU65" s="195"/>
      <c r="AV65" s="195"/>
      <c r="AW65" s="417">
        <f t="shared" si="383"/>
        <v>0</v>
      </c>
      <c r="AX65" s="195"/>
      <c r="AY65" s="195"/>
      <c r="AZ65" s="195"/>
      <c r="BA65" s="417">
        <f t="shared" si="384"/>
        <v>0</v>
      </c>
      <c r="BB65" s="195"/>
      <c r="BC65" s="195"/>
      <c r="BD65" s="195"/>
      <c r="BE65" s="417">
        <f t="shared" si="385"/>
        <v>0</v>
      </c>
      <c r="BF65" s="195"/>
      <c r="BG65" s="195"/>
      <c r="BH65" s="195"/>
      <c r="BI65" s="417">
        <f t="shared" si="386"/>
        <v>0</v>
      </c>
      <c r="BJ65" s="56">
        <f t="shared" si="387"/>
        <v>0</v>
      </c>
      <c r="BK65" s="116" t="str">
        <f t="shared" si="388"/>
        <v/>
      </c>
      <c r="BL65" s="12">
        <f t="shared" si="426"/>
        <v>0</v>
      </c>
      <c r="BM65" s="76">
        <f t="shared" si="390"/>
        <v>0</v>
      </c>
      <c r="BN65" s="12">
        <f t="shared" si="427"/>
        <v>0</v>
      </c>
      <c r="BO65" s="12">
        <f t="shared" si="428"/>
        <v>0</v>
      </c>
      <c r="BP65" s="12">
        <f t="shared" si="429"/>
        <v>0</v>
      </c>
      <c r="BQ65" s="12">
        <f t="shared" si="430"/>
        <v>0</v>
      </c>
      <c r="BR65" s="12">
        <f t="shared" si="431"/>
        <v>0</v>
      </c>
      <c r="BS65" s="12">
        <f t="shared" si="432"/>
        <v>0</v>
      </c>
      <c r="BT65" s="80">
        <f t="shared" si="397"/>
        <v>0</v>
      </c>
      <c r="BW65" s="12">
        <f t="shared" si="398"/>
        <v>0</v>
      </c>
      <c r="BX65" s="12">
        <f t="shared" si="433"/>
        <v>0</v>
      </c>
      <c r="BY65" s="12">
        <f t="shared" si="434"/>
        <v>0</v>
      </c>
      <c r="BZ65" s="12">
        <f t="shared" si="435"/>
        <v>0</v>
      </c>
      <c r="CA65" s="12">
        <f t="shared" si="436"/>
        <v>0</v>
      </c>
      <c r="CB65" s="12">
        <f t="shared" si="437"/>
        <v>0</v>
      </c>
      <c r="CC65" s="12">
        <f t="shared" si="438"/>
        <v>0</v>
      </c>
      <c r="CD65" s="12">
        <f t="shared" si="439"/>
        <v>0</v>
      </c>
      <c r="CE65" s="171">
        <f t="shared" si="406"/>
        <v>0</v>
      </c>
      <c r="CF65" s="186">
        <f t="shared" si="407"/>
        <v>0</v>
      </c>
      <c r="CH65" s="67">
        <f t="shared" si="408"/>
        <v>0</v>
      </c>
      <c r="CI65" s="67">
        <f t="shared" si="409"/>
        <v>0</v>
      </c>
      <c r="CJ65" s="67">
        <f t="shared" si="410"/>
        <v>0</v>
      </c>
      <c r="CK65" s="67">
        <f t="shared" si="411"/>
        <v>0</v>
      </c>
      <c r="CL65" s="67">
        <f t="shared" si="412"/>
        <v>0</v>
      </c>
      <c r="CM65" s="67">
        <f t="shared" si="413"/>
        <v>0</v>
      </c>
      <c r="CN65" s="67">
        <f t="shared" si="414"/>
        <v>0</v>
      </c>
      <c r="CO65" s="67">
        <f t="shared" si="415"/>
        <v>0</v>
      </c>
      <c r="CP65" s="75">
        <f t="shared" si="416"/>
        <v>0</v>
      </c>
      <c r="CQ65" s="67">
        <f t="shared" si="417"/>
        <v>0</v>
      </c>
      <c r="CR65" s="67">
        <f t="shared" si="418"/>
        <v>0</v>
      </c>
      <c r="CS65" s="68">
        <f t="shared" si="419"/>
        <v>0</v>
      </c>
      <c r="CT65" s="67">
        <f t="shared" si="420"/>
        <v>0</v>
      </c>
      <c r="CU65" s="67">
        <f t="shared" si="421"/>
        <v>0</v>
      </c>
      <c r="CV65" s="67">
        <f t="shared" si="422"/>
        <v>0</v>
      </c>
      <c r="CW65" s="67">
        <f t="shared" si="423"/>
        <v>0</v>
      </c>
      <c r="CX65" s="67">
        <f t="shared" si="424"/>
        <v>0</v>
      </c>
      <c r="CY65" s="74">
        <f t="shared" si="425"/>
        <v>0</v>
      </c>
      <c r="DC65" s="59">
        <f t="shared" si="440"/>
        <v>0</v>
      </c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</row>
    <row r="66" spans="1:255" s="2" customFormat="1" hidden="1" x14ac:dyDescent="0.25">
      <c r="A66" s="15" t="s">
        <v>130</v>
      </c>
      <c r="B66" s="434" t="s">
        <v>179</v>
      </c>
      <c r="C66" s="123"/>
      <c r="D66" s="117"/>
      <c r="E66" s="118"/>
      <c r="F66" s="118"/>
      <c r="G66" s="10"/>
      <c r="H66" s="117"/>
      <c r="I66" s="118"/>
      <c r="J66" s="118"/>
      <c r="K66" s="118"/>
      <c r="L66" s="118"/>
      <c r="M66" s="118"/>
      <c r="N66" s="10"/>
      <c r="O66" s="127"/>
      <c r="P66" s="127"/>
      <c r="Q66" s="117"/>
      <c r="R66" s="118"/>
      <c r="S66" s="118"/>
      <c r="T66" s="118"/>
      <c r="U66" s="118"/>
      <c r="V66" s="118"/>
      <c r="W66" s="10"/>
      <c r="X66" s="448">
        <f t="shared" si="377"/>
        <v>0</v>
      </c>
      <c r="Y66" s="127">
        <f t="shared" si="378"/>
        <v>0</v>
      </c>
      <c r="Z66" s="9"/>
      <c r="AA66" s="9"/>
      <c r="AB66" s="9"/>
      <c r="AC66" s="9"/>
      <c r="AD66" s="195"/>
      <c r="AE66" s="195"/>
      <c r="AF66" s="195"/>
      <c r="AG66" s="417">
        <f t="shared" si="379"/>
        <v>0</v>
      </c>
      <c r="AH66" s="195"/>
      <c r="AI66" s="195"/>
      <c r="AJ66" s="195"/>
      <c r="AK66" s="417">
        <f t="shared" si="380"/>
        <v>0</v>
      </c>
      <c r="AL66" s="195"/>
      <c r="AM66" s="195"/>
      <c r="AN66" s="195"/>
      <c r="AO66" s="417">
        <f t="shared" si="381"/>
        <v>0</v>
      </c>
      <c r="AP66" s="195"/>
      <c r="AQ66" s="195"/>
      <c r="AR66" s="195"/>
      <c r="AS66" s="417">
        <f t="shared" si="382"/>
        <v>0</v>
      </c>
      <c r="AT66" s="195"/>
      <c r="AU66" s="195"/>
      <c r="AV66" s="195"/>
      <c r="AW66" s="417">
        <f t="shared" si="383"/>
        <v>0</v>
      </c>
      <c r="AX66" s="195"/>
      <c r="AY66" s="195"/>
      <c r="AZ66" s="195"/>
      <c r="BA66" s="417">
        <f t="shared" si="384"/>
        <v>0</v>
      </c>
      <c r="BB66" s="195"/>
      <c r="BC66" s="195"/>
      <c r="BD66" s="195"/>
      <c r="BE66" s="417">
        <f t="shared" si="385"/>
        <v>0</v>
      </c>
      <c r="BF66" s="195"/>
      <c r="BG66" s="195"/>
      <c r="BH66" s="195"/>
      <c r="BI66" s="417">
        <f t="shared" si="386"/>
        <v>0</v>
      </c>
      <c r="BJ66" s="56">
        <f t="shared" si="387"/>
        <v>0</v>
      </c>
      <c r="BK66" s="116" t="str">
        <f t="shared" si="388"/>
        <v/>
      </c>
      <c r="BL66" s="12">
        <f t="shared" si="426"/>
        <v>0</v>
      </c>
      <c r="BM66" s="76">
        <f t="shared" si="390"/>
        <v>0</v>
      </c>
      <c r="BN66" s="12">
        <f t="shared" si="427"/>
        <v>0</v>
      </c>
      <c r="BO66" s="12">
        <f t="shared" si="428"/>
        <v>0</v>
      </c>
      <c r="BP66" s="12">
        <f t="shared" si="429"/>
        <v>0</v>
      </c>
      <c r="BQ66" s="12">
        <f t="shared" si="430"/>
        <v>0</v>
      </c>
      <c r="BR66" s="12">
        <f t="shared" si="431"/>
        <v>0</v>
      </c>
      <c r="BS66" s="12">
        <f t="shared" si="432"/>
        <v>0</v>
      </c>
      <c r="BT66" s="80">
        <f t="shared" si="397"/>
        <v>0</v>
      </c>
      <c r="BW66" s="12">
        <f t="shared" si="398"/>
        <v>0</v>
      </c>
      <c r="BX66" s="12">
        <f t="shared" si="433"/>
        <v>0</v>
      </c>
      <c r="BY66" s="12">
        <f t="shared" si="434"/>
        <v>0</v>
      </c>
      <c r="BZ66" s="12">
        <f t="shared" si="435"/>
        <v>0</v>
      </c>
      <c r="CA66" s="12">
        <f t="shared" si="436"/>
        <v>0</v>
      </c>
      <c r="CB66" s="12">
        <f t="shared" si="437"/>
        <v>0</v>
      </c>
      <c r="CC66" s="12">
        <f t="shared" si="438"/>
        <v>0</v>
      </c>
      <c r="CD66" s="12">
        <f t="shared" si="439"/>
        <v>0</v>
      </c>
      <c r="CE66" s="171">
        <f t="shared" si="406"/>
        <v>0</v>
      </c>
      <c r="CF66" s="186">
        <f t="shared" si="407"/>
        <v>0</v>
      </c>
      <c r="CH66" s="67">
        <f t="shared" si="408"/>
        <v>0</v>
      </c>
      <c r="CI66" s="67">
        <f t="shared" si="409"/>
        <v>0</v>
      </c>
      <c r="CJ66" s="67">
        <f t="shared" si="410"/>
        <v>0</v>
      </c>
      <c r="CK66" s="67">
        <f t="shared" si="411"/>
        <v>0</v>
      </c>
      <c r="CL66" s="67">
        <f t="shared" si="412"/>
        <v>0</v>
      </c>
      <c r="CM66" s="67">
        <f t="shared" si="413"/>
        <v>0</v>
      </c>
      <c r="CN66" s="67">
        <f t="shared" si="414"/>
        <v>0</v>
      </c>
      <c r="CO66" s="67">
        <f t="shared" si="415"/>
        <v>0</v>
      </c>
      <c r="CP66" s="75">
        <f t="shared" si="416"/>
        <v>0</v>
      </c>
      <c r="CQ66" s="67">
        <f t="shared" si="417"/>
        <v>0</v>
      </c>
      <c r="CR66" s="67">
        <f t="shared" si="418"/>
        <v>0</v>
      </c>
      <c r="CS66" s="68">
        <f t="shared" si="419"/>
        <v>0</v>
      </c>
      <c r="CT66" s="67">
        <f t="shared" si="420"/>
        <v>0</v>
      </c>
      <c r="CU66" s="67">
        <f t="shared" si="421"/>
        <v>0</v>
      </c>
      <c r="CV66" s="67">
        <f t="shared" si="422"/>
        <v>0</v>
      </c>
      <c r="CW66" s="67">
        <f t="shared" si="423"/>
        <v>0</v>
      </c>
      <c r="CX66" s="67">
        <f t="shared" si="424"/>
        <v>0</v>
      </c>
      <c r="CY66" s="74">
        <f t="shared" si="425"/>
        <v>0</v>
      </c>
      <c r="DC66" s="59">
        <f t="shared" si="440"/>
        <v>0</v>
      </c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</row>
    <row r="67" spans="1:255" s="2" customFormat="1" hidden="1" x14ac:dyDescent="0.25">
      <c r="A67" s="15" t="s">
        <v>131</v>
      </c>
      <c r="B67" s="434" t="s">
        <v>180</v>
      </c>
      <c r="C67" s="123"/>
      <c r="D67" s="117"/>
      <c r="E67" s="118"/>
      <c r="F67" s="118"/>
      <c r="G67" s="10"/>
      <c r="H67" s="117"/>
      <c r="I67" s="118"/>
      <c r="J67" s="118"/>
      <c r="K67" s="118"/>
      <c r="L67" s="118"/>
      <c r="M67" s="118"/>
      <c r="N67" s="10"/>
      <c r="O67" s="127"/>
      <c r="P67" s="127"/>
      <c r="Q67" s="117"/>
      <c r="R67" s="118"/>
      <c r="S67" s="118"/>
      <c r="T67" s="118"/>
      <c r="U67" s="118"/>
      <c r="V67" s="118"/>
      <c r="W67" s="10"/>
      <c r="X67" s="448">
        <f t="shared" si="377"/>
        <v>0</v>
      </c>
      <c r="Y67" s="127">
        <f t="shared" si="378"/>
        <v>0</v>
      </c>
      <c r="Z67" s="9"/>
      <c r="AA67" s="9"/>
      <c r="AB67" s="9"/>
      <c r="AC67" s="9"/>
      <c r="AD67" s="195"/>
      <c r="AE67" s="195"/>
      <c r="AF67" s="195"/>
      <c r="AG67" s="417">
        <f t="shared" si="379"/>
        <v>0</v>
      </c>
      <c r="AH67" s="195"/>
      <c r="AI67" s="195"/>
      <c r="AJ67" s="195"/>
      <c r="AK67" s="417">
        <f t="shared" si="380"/>
        <v>0</v>
      </c>
      <c r="AL67" s="195"/>
      <c r="AM67" s="195"/>
      <c r="AN67" s="195"/>
      <c r="AO67" s="417">
        <f t="shared" si="381"/>
        <v>0</v>
      </c>
      <c r="AP67" s="195"/>
      <c r="AQ67" s="195"/>
      <c r="AR67" s="195"/>
      <c r="AS67" s="417">
        <f t="shared" si="382"/>
        <v>0</v>
      </c>
      <c r="AT67" s="195"/>
      <c r="AU67" s="195"/>
      <c r="AV67" s="195"/>
      <c r="AW67" s="417">
        <f t="shared" si="383"/>
        <v>0</v>
      </c>
      <c r="AX67" s="195"/>
      <c r="AY67" s="195"/>
      <c r="AZ67" s="195"/>
      <c r="BA67" s="417">
        <f t="shared" si="384"/>
        <v>0</v>
      </c>
      <c r="BB67" s="195"/>
      <c r="BC67" s="195"/>
      <c r="BD67" s="195"/>
      <c r="BE67" s="417">
        <f t="shared" si="385"/>
        <v>0</v>
      </c>
      <c r="BF67" s="195"/>
      <c r="BG67" s="195"/>
      <c r="BH67" s="195"/>
      <c r="BI67" s="417">
        <f t="shared" si="386"/>
        <v>0</v>
      </c>
      <c r="BJ67" s="56">
        <f t="shared" si="387"/>
        <v>0</v>
      </c>
      <c r="BK67" s="116" t="str">
        <f t="shared" si="388"/>
        <v/>
      </c>
      <c r="BL67" s="12">
        <f t="shared" si="426"/>
        <v>0</v>
      </c>
      <c r="BM67" s="76">
        <f t="shared" si="390"/>
        <v>0</v>
      </c>
      <c r="BN67" s="12">
        <f t="shared" si="427"/>
        <v>0</v>
      </c>
      <c r="BO67" s="12">
        <f t="shared" si="428"/>
        <v>0</v>
      </c>
      <c r="BP67" s="12">
        <f t="shared" si="429"/>
        <v>0</v>
      </c>
      <c r="BQ67" s="12">
        <f t="shared" si="430"/>
        <v>0</v>
      </c>
      <c r="BR67" s="12">
        <f t="shared" si="431"/>
        <v>0</v>
      </c>
      <c r="BS67" s="12">
        <f t="shared" si="432"/>
        <v>0</v>
      </c>
      <c r="BT67" s="80">
        <f t="shared" si="397"/>
        <v>0</v>
      </c>
      <c r="BW67" s="12">
        <f t="shared" si="398"/>
        <v>0</v>
      </c>
      <c r="BX67" s="12">
        <f t="shared" si="433"/>
        <v>0</v>
      </c>
      <c r="BY67" s="12">
        <f t="shared" si="434"/>
        <v>0</v>
      </c>
      <c r="BZ67" s="12">
        <f t="shared" si="435"/>
        <v>0</v>
      </c>
      <c r="CA67" s="12">
        <f t="shared" si="436"/>
        <v>0</v>
      </c>
      <c r="CB67" s="12">
        <f t="shared" si="437"/>
        <v>0</v>
      </c>
      <c r="CC67" s="12">
        <f t="shared" si="438"/>
        <v>0</v>
      </c>
      <c r="CD67" s="12">
        <f t="shared" si="439"/>
        <v>0</v>
      </c>
      <c r="CE67" s="171">
        <f t="shared" si="406"/>
        <v>0</v>
      </c>
      <c r="CF67" s="186">
        <f t="shared" si="407"/>
        <v>0</v>
      </c>
      <c r="CH67" s="67">
        <f t="shared" si="408"/>
        <v>0</v>
      </c>
      <c r="CI67" s="67">
        <f t="shared" si="409"/>
        <v>0</v>
      </c>
      <c r="CJ67" s="67">
        <f t="shared" si="410"/>
        <v>0</v>
      </c>
      <c r="CK67" s="67">
        <f t="shared" si="411"/>
        <v>0</v>
      </c>
      <c r="CL67" s="67">
        <f t="shared" si="412"/>
        <v>0</v>
      </c>
      <c r="CM67" s="67">
        <f t="shared" si="413"/>
        <v>0</v>
      </c>
      <c r="CN67" s="67">
        <f t="shared" si="414"/>
        <v>0</v>
      </c>
      <c r="CO67" s="67">
        <f t="shared" si="415"/>
        <v>0</v>
      </c>
      <c r="CP67" s="75">
        <f t="shared" si="416"/>
        <v>0</v>
      </c>
      <c r="CQ67" s="67">
        <f t="shared" si="417"/>
        <v>0</v>
      </c>
      <c r="CR67" s="67">
        <f t="shared" si="418"/>
        <v>0</v>
      </c>
      <c r="CS67" s="68">
        <f t="shared" si="419"/>
        <v>0</v>
      </c>
      <c r="CT67" s="67">
        <f t="shared" si="420"/>
        <v>0</v>
      </c>
      <c r="CU67" s="67">
        <f t="shared" si="421"/>
        <v>0</v>
      </c>
      <c r="CV67" s="67">
        <f t="shared" si="422"/>
        <v>0</v>
      </c>
      <c r="CW67" s="67">
        <f t="shared" si="423"/>
        <v>0</v>
      </c>
      <c r="CX67" s="67">
        <f t="shared" si="424"/>
        <v>0</v>
      </c>
      <c r="CY67" s="74">
        <f t="shared" si="425"/>
        <v>0</v>
      </c>
      <c r="DC67" s="59">
        <f t="shared" si="440"/>
        <v>0</v>
      </c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</row>
    <row r="68" spans="1:255" s="2" customFormat="1" hidden="1" x14ac:dyDescent="0.25">
      <c r="A68" s="15" t="s">
        <v>135</v>
      </c>
      <c r="B68" s="434" t="s">
        <v>181</v>
      </c>
      <c r="C68" s="123"/>
      <c r="D68" s="117"/>
      <c r="E68" s="118"/>
      <c r="F68" s="118"/>
      <c r="G68" s="10"/>
      <c r="H68" s="117"/>
      <c r="I68" s="118"/>
      <c r="J68" s="118"/>
      <c r="K68" s="118"/>
      <c r="L68" s="118"/>
      <c r="M68" s="118"/>
      <c r="N68" s="10"/>
      <c r="O68" s="127"/>
      <c r="P68" s="127"/>
      <c r="Q68" s="117"/>
      <c r="R68" s="118"/>
      <c r="S68" s="118"/>
      <c r="T68" s="118"/>
      <c r="U68" s="118"/>
      <c r="V68" s="118"/>
      <c r="W68" s="10"/>
      <c r="X68" s="448">
        <f t="shared" si="377"/>
        <v>0</v>
      </c>
      <c r="Y68" s="127">
        <f t="shared" si="378"/>
        <v>0</v>
      </c>
      <c r="Z68" s="9"/>
      <c r="AA68" s="9"/>
      <c r="AB68" s="9"/>
      <c r="AC68" s="9"/>
      <c r="AD68" s="195"/>
      <c r="AE68" s="195"/>
      <c r="AF68" s="195"/>
      <c r="AG68" s="417">
        <f t="shared" si="379"/>
        <v>0</v>
      </c>
      <c r="AH68" s="195"/>
      <c r="AI68" s="195"/>
      <c r="AJ68" s="195"/>
      <c r="AK68" s="417">
        <f t="shared" si="380"/>
        <v>0</v>
      </c>
      <c r="AL68" s="195"/>
      <c r="AM68" s="195"/>
      <c r="AN68" s="195"/>
      <c r="AO68" s="417">
        <f t="shared" si="381"/>
        <v>0</v>
      </c>
      <c r="AP68" s="195"/>
      <c r="AQ68" s="195"/>
      <c r="AR68" s="195"/>
      <c r="AS68" s="417">
        <f t="shared" si="382"/>
        <v>0</v>
      </c>
      <c r="AT68" s="195"/>
      <c r="AU68" s="195"/>
      <c r="AV68" s="195"/>
      <c r="AW68" s="417">
        <f t="shared" si="383"/>
        <v>0</v>
      </c>
      <c r="AX68" s="195"/>
      <c r="AY68" s="195"/>
      <c r="AZ68" s="195"/>
      <c r="BA68" s="417">
        <f t="shared" si="384"/>
        <v>0</v>
      </c>
      <c r="BB68" s="195"/>
      <c r="BC68" s="195"/>
      <c r="BD68" s="195"/>
      <c r="BE68" s="417">
        <f t="shared" si="385"/>
        <v>0</v>
      </c>
      <c r="BF68" s="195"/>
      <c r="BG68" s="195"/>
      <c r="BH68" s="195"/>
      <c r="BI68" s="417">
        <f t="shared" si="386"/>
        <v>0</v>
      </c>
      <c r="BJ68" s="56">
        <f t="shared" si="387"/>
        <v>0</v>
      </c>
      <c r="BK68" s="116" t="str">
        <f t="shared" si="388"/>
        <v/>
      </c>
      <c r="BL68" s="12">
        <f t="shared" si="426"/>
        <v>0</v>
      </c>
      <c r="BM68" s="76">
        <f t="shared" si="390"/>
        <v>0</v>
      </c>
      <c r="BN68" s="12">
        <f t="shared" si="427"/>
        <v>0</v>
      </c>
      <c r="BO68" s="12">
        <f t="shared" si="428"/>
        <v>0</v>
      </c>
      <c r="BP68" s="12">
        <f t="shared" si="429"/>
        <v>0</v>
      </c>
      <c r="BQ68" s="12">
        <f t="shared" si="430"/>
        <v>0</v>
      </c>
      <c r="BR68" s="12">
        <f t="shared" si="431"/>
        <v>0</v>
      </c>
      <c r="BS68" s="12">
        <f t="shared" si="432"/>
        <v>0</v>
      </c>
      <c r="BT68" s="80">
        <f t="shared" si="397"/>
        <v>0</v>
      </c>
      <c r="BW68" s="12">
        <f t="shared" si="398"/>
        <v>0</v>
      </c>
      <c r="BX68" s="12">
        <f t="shared" si="433"/>
        <v>0</v>
      </c>
      <c r="BY68" s="12">
        <f t="shared" si="434"/>
        <v>0</v>
      </c>
      <c r="BZ68" s="12">
        <f t="shared" si="435"/>
        <v>0</v>
      </c>
      <c r="CA68" s="12">
        <f t="shared" si="436"/>
        <v>0</v>
      </c>
      <c r="CB68" s="12">
        <f t="shared" si="437"/>
        <v>0</v>
      </c>
      <c r="CC68" s="12">
        <f t="shared" si="438"/>
        <v>0</v>
      </c>
      <c r="CD68" s="12">
        <f t="shared" si="439"/>
        <v>0</v>
      </c>
      <c r="CE68" s="171">
        <f t="shared" si="406"/>
        <v>0</v>
      </c>
      <c r="CF68" s="186">
        <f t="shared" si="407"/>
        <v>0</v>
      </c>
      <c r="CH68" s="67">
        <f t="shared" si="408"/>
        <v>0</v>
      </c>
      <c r="CI68" s="67">
        <f t="shared" si="409"/>
        <v>0</v>
      </c>
      <c r="CJ68" s="67">
        <f t="shared" si="410"/>
        <v>0</v>
      </c>
      <c r="CK68" s="67">
        <f t="shared" si="411"/>
        <v>0</v>
      </c>
      <c r="CL68" s="67">
        <f t="shared" si="412"/>
        <v>0</v>
      </c>
      <c r="CM68" s="67">
        <f t="shared" si="413"/>
        <v>0</v>
      </c>
      <c r="CN68" s="67">
        <f t="shared" si="414"/>
        <v>0</v>
      </c>
      <c r="CO68" s="67">
        <f t="shared" si="415"/>
        <v>0</v>
      </c>
      <c r="CP68" s="75">
        <f t="shared" si="416"/>
        <v>0</v>
      </c>
      <c r="CQ68" s="67">
        <f t="shared" si="417"/>
        <v>0</v>
      </c>
      <c r="CR68" s="67">
        <f t="shared" si="418"/>
        <v>0</v>
      </c>
      <c r="CS68" s="68">
        <f t="shared" si="419"/>
        <v>0</v>
      </c>
      <c r="CT68" s="67">
        <f t="shared" si="420"/>
        <v>0</v>
      </c>
      <c r="CU68" s="67">
        <f t="shared" si="421"/>
        <v>0</v>
      </c>
      <c r="CV68" s="67">
        <f t="shared" si="422"/>
        <v>0</v>
      </c>
      <c r="CW68" s="67">
        <f t="shared" si="423"/>
        <v>0</v>
      </c>
      <c r="CX68" s="67">
        <f t="shared" si="424"/>
        <v>0</v>
      </c>
      <c r="CY68" s="74">
        <f t="shared" si="425"/>
        <v>0</v>
      </c>
      <c r="DC68" s="59">
        <f t="shared" si="440"/>
        <v>0</v>
      </c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</row>
    <row r="69" spans="1:255" s="2" customFormat="1" ht="15.75" hidden="1" customHeight="1" x14ac:dyDescent="0.25">
      <c r="A69" s="15" t="s">
        <v>136</v>
      </c>
      <c r="B69" s="434" t="s">
        <v>182</v>
      </c>
      <c r="C69" s="123"/>
      <c r="D69" s="117"/>
      <c r="E69" s="118"/>
      <c r="F69" s="118"/>
      <c r="G69" s="10"/>
      <c r="H69" s="117"/>
      <c r="I69" s="118"/>
      <c r="J69" s="118"/>
      <c r="K69" s="118"/>
      <c r="L69" s="118"/>
      <c r="M69" s="118"/>
      <c r="N69" s="10"/>
      <c r="O69" s="127"/>
      <c r="P69" s="127"/>
      <c r="Q69" s="117"/>
      <c r="R69" s="118"/>
      <c r="S69" s="118"/>
      <c r="T69" s="118"/>
      <c r="U69" s="118"/>
      <c r="V69" s="118"/>
      <c r="W69" s="10"/>
      <c r="X69" s="448">
        <f t="shared" si="377"/>
        <v>0</v>
      </c>
      <c r="Y69" s="127">
        <f t="shared" si="378"/>
        <v>0</v>
      </c>
      <c r="Z69" s="9"/>
      <c r="AA69" s="9"/>
      <c r="AB69" s="9"/>
      <c r="AC69" s="9"/>
      <c r="AD69" s="195"/>
      <c r="AE69" s="195"/>
      <c r="AF69" s="195"/>
      <c r="AG69" s="417">
        <f t="shared" si="379"/>
        <v>0</v>
      </c>
      <c r="AH69" s="195"/>
      <c r="AI69" s="195"/>
      <c r="AJ69" s="195"/>
      <c r="AK69" s="417">
        <f t="shared" si="380"/>
        <v>0</v>
      </c>
      <c r="AL69" s="195"/>
      <c r="AM69" s="195"/>
      <c r="AN69" s="195"/>
      <c r="AO69" s="417">
        <f t="shared" si="381"/>
        <v>0</v>
      </c>
      <c r="AP69" s="195"/>
      <c r="AQ69" s="195"/>
      <c r="AR69" s="195"/>
      <c r="AS69" s="417">
        <f t="shared" si="382"/>
        <v>0</v>
      </c>
      <c r="AT69" s="195"/>
      <c r="AU69" s="195"/>
      <c r="AV69" s="195"/>
      <c r="AW69" s="417">
        <f t="shared" si="383"/>
        <v>0</v>
      </c>
      <c r="AX69" s="195"/>
      <c r="AY69" s="195"/>
      <c r="AZ69" s="195"/>
      <c r="BA69" s="417">
        <f t="shared" si="384"/>
        <v>0</v>
      </c>
      <c r="BB69" s="195"/>
      <c r="BC69" s="195"/>
      <c r="BD69" s="195"/>
      <c r="BE69" s="417">
        <f t="shared" si="385"/>
        <v>0</v>
      </c>
      <c r="BF69" s="195"/>
      <c r="BG69" s="195"/>
      <c r="BH69" s="195"/>
      <c r="BI69" s="417">
        <f t="shared" si="386"/>
        <v>0</v>
      </c>
      <c r="BJ69" s="56">
        <f t="shared" si="387"/>
        <v>0</v>
      </c>
      <c r="BK69" s="116" t="str">
        <f t="shared" si="388"/>
        <v/>
      </c>
      <c r="BL69" s="12">
        <f>IF(AND($DC69=0,$DL69=0),0,IF(AND($CP69=0,$CY69=0,DE70&lt;&gt;0),DE70, IF(AND(BK69&lt;CF69,$CE69&lt;&gt;$Y69,BW69=$CF69),BW69+$Y69-$CE69,BW69)))</f>
        <v>0</v>
      </c>
      <c r="BM69" s="76">
        <f t="shared" si="390"/>
        <v>0</v>
      </c>
      <c r="BN69" s="12">
        <f>IF(AND($DC69=0,$DL69=0),0,IF(AND($CP69=0,$CY69=0,DG70&lt;&gt;0),DG70, IF(AND(BM69&lt;CF69,$CE69&lt;&gt;$Y69,BY69=$CF69),BY69+$Y69-$CE69,BY69)))</f>
        <v>0</v>
      </c>
      <c r="BO69" s="12">
        <f>IF(AND($DC69=0,$DL69=0),0,IF(AND($CP69=0,$CY69=0,DH70&lt;&gt;0),DH70, IF(AND(BN69&lt;CF69,$CE69&lt;&gt;$Y69,BZ69=$CF69),BZ69+$Y69-$CE69,BZ69)))</f>
        <v>0</v>
      </c>
      <c r="BP69" s="12">
        <f>IF(AND($DC69=0,$DL69=0),0,IF(AND($CP69=0,$CY69=0,DI70&lt;&gt;0),DI70, IF(AND(BO69&lt;CF69,$CE69&lt;&gt;$Y69,CA69=$CF69),CA69+$Y69-$CE69,CA69)))</f>
        <v>0</v>
      </c>
      <c r="BQ69" s="12">
        <f>IF(AND($DC69=0,$DL69=0),0,IF(AND($CP69=0,$CY69=0,DJ70&lt;&gt;0),DJ70, IF(AND(BP69&lt;CF69,$CE69&lt;&gt;$Y69,CB69=$CF69),CB69+$Y69-$CE69,CB69)))</f>
        <v>0</v>
      </c>
      <c r="BR69" s="12">
        <f>IF(AND($DC69=0,$DL69=0),0,IF(AND($CP69=0,$CY69=0,DK70&lt;&gt;0),DK70, IF(AND(BQ69&lt;CF69,$CE69&lt;&gt;$Y69,CC69=$CF69),CC69+$Y69-$CE69,CC69)))</f>
        <v>0</v>
      </c>
      <c r="BS69" s="12">
        <f t="shared" si="432"/>
        <v>0</v>
      </c>
      <c r="BT69" s="80">
        <f t="shared" si="397"/>
        <v>0</v>
      </c>
      <c r="BW69" s="12">
        <f t="shared" si="398"/>
        <v>0</v>
      </c>
      <c r="BX69" s="12">
        <f>IF($DC69=0,0,ROUND(4*($Y69-$DL69)*SUM(AH69:AH69)/$DC69,0)/4)+DF70+DN69</f>
        <v>0</v>
      </c>
      <c r="BY69" s="12">
        <f>IF($DC69=0,0,ROUND(4*($Y69-$DL69)*SUM(AL69:AL69)/$DC69,0)/4)+DG70+DO69</f>
        <v>0</v>
      </c>
      <c r="BZ69" s="12">
        <f>IF($DC69=0,0,ROUND(4*($Y69-$DL69)*SUM(AP69:AP69)/$DC69,0)/4)+DH70++DP69</f>
        <v>0</v>
      </c>
      <c r="CA69" s="12">
        <f>IF($DC69=0,0,ROUND(4*($Y69-$DL69)*SUM(AT69:AT69)/$DC69,0)/4)+DI70+DQ69</f>
        <v>0</v>
      </c>
      <c r="CB69" s="12">
        <f>IF($DC69=0,0,ROUND(4*($Y69-$DL69)*(SUM(AX69:AX69))/$DC69,0)/4)+DJ70+DR69</f>
        <v>0</v>
      </c>
      <c r="CC69" s="12">
        <f>IF($DC69=0,0,ROUND(4*($Y69-$DL69)*(SUM(BB69:BB69))/$DC69,0)/4)+DK70+DS69</f>
        <v>0</v>
      </c>
      <c r="CD69" s="12">
        <f t="shared" si="439"/>
        <v>0</v>
      </c>
      <c r="CE69" s="171">
        <f t="shared" si="406"/>
        <v>0</v>
      </c>
      <c r="CF69" s="186">
        <f t="shared" si="407"/>
        <v>0</v>
      </c>
      <c r="CH69" s="67">
        <f t="shared" si="408"/>
        <v>0</v>
      </c>
      <c r="CI69" s="67">
        <f t="shared" si="409"/>
        <v>0</v>
      </c>
      <c r="CJ69" s="67">
        <f t="shared" si="410"/>
        <v>0</v>
      </c>
      <c r="CK69" s="67">
        <f t="shared" si="411"/>
        <v>0</v>
      </c>
      <c r="CL69" s="67">
        <f t="shared" si="412"/>
        <v>0</v>
      </c>
      <c r="CM69" s="67">
        <f t="shared" si="413"/>
        <v>0</v>
      </c>
      <c r="CN69" s="67">
        <f t="shared" si="414"/>
        <v>0</v>
      </c>
      <c r="CO69" s="67">
        <f t="shared" si="415"/>
        <v>0</v>
      </c>
      <c r="CP69" s="75">
        <f t="shared" si="416"/>
        <v>0</v>
      </c>
      <c r="CQ69" s="67">
        <f t="shared" si="417"/>
        <v>0</v>
      </c>
      <c r="CR69" s="67">
        <f t="shared" si="418"/>
        <v>0</v>
      </c>
      <c r="CS69" s="68">
        <f t="shared" si="419"/>
        <v>0</v>
      </c>
      <c r="CT69" s="67">
        <f t="shared" si="420"/>
        <v>0</v>
      </c>
      <c r="CU69" s="67">
        <f t="shared" si="421"/>
        <v>0</v>
      </c>
      <c r="CV69" s="67">
        <f t="shared" si="422"/>
        <v>0</v>
      </c>
      <c r="CW69" s="67">
        <f t="shared" si="423"/>
        <v>0</v>
      </c>
      <c r="CX69" s="67">
        <f t="shared" si="424"/>
        <v>0</v>
      </c>
      <c r="CY69" s="74">
        <f t="shared" si="425"/>
        <v>0</v>
      </c>
      <c r="DC69" s="59">
        <f t="shared" si="440"/>
        <v>0</v>
      </c>
      <c r="DK69" s="83"/>
      <c r="DL69" s="4"/>
      <c r="DM69" s="4"/>
      <c r="DN69" s="4"/>
      <c r="DO69" s="4"/>
      <c r="DP69" s="4"/>
      <c r="DQ69" s="4"/>
      <c r="DR69" s="4"/>
      <c r="DS69" s="4"/>
      <c r="DT69" s="4"/>
      <c r="DU69" s="4"/>
    </row>
    <row r="70" spans="1:255" s="16" customFormat="1" ht="15" customHeight="1" x14ac:dyDescent="0.25">
      <c r="A70" s="161" t="s">
        <v>23</v>
      </c>
      <c r="B70" s="134" t="s">
        <v>183</v>
      </c>
      <c r="C70" s="156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60"/>
      <c r="X70" s="200">
        <f t="shared" ref="X70:Y70" si="441">SUMIF($A50:$A69,"&gt;'#'",X50:X69)</f>
        <v>450</v>
      </c>
      <c r="Y70" s="200">
        <f t="shared" si="441"/>
        <v>15</v>
      </c>
      <c r="Z70" s="200"/>
      <c r="AA70" s="200"/>
      <c r="AB70" s="200"/>
      <c r="AC70" s="200"/>
      <c r="AD70" s="194"/>
      <c r="AE70" s="194"/>
      <c r="AF70" s="194"/>
      <c r="AG70" s="62">
        <f>SUM(AG50:AG69)</f>
        <v>0</v>
      </c>
      <c r="AH70" s="194"/>
      <c r="AI70" s="194"/>
      <c r="AJ70" s="194"/>
      <c r="AK70" s="62">
        <f t="shared" ref="AK70:BI70" si="442">SUM(AK50:AK69)</f>
        <v>10</v>
      </c>
      <c r="AL70" s="194"/>
      <c r="AM70" s="194"/>
      <c r="AN70" s="194"/>
      <c r="AO70" s="62">
        <f t="shared" si="442"/>
        <v>5</v>
      </c>
      <c r="AP70" s="194"/>
      <c r="AQ70" s="194"/>
      <c r="AR70" s="194"/>
      <c r="AS70" s="62">
        <f t="shared" si="442"/>
        <v>0</v>
      </c>
      <c r="AT70" s="194">
        <f t="shared" si="442"/>
        <v>0</v>
      </c>
      <c r="AU70" s="194">
        <f t="shared" si="442"/>
        <v>0</v>
      </c>
      <c r="AV70" s="194">
        <f t="shared" si="442"/>
        <v>0</v>
      </c>
      <c r="AW70" s="62">
        <f t="shared" si="442"/>
        <v>0</v>
      </c>
      <c r="AX70" s="194">
        <f t="shared" si="442"/>
        <v>0</v>
      </c>
      <c r="AY70" s="194">
        <f t="shared" si="442"/>
        <v>0</v>
      </c>
      <c r="AZ70" s="194">
        <f t="shared" si="442"/>
        <v>0</v>
      </c>
      <c r="BA70" s="62">
        <f t="shared" si="442"/>
        <v>0</v>
      </c>
      <c r="BB70" s="194">
        <f t="shared" si="442"/>
        <v>0</v>
      </c>
      <c r="BC70" s="194">
        <f t="shared" si="442"/>
        <v>0</v>
      </c>
      <c r="BD70" s="194">
        <f t="shared" si="442"/>
        <v>0</v>
      </c>
      <c r="BE70" s="62">
        <f t="shared" si="442"/>
        <v>0</v>
      </c>
      <c r="BF70" s="194">
        <f t="shared" si="442"/>
        <v>0</v>
      </c>
      <c r="BG70" s="194">
        <f t="shared" si="442"/>
        <v>0</v>
      </c>
      <c r="BH70" s="194">
        <f t="shared" si="442"/>
        <v>0</v>
      </c>
      <c r="BI70" s="62">
        <f t="shared" si="442"/>
        <v>0</v>
      </c>
      <c r="BJ70" s="57">
        <f>IF(ISERROR(AC70/X70),0,AC70/X70)</f>
        <v>0</v>
      </c>
      <c r="BK70" s="32"/>
      <c r="BL70" s="73">
        <f t="shared" ref="BL70:BS70" si="443">SUM(BL50:BL69)</f>
        <v>0</v>
      </c>
      <c r="BM70" s="73">
        <f t="shared" si="443"/>
        <v>10</v>
      </c>
      <c r="BN70" s="73">
        <f t="shared" si="443"/>
        <v>5</v>
      </c>
      <c r="BO70" s="73">
        <f t="shared" si="443"/>
        <v>0</v>
      </c>
      <c r="BP70" s="73">
        <f t="shared" si="443"/>
        <v>0</v>
      </c>
      <c r="BQ70" s="73">
        <f t="shared" si="443"/>
        <v>0</v>
      </c>
      <c r="BR70" s="73">
        <f t="shared" si="443"/>
        <v>0</v>
      </c>
      <c r="BS70" s="73">
        <f t="shared" si="443"/>
        <v>0</v>
      </c>
      <c r="BT70" s="73">
        <f>SUM(BT50:BT61)</f>
        <v>15</v>
      </c>
      <c r="BW70" s="33">
        <f t="shared" ref="BW70:CE70" si="444">SUM(BW50:BW69)</f>
        <v>0</v>
      </c>
      <c r="BX70" s="33">
        <f t="shared" si="444"/>
        <v>0</v>
      </c>
      <c r="BY70" s="33">
        <f t="shared" si="444"/>
        <v>0</v>
      </c>
      <c r="BZ70" s="33">
        <f t="shared" si="444"/>
        <v>0</v>
      </c>
      <c r="CA70" s="33">
        <f t="shared" si="444"/>
        <v>0</v>
      </c>
      <c r="CB70" s="33">
        <f t="shared" si="444"/>
        <v>0</v>
      </c>
      <c r="CC70" s="33">
        <f t="shared" si="444"/>
        <v>0</v>
      </c>
      <c r="CD70" s="33">
        <f t="shared" si="444"/>
        <v>0</v>
      </c>
      <c r="CE70" s="173">
        <f t="shared" si="444"/>
        <v>0</v>
      </c>
      <c r="CF70" s="187"/>
      <c r="CG70" s="19" t="s">
        <v>26</v>
      </c>
      <c r="CH70" s="69">
        <f t="shared" ref="CH70:CY70" si="445">SUM(CH50:CH69)</f>
        <v>0</v>
      </c>
      <c r="CI70" s="69">
        <f t="shared" si="445"/>
        <v>0</v>
      </c>
      <c r="CJ70" s="69">
        <f t="shared" si="445"/>
        <v>0</v>
      </c>
      <c r="CK70" s="69">
        <f t="shared" si="445"/>
        <v>0</v>
      </c>
      <c r="CL70" s="69">
        <f t="shared" si="445"/>
        <v>0</v>
      </c>
      <c r="CM70" s="69">
        <f t="shared" si="445"/>
        <v>0</v>
      </c>
      <c r="CN70" s="69">
        <f t="shared" si="445"/>
        <v>0</v>
      </c>
      <c r="CO70" s="69">
        <f t="shared" si="445"/>
        <v>0</v>
      </c>
      <c r="CP70" s="77">
        <f t="shared" si="445"/>
        <v>0</v>
      </c>
      <c r="CQ70" s="70">
        <f t="shared" si="445"/>
        <v>0</v>
      </c>
      <c r="CR70" s="70">
        <f t="shared" si="445"/>
        <v>2</v>
      </c>
      <c r="CS70" s="70">
        <f t="shared" si="445"/>
        <v>1</v>
      </c>
      <c r="CT70" s="70">
        <f t="shared" si="445"/>
        <v>0</v>
      </c>
      <c r="CU70" s="70">
        <f t="shared" si="445"/>
        <v>0</v>
      </c>
      <c r="CV70" s="70">
        <f t="shared" si="445"/>
        <v>0</v>
      </c>
      <c r="CW70" s="70">
        <f t="shared" si="445"/>
        <v>0</v>
      </c>
      <c r="CX70" s="70">
        <f t="shared" si="445"/>
        <v>0</v>
      </c>
      <c r="CY70" s="77">
        <f t="shared" si="445"/>
        <v>3</v>
      </c>
      <c r="DD70" s="83"/>
      <c r="DE70" s="83"/>
      <c r="DF70" s="83"/>
      <c r="DG70" s="83"/>
      <c r="DH70" s="83"/>
      <c r="DI70" s="83"/>
      <c r="DJ70" s="83"/>
      <c r="DK70" s="83"/>
      <c r="DL70" s="4"/>
      <c r="DM70" s="4"/>
      <c r="DN70" s="4"/>
      <c r="DO70" s="4"/>
      <c r="DP70" s="4"/>
      <c r="DQ70" s="4"/>
      <c r="DR70" s="4"/>
      <c r="DS70" s="4"/>
      <c r="DT70" s="4"/>
      <c r="DU70" s="4"/>
    </row>
    <row r="71" spans="1:255" s="16" customFormat="1" ht="13.5" hidden="1" customHeight="1" x14ac:dyDescent="0.25">
      <c r="A71" s="15"/>
      <c r="B71" s="15"/>
      <c r="C71" s="126"/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157"/>
      <c r="R71" s="157"/>
      <c r="S71" s="157"/>
      <c r="T71" s="157"/>
      <c r="U71" s="157"/>
      <c r="V71" s="157"/>
      <c r="W71" s="157"/>
      <c r="X71" s="157"/>
      <c r="Y71" s="157"/>
      <c r="Z71" s="157"/>
      <c r="AA71" s="157"/>
      <c r="AB71" s="157"/>
      <c r="AC71" s="157"/>
      <c r="AD71" s="157"/>
      <c r="AE71" s="157"/>
      <c r="AF71" s="157"/>
      <c r="AG71" s="151"/>
      <c r="AH71" s="157"/>
      <c r="AI71" s="157"/>
      <c r="AJ71" s="157"/>
      <c r="AK71" s="151"/>
      <c r="AL71" s="157"/>
      <c r="AM71" s="157"/>
      <c r="AN71" s="157"/>
      <c r="AO71" s="151"/>
      <c r="AP71" s="157"/>
      <c r="AQ71" s="157"/>
      <c r="AR71" s="157"/>
      <c r="AS71" s="151"/>
      <c r="AT71" s="157"/>
      <c r="AU71" s="157"/>
      <c r="AV71" s="157"/>
      <c r="AW71" s="151"/>
      <c r="AX71" s="157"/>
      <c r="AY71" s="157"/>
      <c r="AZ71" s="157"/>
      <c r="BA71" s="151"/>
      <c r="BB71" s="157"/>
      <c r="BC71" s="157"/>
      <c r="BD71" s="157"/>
      <c r="BE71" s="151"/>
      <c r="BF71" s="157"/>
      <c r="BG71" s="157"/>
      <c r="BH71" s="157"/>
      <c r="BI71" s="151"/>
      <c r="BJ71" s="131"/>
      <c r="BK71" s="20"/>
      <c r="BL71" s="44"/>
      <c r="BM71" s="44"/>
      <c r="BN71" s="44"/>
      <c r="BO71" s="44"/>
      <c r="BP71" s="44"/>
      <c r="BQ71" s="44"/>
      <c r="BR71" s="44"/>
      <c r="BS71" s="44"/>
      <c r="BT71" s="44"/>
      <c r="CE71" s="172"/>
      <c r="CF71" s="187"/>
      <c r="DD71" s="46"/>
      <c r="DE71" s="46"/>
      <c r="DF71" s="46"/>
      <c r="DG71" s="46"/>
      <c r="DH71" s="46"/>
      <c r="DI71" s="46"/>
      <c r="DJ71" s="46"/>
      <c r="DK71" s="46"/>
    </row>
    <row r="72" spans="1:255" s="16" customFormat="1" ht="12" customHeight="1" x14ac:dyDescent="0.25">
      <c r="A72" s="15"/>
      <c r="B72" s="15"/>
      <c r="C72" s="126"/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  <c r="O72" s="157"/>
      <c r="P72" s="157"/>
      <c r="Q72" s="157"/>
      <c r="R72" s="157"/>
      <c r="S72" s="157"/>
      <c r="T72" s="157"/>
      <c r="U72" s="157"/>
      <c r="V72" s="157"/>
      <c r="W72" s="157"/>
      <c r="X72" s="157"/>
      <c r="Y72" s="157"/>
      <c r="Z72" s="157"/>
      <c r="AA72" s="157"/>
      <c r="AB72" s="157"/>
      <c r="AC72" s="157"/>
      <c r="AD72" s="157"/>
      <c r="AE72" s="157"/>
      <c r="AF72" s="157"/>
      <c r="AG72" s="151"/>
      <c r="AH72" s="157"/>
      <c r="AI72" s="157"/>
      <c r="AJ72" s="157"/>
      <c r="AK72" s="151"/>
      <c r="AL72" s="157"/>
      <c r="AM72" s="157"/>
      <c r="AN72" s="157"/>
      <c r="AO72" s="151"/>
      <c r="AP72" s="157"/>
      <c r="AQ72" s="157"/>
      <c r="AR72" s="157"/>
      <c r="AS72" s="151"/>
      <c r="AT72" s="157"/>
      <c r="AU72" s="157"/>
      <c r="AV72" s="157"/>
      <c r="AW72" s="151"/>
      <c r="AX72" s="157"/>
      <c r="AY72" s="157"/>
      <c r="AZ72" s="157"/>
      <c r="BA72" s="151"/>
      <c r="BB72" s="157"/>
      <c r="BC72" s="157"/>
      <c r="BD72" s="157"/>
      <c r="BE72" s="151"/>
      <c r="BF72" s="157"/>
      <c r="BG72" s="157"/>
      <c r="BH72" s="157"/>
      <c r="BI72" s="151"/>
      <c r="BJ72" s="131"/>
      <c r="BK72" s="20"/>
      <c r="BL72" s="44"/>
      <c r="BM72" s="44"/>
      <c r="BN72" s="44"/>
      <c r="BO72" s="44"/>
      <c r="BP72" s="44"/>
      <c r="BQ72" s="44"/>
      <c r="BR72" s="44"/>
      <c r="BS72" s="44"/>
      <c r="BT72" s="44"/>
      <c r="CE72" s="172"/>
      <c r="CF72" s="187"/>
      <c r="DD72" s="46"/>
      <c r="DE72" s="46"/>
      <c r="DF72" s="46"/>
      <c r="DG72" s="46"/>
      <c r="DH72" s="46"/>
      <c r="DI72" s="46"/>
      <c r="DJ72" s="46"/>
      <c r="DK72" s="46"/>
    </row>
    <row r="73" spans="1:255" s="16" customFormat="1" ht="15.6" customHeight="1" x14ac:dyDescent="0.2">
      <c r="A73" s="161" t="s">
        <v>23</v>
      </c>
      <c r="B73" s="136" t="str">
        <f>CONCATENATE("Підготовка ",'Титул денна'!BB1," разом:")</f>
        <v>Підготовка доктор філософії разом:</v>
      </c>
      <c r="C73" s="162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63"/>
      <c r="P73" s="164"/>
      <c r="Q73" s="118"/>
      <c r="R73" s="118"/>
      <c r="S73" s="118"/>
      <c r="T73" s="118"/>
      <c r="U73" s="118"/>
      <c r="V73" s="118"/>
      <c r="W73" s="118"/>
      <c r="X73" s="142">
        <f>X47+X70</f>
        <v>1350</v>
      </c>
      <c r="Y73" s="142">
        <f>Y47+Y70</f>
        <v>45</v>
      </c>
      <c r="Z73" s="201"/>
      <c r="AA73" s="201"/>
      <c r="AB73" s="201"/>
      <c r="AC73" s="201"/>
      <c r="AD73" s="201"/>
      <c r="AE73" s="201"/>
      <c r="AF73" s="201"/>
      <c r="AG73" s="143">
        <f>AG47+AG70</f>
        <v>13</v>
      </c>
      <c r="AH73" s="201"/>
      <c r="AI73" s="201"/>
      <c r="AJ73" s="201"/>
      <c r="AK73" s="143">
        <f>AK47+AK70</f>
        <v>18</v>
      </c>
      <c r="AL73" s="201"/>
      <c r="AM73" s="201"/>
      <c r="AN73" s="201"/>
      <c r="AO73" s="143">
        <f>AO47+AO70</f>
        <v>12</v>
      </c>
      <c r="AP73" s="201"/>
      <c r="AQ73" s="201"/>
      <c r="AR73" s="201"/>
      <c r="AS73" s="143">
        <f>AS47+AS70</f>
        <v>2</v>
      </c>
      <c r="AT73" s="201" t="e">
        <f>AT$70+#REF!</f>
        <v>#REF!</v>
      </c>
      <c r="AU73" s="201" t="e">
        <f>AU$70+#REF!</f>
        <v>#REF!</v>
      </c>
      <c r="AV73" s="201" t="e">
        <f>AV$70+#REF!</f>
        <v>#REF!</v>
      </c>
      <c r="AW73" s="143" t="e">
        <f>#REF!+AW$70</f>
        <v>#REF!</v>
      </c>
      <c r="AX73" s="201" t="e">
        <f>AX$70+#REF!</f>
        <v>#REF!</v>
      </c>
      <c r="AY73" s="201" t="e">
        <f>AY$70+#REF!</f>
        <v>#REF!</v>
      </c>
      <c r="AZ73" s="201" t="e">
        <f>AZ$70+#REF!</f>
        <v>#REF!</v>
      </c>
      <c r="BA73" s="143" t="e">
        <f>#REF!+BA$70</f>
        <v>#REF!</v>
      </c>
      <c r="BB73" s="201" t="e">
        <f>BB$70+#REF!</f>
        <v>#REF!</v>
      </c>
      <c r="BC73" s="201" t="e">
        <f>BC$70+#REF!</f>
        <v>#REF!</v>
      </c>
      <c r="BD73" s="201" t="e">
        <f>BD$70+#REF!</f>
        <v>#REF!</v>
      </c>
      <c r="BE73" s="143" t="e">
        <f>#REF!+BE$70</f>
        <v>#REF!</v>
      </c>
      <c r="BF73" s="201" t="e">
        <f>BF$70+#REF!</f>
        <v>#REF!</v>
      </c>
      <c r="BG73" s="201" t="e">
        <f>BG$70+#REF!</f>
        <v>#REF!</v>
      </c>
      <c r="BH73" s="201" t="e">
        <f>BH$70+#REF!</f>
        <v>#REF!</v>
      </c>
      <c r="BI73" s="143" t="e">
        <f>#REF!+BI$70</f>
        <v>#REF!</v>
      </c>
      <c r="BJ73" s="57">
        <f>IF(ISERROR(AC73/X73),0,AC73/X73)</f>
        <v>0</v>
      </c>
      <c r="BK73" s="34"/>
      <c r="BL73" s="30" t="e">
        <f>BL$70+#REF!</f>
        <v>#REF!</v>
      </c>
      <c r="BM73" s="30" t="e">
        <f>BM$70+#REF!</f>
        <v>#REF!</v>
      </c>
      <c r="BN73" s="30" t="e">
        <f>BN$70+#REF!</f>
        <v>#REF!</v>
      </c>
      <c r="BO73" s="30" t="e">
        <f>BO$70+#REF!</f>
        <v>#REF!</v>
      </c>
      <c r="BP73" s="30" t="e">
        <f>BP$70+#REF!</f>
        <v>#REF!</v>
      </c>
      <c r="BQ73" s="30" t="e">
        <f>BQ$70+#REF!</f>
        <v>#REF!</v>
      </c>
      <c r="BR73" s="30" t="e">
        <f>BR$70+#REF!</f>
        <v>#REF!</v>
      </c>
      <c r="BS73" s="30" t="e">
        <f>BS$70+#REF!</f>
        <v>#REF!</v>
      </c>
      <c r="BT73" s="209" t="e">
        <f>BT$70+#REF!</f>
        <v>#REF!</v>
      </c>
      <c r="BW73" s="35" t="e">
        <f>#REF!+BW70+#REF!</f>
        <v>#REF!</v>
      </c>
      <c r="BX73" s="35" t="e">
        <f>#REF!+BX70+#REF!</f>
        <v>#REF!</v>
      </c>
      <c r="BY73" s="35" t="e">
        <f>#REF!+BY70+#REF!</f>
        <v>#REF!</v>
      </c>
      <c r="BZ73" s="35" t="e">
        <f>#REF!+BZ70+#REF!</f>
        <v>#REF!</v>
      </c>
      <c r="CA73" s="35" t="e">
        <f>#REF!+CA70+#REF!</f>
        <v>#REF!</v>
      </c>
      <c r="CB73" s="35" t="e">
        <f>#REF!+CB70+#REF!</f>
        <v>#REF!</v>
      </c>
      <c r="CC73" s="35" t="e">
        <f>#REF!+CC70+#REF!</f>
        <v>#REF!</v>
      </c>
      <c r="CD73" s="35" t="e">
        <f>#REF!+CD70+#REF!</f>
        <v>#REF!</v>
      </c>
      <c r="CE73" s="175" t="e">
        <f>#REF!+CE70+#REF!</f>
        <v>#REF!</v>
      </c>
      <c r="CF73" s="187"/>
      <c r="DD73" s="46"/>
      <c r="DE73" s="46"/>
      <c r="DF73" s="46"/>
      <c r="DG73" s="46"/>
      <c r="DH73" s="46"/>
      <c r="DI73" s="46"/>
      <c r="DJ73" s="46"/>
      <c r="DK73" s="46"/>
    </row>
    <row r="74" spans="1:255" s="2" customFormat="1" ht="11.4" customHeight="1" x14ac:dyDescent="0.25">
      <c r="A74"/>
      <c r="B74" s="137"/>
      <c r="C74"/>
      <c r="D74" s="145"/>
      <c r="E74" s="145"/>
      <c r="F74" s="145"/>
      <c r="G74" s="145"/>
      <c r="H74" s="145"/>
      <c r="I74" s="145"/>
      <c r="J74" s="145"/>
      <c r="K74" s="145"/>
      <c r="L74" s="145"/>
      <c r="M74" s="145"/>
      <c r="N74" s="145"/>
      <c r="O74" s="145"/>
      <c r="P74" s="145"/>
      <c r="Q74" s="145"/>
      <c r="R74" s="145"/>
      <c r="S74" s="145"/>
      <c r="T74" s="145"/>
      <c r="U74" s="145"/>
      <c r="V74" s="145"/>
      <c r="W74" s="145"/>
      <c r="X74" s="145"/>
      <c r="Y74" s="145"/>
      <c r="Z74" s="145"/>
      <c r="AA74" s="145"/>
      <c r="AB74" s="145"/>
      <c r="AC74" s="145"/>
      <c r="AD74" s="145"/>
      <c r="AE74" s="145"/>
      <c r="AF74" s="145"/>
      <c r="AG74" s="145"/>
      <c r="AH74" s="145"/>
      <c r="AI74" s="145"/>
      <c r="AJ74" s="145"/>
      <c r="AK74" s="145"/>
      <c r="AL74" s="145"/>
      <c r="AM74" s="145"/>
      <c r="AN74" s="145"/>
      <c r="AO74" s="145"/>
      <c r="AP74" s="145"/>
      <c r="AQ74" s="145"/>
      <c r="AR74" s="145"/>
      <c r="AS74" s="145"/>
      <c r="AT74" s="145"/>
      <c r="AU74" s="145"/>
      <c r="AV74" s="145"/>
      <c r="AW74" s="145"/>
      <c r="AX74" s="145"/>
      <c r="AY74" s="145"/>
      <c r="AZ74" s="145"/>
      <c r="BA74" s="145"/>
      <c r="BB74" s="145"/>
      <c r="BC74" s="145"/>
      <c r="BD74" s="145"/>
      <c r="BE74" s="145"/>
      <c r="BF74" s="145"/>
      <c r="BG74" s="145"/>
      <c r="BH74" s="145"/>
      <c r="BI74" s="145"/>
      <c r="BJ74"/>
      <c r="BK74"/>
      <c r="BL74"/>
      <c r="BM74"/>
      <c r="BN74"/>
      <c r="BO74"/>
      <c r="BP74"/>
      <c r="BQ74"/>
      <c r="BR74"/>
      <c r="BS74"/>
      <c r="BT74"/>
      <c r="CE74" s="167"/>
      <c r="CF74" s="181"/>
      <c r="DD74" s="47"/>
      <c r="DE74" s="47"/>
      <c r="DF74" s="47"/>
      <c r="DG74" s="47"/>
      <c r="DH74" s="47"/>
      <c r="DI74" s="47"/>
      <c r="DJ74" s="47"/>
      <c r="DK74" s="47"/>
    </row>
    <row r="75" spans="1:255" s="2" customFormat="1" ht="9.6" customHeight="1" x14ac:dyDescent="0.25">
      <c r="A75"/>
      <c r="B75" s="137"/>
      <c r="C75"/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45"/>
      <c r="U75" s="145"/>
      <c r="V75" s="145"/>
      <c r="W75" s="145"/>
      <c r="X75" s="145"/>
      <c r="Y75" s="145"/>
      <c r="Z75" s="145"/>
      <c r="AA75" s="145"/>
      <c r="AB75" s="145"/>
      <c r="AC75" s="145"/>
      <c r="AD75" s="145"/>
      <c r="AE75" s="145"/>
      <c r="AF75" s="145"/>
      <c r="AG75" s="145"/>
      <c r="AH75" s="145"/>
      <c r="AI75" s="145"/>
      <c r="AJ75" s="145"/>
      <c r="AK75" s="145"/>
      <c r="AL75" s="145"/>
      <c r="AM75" s="145"/>
      <c r="AN75" s="145"/>
      <c r="AO75" s="145"/>
      <c r="AP75" s="145"/>
      <c r="AQ75" s="145"/>
      <c r="AR75" s="145"/>
      <c r="AS75" s="145"/>
      <c r="AT75" s="145"/>
      <c r="AU75" s="145"/>
      <c r="AV75" s="145"/>
      <c r="AW75" s="145"/>
      <c r="AX75" s="145"/>
      <c r="AY75" s="145"/>
      <c r="AZ75" s="145"/>
      <c r="BA75" s="145"/>
      <c r="BB75" s="145"/>
      <c r="BC75" s="145"/>
      <c r="BD75" s="145"/>
      <c r="BE75" s="145"/>
      <c r="BF75" s="145"/>
      <c r="BG75" s="145"/>
      <c r="BH75" s="145"/>
      <c r="BI75" s="145"/>
      <c r="BJ75"/>
      <c r="BK75" s="16"/>
      <c r="BL75" s="12">
        <f>IF(AND($DC75=0,$DL75=0),0,IF(AND($CP75=0,$CY75=0,DD75&lt;&gt;0),DD75, IF(AND(BK75&lt;CF75,$CE75&lt;&gt;$Y75,BW75=$CF75),BW75+$Y75-$CE75,BW75)))</f>
        <v>0</v>
      </c>
      <c r="BM75" s="12">
        <f>IF(AND($DC75=0,$DL75=0),0,IF(AND($CP75=0,$CY75=0,DE75&lt;&gt;0),DE75, IF(AND(BL75&lt;CF75,$CE75&lt;&gt;$Y75,BX75=$CF75),BX75+$Y75-$CE75,BX75)))</f>
        <v>0</v>
      </c>
      <c r="BN75" s="12">
        <f>IF(AND($DC75=0,$DL75=0),0,IF(AND($CP75=0,$CY75=0,DF75&lt;&gt;0),DF75, IF(AND(BM75&lt;CF75,$CE75&lt;&gt;$Y75,BY75=$CF75),BY75+$Y75-$CE75,BY75)))</f>
        <v>0</v>
      </c>
      <c r="BO75" s="12">
        <f>IF(AND($DC75=0,$DL75=0),0,IF(AND($CP75=0,$CY75=0,DG75&lt;&gt;0),DG75, IF(AND(BN75&lt;CF75,$CE75&lt;&gt;$Y75,BZ75=$CF75),BZ75+$Y75-$CE75,BZ75)))</f>
        <v>0</v>
      </c>
      <c r="BP75" s="12">
        <f>IF(AND($DC75=0,$DL75=0),0,IF(AND($CP75=0,$CY75=0,DH75&lt;&gt;0),DH75, IF(AND(BO75&lt;CF75,$CE75&lt;&gt;$Y75,CA75=$CF75),CA75+$Y75-$CE75,CA75)))</f>
        <v>0</v>
      </c>
      <c r="BQ75" s="12">
        <f>IF(AND($DC75=0,$DL75=0),0,IF(AND($CP75=0,$CY75=0,DI75&lt;&gt;0),DI75, IF(AND(BP75&lt;CF75,$CE75&lt;&gt;$Y75,CB75=$CF75),CB75+$Y75-$CE75,CB75)))</f>
        <v>0</v>
      </c>
      <c r="BR75" s="12">
        <f>IF(AND($DC75=0,$DL75=0),0,IF(AND($CP75=0,$CY75=0,DJ75&lt;&gt;0),DJ75, IF(AND(BQ75&lt;CF75,$CE75&lt;&gt;$Y75,CC75=$CF75),CC75+$Y75-$CE75,CC75)))</f>
        <v>0</v>
      </c>
      <c r="BS75" s="12">
        <f>IF(AND($DC75=0,$DL75=0),0,IF(AND($CP75=0,$CY75=0,DK75&lt;&gt;0),DK75, IF(AND(BR75&lt;CF75,$CE75&lt;&gt;$Y75,CD75=$CF75),CD75+$Y75-$CE75,CD75)))</f>
        <v>0</v>
      </c>
      <c r="BT75" s="72">
        <f>SUM(BL75:BS75)</f>
        <v>0</v>
      </c>
      <c r="BW75" s="12">
        <f>IF($DC75=0,0,ROUND(4*($Y75-$DL75)*SUM(AD75:AD75)/$DC75,0)/4)+DD75+DM75</f>
        <v>0</v>
      </c>
      <c r="BX75" s="12">
        <f>IF($DC75=0,0,ROUND(4*($Y75-$DL75)*SUM(AH75:AH75)/$DC75,0)/4)+DE75+DN75</f>
        <v>0</v>
      </c>
      <c r="BY75" s="12">
        <f>IF($DC75=0,0,ROUND(4*($Y75-$DL75)*SUM(AL75:AL75)/$DC75,0)/4)+DF75+DO75</f>
        <v>0</v>
      </c>
      <c r="BZ75" s="12">
        <f>IF($DC75=0,0,ROUND(4*($Y75-$DL75)*SUM(AP75:AP75)/$DC75,0)/4)+DG75++DP75</f>
        <v>0</v>
      </c>
      <c r="CA75" s="12">
        <f>IF($DC75=0,0,ROUND(4*($Y75-$DL75)*SUM(AT75:AT75)/$DC75,0)/4)+DH75+DQ75</f>
        <v>0</v>
      </c>
      <c r="CB75" s="12">
        <f>IF($DC75=0,0,ROUND(4*($Y75-$DL75)*(SUM(AX75:AX75))/$DC75,0)/4)+DI75+DR75</f>
        <v>0</v>
      </c>
      <c r="CC75" s="12">
        <f>IF($DC75=0,0,ROUND(4*($Y75-$DL75)*(SUM(BB75:BB75))/$DC75,0)/4)+DJ75+DS75</f>
        <v>0</v>
      </c>
      <c r="CD75" s="12">
        <f>IF($DC75=0,0,ROUND(4*($Y75-$DL75)*(SUM(BF75:BF75))/$DC75,0)/4)+DK75+DT75</f>
        <v>0</v>
      </c>
      <c r="CE75" s="171">
        <f>SUM(BW75:CD75)</f>
        <v>0</v>
      </c>
      <c r="CF75" s="186">
        <f>MAX(BW75:CD75)</f>
        <v>0</v>
      </c>
      <c r="DC75" s="59">
        <f>SUM($AD75:$AD75)+SUM($AH75:$AH75)+SUM($AL75:$AL75)+SUM($AP75:$AP75)+SUM($AT75:$AT75)+SUM($AX75:$AX75)+SUM($BB75:$BB75)+SUM($BF75:$BF75)</f>
        <v>0</v>
      </c>
      <c r="DD75" s="84">
        <f>IF($O75=1,BP$6,0)+IF($P75=1,BL$6,0)</f>
        <v>0</v>
      </c>
      <c r="DE75" s="84">
        <f>IF(($O75)=2,BP$6,0)+IF(($P75)=2,BL$6,0)</f>
        <v>0</v>
      </c>
      <c r="DF75" s="84">
        <f>IF(($O75)=3,BP$6,0)+IF(($P75)=3,BL$6,0)</f>
        <v>0</v>
      </c>
      <c r="DG75" s="84">
        <f>IF(($O75)=4,BP$6,0)+IF(($P75)=4,BL$6,0)</f>
        <v>0</v>
      </c>
      <c r="DH75" s="84">
        <f>IF(($O75)=5,BP$6,0)+IF(($P75)=5,BL$6,0)</f>
        <v>0</v>
      </c>
      <c r="DI75" s="84">
        <f>IF(($O75)=6,BP$6,0)+IF(($P75)=6,BL$6,0)</f>
        <v>0</v>
      </c>
      <c r="DJ75" s="84">
        <f>IF(($O75)=7,BP$6,0)+IF(($P75)=7,BL$6,0)</f>
        <v>0</v>
      </c>
      <c r="DK75" s="84">
        <f>IF(($O75)=8,BP$6,0)+IF(($P75)=8,BL$6,0)</f>
        <v>0</v>
      </c>
      <c r="DL75" s="60">
        <f>SUM(DD75:DK75)</f>
        <v>0</v>
      </c>
    </row>
    <row r="76" spans="1:255" s="342" customFormat="1" ht="13.5" customHeight="1" x14ac:dyDescent="0.2">
      <c r="A76" s="337"/>
      <c r="B76" s="333" t="s">
        <v>168</v>
      </c>
      <c r="C76" s="605" t="s">
        <v>312</v>
      </c>
      <c r="D76" s="606"/>
      <c r="E76" s="606"/>
      <c r="F76" s="606"/>
      <c r="G76" s="606"/>
      <c r="H76" s="606"/>
      <c r="I76" s="606"/>
      <c r="J76" s="606"/>
      <c r="K76" s="606"/>
      <c r="L76" s="606"/>
      <c r="M76" s="606"/>
      <c r="N76" s="606"/>
      <c r="O76" s="606"/>
      <c r="P76" s="606"/>
      <c r="Q76" s="606"/>
      <c r="R76" s="606"/>
      <c r="S76" s="606"/>
      <c r="T76" s="606"/>
      <c r="U76" s="606"/>
      <c r="V76" s="606"/>
      <c r="W76" s="606"/>
      <c r="X76" s="606"/>
      <c r="Y76" s="606"/>
      <c r="Z76" s="606"/>
      <c r="AA76" s="606"/>
      <c r="AB76" s="606"/>
      <c r="AC76" s="606"/>
      <c r="AD76" s="606"/>
      <c r="AE76" s="606"/>
      <c r="AF76" s="606"/>
      <c r="AG76" s="606"/>
      <c r="AH76" s="606"/>
      <c r="AI76" s="606"/>
      <c r="AJ76" s="606"/>
      <c r="AK76" s="606"/>
      <c r="AL76" s="606"/>
      <c r="AM76" s="606"/>
      <c r="AN76" s="606"/>
      <c r="AO76" s="606"/>
      <c r="AP76" s="606"/>
      <c r="AQ76" s="606"/>
      <c r="AR76" s="606"/>
      <c r="AS76" s="606"/>
      <c r="AT76" s="383"/>
      <c r="AU76" s="383"/>
      <c r="AV76" s="383"/>
      <c r="AW76" s="383"/>
      <c r="AX76" s="383"/>
      <c r="AY76" s="383"/>
      <c r="AZ76" s="383"/>
      <c r="BA76" s="383"/>
      <c r="BB76" s="383"/>
      <c r="BC76" s="383"/>
      <c r="BD76" s="383"/>
      <c r="BE76" s="383"/>
      <c r="BF76" s="383"/>
      <c r="BG76" s="383"/>
      <c r="BH76" s="383"/>
      <c r="BI76" s="383"/>
      <c r="BJ76" s="339"/>
      <c r="BK76" s="384"/>
      <c r="BL76" s="144">
        <f>COUNTIF($S$15:$S$20,1)+COUNTIF($S$50:$S$69,1)</f>
        <v>0</v>
      </c>
      <c r="BM76" s="144">
        <f>COUNTIF($S$15:$S$20,2)+COUNTIF($S$50:$S$69,2)</f>
        <v>0</v>
      </c>
      <c r="BN76" s="144">
        <f>COUNTIF($S$15:$S$20,3)+COUNTIF($S$50:$S$69,3)</f>
        <v>0</v>
      </c>
      <c r="BO76" s="144">
        <f>COUNTIF($S$15:$S$20,4)+COUNTIF($S$50:$S$69,4)</f>
        <v>0</v>
      </c>
      <c r="BP76" s="144">
        <f>COUNTIF($S$15:$S$20,5)+COUNTIF($S$50:$S$69,5)</f>
        <v>0</v>
      </c>
      <c r="BQ76" s="144">
        <f>COUNTIF($S$15:$S$20,6)+COUNTIF($S$50:$S$69,6)</f>
        <v>0</v>
      </c>
      <c r="BR76" s="144">
        <f>COUNTIF($S$15:$S$20,7)+COUNTIF($S$50:$S$69,7)</f>
        <v>0</v>
      </c>
      <c r="BS76" s="144">
        <f>COUNTIF($S$15:$S$20,8)+COUNTIF($S$50:$S$69,8)</f>
        <v>0</v>
      </c>
      <c r="BT76" s="385"/>
      <c r="BW76" s="385"/>
      <c r="BX76" s="385"/>
      <c r="BY76" s="385"/>
      <c r="BZ76" s="385"/>
      <c r="CA76" s="385"/>
      <c r="CB76" s="385"/>
      <c r="CC76" s="385"/>
      <c r="CD76" s="385"/>
      <c r="CE76" s="343"/>
      <c r="CF76" s="344"/>
      <c r="CG76" s="385"/>
      <c r="CH76" s="385"/>
      <c r="CI76" s="385"/>
      <c r="CJ76" s="385"/>
      <c r="CK76" s="385"/>
      <c r="CL76" s="385"/>
      <c r="CM76" s="385"/>
      <c r="CN76" s="385"/>
      <c r="CO76" s="385"/>
      <c r="CP76" s="385"/>
      <c r="CQ76" s="385"/>
      <c r="CR76" s="385"/>
      <c r="CS76" s="385"/>
      <c r="CT76" s="385"/>
      <c r="DC76" s="385"/>
      <c r="DD76" s="386"/>
      <c r="DE76" s="386"/>
      <c r="DF76" s="386"/>
      <c r="DG76" s="386"/>
      <c r="DH76" s="386"/>
      <c r="DI76" s="386"/>
      <c r="DJ76" s="386"/>
      <c r="DK76" s="386"/>
      <c r="DL76" s="385"/>
      <c r="DM76" s="385"/>
      <c r="DN76" s="385"/>
      <c r="DO76" s="385"/>
      <c r="DP76" s="385"/>
      <c r="DQ76" s="385"/>
      <c r="DR76" s="385"/>
      <c r="DS76" s="385"/>
      <c r="DT76" s="385"/>
    </row>
    <row r="77" spans="1:255" s="342" customFormat="1" ht="8.4" customHeight="1" x14ac:dyDescent="0.25">
      <c r="A77" s="337"/>
      <c r="C77" s="607" t="s">
        <v>212</v>
      </c>
      <c r="D77" s="608"/>
      <c r="E77" s="608"/>
      <c r="F77" s="608"/>
      <c r="G77" s="608"/>
      <c r="H77" s="608"/>
      <c r="I77" s="608"/>
      <c r="J77" s="608"/>
      <c r="K77" s="608"/>
      <c r="L77" s="608"/>
      <c r="M77" s="608"/>
      <c r="N77" s="608"/>
      <c r="O77" s="608"/>
      <c r="P77" s="608"/>
      <c r="Q77" s="608"/>
      <c r="R77" s="608"/>
      <c r="S77" s="608"/>
      <c r="T77" s="608"/>
      <c r="U77" s="608"/>
      <c r="V77" s="608"/>
      <c r="W77" s="608"/>
      <c r="X77" s="608"/>
      <c r="Y77" s="608"/>
      <c r="Z77" s="608"/>
      <c r="AA77" s="608"/>
      <c r="AB77" s="608"/>
      <c r="AC77" s="608"/>
      <c r="AD77" s="608"/>
      <c r="AE77" s="608"/>
      <c r="AF77" s="608"/>
      <c r="AG77" s="608"/>
      <c r="AH77" s="608"/>
      <c r="AI77" s="608"/>
      <c r="AJ77" s="608"/>
      <c r="AK77" s="608"/>
      <c r="AL77" s="609"/>
      <c r="AM77" s="609"/>
      <c r="AN77" s="609"/>
      <c r="AO77" s="609"/>
      <c r="AP77" s="609"/>
      <c r="AQ77" s="609"/>
      <c r="AR77" s="609"/>
      <c r="AS77" s="609"/>
      <c r="AT77" s="338"/>
      <c r="AU77" s="338"/>
      <c r="AV77" s="338"/>
      <c r="AW77" s="338"/>
      <c r="AX77" s="338"/>
      <c r="AY77" s="338"/>
      <c r="AZ77" s="338"/>
      <c r="BA77" s="338"/>
      <c r="BB77" s="338"/>
      <c r="BC77" s="338"/>
      <c r="BD77" s="338"/>
      <c r="BE77" s="338"/>
      <c r="BF77" s="338"/>
      <c r="BG77" s="338"/>
      <c r="BH77" s="338"/>
      <c r="BI77" s="338"/>
      <c r="BJ77" s="339"/>
      <c r="BK77" s="340"/>
      <c r="BL77" s="144">
        <f>COUNTIF($T$15:$T$20,1)+COUNTIF($T$50:$T$69,1)</f>
        <v>0</v>
      </c>
      <c r="BM77" s="144">
        <f>COUNTIF($T$15:$T$20,2)+COUNTIF($T$50:$T$69,2)</f>
        <v>0</v>
      </c>
      <c r="BN77" s="144">
        <f>COUNTIF($T$15:$T$20,3)+COUNTIF($T$50:$T$69,3)</f>
        <v>0</v>
      </c>
      <c r="BO77" s="144">
        <f>COUNTIF($T$15:$T$20,4)+COUNTIF($T$50:$T$69,4)</f>
        <v>0</v>
      </c>
      <c r="BP77" s="144">
        <f>COUNTIF($T$15:$T$20,5)+COUNTIF($T$50:$T$69,5)</f>
        <v>0</v>
      </c>
      <c r="BQ77" s="144">
        <f>COUNTIF($T$15:$T$20,6)+COUNTIF($T$50:$T$69,6)</f>
        <v>0</v>
      </c>
      <c r="BR77" s="144">
        <f>COUNTIF($T$15:$T$20,7)+COUNTIF($T$50:$T$69,7)</f>
        <v>0</v>
      </c>
      <c r="BS77" s="144">
        <f>COUNTIF($T$15:$T$20,8)+COUNTIF($T$50:$T$69,8)</f>
        <v>0</v>
      </c>
      <c r="BT77" s="341"/>
      <c r="BW77" s="341"/>
      <c r="BX77" s="341"/>
      <c r="BY77" s="341"/>
      <c r="BZ77" s="341"/>
      <c r="CA77" s="341"/>
      <c r="CB77" s="341"/>
      <c r="CC77" s="341"/>
      <c r="CD77" s="341"/>
      <c r="CE77" s="343"/>
      <c r="CF77" s="344"/>
      <c r="CG77" s="341"/>
      <c r="CH77" s="341"/>
      <c r="CI77" s="341"/>
      <c r="CJ77" s="341"/>
      <c r="CK77" s="341"/>
      <c r="CL77" s="341"/>
      <c r="CM77" s="341"/>
      <c r="CN77" s="341"/>
      <c r="CO77" s="341"/>
      <c r="CP77" s="341"/>
      <c r="CQ77" s="341"/>
      <c r="CR77" s="341"/>
      <c r="CS77" s="341"/>
      <c r="CT77" s="341"/>
      <c r="DC77" s="341"/>
      <c r="DD77" s="345"/>
      <c r="DE77" s="345"/>
      <c r="DF77" s="345"/>
      <c r="DG77" s="345"/>
      <c r="DH77" s="345"/>
      <c r="DI77" s="345"/>
      <c r="DJ77" s="345"/>
      <c r="DK77" s="345"/>
      <c r="DL77" s="341"/>
      <c r="DM77" s="341"/>
      <c r="DN77" s="341"/>
      <c r="DO77" s="341"/>
      <c r="DP77" s="341"/>
      <c r="DQ77" s="341"/>
      <c r="DR77" s="341"/>
      <c r="DS77" s="341"/>
      <c r="DT77" s="341"/>
    </row>
    <row r="78" spans="1:255" s="342" customFormat="1" ht="13.5" customHeight="1" x14ac:dyDescent="0.2">
      <c r="A78" s="337"/>
      <c r="B78" s="334" t="s">
        <v>169</v>
      </c>
      <c r="C78" s="610"/>
      <c r="D78" s="611"/>
      <c r="E78" s="611"/>
      <c r="F78" s="611"/>
      <c r="G78" s="611"/>
      <c r="H78" s="611"/>
      <c r="I78" s="611"/>
      <c r="J78" s="611"/>
      <c r="K78" s="611"/>
      <c r="L78" s="611"/>
      <c r="M78" s="611"/>
      <c r="N78" s="611"/>
      <c r="O78" s="611"/>
      <c r="P78" s="611"/>
      <c r="Q78" s="611"/>
      <c r="R78" s="611"/>
      <c r="S78" s="611"/>
      <c r="T78" s="611"/>
      <c r="U78" s="611"/>
      <c r="V78" s="611"/>
      <c r="W78" s="611"/>
      <c r="X78" s="611"/>
      <c r="Y78" s="611"/>
      <c r="Z78" s="611"/>
      <c r="AA78" s="611"/>
      <c r="AB78" s="611"/>
      <c r="AC78" s="611"/>
      <c r="AD78" s="611"/>
      <c r="AE78" s="611"/>
      <c r="AF78" s="611"/>
      <c r="AG78" s="611"/>
      <c r="AH78" s="611"/>
      <c r="AI78" s="611"/>
      <c r="AJ78" s="611"/>
      <c r="AK78" s="611"/>
      <c r="AL78" s="612"/>
      <c r="AM78" s="612"/>
      <c r="AN78" s="612"/>
      <c r="AO78" s="612"/>
      <c r="AP78" s="612"/>
      <c r="AQ78" s="612"/>
      <c r="AR78" s="612"/>
      <c r="AS78" s="612"/>
      <c r="AT78" s="383"/>
      <c r="AU78" s="383"/>
      <c r="AV78" s="383"/>
      <c r="AW78" s="383"/>
      <c r="AX78" s="383"/>
      <c r="AY78" s="383"/>
      <c r="AZ78" s="383"/>
      <c r="BA78" s="383"/>
      <c r="BB78" s="383"/>
      <c r="BC78" s="383"/>
      <c r="BD78" s="383"/>
      <c r="BE78" s="383"/>
      <c r="BF78" s="383"/>
      <c r="BG78" s="383"/>
      <c r="BH78" s="383"/>
      <c r="BI78" s="383"/>
      <c r="BJ78" s="346"/>
      <c r="BK78" s="357"/>
      <c r="BL78" s="144">
        <f>COUNTIF($U$15:$U$20,1)+COUNTIF($U$50:$U$69,1)</f>
        <v>0</v>
      </c>
      <c r="BM78" s="144">
        <f>COUNTIF($U$15:$U$20,2)+COUNTIF($U$50:$U$69,2)</f>
        <v>0</v>
      </c>
      <c r="BN78" s="144">
        <f>COUNTIF($U$15:$U$20,3)+COUNTIF($U$50:$U$69,3)</f>
        <v>0</v>
      </c>
      <c r="BO78" s="144">
        <f>COUNTIF($U$15:$U$20,4)+COUNTIF($U$50:$U$69,4)</f>
        <v>0</v>
      </c>
      <c r="BP78" s="144">
        <f>COUNTIF($U$15:$U$20,5)+COUNTIF($U$50:$U$69,5)</f>
        <v>0</v>
      </c>
      <c r="BQ78" s="144">
        <f>COUNTIF($U$15:$U$20,6)+COUNTIF($U$50:$U$69,6)</f>
        <v>0</v>
      </c>
      <c r="BR78" s="144">
        <f>COUNTIF($U$15:$U$20,7)+COUNTIF($U$50:$U$69,7)</f>
        <v>0</v>
      </c>
      <c r="BS78" s="144">
        <f>COUNTIF($U$15:$U$20,8)+COUNTIF($U$50:$U$69,8)</f>
        <v>0</v>
      </c>
      <c r="BT78" s="357"/>
      <c r="BW78" s="385"/>
      <c r="BX78" s="385"/>
      <c r="BY78" s="385"/>
      <c r="BZ78" s="385"/>
      <c r="CA78" s="385"/>
      <c r="CB78" s="385"/>
      <c r="CC78" s="385"/>
      <c r="CD78" s="385"/>
      <c r="CE78" s="343"/>
      <c r="CF78" s="344"/>
      <c r="CH78" s="385"/>
      <c r="CI78" s="385"/>
      <c r="CJ78" s="385"/>
      <c r="CK78" s="385"/>
      <c r="CL78" s="385"/>
      <c r="CM78" s="385"/>
      <c r="CN78" s="385"/>
      <c r="CO78" s="385"/>
      <c r="CP78" s="385"/>
      <c r="CQ78" s="385"/>
      <c r="CR78" s="385"/>
      <c r="CS78" s="385"/>
      <c r="CT78" s="385"/>
      <c r="DC78" s="385"/>
      <c r="DD78" s="386"/>
      <c r="DE78" s="386"/>
      <c r="DF78" s="386"/>
      <c r="DG78" s="386"/>
      <c r="DH78" s="386"/>
      <c r="DI78" s="386"/>
      <c r="DJ78" s="386"/>
      <c r="DK78" s="386"/>
      <c r="DL78" s="385"/>
      <c r="DM78" s="385"/>
      <c r="DN78" s="385"/>
      <c r="DO78" s="385"/>
      <c r="DP78" s="385"/>
      <c r="DQ78" s="385"/>
      <c r="DR78" s="385"/>
      <c r="DS78" s="385"/>
      <c r="DT78" s="385"/>
      <c r="DU78" s="385"/>
      <c r="DV78" s="385"/>
      <c r="DW78" s="385"/>
      <c r="DX78" s="385"/>
      <c r="DY78" s="385"/>
      <c r="DZ78" s="385"/>
      <c r="EA78" s="385"/>
      <c r="EB78" s="385"/>
      <c r="EC78" s="385"/>
      <c r="ED78" s="385"/>
      <c r="EE78" s="385"/>
      <c r="EF78" s="385"/>
      <c r="EG78" s="385"/>
      <c r="EH78" s="385"/>
      <c r="EI78" s="385"/>
      <c r="EJ78" s="385"/>
      <c r="EK78" s="385"/>
      <c r="EL78" s="385"/>
      <c r="EM78" s="385"/>
      <c r="EN78" s="385"/>
      <c r="EO78" s="385"/>
      <c r="EP78" s="385"/>
      <c r="EQ78" s="385"/>
      <c r="ER78" s="385"/>
      <c r="ES78" s="385"/>
      <c r="ET78" s="385"/>
      <c r="EU78" s="385"/>
      <c r="EV78" s="385"/>
      <c r="EW78" s="385"/>
      <c r="EX78" s="385"/>
      <c r="EY78" s="385"/>
      <c r="EZ78" s="385"/>
      <c r="FA78" s="385"/>
      <c r="FB78" s="385"/>
      <c r="FC78" s="385"/>
      <c r="FD78" s="385"/>
      <c r="FE78" s="385"/>
      <c r="FF78" s="385"/>
      <c r="FG78" s="385"/>
      <c r="FH78" s="385"/>
      <c r="FI78" s="385"/>
      <c r="FJ78" s="385"/>
      <c r="FK78" s="385"/>
      <c r="FL78" s="385"/>
      <c r="FM78" s="385"/>
      <c r="FN78" s="385"/>
      <c r="FO78" s="385"/>
      <c r="FP78" s="385"/>
      <c r="FQ78" s="385"/>
      <c r="FR78" s="385"/>
      <c r="FS78" s="385"/>
      <c r="FT78" s="385"/>
      <c r="FU78" s="385"/>
      <c r="FV78" s="385"/>
      <c r="FW78" s="385"/>
      <c r="FX78" s="385"/>
      <c r="FY78" s="385"/>
      <c r="FZ78" s="385"/>
      <c r="GA78" s="385"/>
      <c r="GB78" s="385"/>
      <c r="GC78" s="385"/>
      <c r="GD78" s="385"/>
      <c r="GE78" s="385"/>
      <c r="GF78" s="385"/>
      <c r="GG78" s="385"/>
      <c r="GH78" s="385"/>
      <c r="GI78" s="385"/>
      <c r="GJ78" s="385"/>
      <c r="GK78" s="385"/>
      <c r="GL78" s="385"/>
      <c r="GM78" s="385"/>
      <c r="GN78" s="385"/>
      <c r="GO78" s="385"/>
      <c r="GP78" s="385"/>
      <c r="GQ78" s="385"/>
      <c r="GR78" s="385"/>
      <c r="GS78" s="385"/>
      <c r="GT78" s="385"/>
      <c r="GU78" s="385"/>
      <c r="GV78" s="385"/>
      <c r="GW78" s="385"/>
      <c r="GX78" s="385"/>
      <c r="GY78" s="385"/>
      <c r="GZ78" s="385"/>
      <c r="HA78" s="385"/>
      <c r="HB78" s="385"/>
      <c r="HC78" s="385"/>
      <c r="HD78" s="385"/>
      <c r="HE78" s="385"/>
      <c r="HF78" s="385"/>
      <c r="HG78" s="385"/>
      <c r="HH78" s="385"/>
      <c r="HI78" s="385"/>
      <c r="HJ78" s="385"/>
      <c r="HK78" s="385"/>
      <c r="HL78" s="385"/>
      <c r="HM78" s="385"/>
      <c r="HN78" s="385"/>
      <c r="HO78" s="385"/>
      <c r="HP78" s="385"/>
      <c r="HQ78" s="385"/>
      <c r="HR78" s="385"/>
      <c r="HS78" s="385"/>
      <c r="HT78" s="385"/>
      <c r="HU78" s="385"/>
      <c r="HV78" s="385"/>
      <c r="HW78" s="385"/>
      <c r="HX78" s="385"/>
      <c r="HY78" s="385"/>
      <c r="HZ78" s="385"/>
      <c r="IA78" s="385"/>
      <c r="IB78" s="385"/>
      <c r="IC78" s="385"/>
      <c r="ID78" s="385"/>
      <c r="IE78" s="385"/>
      <c r="IF78" s="385"/>
      <c r="IG78" s="385"/>
      <c r="IH78" s="385"/>
      <c r="II78" s="385"/>
      <c r="IJ78" s="385"/>
      <c r="IK78" s="385"/>
      <c r="IL78" s="385"/>
      <c r="IM78" s="385"/>
      <c r="IN78" s="385"/>
      <c r="IO78" s="385"/>
      <c r="IP78" s="385"/>
      <c r="IQ78" s="385"/>
      <c r="IR78" s="385"/>
      <c r="IS78" s="385"/>
      <c r="IT78" s="385"/>
      <c r="IU78" s="385"/>
    </row>
    <row r="79" spans="1:255" s="348" customFormat="1" ht="13.5" customHeight="1" x14ac:dyDescent="0.25">
      <c r="A79" s="337"/>
      <c r="B79" s="351"/>
      <c r="C79" s="607" t="s">
        <v>213</v>
      </c>
      <c r="D79" s="608"/>
      <c r="E79" s="608"/>
      <c r="F79" s="608"/>
      <c r="G79" s="608"/>
      <c r="H79" s="608"/>
      <c r="I79" s="608"/>
      <c r="J79" s="608"/>
      <c r="K79" s="608"/>
      <c r="L79" s="608"/>
      <c r="M79" s="608"/>
      <c r="N79" s="608"/>
      <c r="O79" s="608"/>
      <c r="P79" s="608"/>
      <c r="Q79" s="608"/>
      <c r="R79" s="608"/>
      <c r="S79" s="608"/>
      <c r="T79" s="608"/>
      <c r="U79" s="608"/>
      <c r="V79" s="608"/>
      <c r="W79" s="608"/>
      <c r="X79" s="608"/>
      <c r="Y79" s="608"/>
      <c r="Z79" s="608"/>
      <c r="AA79" s="608"/>
      <c r="AB79" s="608"/>
      <c r="AC79" s="608"/>
      <c r="AD79" s="608"/>
      <c r="AE79" s="608"/>
      <c r="AF79" s="608"/>
      <c r="AG79" s="608"/>
      <c r="AH79" s="608"/>
      <c r="AI79" s="608"/>
      <c r="AJ79" s="608"/>
      <c r="AK79" s="608"/>
      <c r="AL79" s="609"/>
      <c r="AM79" s="609"/>
      <c r="AN79" s="609"/>
      <c r="AO79" s="609"/>
      <c r="AP79" s="609"/>
      <c r="AQ79" s="609"/>
      <c r="AR79" s="609"/>
      <c r="AS79" s="609"/>
      <c r="AT79" s="338"/>
      <c r="AU79" s="338"/>
      <c r="AV79" s="338"/>
      <c r="AW79" s="338"/>
      <c r="AX79" s="338"/>
      <c r="AY79" s="338"/>
      <c r="AZ79" s="338"/>
      <c r="BA79" s="338"/>
      <c r="BB79" s="338"/>
      <c r="BC79" s="338"/>
      <c r="BD79" s="338"/>
      <c r="BE79" s="338"/>
      <c r="BF79" s="338"/>
      <c r="BG79" s="338"/>
      <c r="BH79" s="338"/>
      <c r="BI79" s="338"/>
      <c r="BJ79" s="346"/>
      <c r="BK79" s="341"/>
      <c r="BL79" s="144">
        <f>COUNTIF($V$15:$V$20,1)+COUNTIF($V$50:$V$69,1)</f>
        <v>0</v>
      </c>
      <c r="BM79" s="144">
        <f>COUNTIF($V$15:$V$20,2)+COUNTIF($V$50:$V$69,2)</f>
        <v>0</v>
      </c>
      <c r="BN79" s="144">
        <f>COUNTIF($V$15:$V$20,3)+COUNTIF($V$50:$V$69,3)</f>
        <v>0</v>
      </c>
      <c r="BO79" s="144">
        <f>COUNTIF($V$15:$V$20,4)+COUNTIF($V$50:$V$69,4)</f>
        <v>0</v>
      </c>
      <c r="BP79" s="144">
        <f>COUNTIF($V$15:$V$20,5)+COUNTIF($V$50:$V$69,5)</f>
        <v>0</v>
      </c>
      <c r="BQ79" s="144">
        <f>COUNTIF($V$15:$V$20,6)+COUNTIF($V$50:$V$69,6)</f>
        <v>0</v>
      </c>
      <c r="BR79" s="144">
        <f>COUNTIF($V$15:$V$20,7)+COUNTIF($V$50:$V$69,7)</f>
        <v>0</v>
      </c>
      <c r="BS79" s="144">
        <f>COUNTIF($V$15:$V$20,8)+COUNTIF($V$50:$V$69,8)</f>
        <v>0</v>
      </c>
      <c r="BT79" s="341"/>
      <c r="BW79" s="341"/>
      <c r="BX79" s="341"/>
      <c r="BY79" s="341"/>
      <c r="BZ79" s="341"/>
      <c r="CA79" s="341"/>
      <c r="CB79" s="341"/>
      <c r="CC79" s="341"/>
      <c r="CD79" s="341"/>
      <c r="CE79" s="349"/>
      <c r="CF79" s="350"/>
      <c r="CG79" s="341"/>
      <c r="CH79" s="341"/>
      <c r="CI79" s="341"/>
      <c r="CJ79" s="341"/>
      <c r="CK79" s="341"/>
      <c r="CL79" s="341"/>
      <c r="CM79" s="341"/>
      <c r="CN79" s="341"/>
      <c r="CO79" s="341"/>
      <c r="CP79" s="341"/>
      <c r="CQ79" s="341"/>
      <c r="CR79" s="341"/>
      <c r="CS79" s="341"/>
      <c r="CT79" s="341"/>
      <c r="DC79" s="341"/>
      <c r="DD79" s="345"/>
      <c r="DE79" s="345"/>
      <c r="DF79" s="345"/>
      <c r="DG79" s="345"/>
      <c r="DH79" s="345"/>
      <c r="DI79" s="345"/>
      <c r="DJ79" s="345"/>
      <c r="DK79" s="345"/>
      <c r="DL79" s="341"/>
      <c r="DM79" s="341"/>
      <c r="DN79" s="341"/>
      <c r="DO79" s="341"/>
      <c r="DP79" s="341"/>
      <c r="DQ79" s="341"/>
      <c r="DR79" s="341"/>
      <c r="DS79" s="341"/>
      <c r="DT79" s="341"/>
      <c r="DU79" s="341"/>
      <c r="DV79" s="341"/>
      <c r="DW79" s="341"/>
      <c r="DX79" s="341"/>
      <c r="DY79" s="341"/>
      <c r="DZ79" s="341"/>
      <c r="EA79" s="341"/>
      <c r="EB79" s="341"/>
      <c r="EC79" s="341"/>
      <c r="ED79" s="341"/>
      <c r="EE79" s="341"/>
      <c r="EF79" s="341"/>
      <c r="EG79" s="341"/>
      <c r="EH79" s="341"/>
      <c r="EI79" s="341"/>
      <c r="EJ79" s="341"/>
      <c r="EK79" s="341"/>
      <c r="EL79" s="341"/>
      <c r="EM79" s="341"/>
      <c r="EN79" s="341"/>
      <c r="EO79" s="341"/>
      <c r="EP79" s="341"/>
      <c r="EQ79" s="341"/>
      <c r="ER79" s="341"/>
      <c r="ES79" s="341"/>
      <c r="ET79" s="341"/>
      <c r="EU79" s="341"/>
      <c r="EV79" s="341"/>
      <c r="EW79" s="341"/>
      <c r="EX79" s="341"/>
      <c r="EY79" s="341"/>
      <c r="EZ79" s="341"/>
      <c r="FA79" s="341"/>
      <c r="FB79" s="341"/>
      <c r="FC79" s="341"/>
      <c r="FD79" s="341"/>
      <c r="FE79" s="341"/>
      <c r="FF79" s="341"/>
      <c r="FG79" s="341"/>
      <c r="FH79" s="341"/>
      <c r="FI79" s="341"/>
      <c r="FJ79" s="341"/>
      <c r="FK79" s="341"/>
      <c r="FL79" s="341"/>
      <c r="FM79" s="341"/>
      <c r="FN79" s="341"/>
      <c r="FO79" s="341"/>
      <c r="FP79" s="341"/>
      <c r="FQ79" s="341"/>
      <c r="FR79" s="341"/>
      <c r="FS79" s="341"/>
      <c r="FT79" s="341"/>
      <c r="FU79" s="341"/>
      <c r="FV79" s="341"/>
      <c r="FW79" s="341"/>
      <c r="FX79" s="341"/>
      <c r="FY79" s="341"/>
      <c r="FZ79" s="341"/>
      <c r="GA79" s="341"/>
      <c r="GB79" s="341"/>
      <c r="GC79" s="341"/>
      <c r="GD79" s="341"/>
      <c r="GE79" s="341"/>
      <c r="GF79" s="341"/>
      <c r="GG79" s="341"/>
      <c r="GH79" s="341"/>
      <c r="GI79" s="341"/>
      <c r="GJ79" s="341"/>
      <c r="GK79" s="341"/>
      <c r="GL79" s="341"/>
      <c r="GM79" s="341"/>
      <c r="GN79" s="341"/>
      <c r="GO79" s="341"/>
      <c r="GP79" s="341"/>
      <c r="GQ79" s="341"/>
      <c r="GR79" s="341"/>
      <c r="GS79" s="341"/>
      <c r="GT79" s="341"/>
      <c r="GU79" s="341"/>
      <c r="GV79" s="341"/>
      <c r="GW79" s="341"/>
      <c r="GX79" s="341"/>
      <c r="GY79" s="341"/>
      <c r="GZ79" s="341"/>
      <c r="HA79" s="341"/>
      <c r="HB79" s="341"/>
      <c r="HC79" s="341"/>
      <c r="HD79" s="341"/>
      <c r="HE79" s="341"/>
      <c r="HF79" s="341"/>
      <c r="HG79" s="341"/>
      <c r="HH79" s="341"/>
      <c r="HI79" s="341"/>
      <c r="HJ79" s="341"/>
      <c r="HK79" s="341"/>
      <c r="HL79" s="341"/>
      <c r="HM79" s="341"/>
      <c r="HN79" s="341"/>
      <c r="HO79" s="341"/>
      <c r="HP79" s="341"/>
      <c r="HQ79" s="341"/>
      <c r="HR79" s="341"/>
      <c r="HS79" s="341"/>
      <c r="HT79" s="341"/>
      <c r="HU79" s="341"/>
      <c r="HV79" s="341"/>
      <c r="HW79" s="341"/>
      <c r="HX79" s="341"/>
      <c r="HY79" s="341"/>
      <c r="HZ79" s="341"/>
      <c r="IA79" s="341"/>
      <c r="IB79" s="341"/>
      <c r="IC79" s="341"/>
      <c r="ID79" s="341"/>
      <c r="IE79" s="341"/>
      <c r="IF79" s="341"/>
      <c r="IG79" s="341"/>
      <c r="IH79" s="341"/>
      <c r="II79" s="341"/>
      <c r="IJ79" s="341"/>
      <c r="IK79" s="341"/>
      <c r="IL79" s="341"/>
      <c r="IM79" s="341"/>
      <c r="IN79" s="341"/>
      <c r="IO79" s="341"/>
      <c r="IP79" s="341"/>
      <c r="IQ79" s="341"/>
      <c r="IR79" s="341"/>
      <c r="IS79" s="341"/>
      <c r="IT79" s="341"/>
      <c r="IU79" s="341"/>
    </row>
    <row r="80" spans="1:255" s="342" customFormat="1" ht="13.5" customHeight="1" x14ac:dyDescent="0.2">
      <c r="A80" s="337"/>
      <c r="B80" s="461" t="s">
        <v>269</v>
      </c>
      <c r="C80" s="614"/>
      <c r="D80" s="614"/>
      <c r="E80" s="614"/>
      <c r="F80" s="614"/>
      <c r="G80" s="614"/>
      <c r="H80" s="614"/>
      <c r="I80" s="387"/>
      <c r="J80" s="601" t="s">
        <v>313</v>
      </c>
      <c r="K80" s="601"/>
      <c r="L80" s="601"/>
      <c r="M80" s="601"/>
      <c r="N80" s="601"/>
      <c r="O80" s="601"/>
      <c r="P80" s="601"/>
      <c r="Q80" s="601"/>
      <c r="R80" s="601"/>
      <c r="S80" s="601"/>
      <c r="T80" s="601"/>
      <c r="U80" s="601"/>
      <c r="V80" s="601"/>
      <c r="W80" s="601"/>
      <c r="X80" s="602"/>
      <c r="Y80" s="602"/>
      <c r="Z80" s="602"/>
      <c r="AA80" s="602"/>
      <c r="AB80" s="388"/>
      <c r="AC80" s="388"/>
      <c r="AD80" s="355" t="s">
        <v>170</v>
      </c>
      <c r="AE80" s="389"/>
      <c r="AF80" s="615" t="s">
        <v>315</v>
      </c>
      <c r="AG80" s="616"/>
      <c r="AH80" s="616"/>
      <c r="AI80" s="616"/>
      <c r="AJ80" s="616"/>
      <c r="AK80" s="616"/>
      <c r="AL80" s="616"/>
      <c r="AM80" s="616"/>
      <c r="AN80" s="616"/>
      <c r="AO80" s="616"/>
      <c r="AP80" s="616"/>
      <c r="AQ80" s="617"/>
      <c r="AR80" s="617"/>
      <c r="AS80" s="617"/>
      <c r="AT80" s="383"/>
      <c r="AU80" s="383"/>
      <c r="AV80" s="383"/>
      <c r="AW80" s="383"/>
      <c r="AX80" s="383"/>
      <c r="AY80" s="383"/>
      <c r="AZ80" s="383"/>
      <c r="BA80" s="383"/>
      <c r="BB80" s="383"/>
      <c r="BC80" s="383"/>
      <c r="BD80" s="383"/>
      <c r="BE80" s="383"/>
      <c r="BF80" s="383"/>
      <c r="BG80" s="383"/>
      <c r="BH80" s="383"/>
      <c r="BI80" s="383"/>
      <c r="BJ80" s="346"/>
      <c r="BK80" s="385"/>
      <c r="BL80" s="144">
        <f>COUNTIF($W$15:$W$20,1)+COUNTIF($W$50:$W$69,1)</f>
        <v>0</v>
      </c>
      <c r="BM80" s="144">
        <f>COUNTIF($W$15:$W$20,2)+COUNTIF($W$50:$W$69,2)</f>
        <v>0</v>
      </c>
      <c r="BN80" s="144">
        <f>COUNTIF($W$15:$W$20,3)+COUNTIF($W$50:$W$69,3)</f>
        <v>0</v>
      </c>
      <c r="BO80" s="144">
        <f>COUNTIF($W$15:$W$20,4)+COUNTIF($W$50:$W$69,4)</f>
        <v>0</v>
      </c>
      <c r="BP80" s="144">
        <f>COUNTIF($W$15:$W$20,5)+COUNTIF($W$50:$W$69,5)</f>
        <v>0</v>
      </c>
      <c r="BQ80" s="144">
        <f>COUNTIF($W$15:$W$20,6)+COUNTIF($W$50:$W$69,6)</f>
        <v>0</v>
      </c>
      <c r="BR80" s="144">
        <f>COUNTIF($W$15:$W$20,7)+COUNTIF($W$50:$W$69,7)</f>
        <v>0</v>
      </c>
      <c r="BS80" s="144">
        <f>COUNTIF($W$15:$W$20,8)+COUNTIF($W$50:$W$69,8)</f>
        <v>0</v>
      </c>
      <c r="BT80" s="357"/>
      <c r="BU80" s="357"/>
      <c r="BV80" s="357"/>
      <c r="BW80" s="385"/>
      <c r="BX80" s="385"/>
      <c r="BY80" s="385"/>
      <c r="BZ80" s="385"/>
      <c r="CA80" s="385"/>
      <c r="CB80" s="385"/>
      <c r="CC80" s="385"/>
      <c r="CD80" s="385"/>
      <c r="CE80" s="358"/>
      <c r="CF80" s="359"/>
      <c r="CH80" s="385"/>
      <c r="CI80" s="385"/>
      <c r="CJ80" s="385"/>
      <c r="CK80" s="385"/>
      <c r="CL80" s="385"/>
      <c r="CM80" s="385"/>
      <c r="CN80" s="385"/>
      <c r="CO80" s="385"/>
      <c r="CP80" s="385"/>
      <c r="CQ80" s="385"/>
      <c r="CR80" s="385"/>
      <c r="CS80" s="385"/>
      <c r="CT80" s="385"/>
      <c r="DC80" s="385"/>
      <c r="DD80" s="385"/>
      <c r="DE80" s="385"/>
      <c r="DF80" s="385"/>
      <c r="DG80" s="385"/>
      <c r="DH80" s="385"/>
      <c r="DI80" s="385"/>
      <c r="DJ80" s="385"/>
      <c r="DK80" s="385"/>
      <c r="DL80" s="385"/>
      <c r="DM80" s="385"/>
      <c r="DN80" s="385"/>
      <c r="DO80" s="385"/>
      <c r="DP80" s="385"/>
      <c r="DQ80" s="385"/>
      <c r="DR80" s="385"/>
      <c r="DS80" s="385"/>
      <c r="DT80" s="385"/>
      <c r="DU80" s="385"/>
      <c r="DV80" s="385"/>
      <c r="DW80" s="385"/>
      <c r="DX80" s="385"/>
      <c r="DY80" s="385"/>
      <c r="DZ80" s="385"/>
      <c r="EA80" s="385"/>
      <c r="EB80" s="385"/>
      <c r="EC80" s="385"/>
      <c r="ED80" s="385"/>
      <c r="EE80" s="385"/>
      <c r="EF80" s="385"/>
      <c r="EG80" s="385"/>
      <c r="EH80" s="385"/>
      <c r="EI80" s="385"/>
      <c r="EJ80" s="385"/>
      <c r="EK80" s="385"/>
      <c r="EL80" s="385"/>
      <c r="EM80" s="385"/>
      <c r="EN80" s="385"/>
      <c r="EO80" s="385"/>
      <c r="EP80" s="385"/>
      <c r="EQ80" s="385"/>
      <c r="ER80" s="385"/>
      <c r="ES80" s="385"/>
      <c r="ET80" s="385"/>
      <c r="EU80" s="385"/>
      <c r="EV80" s="385"/>
      <c r="EW80" s="385"/>
      <c r="EX80" s="385"/>
      <c r="EY80" s="385"/>
      <c r="EZ80" s="385"/>
      <c r="FA80" s="385"/>
      <c r="FB80" s="385"/>
      <c r="FC80" s="385"/>
      <c r="FD80" s="385"/>
      <c r="FE80" s="385"/>
      <c r="FF80" s="385"/>
      <c r="FG80" s="385"/>
      <c r="FH80" s="385"/>
      <c r="FI80" s="385"/>
      <c r="FJ80" s="385"/>
      <c r="FK80" s="385"/>
      <c r="FL80" s="385"/>
      <c r="FM80" s="385"/>
      <c r="FN80" s="385"/>
      <c r="FO80" s="385"/>
      <c r="FP80" s="385"/>
      <c r="FQ80" s="385"/>
      <c r="FR80" s="385"/>
      <c r="FS80" s="385"/>
      <c r="FT80" s="385"/>
      <c r="FU80" s="385"/>
      <c r="FV80" s="385"/>
      <c r="FW80" s="385"/>
      <c r="FX80" s="385"/>
      <c r="FY80" s="385"/>
      <c r="FZ80" s="385"/>
      <c r="GA80" s="385"/>
      <c r="GB80" s="385"/>
      <c r="GC80" s="385"/>
      <c r="GD80" s="385"/>
      <c r="GE80" s="385"/>
      <c r="GF80" s="385"/>
      <c r="GG80" s="385"/>
      <c r="GH80" s="385"/>
      <c r="GI80" s="385"/>
      <c r="GJ80" s="385"/>
      <c r="GK80" s="385"/>
      <c r="GL80" s="385"/>
      <c r="GM80" s="385"/>
      <c r="GN80" s="385"/>
      <c r="GO80" s="385"/>
      <c r="GP80" s="385"/>
      <c r="GQ80" s="385"/>
      <c r="GR80" s="385"/>
      <c r="GS80" s="385"/>
      <c r="GT80" s="385"/>
      <c r="GU80" s="385"/>
      <c r="GV80" s="385"/>
      <c r="GW80" s="385"/>
      <c r="GX80" s="385"/>
      <c r="GY80" s="385"/>
      <c r="GZ80" s="385"/>
      <c r="HA80" s="385"/>
      <c r="HB80" s="385"/>
      <c r="HC80" s="385"/>
      <c r="HD80" s="385"/>
      <c r="HE80" s="385"/>
      <c r="HF80" s="385"/>
      <c r="HG80" s="385"/>
      <c r="HH80" s="385"/>
      <c r="HI80" s="385"/>
      <c r="HJ80" s="385"/>
      <c r="HK80" s="385"/>
      <c r="HL80" s="385"/>
      <c r="HM80" s="385"/>
      <c r="HN80" s="385"/>
      <c r="HO80" s="385"/>
      <c r="HP80" s="385"/>
      <c r="HQ80" s="385"/>
      <c r="HR80" s="385"/>
      <c r="HS80" s="385"/>
      <c r="HT80" s="385"/>
      <c r="HU80" s="385"/>
      <c r="HV80" s="385"/>
      <c r="HW80" s="385"/>
      <c r="HX80" s="385"/>
      <c r="HY80" s="385"/>
      <c r="HZ80" s="385"/>
      <c r="IA80" s="385"/>
      <c r="IB80" s="385"/>
      <c r="IC80" s="385"/>
      <c r="ID80" s="385"/>
      <c r="IE80" s="385"/>
      <c r="IF80" s="385"/>
      <c r="IG80" s="385"/>
      <c r="IH80" s="385"/>
      <c r="II80" s="385"/>
      <c r="IJ80" s="385"/>
      <c r="IK80" s="385"/>
      <c r="IL80" s="385"/>
      <c r="IM80" s="385"/>
      <c r="IN80" s="385"/>
      <c r="IO80" s="385"/>
      <c r="IP80" s="385"/>
      <c r="IQ80" s="385"/>
      <c r="IR80" s="385"/>
      <c r="IS80" s="385"/>
      <c r="IT80" s="385"/>
      <c r="IU80" s="385"/>
    </row>
    <row r="81" spans="1:124" s="361" customFormat="1" ht="13.5" customHeight="1" x14ac:dyDescent="0.25">
      <c r="A81" s="337"/>
      <c r="B81" s="360"/>
      <c r="C81" s="603" t="s">
        <v>193</v>
      </c>
      <c r="D81" s="603"/>
      <c r="E81" s="603"/>
      <c r="F81" s="603"/>
      <c r="G81" s="603"/>
      <c r="H81" s="604"/>
      <c r="J81" s="603" t="s">
        <v>171</v>
      </c>
      <c r="K81" s="603"/>
      <c r="L81" s="603"/>
      <c r="M81" s="603"/>
      <c r="N81" s="603"/>
      <c r="O81" s="603"/>
      <c r="P81" s="603"/>
      <c r="Q81" s="603"/>
      <c r="R81" s="603"/>
      <c r="S81" s="603"/>
      <c r="T81" s="603"/>
      <c r="U81" s="603"/>
      <c r="V81" s="603"/>
      <c r="W81" s="603"/>
      <c r="X81" s="604"/>
      <c r="Y81" s="604"/>
      <c r="Z81" s="604"/>
      <c r="AA81" s="604"/>
      <c r="AL81" s="362"/>
      <c r="AM81" s="362"/>
      <c r="AN81" s="362"/>
      <c r="AO81" s="362"/>
      <c r="AP81" s="362"/>
      <c r="AQ81" s="362"/>
      <c r="AR81" s="362"/>
      <c r="AS81" s="362"/>
      <c r="AT81" s="362"/>
      <c r="AU81" s="362"/>
      <c r="AV81" s="362"/>
      <c r="AW81" s="362"/>
      <c r="AX81" s="362"/>
      <c r="AY81" s="362"/>
      <c r="AZ81" s="362"/>
      <c r="BA81" s="362"/>
      <c r="BB81" s="362"/>
      <c r="BC81" s="362"/>
      <c r="BD81" s="362"/>
      <c r="BE81" s="362"/>
      <c r="BF81" s="362"/>
      <c r="BG81" s="362"/>
      <c r="BH81" s="362"/>
      <c r="BI81" s="362"/>
      <c r="BJ81" s="363"/>
      <c r="BK81" s="364" t="s">
        <v>26</v>
      </c>
      <c r="BL81" s="365">
        <f t="shared" ref="BL81:BS81" ca="1" si="446">SUM(BL76:BL80)+BW$81</f>
        <v>0</v>
      </c>
      <c r="BM81" s="365">
        <f t="shared" ca="1" si="446"/>
        <v>0</v>
      </c>
      <c r="BN81" s="365">
        <f t="shared" ca="1" si="446"/>
        <v>0</v>
      </c>
      <c r="BO81" s="365">
        <f t="shared" ca="1" si="446"/>
        <v>0</v>
      </c>
      <c r="BP81" s="365">
        <f t="shared" ca="1" si="446"/>
        <v>0</v>
      </c>
      <c r="BQ81" s="365">
        <f t="shared" ca="1" si="446"/>
        <v>0</v>
      </c>
      <c r="BR81" s="365">
        <f t="shared" ca="1" si="446"/>
        <v>0</v>
      </c>
      <c r="BS81" s="365">
        <f t="shared" ca="1" si="446"/>
        <v>0</v>
      </c>
      <c r="BT81" s="357"/>
      <c r="BU81" s="342"/>
      <c r="BV81" s="342"/>
      <c r="BW81" s="366">
        <f t="shared" ref="BW81:CD81" ca="1" si="447">INDIRECT(ADDRESS(287+9*($BK$74-1),COLUMN(BW81),1,1))</f>
        <v>0</v>
      </c>
      <c r="BX81" s="366">
        <f t="shared" ca="1" si="447"/>
        <v>0</v>
      </c>
      <c r="BY81" s="366">
        <f t="shared" ca="1" si="447"/>
        <v>0</v>
      </c>
      <c r="BZ81" s="366">
        <f t="shared" ca="1" si="447"/>
        <v>0</v>
      </c>
      <c r="CA81" s="366">
        <f t="shared" ca="1" si="447"/>
        <v>0</v>
      </c>
      <c r="CB81" s="366">
        <f t="shared" ca="1" si="447"/>
        <v>0</v>
      </c>
      <c r="CC81" s="366">
        <f t="shared" ca="1" si="447"/>
        <v>0</v>
      </c>
      <c r="CD81" s="366">
        <f t="shared" ca="1" si="447"/>
        <v>0</v>
      </c>
      <c r="CE81" s="343"/>
      <c r="CF81" s="344"/>
      <c r="CG81" s="342"/>
      <c r="CH81" s="341"/>
      <c r="CI81" s="341"/>
      <c r="CJ81" s="341"/>
      <c r="CK81" s="341"/>
      <c r="CL81" s="341"/>
      <c r="CM81" s="341"/>
      <c r="CN81" s="341"/>
      <c r="CO81" s="341"/>
      <c r="CP81" s="341"/>
      <c r="CQ81" s="341"/>
      <c r="CR81" s="341"/>
      <c r="CS81" s="341"/>
      <c r="CT81" s="341"/>
      <c r="DC81" s="341"/>
      <c r="DD81" s="341"/>
      <c r="DE81" s="341"/>
      <c r="DF81" s="341"/>
      <c r="DG81" s="341"/>
      <c r="DH81" s="341"/>
      <c r="DI81" s="341"/>
      <c r="DJ81" s="341"/>
      <c r="DK81" s="341"/>
      <c r="DL81" s="341"/>
      <c r="DM81" s="341"/>
      <c r="DN81" s="341"/>
      <c r="DO81" s="341"/>
      <c r="DP81" s="341"/>
      <c r="DQ81" s="341"/>
      <c r="DR81" s="341"/>
      <c r="DS81" s="341"/>
      <c r="DT81" s="341"/>
    </row>
    <row r="82" spans="1:124" s="342" customFormat="1" ht="13.5" customHeight="1" x14ac:dyDescent="0.25">
      <c r="A82" s="367"/>
      <c r="B82" s="352" t="s">
        <v>172</v>
      </c>
      <c r="C82" s="613"/>
      <c r="D82" s="614"/>
      <c r="E82" s="614"/>
      <c r="F82" s="614"/>
      <c r="G82" s="614"/>
      <c r="H82" s="614"/>
      <c r="I82" s="390"/>
      <c r="J82" s="601" t="s">
        <v>314</v>
      </c>
      <c r="K82" s="601"/>
      <c r="L82" s="601"/>
      <c r="M82" s="601"/>
      <c r="N82" s="601"/>
      <c r="O82" s="601"/>
      <c r="P82" s="601"/>
      <c r="Q82" s="601"/>
      <c r="R82" s="601"/>
      <c r="S82" s="601"/>
      <c r="T82" s="601"/>
      <c r="U82" s="601"/>
      <c r="V82" s="601"/>
      <c r="W82" s="601"/>
      <c r="X82" s="602"/>
      <c r="Y82" s="602"/>
      <c r="Z82" s="602"/>
      <c r="AA82" s="602"/>
      <c r="AB82" s="390"/>
      <c r="AC82" s="390"/>
      <c r="AD82" s="598" t="s">
        <v>189</v>
      </c>
      <c r="AE82" s="599"/>
      <c r="AF82" s="599"/>
      <c r="AG82" s="599"/>
      <c r="AH82" s="599"/>
      <c r="AI82" s="599"/>
      <c r="AJ82" s="599"/>
      <c r="AK82" s="599"/>
      <c r="AL82" s="599"/>
      <c r="AM82" s="599"/>
      <c r="AN82" s="599"/>
      <c r="AO82" s="599"/>
      <c r="AP82" s="599"/>
      <c r="AQ82" s="599"/>
      <c r="AR82" s="599"/>
      <c r="AS82" s="600"/>
      <c r="AT82" s="392"/>
      <c r="AU82" s="392"/>
      <c r="AV82" s="392"/>
      <c r="AW82" s="391"/>
      <c r="AX82" s="392"/>
      <c r="AY82" s="392"/>
      <c r="AZ82" s="392"/>
      <c r="BA82" s="391"/>
      <c r="BB82" s="392"/>
      <c r="BC82" s="392"/>
      <c r="BD82" s="392"/>
      <c r="BE82" s="391"/>
      <c r="BF82" s="392"/>
      <c r="BG82" s="392"/>
      <c r="BH82" s="392"/>
      <c r="BI82" s="391"/>
      <c r="BJ82" s="370"/>
      <c r="BK82" s="385"/>
      <c r="BL82" s="385"/>
      <c r="BM82" s="385"/>
      <c r="BN82" s="385"/>
      <c r="BO82" s="385"/>
      <c r="BP82" s="385"/>
      <c r="BQ82" s="385"/>
      <c r="BR82" s="385"/>
      <c r="BS82" s="385"/>
      <c r="BT82" s="357"/>
      <c r="BW82" s="385"/>
      <c r="BX82" s="385"/>
      <c r="BY82" s="385"/>
      <c r="BZ82" s="385"/>
      <c r="CA82" s="385"/>
      <c r="CB82" s="385"/>
      <c r="CC82" s="385"/>
      <c r="CD82" s="385"/>
      <c r="CE82" s="343"/>
      <c r="CF82" s="344"/>
      <c r="CH82" s="385"/>
      <c r="CI82" s="385"/>
      <c r="CJ82" s="385"/>
      <c r="CK82" s="385"/>
      <c r="CL82" s="385"/>
      <c r="CM82" s="385"/>
      <c r="CN82" s="385"/>
      <c r="CO82" s="385"/>
      <c r="CP82" s="385"/>
      <c r="CQ82" s="385"/>
      <c r="CR82" s="385"/>
      <c r="CS82" s="385"/>
      <c r="CT82" s="385"/>
      <c r="DC82" s="385"/>
      <c r="DL82" s="385"/>
      <c r="DM82" s="385"/>
      <c r="DN82" s="385"/>
      <c r="DO82" s="385"/>
      <c r="DP82" s="385"/>
      <c r="DQ82" s="385"/>
      <c r="DR82" s="385"/>
      <c r="DS82" s="385"/>
      <c r="DT82" s="385"/>
    </row>
    <row r="83" spans="1:124" s="348" customFormat="1" ht="13.5" customHeight="1" x14ac:dyDescent="0.25">
      <c r="A83" s="371"/>
      <c r="B83" s="212"/>
      <c r="C83" s="603" t="s">
        <v>193</v>
      </c>
      <c r="D83" s="603"/>
      <c r="E83" s="603"/>
      <c r="F83" s="603"/>
      <c r="G83" s="603"/>
      <c r="H83" s="604"/>
      <c r="I83" s="353"/>
      <c r="J83" s="603" t="s">
        <v>171</v>
      </c>
      <c r="K83" s="603"/>
      <c r="L83" s="603"/>
      <c r="M83" s="603"/>
      <c r="N83" s="603"/>
      <c r="O83" s="603"/>
      <c r="P83" s="603"/>
      <c r="Q83" s="603"/>
      <c r="R83" s="603"/>
      <c r="S83" s="603"/>
      <c r="T83" s="603"/>
      <c r="U83" s="603"/>
      <c r="V83" s="603"/>
      <c r="W83" s="603"/>
      <c r="X83" s="604"/>
      <c r="Y83" s="604"/>
      <c r="Z83" s="604"/>
      <c r="AA83" s="604"/>
      <c r="AB83" s="351"/>
      <c r="AC83" s="351"/>
      <c r="AD83" s="356"/>
      <c r="AE83" s="356"/>
      <c r="AF83" s="356"/>
      <c r="AG83" s="356"/>
      <c r="AH83" s="356"/>
      <c r="AI83" s="356"/>
      <c r="AJ83" s="356"/>
      <c r="AK83" s="356"/>
      <c r="AL83" s="356"/>
      <c r="AM83" s="356"/>
      <c r="AN83" s="356"/>
      <c r="AO83" s="356"/>
      <c r="AP83" s="369"/>
      <c r="AQ83" s="369"/>
      <c r="AR83" s="369"/>
      <c r="AS83" s="368"/>
      <c r="AT83" s="369"/>
      <c r="AU83" s="369"/>
      <c r="AV83" s="369"/>
      <c r="AW83" s="368"/>
      <c r="AX83" s="369"/>
      <c r="AY83" s="369"/>
      <c r="AZ83" s="369"/>
      <c r="BA83" s="368"/>
      <c r="BB83" s="369"/>
      <c r="BC83" s="369"/>
      <c r="BD83" s="369"/>
      <c r="BE83" s="368"/>
      <c r="BF83" s="369"/>
      <c r="BG83" s="369"/>
      <c r="BH83" s="369"/>
      <c r="BI83" s="368"/>
      <c r="BJ83" s="372"/>
      <c r="BK83" s="341"/>
      <c r="BL83" s="341"/>
      <c r="BM83" s="341"/>
      <c r="BN83" s="341"/>
      <c r="BO83" s="341"/>
      <c r="BP83" s="341"/>
      <c r="BQ83" s="341"/>
      <c r="BR83" s="341"/>
      <c r="BS83" s="341"/>
      <c r="BT83" s="347"/>
      <c r="BW83" s="341"/>
      <c r="BX83" s="341"/>
      <c r="BY83" s="341"/>
      <c r="BZ83" s="341"/>
      <c r="CA83" s="341"/>
      <c r="CB83" s="341"/>
      <c r="CC83" s="341"/>
      <c r="CD83" s="341"/>
      <c r="CE83" s="349"/>
      <c r="CF83" s="350"/>
      <c r="CH83" s="341"/>
      <c r="CI83" s="341"/>
      <c r="CJ83" s="341"/>
      <c r="CK83" s="341"/>
      <c r="CL83" s="341"/>
      <c r="CM83" s="341"/>
      <c r="CN83" s="341"/>
      <c r="CO83" s="341"/>
      <c r="CP83" s="341"/>
      <c r="CQ83" s="341"/>
      <c r="CR83" s="341"/>
      <c r="CS83" s="341"/>
      <c r="CT83" s="341"/>
      <c r="DC83" s="341"/>
      <c r="DD83" s="373"/>
      <c r="DE83" s="373"/>
      <c r="DF83" s="373"/>
      <c r="DG83" s="373"/>
      <c r="DH83" s="373"/>
      <c r="DI83" s="373"/>
      <c r="DJ83" s="373"/>
      <c r="DK83" s="373"/>
      <c r="DL83" s="341"/>
      <c r="DM83" s="341"/>
      <c r="DN83" s="341"/>
      <c r="DO83" s="341"/>
      <c r="DP83" s="341"/>
      <c r="DQ83" s="341"/>
      <c r="DR83" s="341"/>
      <c r="DS83" s="341"/>
      <c r="DT83" s="341"/>
    </row>
    <row r="84" spans="1:124" s="342" customFormat="1" ht="13.5" customHeight="1" x14ac:dyDescent="0.2">
      <c r="A84" s="393"/>
      <c r="B84" s="197" t="s">
        <v>250</v>
      </c>
      <c r="C84" s="381"/>
      <c r="D84" s="353"/>
      <c r="E84" s="353"/>
      <c r="F84" s="353"/>
      <c r="G84" s="353"/>
      <c r="H84" s="353"/>
      <c r="I84" s="394"/>
      <c r="J84" s="371"/>
      <c r="K84" s="371"/>
      <c r="L84" s="371"/>
      <c r="M84" s="371"/>
      <c r="O84" s="395"/>
      <c r="P84" s="439"/>
      <c r="Q84" s="439"/>
      <c r="R84" s="439"/>
      <c r="S84" s="439"/>
      <c r="T84" s="439"/>
      <c r="U84" s="439"/>
      <c r="V84" s="439"/>
      <c r="X84" s="212" t="s">
        <v>191</v>
      </c>
      <c r="Y84" s="394"/>
      <c r="Z84" s="394"/>
      <c r="AA84" s="389"/>
      <c r="AB84" s="389"/>
      <c r="AC84" s="389"/>
      <c r="AD84" s="389"/>
      <c r="AE84" s="389"/>
      <c r="AF84" s="389"/>
      <c r="AG84" s="389"/>
      <c r="AH84" s="389"/>
      <c r="AL84" s="389"/>
      <c r="AN84" s="389"/>
      <c r="AO84" s="388"/>
      <c r="AP84" s="388"/>
      <c r="AQ84" s="389"/>
      <c r="AR84" s="391"/>
      <c r="AS84" s="391"/>
      <c r="AT84" s="391"/>
      <c r="AU84" s="391"/>
      <c r="AV84" s="391"/>
      <c r="AW84" s="391"/>
      <c r="AX84" s="391"/>
      <c r="AY84" s="391"/>
      <c r="AZ84" s="391"/>
      <c r="BA84" s="391"/>
      <c r="BB84" s="391"/>
      <c r="BC84" s="391"/>
      <c r="BD84" s="391"/>
      <c r="BE84" s="391"/>
      <c r="BF84" s="391"/>
      <c r="BG84" s="391"/>
      <c r="BH84" s="391"/>
      <c r="BI84" s="391"/>
      <c r="BJ84" s="372"/>
      <c r="BK84" s="385"/>
      <c r="BL84" s="385"/>
      <c r="BM84" s="385"/>
      <c r="BN84" s="385"/>
      <c r="BO84" s="385"/>
      <c r="BP84" s="385"/>
      <c r="BQ84" s="385"/>
      <c r="BR84" s="385"/>
      <c r="BS84" s="385"/>
      <c r="BT84" s="357"/>
      <c r="BU84" s="357"/>
      <c r="BV84" s="357"/>
      <c r="BW84" s="385"/>
      <c r="BX84" s="385"/>
      <c r="BY84" s="385"/>
      <c r="BZ84" s="385"/>
      <c r="CA84" s="385"/>
      <c r="CB84" s="385"/>
      <c r="CC84" s="385"/>
      <c r="CD84" s="385"/>
      <c r="CE84" s="358"/>
      <c r="CF84" s="359"/>
      <c r="CH84" s="385"/>
      <c r="CI84" s="385"/>
      <c r="CJ84" s="385"/>
      <c r="CK84" s="385"/>
      <c r="CL84" s="385"/>
      <c r="CM84" s="385"/>
      <c r="CN84" s="385"/>
      <c r="CO84" s="385"/>
      <c r="CP84" s="385"/>
      <c r="CQ84" s="385"/>
      <c r="CR84" s="385"/>
      <c r="CS84" s="385"/>
      <c r="CT84" s="385"/>
      <c r="DC84" s="385"/>
      <c r="DD84" s="396"/>
      <c r="DE84" s="396"/>
      <c r="DF84" s="396"/>
      <c r="DG84" s="396"/>
      <c r="DH84" s="396"/>
      <c r="DI84" s="396"/>
      <c r="DJ84" s="396"/>
      <c r="DK84" s="396"/>
      <c r="DL84" s="385"/>
      <c r="DM84" s="385"/>
      <c r="DN84" s="385"/>
      <c r="DO84" s="385"/>
      <c r="DP84" s="385"/>
      <c r="DQ84" s="385"/>
      <c r="DR84" s="385"/>
      <c r="DS84" s="385"/>
      <c r="DT84" s="385"/>
    </row>
    <row r="85" spans="1:124" s="374" customFormat="1" ht="13.5" customHeight="1" x14ac:dyDescent="0.25">
      <c r="A85" s="138"/>
      <c r="B85" s="360"/>
      <c r="C85" s="381"/>
      <c r="D85" s="353"/>
      <c r="E85" s="353"/>
      <c r="F85" s="353"/>
      <c r="G85" s="353"/>
      <c r="H85" s="353"/>
      <c r="I85" s="371"/>
      <c r="J85" s="371"/>
      <c r="K85" s="371"/>
      <c r="L85" s="371"/>
      <c r="M85" s="371"/>
      <c r="O85" s="437"/>
      <c r="P85" s="447"/>
      <c r="Q85" s="447"/>
      <c r="R85" s="440" t="s">
        <v>193</v>
      </c>
      <c r="S85" s="441"/>
      <c r="T85" s="441"/>
      <c r="U85" s="441"/>
      <c r="V85" s="441"/>
      <c r="AL85" s="356"/>
      <c r="AM85" s="356"/>
      <c r="AN85" s="356"/>
      <c r="AO85" s="356"/>
      <c r="AP85" s="138"/>
      <c r="AQ85" s="138"/>
      <c r="AR85" s="138"/>
      <c r="AS85" s="138"/>
      <c r="AT85" s="138"/>
      <c r="AU85" s="138"/>
      <c r="AV85" s="138"/>
      <c r="AW85" s="138"/>
      <c r="AX85" s="138"/>
      <c r="AY85" s="138"/>
      <c r="AZ85" s="138"/>
      <c r="BA85" s="138"/>
      <c r="BB85" s="138"/>
      <c r="BC85" s="138"/>
      <c r="BD85" s="138"/>
      <c r="BE85" s="138"/>
      <c r="BF85" s="138"/>
      <c r="BG85" s="138"/>
      <c r="BH85" s="138"/>
      <c r="BI85" s="138"/>
      <c r="BJ85" s="375"/>
      <c r="BK85" s="376"/>
      <c r="BL85" s="376"/>
      <c r="BM85" s="376"/>
      <c r="BN85" s="376"/>
      <c r="BO85" s="376"/>
      <c r="BP85" s="376"/>
      <c r="BQ85" s="376"/>
      <c r="BR85" s="376"/>
      <c r="BS85" s="376"/>
      <c r="BT85" s="377"/>
      <c r="BU85" s="378"/>
      <c r="BV85" s="378"/>
      <c r="BW85" s="376"/>
      <c r="BX85" s="376"/>
      <c r="BY85" s="376"/>
      <c r="BZ85" s="376"/>
      <c r="CA85" s="376"/>
      <c r="CB85" s="376"/>
      <c r="CC85" s="376"/>
      <c r="CD85" s="376"/>
      <c r="CE85" s="379"/>
      <c r="CF85" s="380"/>
      <c r="CG85" s="378"/>
      <c r="CH85" s="376"/>
      <c r="CI85" s="376"/>
      <c r="CJ85" s="376"/>
      <c r="CK85" s="376"/>
      <c r="CL85" s="376"/>
      <c r="CM85" s="376"/>
      <c r="CN85" s="376"/>
      <c r="CO85" s="376"/>
      <c r="CP85" s="376"/>
      <c r="CQ85" s="376"/>
      <c r="CR85" s="376"/>
      <c r="CS85" s="376"/>
      <c r="CT85" s="376"/>
      <c r="DC85" s="376"/>
      <c r="DD85" s="351"/>
      <c r="DE85" s="351"/>
      <c r="DF85" s="351"/>
      <c r="DG85" s="351"/>
      <c r="DH85" s="351"/>
      <c r="DI85" s="351"/>
      <c r="DJ85" s="351"/>
      <c r="DK85" s="351"/>
      <c r="DL85" s="376"/>
      <c r="DM85" s="376"/>
      <c r="DN85" s="376"/>
      <c r="DO85" s="376"/>
      <c r="DP85" s="376"/>
      <c r="DQ85" s="376"/>
      <c r="DR85" s="376"/>
      <c r="DS85" s="376"/>
      <c r="DT85" s="376"/>
    </row>
    <row r="86" spans="1:124" s="348" customFormat="1" ht="9" customHeight="1" x14ac:dyDescent="0.25">
      <c r="A86" s="371"/>
      <c r="B86" s="360"/>
      <c r="C86" s="381"/>
      <c r="D86" s="353"/>
      <c r="E86" s="353"/>
      <c r="F86" s="353"/>
      <c r="G86" s="353"/>
      <c r="H86" s="353"/>
      <c r="I86" s="353"/>
      <c r="J86" s="353"/>
      <c r="K86" s="353"/>
      <c r="L86" s="353"/>
      <c r="M86" s="353"/>
      <c r="N86" s="353"/>
      <c r="O86" s="353"/>
      <c r="P86" s="353"/>
      <c r="Q86" s="353"/>
      <c r="R86" s="353"/>
      <c r="S86" s="353"/>
      <c r="T86" s="353"/>
      <c r="U86" s="353"/>
      <c r="V86" s="353"/>
      <c r="W86" s="353"/>
      <c r="X86" s="354"/>
      <c r="Y86" s="354"/>
      <c r="Z86" s="354"/>
      <c r="AA86" s="354"/>
      <c r="AB86" s="354"/>
      <c r="AC86" s="354"/>
      <c r="AD86" s="354"/>
      <c r="AE86" s="354"/>
      <c r="AF86" s="354"/>
      <c r="AG86" s="354"/>
      <c r="AH86" s="354"/>
      <c r="AI86" s="354"/>
      <c r="AJ86" s="354"/>
      <c r="AK86" s="354"/>
      <c r="AL86" s="356"/>
      <c r="AM86" s="356"/>
      <c r="AN86" s="356"/>
      <c r="AO86" s="356"/>
      <c r="AP86" s="356"/>
      <c r="AQ86" s="356"/>
      <c r="AR86" s="356"/>
      <c r="AS86" s="356"/>
      <c r="AT86" s="356"/>
      <c r="AU86" s="356"/>
      <c r="AV86" s="356"/>
      <c r="AW86" s="356"/>
      <c r="AX86" s="356"/>
      <c r="AY86" s="356"/>
      <c r="AZ86" s="356"/>
      <c r="BA86" s="356"/>
      <c r="BB86" s="356"/>
      <c r="BC86" s="356"/>
      <c r="BD86" s="356"/>
      <c r="BE86" s="356"/>
      <c r="BF86" s="356"/>
      <c r="BG86" s="356"/>
      <c r="BH86" s="356"/>
      <c r="BI86" s="356"/>
      <c r="BJ86" s="372"/>
      <c r="BK86" s="341"/>
      <c r="BL86" s="341"/>
      <c r="BM86" s="341"/>
      <c r="BN86" s="341"/>
      <c r="BO86" s="341"/>
      <c r="BP86" s="341"/>
      <c r="BQ86" s="341"/>
      <c r="BR86" s="341"/>
      <c r="BS86" s="341"/>
      <c r="BT86" s="357"/>
      <c r="BU86" s="342"/>
      <c r="BV86" s="342"/>
      <c r="BW86" s="341"/>
      <c r="BX86" s="341"/>
      <c r="BY86" s="341"/>
      <c r="BZ86" s="341"/>
      <c r="CA86" s="341"/>
      <c r="CB86" s="341"/>
      <c r="CC86" s="341"/>
      <c r="CD86" s="341"/>
      <c r="CE86" s="343"/>
      <c r="CF86" s="344"/>
      <c r="CG86" s="342"/>
      <c r="CH86" s="341"/>
      <c r="CI86" s="341"/>
      <c r="CJ86" s="341"/>
      <c r="CK86" s="341"/>
      <c r="CL86" s="341"/>
      <c r="CM86" s="341"/>
      <c r="CN86" s="341"/>
      <c r="CO86" s="341"/>
      <c r="CP86" s="341"/>
      <c r="CQ86" s="341"/>
      <c r="CR86" s="341"/>
      <c r="CS86" s="341"/>
      <c r="CT86" s="341"/>
      <c r="DC86" s="341"/>
      <c r="DD86" s="373"/>
      <c r="DE86" s="373"/>
      <c r="DF86" s="373"/>
      <c r="DG86" s="373"/>
      <c r="DH86" s="373"/>
      <c r="DI86" s="373"/>
      <c r="DJ86" s="373"/>
      <c r="DK86" s="373"/>
      <c r="DL86" s="341"/>
      <c r="DM86" s="341"/>
      <c r="DN86" s="341"/>
      <c r="DO86" s="341"/>
      <c r="DP86" s="341"/>
      <c r="DQ86" s="341"/>
      <c r="DR86" s="341"/>
      <c r="DS86" s="341"/>
      <c r="DT86" s="341"/>
    </row>
    <row r="87" spans="1:124" s="342" customFormat="1" ht="13.5" customHeight="1" x14ac:dyDescent="0.2">
      <c r="A87" s="394"/>
      <c r="B87" s="382" t="s">
        <v>165</v>
      </c>
      <c r="C87" s="397"/>
      <c r="D87" s="394"/>
      <c r="E87" s="394"/>
      <c r="F87" s="394"/>
      <c r="G87" s="394"/>
      <c r="H87" s="394"/>
      <c r="I87" s="394"/>
      <c r="J87" s="394"/>
      <c r="K87" s="394"/>
      <c r="L87" s="394"/>
      <c r="M87" s="394"/>
      <c r="N87" s="394"/>
      <c r="O87" s="394"/>
      <c r="P87" s="394"/>
      <c r="Q87" s="394"/>
      <c r="R87" s="394"/>
      <c r="S87" s="394"/>
      <c r="T87" s="394"/>
      <c r="U87" s="394"/>
      <c r="V87" s="394"/>
      <c r="W87" s="394"/>
      <c r="X87" s="389"/>
      <c r="Y87" s="389"/>
      <c r="Z87" s="389"/>
      <c r="AA87" s="389"/>
      <c r="AB87" s="389"/>
      <c r="AC87" s="388"/>
      <c r="AD87" s="389"/>
      <c r="AE87" s="389"/>
      <c r="AF87" s="389"/>
      <c r="AG87" s="389"/>
      <c r="AH87" s="389"/>
      <c r="AI87" s="389"/>
      <c r="AJ87" s="389"/>
      <c r="AK87" s="389"/>
      <c r="AL87" s="388"/>
      <c r="AM87" s="388"/>
      <c r="AN87" s="388"/>
      <c r="AO87" s="389"/>
      <c r="AP87" s="389"/>
      <c r="AQ87" s="389"/>
      <c r="AR87" s="389"/>
      <c r="AS87" s="389"/>
      <c r="AT87" s="389"/>
      <c r="AU87" s="389"/>
      <c r="AV87" s="389"/>
      <c r="AW87" s="389"/>
      <c r="AX87" s="389"/>
      <c r="AY87" s="389"/>
      <c r="AZ87" s="389"/>
      <c r="BA87" s="389"/>
      <c r="BB87" s="389"/>
      <c r="BC87" s="389"/>
      <c r="BD87" s="389"/>
      <c r="BE87" s="389"/>
      <c r="BF87" s="389"/>
      <c r="BG87" s="389"/>
      <c r="BH87" s="389"/>
      <c r="BI87" s="389"/>
      <c r="BJ87" s="372"/>
      <c r="BK87" s="357"/>
      <c r="BL87" s="357"/>
      <c r="BM87" s="357"/>
      <c r="BN87" s="357"/>
      <c r="BO87" s="357"/>
      <c r="BP87" s="357"/>
      <c r="BQ87" s="357"/>
      <c r="BR87" s="357"/>
      <c r="BS87" s="357"/>
      <c r="BT87" s="357"/>
      <c r="BU87" s="357"/>
      <c r="BV87" s="357"/>
      <c r="BW87" s="385"/>
      <c r="BX87" s="385"/>
      <c r="BY87" s="385"/>
      <c r="BZ87" s="385"/>
      <c r="CA87" s="385"/>
      <c r="CB87" s="385"/>
      <c r="CC87" s="385"/>
      <c r="CD87" s="385"/>
      <c r="CE87" s="358"/>
      <c r="CF87" s="359"/>
      <c r="CH87" s="385"/>
      <c r="CI87" s="385"/>
      <c r="CJ87" s="385"/>
      <c r="CK87" s="385"/>
      <c r="CL87" s="385"/>
      <c r="CM87" s="385"/>
      <c r="CN87" s="385"/>
      <c r="CO87" s="385"/>
      <c r="CP87" s="385"/>
      <c r="CQ87" s="385"/>
      <c r="CR87" s="385"/>
      <c r="CS87" s="385"/>
      <c r="DD87" s="396"/>
      <c r="DE87" s="396"/>
      <c r="DF87" s="396"/>
      <c r="DG87" s="396"/>
      <c r="DH87" s="396"/>
      <c r="DI87" s="396"/>
      <c r="DJ87" s="396"/>
      <c r="DK87" s="396"/>
    </row>
    <row r="88" spans="1:124" s="342" customFormat="1" ht="13.5" customHeight="1" x14ac:dyDescent="0.2">
      <c r="A88" s="394"/>
      <c r="B88" s="442" t="s">
        <v>229</v>
      </c>
      <c r="C88" s="398"/>
      <c r="D88" s="387"/>
      <c r="E88" s="387"/>
      <c r="F88" s="387"/>
      <c r="G88" s="387"/>
      <c r="H88" s="387"/>
      <c r="I88" s="387"/>
      <c r="J88" s="387"/>
      <c r="K88" s="387"/>
      <c r="L88" s="387"/>
      <c r="M88" s="387"/>
      <c r="N88" s="387"/>
      <c r="O88" s="387"/>
      <c r="P88" s="387"/>
      <c r="Q88" s="387"/>
      <c r="R88" s="387"/>
      <c r="S88" s="387"/>
      <c r="T88" s="387"/>
      <c r="U88" s="387"/>
      <c r="V88" s="387"/>
      <c r="W88" s="387"/>
      <c r="X88" s="388"/>
      <c r="Y88" s="388"/>
      <c r="Z88" s="388"/>
      <c r="AA88" s="388"/>
      <c r="AB88" s="388"/>
      <c r="AC88" s="382" t="s">
        <v>192</v>
      </c>
      <c r="AD88" s="388"/>
      <c r="AE88" s="388"/>
      <c r="AF88" s="388"/>
      <c r="AG88" s="388"/>
      <c r="AH88" s="388"/>
      <c r="AI88" s="388"/>
      <c r="AJ88" s="388"/>
      <c r="AK88" s="388"/>
      <c r="AL88" s="389"/>
      <c r="AM88" s="389"/>
      <c r="AN88" s="389"/>
      <c r="AO88" s="389"/>
      <c r="AP88" s="389"/>
      <c r="AQ88" s="389"/>
      <c r="AR88" s="389"/>
      <c r="AS88" s="389"/>
      <c r="AT88" s="389"/>
      <c r="AU88" s="389"/>
      <c r="AV88" s="389"/>
      <c r="AW88" s="389"/>
      <c r="AX88" s="389"/>
      <c r="AY88" s="389"/>
      <c r="AZ88" s="389"/>
      <c r="BA88" s="389"/>
      <c r="BB88" s="389"/>
      <c r="BC88" s="389"/>
      <c r="BD88" s="389"/>
      <c r="BE88" s="389"/>
      <c r="BF88" s="389"/>
      <c r="BG88" s="389"/>
      <c r="BH88" s="389"/>
      <c r="BI88" s="389"/>
      <c r="BJ88" s="372"/>
      <c r="BK88" s="357"/>
      <c r="BL88" s="382" t="s">
        <v>246</v>
      </c>
      <c r="BM88" s="384">
        <f>'Титул денна'!$AI$18</f>
        <v>2022</v>
      </c>
      <c r="BN88" s="382" t="s">
        <v>247</v>
      </c>
      <c r="BO88" s="357"/>
      <c r="BP88" s="357"/>
      <c r="BQ88" s="357"/>
      <c r="BR88" s="357"/>
      <c r="BS88" s="357"/>
      <c r="BT88" s="384"/>
      <c r="BU88" s="396"/>
      <c r="BV88" s="396"/>
      <c r="BW88" s="385"/>
      <c r="BX88" s="385"/>
      <c r="BY88" s="385"/>
      <c r="BZ88" s="385"/>
      <c r="CA88" s="385"/>
      <c r="CB88" s="385"/>
      <c r="CC88" s="385"/>
      <c r="CD88" s="385"/>
      <c r="CE88" s="399"/>
      <c r="CF88" s="400"/>
      <c r="CG88" s="396"/>
      <c r="CT88" s="357"/>
      <c r="DC88" s="396"/>
      <c r="DD88" s="396"/>
      <c r="DE88" s="396"/>
      <c r="DF88" s="396"/>
      <c r="DG88" s="396"/>
      <c r="DH88" s="396"/>
      <c r="DI88" s="396"/>
      <c r="DJ88" s="396"/>
      <c r="DK88" s="396"/>
      <c r="DL88" s="357"/>
    </row>
    <row r="89" spans="1:124" ht="13.5" customHeight="1" x14ac:dyDescent="0.25">
      <c r="A89" s="114"/>
      <c r="I89" s="154"/>
      <c r="J89" s="154"/>
      <c r="K89" s="154"/>
      <c r="L89" s="154"/>
      <c r="M89" s="154"/>
      <c r="N89" s="154"/>
      <c r="O89" s="154"/>
      <c r="P89" s="154"/>
      <c r="Q89" s="154"/>
      <c r="R89" s="154"/>
      <c r="S89" s="154"/>
      <c r="T89" s="154"/>
      <c r="U89" s="154"/>
      <c r="V89" s="154"/>
      <c r="W89" s="154"/>
      <c r="X89" s="146"/>
      <c r="Y89" s="146"/>
      <c r="AL89" s="146"/>
      <c r="AM89" s="146"/>
      <c r="AN89" s="146"/>
      <c r="AO89" s="146"/>
      <c r="AP89" s="146"/>
      <c r="AQ89" s="146"/>
      <c r="AR89" s="146"/>
      <c r="AS89" s="146"/>
      <c r="AT89" s="146"/>
      <c r="AU89" s="146"/>
      <c r="AV89" s="146"/>
      <c r="AW89" s="146"/>
      <c r="AX89" s="146"/>
      <c r="AY89" s="146"/>
      <c r="AZ89" s="146"/>
      <c r="BA89" s="146"/>
      <c r="BB89" s="146"/>
      <c r="BC89" s="146"/>
      <c r="BD89" s="146"/>
      <c r="BE89" s="146"/>
      <c r="BF89" s="146"/>
      <c r="BG89" s="146"/>
      <c r="BH89" s="146"/>
      <c r="BI89" s="146"/>
      <c r="BT89" s="48"/>
      <c r="BU89" s="49"/>
      <c r="BV89" s="49"/>
      <c r="BW89"/>
      <c r="BX89"/>
      <c r="BY89"/>
      <c r="BZ89"/>
      <c r="CA89"/>
      <c r="CB89"/>
      <c r="CC89"/>
      <c r="CD89"/>
      <c r="CE89" s="177"/>
      <c r="CF89" s="189"/>
      <c r="CG89" s="49"/>
      <c r="CT89" s="16"/>
      <c r="DC89" s="49"/>
      <c r="DL89" s="16"/>
    </row>
    <row r="90" spans="1:124" ht="13.5" customHeight="1" x14ac:dyDescent="0.25">
      <c r="A90" s="114"/>
      <c r="O90" s="154"/>
      <c r="P90" s="154"/>
      <c r="Q90" s="154"/>
      <c r="AL90" s="146"/>
      <c r="AM90" s="146"/>
      <c r="AN90" s="146"/>
      <c r="AO90" s="146"/>
      <c r="AP90" s="146"/>
      <c r="AQ90" s="146"/>
      <c r="AR90" s="146"/>
      <c r="AS90" s="146"/>
      <c r="AT90" s="146"/>
      <c r="AU90" s="146"/>
      <c r="AV90" s="146"/>
      <c r="AW90" s="146"/>
      <c r="AX90" s="146"/>
      <c r="AY90" s="146"/>
      <c r="AZ90" s="146"/>
      <c r="BA90" s="146"/>
      <c r="BB90" s="146"/>
      <c r="BC90" s="146"/>
      <c r="BD90" s="146"/>
      <c r="BE90" s="146"/>
      <c r="BF90" s="146"/>
      <c r="BG90" s="146"/>
      <c r="BH90" s="146"/>
      <c r="BI90" s="146"/>
      <c r="BT90" s="48"/>
      <c r="BU90" s="49"/>
      <c r="BV90" s="49"/>
      <c r="BW90"/>
      <c r="BX90"/>
      <c r="BY90"/>
      <c r="BZ90"/>
      <c r="CA90"/>
      <c r="CB90"/>
      <c r="CC90"/>
      <c r="CD90"/>
      <c r="CE90" s="177"/>
      <c r="CF90" s="189"/>
      <c r="CG90" s="49"/>
      <c r="CT90" s="16"/>
      <c r="DC90" s="49"/>
      <c r="DL90" s="16"/>
    </row>
    <row r="91" spans="1:124" ht="13.5" customHeight="1" x14ac:dyDescent="0.25">
      <c r="A91" s="114"/>
      <c r="O91" s="154"/>
      <c r="P91" s="154"/>
      <c r="Q91" s="154"/>
      <c r="R91" s="154"/>
      <c r="S91" s="154"/>
      <c r="T91" s="154"/>
      <c r="U91" s="154"/>
      <c r="V91" s="154"/>
      <c r="W91" s="154"/>
      <c r="X91" s="146"/>
      <c r="Y91" s="146"/>
      <c r="Z91" s="146"/>
      <c r="AA91" s="146"/>
      <c r="AB91" s="146"/>
      <c r="AC91" s="146"/>
      <c r="AD91" s="146"/>
      <c r="AE91" s="146"/>
      <c r="AF91" s="146"/>
      <c r="AG91" s="146"/>
      <c r="AH91" s="146"/>
      <c r="AI91" s="146"/>
      <c r="AJ91" s="146"/>
      <c r="AK91" s="146"/>
      <c r="AL91" s="146"/>
      <c r="AM91" s="146"/>
      <c r="AN91" s="146"/>
      <c r="AO91" s="146"/>
      <c r="AP91" s="146"/>
      <c r="AQ91" s="146"/>
      <c r="AR91" s="146"/>
      <c r="AS91" s="146"/>
      <c r="AT91" s="146"/>
      <c r="AU91" s="146"/>
      <c r="AV91" s="146"/>
      <c r="AW91" s="146"/>
      <c r="AX91" s="146"/>
      <c r="AY91" s="146"/>
      <c r="AZ91" s="146"/>
      <c r="BA91" s="146"/>
      <c r="BB91" s="146"/>
      <c r="BC91" s="146"/>
      <c r="BD91" s="146"/>
      <c r="BE91" s="146"/>
      <c r="BF91" s="146"/>
      <c r="BG91" s="146"/>
      <c r="BH91" s="146"/>
      <c r="BI91" s="146"/>
      <c r="BT91" s="48"/>
      <c r="BU91" s="49"/>
      <c r="BV91" s="49"/>
      <c r="BW91"/>
      <c r="BX91"/>
      <c r="BY91"/>
      <c r="BZ91"/>
      <c r="CA91"/>
      <c r="CB91"/>
      <c r="CC91"/>
      <c r="CD91"/>
      <c r="CE91" s="177"/>
      <c r="CF91" s="189"/>
      <c r="CG91" s="49"/>
      <c r="CT91" s="49"/>
      <c r="DC91" s="49"/>
      <c r="DL91" s="49"/>
    </row>
    <row r="92" spans="1:124" ht="13.5" customHeight="1" x14ac:dyDescent="0.25">
      <c r="A92" s="114"/>
      <c r="AL92" s="146"/>
      <c r="AM92" s="146"/>
      <c r="AN92" s="146"/>
      <c r="AO92" s="146"/>
      <c r="AP92" s="146"/>
      <c r="AQ92" s="146"/>
      <c r="AR92" s="146"/>
      <c r="AS92" s="146"/>
      <c r="AT92" s="146"/>
      <c r="AU92" s="146"/>
      <c r="AV92" s="146"/>
      <c r="AW92" s="146"/>
      <c r="AX92" s="146"/>
      <c r="AY92" s="146"/>
      <c r="AZ92" s="146"/>
      <c r="BA92" s="146"/>
      <c r="BB92" s="146"/>
      <c r="BC92" s="146"/>
      <c r="BD92" s="146"/>
      <c r="BE92" s="146"/>
      <c r="BF92" s="146"/>
      <c r="BG92" s="146"/>
      <c r="BH92" s="146"/>
      <c r="BI92" s="146"/>
      <c r="BL92" s="48"/>
      <c r="BM92" s="48"/>
      <c r="BN92" s="48"/>
      <c r="BO92" s="48"/>
      <c r="BP92" s="48"/>
      <c r="BQ92" s="48"/>
      <c r="BR92" s="48"/>
      <c r="BS92" s="48"/>
      <c r="BT92" s="48"/>
      <c r="BU92" s="49"/>
      <c r="BV92" s="49"/>
      <c r="BW92"/>
      <c r="BX92"/>
      <c r="BY92"/>
      <c r="BZ92"/>
      <c r="CA92"/>
      <c r="CB92"/>
      <c r="CC92"/>
      <c r="CD92"/>
      <c r="CE92" s="177"/>
      <c r="CF92" s="189"/>
      <c r="CG92" s="49"/>
      <c r="CH92" s="49"/>
      <c r="CI92" s="49"/>
      <c r="CJ92" s="49"/>
      <c r="CK92" s="49"/>
      <c r="CP92" s="49"/>
      <c r="CQ92" s="49"/>
      <c r="CR92" s="49"/>
      <c r="CS92" s="49"/>
      <c r="CT92" s="49"/>
    </row>
    <row r="93" spans="1:124" ht="13.5" customHeight="1" x14ac:dyDescent="0.25">
      <c r="BW93"/>
      <c r="BX93"/>
      <c r="BY93"/>
      <c r="BZ93"/>
      <c r="CA93"/>
      <c r="CB93"/>
      <c r="CC93"/>
      <c r="CD93"/>
    </row>
    <row r="94" spans="1:124" x14ac:dyDescent="0.25">
      <c r="BW94"/>
      <c r="BX94"/>
      <c r="BY94"/>
      <c r="BZ94"/>
      <c r="CA94"/>
      <c r="CB94"/>
      <c r="CC94"/>
      <c r="CD94"/>
    </row>
    <row r="95" spans="1:124" x14ac:dyDescent="0.25">
      <c r="BW95"/>
      <c r="BX95"/>
      <c r="BY95"/>
      <c r="BZ95"/>
      <c r="CA95"/>
      <c r="CB95"/>
      <c r="CC95"/>
      <c r="CD95"/>
    </row>
    <row r="96" spans="1:124" x14ac:dyDescent="0.25">
      <c r="BW96"/>
      <c r="BX96"/>
      <c r="BY96"/>
      <c r="BZ96"/>
      <c r="CA96"/>
      <c r="CB96"/>
      <c r="CC96"/>
      <c r="CD96"/>
    </row>
    <row r="97" spans="1:116" x14ac:dyDescent="0.25">
      <c r="BW97"/>
      <c r="BX97"/>
      <c r="BY97"/>
      <c r="BZ97"/>
      <c r="CA97"/>
      <c r="CB97"/>
      <c r="CC97"/>
      <c r="CD97"/>
    </row>
    <row r="98" spans="1:116" x14ac:dyDescent="0.25">
      <c r="BW98"/>
      <c r="BX98"/>
      <c r="BY98"/>
      <c r="BZ98"/>
      <c r="CA98"/>
      <c r="CB98"/>
      <c r="CC98"/>
      <c r="CD98"/>
    </row>
    <row r="99" spans="1:116" x14ac:dyDescent="0.25">
      <c r="BW99"/>
      <c r="BX99"/>
      <c r="BY99"/>
      <c r="BZ99"/>
      <c r="CA99"/>
      <c r="CB99"/>
      <c r="CC99"/>
      <c r="CD99"/>
    </row>
    <row r="100" spans="1:116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W100"/>
      <c r="BX100"/>
      <c r="BY100"/>
      <c r="BZ100"/>
      <c r="CA100"/>
      <c r="CB100"/>
      <c r="CC100"/>
      <c r="CD100"/>
    </row>
    <row r="101" spans="1:116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W101"/>
      <c r="BX101"/>
      <c r="BY101"/>
      <c r="BZ101"/>
      <c r="CA101"/>
      <c r="CB101"/>
      <c r="CC101"/>
      <c r="CD101"/>
    </row>
    <row r="102" spans="1:116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W102"/>
      <c r="BX102"/>
      <c r="BY102"/>
      <c r="BZ102"/>
      <c r="CA102"/>
      <c r="CB102"/>
      <c r="CC102"/>
      <c r="CD102"/>
    </row>
    <row r="103" spans="1:116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W103"/>
      <c r="BX103"/>
      <c r="BY103"/>
      <c r="BZ103"/>
      <c r="CA103"/>
      <c r="CB103"/>
      <c r="CC103"/>
      <c r="CD103"/>
    </row>
    <row r="104" spans="1:116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W104"/>
      <c r="BX104"/>
      <c r="BY104"/>
      <c r="BZ104"/>
      <c r="CA104"/>
      <c r="CB104"/>
      <c r="CC104"/>
      <c r="CD104"/>
    </row>
    <row r="105" spans="1:116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W105"/>
      <c r="BX105"/>
      <c r="BY105"/>
      <c r="BZ105"/>
      <c r="CA105"/>
      <c r="CB105"/>
      <c r="CC105"/>
      <c r="CD105"/>
    </row>
    <row r="106" spans="1:116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46"/>
      <c r="BU106" s="47"/>
      <c r="BV106" s="47"/>
      <c r="BW106"/>
      <c r="BX106"/>
      <c r="BY106"/>
      <c r="BZ106"/>
      <c r="CA106"/>
      <c r="CB106"/>
      <c r="CC106"/>
      <c r="CD106"/>
      <c r="CE106" s="178"/>
      <c r="CF106" s="190"/>
      <c r="CG106" s="47"/>
      <c r="CH106"/>
      <c r="CI106"/>
      <c r="CJ106"/>
      <c r="CK106"/>
      <c r="CL106"/>
      <c r="CM106"/>
      <c r="CN106"/>
      <c r="CO106"/>
      <c r="CP106"/>
      <c r="CQ106"/>
      <c r="CR106"/>
      <c r="CS106"/>
      <c r="CT106" s="16"/>
      <c r="DC106" s="47"/>
      <c r="DL106" s="16"/>
    </row>
    <row r="107" spans="1:116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W107"/>
      <c r="BX107"/>
      <c r="BY107"/>
      <c r="BZ107"/>
      <c r="CA107"/>
      <c r="CB107"/>
      <c r="CC107"/>
      <c r="CD107"/>
    </row>
    <row r="108" spans="1:116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W108"/>
      <c r="BX108"/>
      <c r="BY108"/>
      <c r="BZ108"/>
      <c r="CA108"/>
      <c r="CB108"/>
      <c r="CC108"/>
      <c r="CD108"/>
    </row>
    <row r="109" spans="1:116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W109"/>
      <c r="BX109"/>
      <c r="BY109"/>
      <c r="BZ109"/>
      <c r="CA109"/>
      <c r="CB109"/>
      <c r="CC109"/>
      <c r="CD109"/>
    </row>
    <row r="110" spans="1:116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W110"/>
      <c r="BX110"/>
      <c r="BY110"/>
      <c r="BZ110"/>
      <c r="CA110"/>
      <c r="CB110"/>
      <c r="CC110"/>
      <c r="CD110"/>
    </row>
    <row r="111" spans="1:116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W111"/>
      <c r="BX111"/>
      <c r="BY111"/>
      <c r="BZ111"/>
      <c r="CA111"/>
      <c r="CB111"/>
      <c r="CC111"/>
      <c r="CD111"/>
    </row>
    <row r="112" spans="1:116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W112"/>
      <c r="BX112"/>
      <c r="BY112"/>
      <c r="BZ112"/>
      <c r="CA112"/>
      <c r="CB112"/>
      <c r="CC112"/>
      <c r="CD112"/>
    </row>
    <row r="113" spans="1:115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W113"/>
      <c r="BX113"/>
      <c r="BY113"/>
      <c r="BZ113"/>
      <c r="CA113"/>
      <c r="CB113"/>
      <c r="CC113"/>
      <c r="CD113"/>
    </row>
    <row r="114" spans="1:115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W114"/>
      <c r="BX114"/>
      <c r="BY114"/>
      <c r="BZ114"/>
      <c r="CA114"/>
      <c r="CB114"/>
      <c r="CC114"/>
      <c r="CD114"/>
    </row>
    <row r="115" spans="1:115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W115"/>
      <c r="BX115"/>
      <c r="BY115"/>
      <c r="BZ115"/>
      <c r="CA115"/>
      <c r="CB115"/>
      <c r="CC115"/>
      <c r="CD115"/>
    </row>
    <row r="116" spans="1:115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W116"/>
      <c r="BX116"/>
      <c r="BY116"/>
      <c r="BZ116"/>
      <c r="CA116"/>
      <c r="CB116"/>
      <c r="CC116"/>
      <c r="CD116"/>
      <c r="CE116" s="11"/>
      <c r="CF116" s="11"/>
      <c r="DD116" s="11"/>
      <c r="DE116" s="11"/>
      <c r="DF116" s="11"/>
      <c r="DG116" s="11"/>
      <c r="DH116" s="11"/>
      <c r="DI116" s="11"/>
      <c r="DJ116" s="11"/>
      <c r="DK116" s="11"/>
    </row>
    <row r="117" spans="1:115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W117"/>
      <c r="BX117"/>
      <c r="BY117"/>
      <c r="BZ117"/>
      <c r="CA117"/>
      <c r="CB117"/>
      <c r="CC117"/>
      <c r="CD117"/>
      <c r="CE117" s="11"/>
      <c r="CF117" s="11"/>
      <c r="DD117" s="11"/>
      <c r="DE117" s="11"/>
      <c r="DF117" s="11"/>
      <c r="DG117" s="11"/>
      <c r="DH117" s="11"/>
      <c r="DI117" s="11"/>
      <c r="DJ117" s="11"/>
      <c r="DK117" s="11"/>
    </row>
    <row r="118" spans="1:115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W118"/>
      <c r="BX118"/>
      <c r="BY118"/>
      <c r="BZ118"/>
      <c r="CA118"/>
      <c r="CB118"/>
      <c r="CC118"/>
      <c r="CD118"/>
      <c r="CE118" s="11"/>
      <c r="CF118" s="11"/>
      <c r="DD118" s="11"/>
      <c r="DE118" s="11"/>
      <c r="DF118" s="11"/>
      <c r="DG118" s="11"/>
      <c r="DH118" s="11"/>
      <c r="DI118" s="11"/>
      <c r="DJ118" s="11"/>
      <c r="DK118" s="11"/>
    </row>
    <row r="119" spans="1:115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W119"/>
      <c r="BX119"/>
      <c r="BY119"/>
      <c r="BZ119"/>
      <c r="CA119"/>
      <c r="CB119"/>
      <c r="CC119"/>
      <c r="CD119"/>
      <c r="CE119" s="11"/>
      <c r="CF119" s="11"/>
      <c r="DD119" s="11"/>
      <c r="DE119" s="11"/>
      <c r="DF119" s="11"/>
      <c r="DG119" s="11"/>
      <c r="DH119" s="11"/>
      <c r="DI119" s="11"/>
      <c r="DJ119" s="11"/>
      <c r="DK119" s="11"/>
    </row>
    <row r="120" spans="1:115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W120"/>
      <c r="BX120"/>
      <c r="BY120"/>
      <c r="BZ120"/>
      <c r="CA120"/>
      <c r="CB120"/>
      <c r="CC120"/>
      <c r="CD120"/>
      <c r="CE120" s="11"/>
      <c r="CF120" s="11"/>
      <c r="DD120" s="11"/>
      <c r="DE120" s="11"/>
      <c r="DF120" s="11"/>
      <c r="DG120" s="11"/>
      <c r="DH120" s="11"/>
      <c r="DI120" s="11"/>
      <c r="DJ120" s="11"/>
      <c r="DK120" s="11"/>
    </row>
    <row r="121" spans="1:115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W121"/>
      <c r="BX121"/>
      <c r="BY121"/>
      <c r="BZ121"/>
      <c r="CA121"/>
      <c r="CB121"/>
      <c r="CC121"/>
      <c r="CD121"/>
      <c r="CE121" s="11"/>
      <c r="CF121" s="11"/>
      <c r="DD121" s="11"/>
      <c r="DE121" s="11"/>
      <c r="DF121" s="11"/>
      <c r="DG121" s="11"/>
      <c r="DH121" s="11"/>
      <c r="DI121" s="11"/>
      <c r="DJ121" s="11"/>
      <c r="DK121" s="11"/>
    </row>
    <row r="122" spans="1:115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W122"/>
      <c r="BX122"/>
      <c r="BY122"/>
      <c r="BZ122"/>
      <c r="CA122"/>
      <c r="CB122"/>
      <c r="CC122"/>
      <c r="CD122"/>
      <c r="CE122" s="11"/>
      <c r="CF122" s="11"/>
      <c r="DD122" s="11"/>
      <c r="DE122" s="11"/>
      <c r="DF122" s="11"/>
      <c r="DG122" s="11"/>
      <c r="DH122" s="11"/>
      <c r="DI122" s="11"/>
      <c r="DJ122" s="11"/>
      <c r="DK122" s="11"/>
    </row>
    <row r="123" spans="1:115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W123"/>
      <c r="BX123"/>
      <c r="BY123"/>
      <c r="BZ123"/>
      <c r="CA123"/>
      <c r="CB123"/>
      <c r="CC123"/>
      <c r="CD123"/>
      <c r="CE123" s="11"/>
      <c r="CF123" s="11"/>
      <c r="DD123" s="11"/>
      <c r="DE123" s="11"/>
      <c r="DF123" s="11"/>
      <c r="DG123" s="11"/>
      <c r="DH123" s="11"/>
      <c r="DI123" s="11"/>
      <c r="DJ123" s="11"/>
      <c r="DK123" s="11"/>
    </row>
    <row r="124" spans="1:115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W124"/>
      <c r="BX124"/>
      <c r="BY124"/>
      <c r="BZ124"/>
      <c r="CA124"/>
      <c r="CB124"/>
      <c r="CC124"/>
      <c r="CD124"/>
      <c r="CE124" s="11"/>
      <c r="CF124" s="11"/>
      <c r="DD124" s="11"/>
      <c r="DE124" s="11"/>
      <c r="DF124" s="11"/>
      <c r="DG124" s="11"/>
      <c r="DH124" s="11"/>
      <c r="DI124" s="11"/>
      <c r="DJ124" s="11"/>
      <c r="DK124" s="11"/>
    </row>
    <row r="125" spans="1:115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W125"/>
      <c r="BX125"/>
      <c r="BY125"/>
      <c r="BZ125"/>
      <c r="CA125"/>
      <c r="CB125"/>
      <c r="CC125"/>
      <c r="CD125"/>
      <c r="CE125" s="11"/>
      <c r="CF125" s="11"/>
      <c r="DD125" s="11"/>
      <c r="DE125" s="11"/>
      <c r="DF125" s="11"/>
      <c r="DG125" s="11"/>
      <c r="DH125" s="11"/>
      <c r="DI125" s="11"/>
      <c r="DJ125" s="11"/>
      <c r="DK125" s="11"/>
    </row>
    <row r="126" spans="1:115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W126"/>
      <c r="BX126"/>
      <c r="BY126"/>
      <c r="BZ126"/>
      <c r="CA126"/>
      <c r="CB126"/>
      <c r="CC126"/>
      <c r="CD126"/>
      <c r="CE126" s="11"/>
      <c r="CF126" s="11"/>
      <c r="DD126" s="11"/>
      <c r="DE126" s="11"/>
      <c r="DF126" s="11"/>
      <c r="DG126" s="11"/>
      <c r="DH126" s="11"/>
      <c r="DI126" s="11"/>
      <c r="DJ126" s="11"/>
      <c r="DK126" s="11"/>
    </row>
    <row r="134" s="11" customFormat="1" ht="13.5" customHeight="1" x14ac:dyDescent="0.25"/>
  </sheetData>
  <sheetProtection algorithmName="SHA-512" hashValue="Qfo6MCBsBDO1q9CalS4a/i6SMkpanI8zBEPplaQS1ngL+/8aktTMj4eitC84l2tEuMjXhDoanXCHcQcKzGwyog==" saltValue="wmA3ilTmPM14eaHGLBjiwA==" spinCount="100000" sheet="1" formatCells="0" formatColumns="0" formatRows="0"/>
  <mergeCells count="80">
    <mergeCell ref="CS3:CV3"/>
    <mergeCell ref="CW3:DA3"/>
    <mergeCell ref="BX3:CA3"/>
    <mergeCell ref="CB3:CF3"/>
    <mergeCell ref="CG3:CI3"/>
    <mergeCell ref="CJ3:CM3"/>
    <mergeCell ref="CN3:CR3"/>
    <mergeCell ref="J82:AA82"/>
    <mergeCell ref="J83:AA83"/>
    <mergeCell ref="C76:AS76"/>
    <mergeCell ref="C77:AS77"/>
    <mergeCell ref="C78:AS78"/>
    <mergeCell ref="C79:AS79"/>
    <mergeCell ref="C82:H82"/>
    <mergeCell ref="AF80:AS80"/>
    <mergeCell ref="J80:AA80"/>
    <mergeCell ref="J81:AA81"/>
    <mergeCell ref="C83:H83"/>
    <mergeCell ref="C80:H80"/>
    <mergeCell ref="C81:H81"/>
    <mergeCell ref="DM10:DT10"/>
    <mergeCell ref="BT10:BT11"/>
    <mergeCell ref="DD10:DK10"/>
    <mergeCell ref="BL10:BS10"/>
    <mergeCell ref="AD82:AS82"/>
    <mergeCell ref="B5:B10"/>
    <mergeCell ref="BB7:BE7"/>
    <mergeCell ref="BB9:BE9"/>
    <mergeCell ref="H11:N11"/>
    <mergeCell ref="AC6:AC10"/>
    <mergeCell ref="X6:Y6"/>
    <mergeCell ref="AH11:AJ11"/>
    <mergeCell ref="AD6:AK6"/>
    <mergeCell ref="AL9:AO9"/>
    <mergeCell ref="AD8:BI8"/>
    <mergeCell ref="AD9:AG9"/>
    <mergeCell ref="AL7:AO7"/>
    <mergeCell ref="X7:X10"/>
    <mergeCell ref="AA6:AA10"/>
    <mergeCell ref="AB6:AB10"/>
    <mergeCell ref="X5:AC5"/>
    <mergeCell ref="Q11:W11"/>
    <mergeCell ref="AX7:BA7"/>
    <mergeCell ref="AX9:BA9"/>
    <mergeCell ref="H6:N10"/>
    <mergeCell ref="AD7:AG7"/>
    <mergeCell ref="Z6:Z10"/>
    <mergeCell ref="AD10:BI10"/>
    <mergeCell ref="BL3:BS3"/>
    <mergeCell ref="D11:G11"/>
    <mergeCell ref="P6:P10"/>
    <mergeCell ref="AD5:BI5"/>
    <mergeCell ref="AP9:AS9"/>
    <mergeCell ref="BF9:BI9"/>
    <mergeCell ref="Q6:W10"/>
    <mergeCell ref="AT6:BA6"/>
    <mergeCell ref="AH7:AK7"/>
    <mergeCell ref="AP7:AS7"/>
    <mergeCell ref="AT7:AW7"/>
    <mergeCell ref="AH9:AK9"/>
    <mergeCell ref="D5:W5"/>
    <mergeCell ref="AL6:AS6"/>
    <mergeCell ref="BB6:BI6"/>
    <mergeCell ref="Y7:Y10"/>
    <mergeCell ref="A2:BI2"/>
    <mergeCell ref="A3:BI3"/>
    <mergeCell ref="A4:BI4"/>
    <mergeCell ref="AP11:AR11"/>
    <mergeCell ref="AT11:AV11"/>
    <mergeCell ref="AX11:AZ11"/>
    <mergeCell ref="BB11:BD11"/>
    <mergeCell ref="BF11:BH11"/>
    <mergeCell ref="AL11:AN11"/>
    <mergeCell ref="C5:C10"/>
    <mergeCell ref="A5:A10"/>
    <mergeCell ref="BF7:BI7"/>
    <mergeCell ref="O6:O10"/>
    <mergeCell ref="D6:G10"/>
    <mergeCell ref="AT9:AW9"/>
    <mergeCell ref="AD11:AF11"/>
  </mergeCells>
  <phoneticPr fontId="9" type="noConversion"/>
  <conditionalFormatting sqref="AX15:AZ16 AD15:AF16 AH15:AJ16 AL15:AN16 AP15:AR16 AT15:AV16 BB15:BD16 BF15:BH16 AX21:AZ24 AD21:AF24 AH21:AJ24 AL21:AN24 AP21:AR24 AT21:AV24 BB21:BD24 BF21:BH24">
    <cfRule type="expression" dxfId="118" priority="180">
      <formula>MOD(AD15,2)&lt;&gt;0</formula>
    </cfRule>
  </conditionalFormatting>
  <conditionalFormatting sqref="AD51:AF69 AH51:AJ69 AL51:AN69 AP51:AR69 AT51:AV69 AX51:AZ69 BB51:BD69 BF51:BH69">
    <cfRule type="expression" dxfId="117" priority="171">
      <formula>MOD(AD51,2)&lt;&gt;0</formula>
    </cfRule>
  </conditionalFormatting>
  <conditionalFormatting sqref="B27:B28 B36">
    <cfRule type="expression" dxfId="116" priority="139">
      <formula>AND($X27&gt;0,$AC27/$X27&lt;0.5)</formula>
    </cfRule>
  </conditionalFormatting>
  <conditionalFormatting sqref="AD50:AF50 AH50:AJ50 AL50:AN50 AP50:AR50 AT50:AV50 AX50:AZ50 BB50:BD50 BF50:BH50">
    <cfRule type="expression" dxfId="115" priority="138">
      <formula>MOD(AD50,2)&lt;&gt;0</formula>
    </cfRule>
  </conditionalFormatting>
  <conditionalFormatting sqref="AX27:AZ28">
    <cfRule type="expression" dxfId="114" priority="87">
      <formula>MOD(AX27,2)&lt;&gt;0</formula>
    </cfRule>
  </conditionalFormatting>
  <conditionalFormatting sqref="AD27:AF28">
    <cfRule type="expression" dxfId="113" priority="86">
      <formula>MOD(AD27,2)&lt;&gt;0</formula>
    </cfRule>
  </conditionalFormatting>
  <conditionalFormatting sqref="AH27:AJ28">
    <cfRule type="expression" dxfId="112" priority="85">
      <formula>MOD(AH27,2)&lt;&gt;0</formula>
    </cfRule>
  </conditionalFormatting>
  <conditionalFormatting sqref="AL27:AN28">
    <cfRule type="expression" dxfId="111" priority="84">
      <formula>MOD(AL27,2)&lt;&gt;0</formula>
    </cfRule>
  </conditionalFormatting>
  <conditionalFormatting sqref="AP27:AR28">
    <cfRule type="expression" dxfId="110" priority="83">
      <formula>MOD(AP27,2)&lt;&gt;0</formula>
    </cfRule>
  </conditionalFormatting>
  <conditionalFormatting sqref="AT27:AV28">
    <cfRule type="expression" dxfId="109" priority="82">
      <formula>MOD(AT27,2)&lt;&gt;0</formula>
    </cfRule>
  </conditionalFormatting>
  <conditionalFormatting sqref="BB27:BD28">
    <cfRule type="expression" dxfId="108" priority="81">
      <formula>MOD(BB27,2)&lt;&gt;0</formula>
    </cfRule>
  </conditionalFormatting>
  <conditionalFormatting sqref="BF27:BH28">
    <cfRule type="expression" dxfId="107" priority="80">
      <formula>MOD(BF27,2)&lt;&gt;0</formula>
    </cfRule>
  </conditionalFormatting>
  <conditionalFormatting sqref="B30:B31 B35">
    <cfRule type="expression" dxfId="106" priority="70">
      <formula>AND($X30&gt;0,$AC30/$X30&lt;0.5)</formula>
    </cfRule>
  </conditionalFormatting>
  <conditionalFormatting sqref="AX29:AZ31 AX35:AZ35">
    <cfRule type="expression" dxfId="105" priority="78">
      <formula>MOD(AX29,2)&lt;&gt;0</formula>
    </cfRule>
  </conditionalFormatting>
  <conditionalFormatting sqref="AD29:AF31 AD35:AF36">
    <cfRule type="expression" dxfId="104" priority="77">
      <formula>MOD(AD29,2)&lt;&gt;0</formula>
    </cfRule>
  </conditionalFormatting>
  <conditionalFormatting sqref="AH29:AJ31 AH35:AJ36">
    <cfRule type="expression" dxfId="103" priority="76">
      <formula>MOD(AH29,2)&lt;&gt;0</formula>
    </cfRule>
  </conditionalFormatting>
  <conditionalFormatting sqref="AL29:AN31 AL35:AN36">
    <cfRule type="expression" dxfId="102" priority="75">
      <formula>MOD(AL29,2)&lt;&gt;0</formula>
    </cfRule>
  </conditionalFormatting>
  <conditionalFormatting sqref="AP29:AR31 AP35:AR36">
    <cfRule type="expression" dxfId="101" priority="74">
      <formula>MOD(AP29,2)&lt;&gt;0</formula>
    </cfRule>
  </conditionalFormatting>
  <conditionalFormatting sqref="AT29:AV31 AT35:AV35">
    <cfRule type="expression" dxfId="100" priority="73">
      <formula>MOD(AT29,2)&lt;&gt;0</formula>
    </cfRule>
  </conditionalFormatting>
  <conditionalFormatting sqref="BB29:BD31 BB35:BD35">
    <cfRule type="expression" dxfId="99" priority="72">
      <formula>MOD(BB29,2)&lt;&gt;0</formula>
    </cfRule>
  </conditionalFormatting>
  <conditionalFormatting sqref="BF29:BH31 BF35:BH35">
    <cfRule type="expression" dxfId="98" priority="71">
      <formula>MOD(BF29,2)&lt;&gt;0</formula>
    </cfRule>
  </conditionalFormatting>
  <conditionalFormatting sqref="AX25:AZ26">
    <cfRule type="expression" dxfId="97" priority="69">
      <formula>MOD(AX25,2)&lt;&gt;0</formula>
    </cfRule>
  </conditionalFormatting>
  <conditionalFormatting sqref="AD25:AF26">
    <cfRule type="expression" dxfId="96" priority="68">
      <formula>MOD(AD25,2)&lt;&gt;0</formula>
    </cfRule>
  </conditionalFormatting>
  <conditionalFormatting sqref="AH25:AJ26">
    <cfRule type="expression" dxfId="95" priority="67">
      <formula>MOD(AH25,2)&lt;&gt;0</formula>
    </cfRule>
  </conditionalFormatting>
  <conditionalFormatting sqref="AL25:AN26">
    <cfRule type="expression" dxfId="94" priority="66">
      <formula>MOD(AL25,2)&lt;&gt;0</formula>
    </cfRule>
  </conditionalFormatting>
  <conditionalFormatting sqref="AP25:AR26">
    <cfRule type="expression" dxfId="93" priority="65">
      <formula>MOD(AP25,2)&lt;&gt;0</formula>
    </cfRule>
  </conditionalFormatting>
  <conditionalFormatting sqref="AT25:AV26">
    <cfRule type="expression" dxfId="92" priority="64">
      <formula>MOD(AT25,2)&lt;&gt;0</formula>
    </cfRule>
  </conditionalFormatting>
  <conditionalFormatting sqref="BB25:BD26">
    <cfRule type="expression" dxfId="91" priority="63">
      <formula>MOD(BB25,2)&lt;&gt;0</formula>
    </cfRule>
  </conditionalFormatting>
  <conditionalFormatting sqref="BF25:BH26">
    <cfRule type="expression" dxfId="90" priority="62">
      <formula>MOD(BF25,2)&lt;&gt;0</formula>
    </cfRule>
  </conditionalFormatting>
  <conditionalFormatting sqref="B26">
    <cfRule type="expression" dxfId="89" priority="61">
      <formula>AND($X26&gt;0,$AC26/$X26&lt;0.5)</formula>
    </cfRule>
  </conditionalFormatting>
  <conditionalFormatting sqref="B29">
    <cfRule type="expression" dxfId="88" priority="58">
      <formula>AND($X29&gt;0,$AC29/$X29&lt;0.5)</formula>
    </cfRule>
  </conditionalFormatting>
  <conditionalFormatting sqref="Y70">
    <cfRule type="expression" dxfId="87" priority="54">
      <formula>$Y$70/$Y$73&lt;0.25</formula>
    </cfRule>
  </conditionalFormatting>
  <conditionalFormatting sqref="B33">
    <cfRule type="expression" dxfId="86" priority="45">
      <formula>AND($X33&gt;0,$AC33/$X33&lt;0.5)</formula>
    </cfRule>
  </conditionalFormatting>
  <conditionalFormatting sqref="AX33:AZ33">
    <cfRule type="expression" dxfId="85" priority="53">
      <formula>MOD(AX33,2)&lt;&gt;0</formula>
    </cfRule>
  </conditionalFormatting>
  <conditionalFormatting sqref="AD33:AF33">
    <cfRule type="expression" dxfId="84" priority="52">
      <formula>MOD(AD33,2)&lt;&gt;0</formula>
    </cfRule>
  </conditionalFormatting>
  <conditionalFormatting sqref="AH33:AJ33">
    <cfRule type="expression" dxfId="83" priority="51">
      <formula>MOD(AH33,2)&lt;&gt;0</formula>
    </cfRule>
  </conditionalFormatting>
  <conditionalFormatting sqref="AL33:AN33">
    <cfRule type="expression" dxfId="82" priority="50">
      <formula>MOD(AL33,2)&lt;&gt;0</formula>
    </cfRule>
  </conditionalFormatting>
  <conditionalFormatting sqref="AP33:AR33">
    <cfRule type="expression" dxfId="81" priority="49">
      <formula>MOD(AP33,2)&lt;&gt;0</formula>
    </cfRule>
  </conditionalFormatting>
  <conditionalFormatting sqref="AT33:AV33">
    <cfRule type="expression" dxfId="80" priority="48">
      <formula>MOD(AT33,2)&lt;&gt;0</formula>
    </cfRule>
  </conditionalFormatting>
  <conditionalFormatting sqref="BB33:BD33">
    <cfRule type="expression" dxfId="79" priority="47">
      <formula>MOD(BB33,2)&lt;&gt;0</formula>
    </cfRule>
  </conditionalFormatting>
  <conditionalFormatting sqref="BF33:BH33">
    <cfRule type="expression" dxfId="78" priority="46">
      <formula>MOD(BF33,2)&lt;&gt;0</formula>
    </cfRule>
  </conditionalFormatting>
  <conditionalFormatting sqref="B32">
    <cfRule type="expression" dxfId="77" priority="36">
      <formula>AND($X32&gt;0,$AC32/$X32&lt;0.5)</formula>
    </cfRule>
  </conditionalFormatting>
  <conditionalFormatting sqref="AX32:AZ32">
    <cfRule type="expression" dxfId="76" priority="44">
      <formula>MOD(AX32,2)&lt;&gt;0</formula>
    </cfRule>
  </conditionalFormatting>
  <conditionalFormatting sqref="AD32:AF32">
    <cfRule type="expression" dxfId="75" priority="43">
      <formula>MOD(AD32,2)&lt;&gt;0</formula>
    </cfRule>
  </conditionalFormatting>
  <conditionalFormatting sqref="AH32:AJ32">
    <cfRule type="expression" dxfId="74" priority="42">
      <formula>MOD(AH32,2)&lt;&gt;0</formula>
    </cfRule>
  </conditionalFormatting>
  <conditionalFormatting sqref="AL32:AN32">
    <cfRule type="expression" dxfId="73" priority="41">
      <formula>MOD(AL32,2)&lt;&gt;0</formula>
    </cfRule>
  </conditionalFormatting>
  <conditionalFormatting sqref="AP32:AR32">
    <cfRule type="expression" dxfId="72" priority="40">
      <formula>MOD(AP32,2)&lt;&gt;0</formula>
    </cfRule>
  </conditionalFormatting>
  <conditionalFormatting sqref="AT32:AV32">
    <cfRule type="expression" dxfId="71" priority="39">
      <formula>MOD(AT32,2)&lt;&gt;0</formula>
    </cfRule>
  </conditionalFormatting>
  <conditionalFormatting sqref="BB32:BD32">
    <cfRule type="expression" dxfId="70" priority="38">
      <formula>MOD(BB32,2)&lt;&gt;0</formula>
    </cfRule>
  </conditionalFormatting>
  <conditionalFormatting sqref="BF32:BH32">
    <cfRule type="expression" dxfId="69" priority="37">
      <formula>MOD(BF32,2)&lt;&gt;0</formula>
    </cfRule>
  </conditionalFormatting>
  <conditionalFormatting sqref="B34">
    <cfRule type="expression" dxfId="68" priority="27">
      <formula>AND($X34&gt;0,$AC34/$X34&lt;0.5)</formula>
    </cfRule>
  </conditionalFormatting>
  <conditionalFormatting sqref="AX34:AZ34">
    <cfRule type="expression" dxfId="67" priority="35">
      <formula>MOD(AX34,2)&lt;&gt;0</formula>
    </cfRule>
  </conditionalFormatting>
  <conditionalFormatting sqref="AD34:AF34">
    <cfRule type="expression" dxfId="66" priority="34">
      <formula>MOD(AD34,2)&lt;&gt;0</formula>
    </cfRule>
  </conditionalFormatting>
  <conditionalFormatting sqref="AH34:AJ34">
    <cfRule type="expression" dxfId="65" priority="33">
      <formula>MOD(AH34,2)&lt;&gt;0</formula>
    </cfRule>
  </conditionalFormatting>
  <conditionalFormatting sqref="AL34:AN34">
    <cfRule type="expression" dxfId="64" priority="32">
      <formula>MOD(AL34,2)&lt;&gt;0</formula>
    </cfRule>
  </conditionalFormatting>
  <conditionalFormatting sqref="AP34:AR34">
    <cfRule type="expression" dxfId="63" priority="31">
      <formula>MOD(AP34,2)&lt;&gt;0</formula>
    </cfRule>
  </conditionalFormatting>
  <conditionalFormatting sqref="AT34:AV34">
    <cfRule type="expression" dxfId="62" priority="30">
      <formula>MOD(AT34,2)&lt;&gt;0</formula>
    </cfRule>
  </conditionalFormatting>
  <conditionalFormatting sqref="BB34:BD34">
    <cfRule type="expression" dxfId="61" priority="29">
      <formula>MOD(BB34,2)&lt;&gt;0</formula>
    </cfRule>
  </conditionalFormatting>
  <conditionalFormatting sqref="BF34:BH34">
    <cfRule type="expression" dxfId="60" priority="28">
      <formula>MOD(BF34,2)&lt;&gt;0</formula>
    </cfRule>
  </conditionalFormatting>
  <conditionalFormatting sqref="AX17:AZ18">
    <cfRule type="expression" dxfId="59" priority="26">
      <formula>MOD(AX17,2)&lt;&gt;0</formula>
    </cfRule>
  </conditionalFormatting>
  <conditionalFormatting sqref="AD17:AF18">
    <cfRule type="expression" dxfId="58" priority="25">
      <formula>MOD(AD17,2)&lt;&gt;0</formula>
    </cfRule>
  </conditionalFormatting>
  <conditionalFormatting sqref="AH17:AJ18">
    <cfRule type="expression" dxfId="57" priority="24">
      <formula>MOD(AH17,2)&lt;&gt;0</formula>
    </cfRule>
  </conditionalFormatting>
  <conditionalFormatting sqref="AL17:AN18">
    <cfRule type="expression" dxfId="56" priority="23">
      <formula>MOD(AL17,2)&lt;&gt;0</formula>
    </cfRule>
  </conditionalFormatting>
  <conditionalFormatting sqref="AP17:AR18">
    <cfRule type="expression" dxfId="55" priority="22">
      <formula>MOD(AP17,2)&lt;&gt;0</formula>
    </cfRule>
  </conditionalFormatting>
  <conditionalFormatting sqref="AT17:AV18">
    <cfRule type="expression" dxfId="54" priority="21">
      <formula>MOD(AT17,2)&lt;&gt;0</formula>
    </cfRule>
  </conditionalFormatting>
  <conditionalFormatting sqref="BB17:BD18">
    <cfRule type="expression" dxfId="53" priority="20">
      <formula>MOD(BB17,2)&lt;&gt;0</formula>
    </cfRule>
  </conditionalFormatting>
  <conditionalFormatting sqref="BF17:BH18">
    <cfRule type="expression" dxfId="52" priority="19">
      <formula>MOD(BF17,2)&lt;&gt;0</formula>
    </cfRule>
  </conditionalFormatting>
  <conditionalFormatting sqref="AX19:AZ20">
    <cfRule type="expression" dxfId="51" priority="17">
      <formula>MOD(AX19,2)&lt;&gt;0</formula>
    </cfRule>
  </conditionalFormatting>
  <conditionalFormatting sqref="AD19:AF20">
    <cfRule type="expression" dxfId="50" priority="16">
      <formula>MOD(AD19,2)&lt;&gt;0</formula>
    </cfRule>
  </conditionalFormatting>
  <conditionalFormatting sqref="AH19:AJ20">
    <cfRule type="expression" dxfId="49" priority="15">
      <formula>MOD(AH19,2)&lt;&gt;0</formula>
    </cfRule>
  </conditionalFormatting>
  <conditionalFormatting sqref="AL19:AN20">
    <cfRule type="expression" dxfId="48" priority="14">
      <formula>MOD(AL19,2)&lt;&gt;0</formula>
    </cfRule>
  </conditionalFormatting>
  <conditionalFormatting sqref="AP19:AR20">
    <cfRule type="expression" dxfId="47" priority="13">
      <formula>MOD(AP19,2)&lt;&gt;0</formula>
    </cfRule>
  </conditionalFormatting>
  <conditionalFormatting sqref="AT19:AV20">
    <cfRule type="expression" dxfId="46" priority="12">
      <formula>MOD(AT19,2)&lt;&gt;0</formula>
    </cfRule>
  </conditionalFormatting>
  <conditionalFormatting sqref="BB19:BD20">
    <cfRule type="expression" dxfId="45" priority="11">
      <formula>MOD(BB19,2)&lt;&gt;0</formula>
    </cfRule>
  </conditionalFormatting>
  <conditionalFormatting sqref="BF19:BH20">
    <cfRule type="expression" dxfId="44" priority="10">
      <formula>MOD(BF19,2)&lt;&gt;0</formula>
    </cfRule>
  </conditionalFormatting>
  <conditionalFormatting sqref="B40">
    <cfRule type="expression" dxfId="43" priority="7">
      <formula>AND($X40&gt;0,$AC40/$X40&lt;0.5)</formula>
    </cfRule>
  </conditionalFormatting>
  <conditionalFormatting sqref="B21">
    <cfRule type="expression" dxfId="42" priority="6">
      <formula>AND($X21&gt;0,$AC21/$X21&lt;0.5)</formula>
    </cfRule>
  </conditionalFormatting>
  <conditionalFormatting sqref="B22">
    <cfRule type="expression" dxfId="41" priority="5">
      <formula>AND($X22&gt;0,$AC22/$X22&lt;0.5)</formula>
    </cfRule>
  </conditionalFormatting>
  <conditionalFormatting sqref="B23">
    <cfRule type="expression" dxfId="40" priority="4">
      <formula>AND($X23&gt;0,$AC23/$X23&lt;0.5)</formula>
    </cfRule>
  </conditionalFormatting>
  <conditionalFormatting sqref="B24">
    <cfRule type="expression" dxfId="39" priority="3">
      <formula>AND($X24&gt;0,$AC24/$X24&lt;0.5)</formula>
    </cfRule>
  </conditionalFormatting>
  <conditionalFormatting sqref="B15:B20">
    <cfRule type="expression" dxfId="38" priority="2">
      <formula>AND($X15&gt;0,$AC15/$X15&lt;0.5)</formula>
    </cfRule>
  </conditionalFormatting>
  <conditionalFormatting sqref="B25">
    <cfRule type="expression" dxfId="37" priority="1">
      <formula>AND($X25&gt;0,$AC25/$X25&lt;0.5)</formula>
    </cfRule>
  </conditionalFormatting>
  <dataValidations count="4">
    <dataValidation type="list" allowBlank="1" showInputMessage="1" showErrorMessage="1" sqref="AD82" xr:uid="{00000000-0002-0000-0200-000000000000}">
      <formula1>$EA$6:$EA$12</formula1>
    </dataValidation>
    <dataValidation type="list" errorStyle="warning" allowBlank="1" showInputMessage="1" showErrorMessage="1" sqref="C49:C73 C15:C36 C40:C44" xr:uid="{00000000-0002-0000-0200-000001000000}">
      <formula1>$BX$2:$DA$2</formula1>
    </dataValidation>
    <dataValidation type="list" allowBlank="1" showInputMessage="1" showErrorMessage="1" sqref="B80" xr:uid="{28BED659-870E-4442-B454-1E0B65E3C24C}">
      <formula1>"Гарант освітньо-наукової програми,Керівник проєктної групи"</formula1>
    </dataValidation>
    <dataValidation errorStyle="warning" allowBlank="1" showInputMessage="1" showErrorMessage="1" sqref="C39" xr:uid="{9B7F8EFD-D330-4493-BE4C-BC9C8CC01A2B}"/>
  </dataValidations>
  <printOptions horizontalCentered="1"/>
  <pageMargins left="0.39370078740157483" right="0.39370078740157483" top="0.39370078740157483" bottom="0.39370078740157483" header="0" footer="0"/>
  <pageSetup paperSize="9" scale="74" fitToHeight="0" orientation="landscape" r:id="rId1"/>
  <headerFooter alignWithMargins="0">
    <oddFooter>&amp;C&amp;F&amp;RСторінка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BH35"/>
  <sheetViews>
    <sheetView view="pageBreakPreview" topLeftCell="A12" zoomScale="90" zoomScaleNormal="100" zoomScaleSheetLayoutView="90" workbookViewId="0">
      <selection activeCell="M22" sqref="L22:M22"/>
    </sheetView>
  </sheetViews>
  <sheetFormatPr defaultColWidth="7" defaultRowHeight="13.8" x14ac:dyDescent="0.3"/>
  <cols>
    <col min="1" max="1" width="2.88671875" style="36" customWidth="1"/>
    <col min="2" max="18" width="2.6640625" style="36" customWidth="1"/>
    <col min="19" max="19" width="3.33203125" style="36" customWidth="1"/>
    <col min="20" max="48" width="2.6640625" style="36" customWidth="1"/>
    <col min="49" max="49" width="3.6640625" style="36" customWidth="1"/>
    <col min="50" max="53" width="2.6640625" style="36" customWidth="1"/>
    <col min="54" max="58" width="6.33203125" style="36" customWidth="1"/>
    <col min="59" max="59" width="6.88671875" style="36" customWidth="1"/>
    <col min="60" max="60" width="6.33203125" style="36" customWidth="1"/>
    <col min="61" max="61" width="7" style="36" customWidth="1"/>
    <col min="62" max="16384" width="7" style="36"/>
  </cols>
  <sheetData>
    <row r="1" spans="1:60" s="273" customFormat="1" ht="21" customHeight="1" x14ac:dyDescent="0.4">
      <c r="A1" s="271"/>
      <c r="B1" s="272"/>
      <c r="C1" s="272"/>
      <c r="D1" s="272"/>
      <c r="E1" s="272"/>
      <c r="F1" s="272"/>
      <c r="G1" s="272"/>
      <c r="H1" s="529" t="s">
        <v>31</v>
      </c>
      <c r="I1" s="529"/>
      <c r="J1" s="529"/>
      <c r="K1" s="529"/>
      <c r="L1" s="529"/>
      <c r="M1" s="529"/>
      <c r="N1" s="529"/>
      <c r="O1" s="529"/>
      <c r="P1" s="272"/>
      <c r="Q1" s="272"/>
      <c r="R1" s="272"/>
      <c r="S1" s="272"/>
      <c r="T1" s="272"/>
      <c r="U1" s="272"/>
      <c r="V1" s="272"/>
      <c r="W1" s="272"/>
      <c r="X1" s="272"/>
      <c r="AF1" s="274"/>
      <c r="AP1" s="423" t="s">
        <v>100</v>
      </c>
      <c r="AQ1" s="424"/>
      <c r="AR1" s="424"/>
      <c r="AS1" s="423"/>
      <c r="AT1" s="423"/>
      <c r="AU1" s="423"/>
      <c r="AV1" s="423"/>
      <c r="AW1" s="423"/>
      <c r="AX1" s="425"/>
      <c r="AY1" s="424"/>
      <c r="AZ1" s="424"/>
      <c r="BA1" s="424"/>
      <c r="BB1" s="638" t="s">
        <v>203</v>
      </c>
      <c r="BC1" s="639"/>
      <c r="BD1" s="639"/>
      <c r="BE1" s="639"/>
      <c r="BF1" s="276"/>
      <c r="BG1" s="276"/>
      <c r="BH1" s="276"/>
    </row>
    <row r="2" spans="1:60" s="273" customFormat="1" ht="20.25" customHeight="1" x14ac:dyDescent="0.4">
      <c r="A2" s="271"/>
      <c r="B2" s="529" t="s">
        <v>32</v>
      </c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529"/>
      <c r="Q2" s="529"/>
      <c r="R2" s="529"/>
      <c r="S2" s="529"/>
      <c r="T2" s="529"/>
      <c r="U2" s="529"/>
      <c r="V2" s="529"/>
      <c r="W2" s="529"/>
      <c r="X2" s="529"/>
      <c r="AP2" s="424" t="s">
        <v>204</v>
      </c>
      <c r="AQ2" s="424"/>
      <c r="AR2" s="424"/>
      <c r="AS2" s="426"/>
      <c r="AT2" s="426"/>
      <c r="AU2" s="426"/>
      <c r="AV2" s="426"/>
      <c r="AW2" s="426"/>
      <c r="AX2" s="426"/>
      <c r="AY2" s="424"/>
      <c r="AZ2" s="424"/>
      <c r="BA2" s="424"/>
      <c r="BB2" s="427">
        <f>'Титул денна'!BB2</f>
        <v>45</v>
      </c>
      <c r="BC2" s="640" t="s">
        <v>205</v>
      </c>
      <c r="BD2" s="639"/>
      <c r="BE2" s="639"/>
    </row>
    <row r="3" spans="1:60" s="37" customFormat="1" ht="21.75" customHeight="1" x14ac:dyDescent="0.4">
      <c r="A3" s="271"/>
      <c r="B3" s="545" t="s">
        <v>70</v>
      </c>
      <c r="C3" s="545"/>
      <c r="D3" s="545"/>
      <c r="E3" s="545"/>
      <c r="F3" s="545"/>
      <c r="G3" s="545"/>
      <c r="H3" s="545"/>
      <c r="I3" s="545"/>
      <c r="J3" s="545"/>
      <c r="K3" s="545"/>
      <c r="L3" s="545"/>
      <c r="M3" s="545"/>
      <c r="N3" s="545"/>
      <c r="O3" s="545"/>
      <c r="P3" s="545"/>
      <c r="Q3" s="545"/>
      <c r="R3" s="545"/>
      <c r="S3" s="545"/>
      <c r="T3" s="545"/>
      <c r="U3" s="545"/>
      <c r="V3" s="277"/>
      <c r="W3" s="277"/>
      <c r="X3" s="277"/>
      <c r="Y3" s="273"/>
      <c r="Z3" s="273"/>
      <c r="AA3" s="273"/>
      <c r="AB3" s="273"/>
      <c r="AC3" s="273"/>
      <c r="AD3" s="273"/>
      <c r="AE3" s="273"/>
      <c r="AF3" s="273"/>
      <c r="AG3" s="273"/>
      <c r="AH3" s="273"/>
      <c r="AI3" s="273"/>
      <c r="AJ3" s="273"/>
      <c r="AK3" s="273"/>
      <c r="AL3" s="273"/>
      <c r="AM3" s="273"/>
      <c r="AN3" s="273"/>
      <c r="AO3" s="273"/>
      <c r="AP3" s="273"/>
      <c r="AQ3" s="278"/>
      <c r="AR3" s="279"/>
      <c r="AS3" s="279"/>
      <c r="AT3" s="279"/>
      <c r="AU3" s="279"/>
      <c r="AV3" s="279"/>
      <c r="AW3" s="280"/>
      <c r="AX3" s="281"/>
      <c r="AY3" s="273"/>
      <c r="AZ3" s="273"/>
      <c r="BA3" s="273"/>
      <c r="BB3" s="273"/>
      <c r="BC3" s="273"/>
      <c r="BD3" s="273"/>
      <c r="BE3" s="273"/>
      <c r="BF3" s="273"/>
      <c r="BG3" s="273"/>
      <c r="BH3" s="273"/>
    </row>
    <row r="4" spans="1:60" s="37" customFormat="1" ht="23.25" customHeight="1" x14ac:dyDescent="0.4">
      <c r="A4" s="282"/>
      <c r="B4" s="443"/>
      <c r="C4" s="443" t="s">
        <v>248</v>
      </c>
      <c r="D4" s="446"/>
      <c r="E4" s="446"/>
      <c r="F4" s="278" t="s">
        <v>248</v>
      </c>
      <c r="G4" s="446"/>
      <c r="H4" s="446"/>
      <c r="I4" s="446"/>
      <c r="J4" s="446"/>
      <c r="K4" s="446"/>
      <c r="L4" s="446"/>
      <c r="M4" s="446"/>
      <c r="N4" s="446"/>
      <c r="O4" s="446"/>
      <c r="P4" s="446"/>
      <c r="Q4" s="443"/>
      <c r="R4" s="545">
        <f>AI18</f>
        <v>2022</v>
      </c>
      <c r="S4" s="550"/>
      <c r="T4" s="443" t="s">
        <v>249</v>
      </c>
      <c r="U4" s="443"/>
      <c r="V4" s="283"/>
      <c r="W4" s="283"/>
      <c r="X4" s="283"/>
      <c r="Y4" s="273"/>
      <c r="Z4" s="273"/>
      <c r="AA4" s="273"/>
      <c r="AB4" s="273"/>
      <c r="AC4" s="273"/>
      <c r="AD4" s="273"/>
      <c r="AE4" s="273"/>
      <c r="AF4" s="273"/>
      <c r="AG4" s="273"/>
      <c r="AH4" s="273"/>
      <c r="AI4" s="273"/>
      <c r="AJ4" s="273"/>
      <c r="AK4" s="273"/>
      <c r="AL4" s="273"/>
      <c r="AM4" s="284"/>
      <c r="AN4" s="273"/>
      <c r="AO4" s="273"/>
      <c r="AP4" s="273"/>
      <c r="AQ4" s="283"/>
      <c r="AR4" s="285"/>
      <c r="AS4" s="279"/>
      <c r="AT4" s="279"/>
      <c r="AU4" s="279"/>
      <c r="AV4" s="279"/>
      <c r="AW4" s="279"/>
      <c r="AX4" s="286"/>
      <c r="AY4" s="273"/>
      <c r="AZ4" s="273"/>
      <c r="BA4" s="273"/>
      <c r="BB4" s="273"/>
      <c r="BC4" s="273"/>
      <c r="BD4" s="273"/>
      <c r="BE4" s="273"/>
      <c r="BF4" s="273"/>
      <c r="BG4" s="273"/>
      <c r="BH4" s="273"/>
    </row>
    <row r="5" spans="1:60" s="37" customFormat="1" ht="20.25" customHeight="1" x14ac:dyDescent="0.4">
      <c r="A5" s="271"/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  <c r="AA5" s="273"/>
      <c r="AB5" s="273"/>
      <c r="AC5" s="273"/>
      <c r="AD5" s="273"/>
      <c r="AE5" s="273"/>
      <c r="AF5" s="273"/>
      <c r="AG5" s="273"/>
      <c r="AH5" s="273"/>
      <c r="AI5" s="273"/>
      <c r="AJ5" s="273"/>
      <c r="AK5" s="273"/>
      <c r="AL5" s="273"/>
      <c r="AM5" s="284"/>
      <c r="AN5" s="273"/>
      <c r="AO5" s="273"/>
      <c r="AP5" s="273"/>
      <c r="AQ5" s="273"/>
      <c r="AR5" s="287"/>
      <c r="AS5" s="287"/>
      <c r="AT5" s="287"/>
      <c r="AU5" s="287"/>
      <c r="AV5" s="287"/>
      <c r="AW5" s="287"/>
      <c r="AX5" s="287"/>
      <c r="AY5" s="273"/>
      <c r="AZ5" s="273"/>
      <c r="BA5" s="273"/>
      <c r="BB5" s="273"/>
      <c r="BC5" s="273"/>
      <c r="BD5" s="273"/>
      <c r="BE5" s="273"/>
      <c r="BF5" s="273"/>
      <c r="BG5" s="273"/>
      <c r="BH5" s="273"/>
    </row>
    <row r="6" spans="1:60" s="37" customFormat="1" ht="20.25" customHeight="1" x14ac:dyDescent="0.4">
      <c r="A6" s="271"/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3"/>
      <c r="AG6" s="273"/>
      <c r="AH6" s="273"/>
      <c r="AI6" s="273"/>
      <c r="AJ6" s="273"/>
      <c r="AK6" s="273"/>
      <c r="AL6" s="273"/>
      <c r="AM6" s="273"/>
      <c r="AN6" s="273"/>
      <c r="AO6" s="273"/>
      <c r="AP6" s="273"/>
      <c r="AQ6" s="273"/>
      <c r="AR6" s="275"/>
      <c r="AS6" s="275"/>
      <c r="AT6" s="275"/>
      <c r="AU6" s="275"/>
      <c r="AV6" s="275"/>
      <c r="AW6" s="275"/>
      <c r="AX6" s="273"/>
      <c r="AY6" s="273"/>
      <c r="AZ6" s="273"/>
      <c r="BA6" s="273"/>
      <c r="BB6" s="273"/>
      <c r="BC6" s="273"/>
      <c r="BD6" s="273"/>
      <c r="BE6" s="273"/>
      <c r="BF6" s="273"/>
      <c r="BG6" s="273"/>
      <c r="BH6" s="275"/>
    </row>
    <row r="7" spans="1:60" s="37" customFormat="1" ht="24" customHeight="1" x14ac:dyDescent="0.4">
      <c r="A7" s="288"/>
      <c r="B7" s="283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283"/>
      <c r="V7" s="283"/>
      <c r="W7" s="283"/>
      <c r="X7" s="283"/>
      <c r="Y7" s="273"/>
      <c r="Z7" s="273"/>
      <c r="AA7" s="273"/>
      <c r="AB7" s="273"/>
      <c r="AC7" s="273"/>
      <c r="AD7" s="273"/>
      <c r="AE7" s="273"/>
      <c r="AF7" s="273"/>
      <c r="AG7" s="273"/>
      <c r="AH7" s="273"/>
      <c r="AI7" s="273"/>
      <c r="AJ7" s="273"/>
      <c r="AK7" s="273"/>
      <c r="AL7" s="273"/>
      <c r="AM7" s="273"/>
      <c r="AN7" s="273"/>
      <c r="AO7" s="273"/>
      <c r="AP7" s="289"/>
      <c r="AQ7" s="273"/>
      <c r="AR7" s="273"/>
      <c r="AS7" s="273"/>
      <c r="AT7" s="273"/>
      <c r="AU7" s="273"/>
      <c r="AV7" s="273"/>
      <c r="AW7" s="273"/>
      <c r="AX7" s="273"/>
      <c r="AY7" s="273"/>
      <c r="AZ7" s="273"/>
      <c r="BA7" s="273"/>
      <c r="BB7" s="273"/>
      <c r="BC7" s="273"/>
      <c r="BD7" s="273"/>
      <c r="BE7" s="273"/>
      <c r="BF7" s="273"/>
      <c r="BG7" s="273"/>
      <c r="BH7" s="273"/>
    </row>
    <row r="8" spans="1:60" s="37" customFormat="1" ht="23.4" x14ac:dyDescent="0.4">
      <c r="A8" s="273"/>
      <c r="B8" s="290"/>
      <c r="C8" s="291"/>
      <c r="D8" s="292"/>
      <c r="E8" s="293"/>
      <c r="F8" s="294"/>
      <c r="G8" s="293"/>
      <c r="H8" s="293"/>
      <c r="I8" s="293"/>
      <c r="J8" s="293"/>
      <c r="K8" s="293"/>
      <c r="L8" s="292"/>
      <c r="M8" s="292"/>
      <c r="N8" s="292"/>
      <c r="O8" s="292"/>
      <c r="P8" s="292"/>
      <c r="Q8" s="273"/>
      <c r="R8" s="273"/>
      <c r="S8" s="273"/>
      <c r="T8" s="273"/>
      <c r="U8" s="273"/>
      <c r="V8" s="273"/>
      <c r="W8" s="273"/>
      <c r="X8" s="273"/>
      <c r="Y8" s="273"/>
      <c r="Z8" s="273"/>
      <c r="AA8" s="273"/>
      <c r="AB8" s="273"/>
      <c r="AC8" s="273"/>
      <c r="AD8" s="273"/>
      <c r="AE8" s="273"/>
      <c r="AF8" s="273"/>
      <c r="AG8" s="273"/>
      <c r="AH8" s="273"/>
      <c r="AI8" s="273"/>
      <c r="AJ8" s="273"/>
      <c r="AK8" s="273"/>
      <c r="AL8" s="273"/>
      <c r="AM8" s="273"/>
      <c r="AN8" s="273"/>
      <c r="AO8" s="273"/>
      <c r="AP8" s="289"/>
      <c r="AQ8" s="273"/>
      <c r="AR8" s="273"/>
      <c r="AS8" s="273"/>
      <c r="AT8" s="273"/>
      <c r="AU8" s="273"/>
      <c r="AV8" s="273"/>
      <c r="AW8" s="273"/>
      <c r="AX8" s="273"/>
      <c r="AY8" s="273"/>
      <c r="AZ8" s="273"/>
      <c r="BA8" s="273"/>
      <c r="BB8" s="273"/>
      <c r="BC8" s="273"/>
      <c r="BD8" s="273"/>
      <c r="BE8" s="273"/>
      <c r="BF8" s="273"/>
      <c r="BG8" s="273"/>
      <c r="BH8" s="273"/>
    </row>
    <row r="9" spans="1:60" s="38" customFormat="1" ht="16.2" x14ac:dyDescent="0.3">
      <c r="A9" s="295"/>
      <c r="B9" s="296"/>
      <c r="C9" s="297"/>
      <c r="D9" s="298"/>
      <c r="E9" s="299"/>
      <c r="F9" s="300"/>
      <c r="G9" s="299"/>
      <c r="H9" s="299"/>
      <c r="I9" s="299"/>
      <c r="J9" s="299"/>
      <c r="K9" s="299"/>
      <c r="L9" s="298"/>
      <c r="M9" s="298"/>
      <c r="N9" s="298"/>
      <c r="O9" s="298"/>
      <c r="P9" s="298"/>
      <c r="Q9" s="295"/>
      <c r="R9" s="295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  <c r="AH9" s="295"/>
      <c r="AI9" s="295"/>
      <c r="AJ9" s="295"/>
      <c r="AK9" s="295"/>
      <c r="AL9" s="295"/>
      <c r="AM9" s="295"/>
      <c r="AN9" s="295"/>
      <c r="AO9" s="295"/>
      <c r="AP9" s="295"/>
      <c r="AQ9" s="295"/>
      <c r="AR9" s="295"/>
      <c r="AS9" s="295"/>
      <c r="AT9" s="295"/>
      <c r="AU9" s="295"/>
      <c r="AV9" s="295"/>
      <c r="AW9" s="295"/>
      <c r="AX9" s="295"/>
      <c r="AY9" s="295"/>
      <c r="AZ9" s="301"/>
      <c r="BA9" s="295"/>
      <c r="BB9" s="295"/>
      <c r="BC9" s="295"/>
      <c r="BD9" s="295"/>
      <c r="BE9" s="295"/>
      <c r="BF9" s="295"/>
      <c r="BG9" s="295"/>
      <c r="BH9" s="295"/>
    </row>
    <row r="10" spans="1:60" s="38" customFormat="1" ht="18" x14ac:dyDescent="0.35">
      <c r="A10" s="295"/>
      <c r="B10" s="296"/>
      <c r="C10" s="297"/>
      <c r="D10" s="298"/>
      <c r="E10" s="299"/>
      <c r="F10" s="300"/>
      <c r="G10" s="299"/>
      <c r="H10" s="299"/>
      <c r="I10" s="299"/>
      <c r="J10" s="299"/>
      <c r="K10" s="299"/>
      <c r="L10" s="298"/>
      <c r="M10" s="546" t="s">
        <v>33</v>
      </c>
      <c r="N10" s="546"/>
      <c r="O10" s="546"/>
      <c r="P10" s="546"/>
      <c r="Q10" s="546"/>
      <c r="R10" s="546"/>
      <c r="S10" s="546"/>
      <c r="T10" s="546"/>
      <c r="U10" s="546"/>
      <c r="V10" s="546"/>
      <c r="W10" s="546"/>
      <c r="X10" s="546"/>
      <c r="Y10" s="546"/>
      <c r="Z10" s="546"/>
      <c r="AA10" s="546"/>
      <c r="AB10" s="546"/>
      <c r="AC10" s="546"/>
      <c r="AD10" s="546"/>
      <c r="AE10" s="546"/>
      <c r="AF10" s="546"/>
      <c r="AG10" s="546"/>
      <c r="AH10" s="546"/>
      <c r="AI10" s="546"/>
      <c r="AJ10" s="546"/>
      <c r="AK10" s="546"/>
      <c r="AL10" s="546"/>
      <c r="AM10" s="546"/>
      <c r="AN10" s="546"/>
      <c r="AO10" s="546"/>
      <c r="AP10" s="546"/>
      <c r="AQ10" s="546"/>
      <c r="AR10" s="546"/>
      <c r="AS10" s="546"/>
      <c r="AT10" s="546"/>
      <c r="AU10" s="546"/>
      <c r="AV10" s="546"/>
      <c r="AW10" s="546"/>
      <c r="AX10" s="546"/>
      <c r="AY10" s="546"/>
      <c r="AZ10" s="546"/>
      <c r="BA10" s="546"/>
      <c r="BB10" s="546"/>
      <c r="BC10" s="295"/>
      <c r="BD10" s="295"/>
      <c r="BE10" s="295"/>
      <c r="BF10" s="295"/>
      <c r="BG10" s="295"/>
      <c r="BH10" s="295"/>
    </row>
    <row r="11" spans="1:60" s="37" customFormat="1" ht="24.9" customHeight="1" x14ac:dyDescent="0.4">
      <c r="A11" s="273"/>
      <c r="B11" s="273"/>
      <c r="C11" s="273"/>
      <c r="D11" s="273"/>
      <c r="E11" s="273"/>
      <c r="F11" s="273"/>
      <c r="G11" s="273"/>
      <c r="H11" s="273"/>
      <c r="I11" s="273"/>
      <c r="J11" s="273"/>
      <c r="K11" s="273"/>
      <c r="L11" s="273"/>
      <c r="M11" s="549" t="s">
        <v>106</v>
      </c>
      <c r="N11" s="549"/>
      <c r="O11" s="549"/>
      <c r="P11" s="549"/>
      <c r="Q11" s="549"/>
      <c r="R11" s="549"/>
      <c r="S11" s="549"/>
      <c r="T11" s="549"/>
      <c r="U11" s="549"/>
      <c r="V11" s="549"/>
      <c r="W11" s="549"/>
      <c r="X11" s="549"/>
      <c r="Y11" s="549"/>
      <c r="Z11" s="549"/>
      <c r="AA11" s="549"/>
      <c r="AB11" s="549"/>
      <c r="AC11" s="549"/>
      <c r="AD11" s="549"/>
      <c r="AE11" s="549"/>
      <c r="AF11" s="549"/>
      <c r="AG11" s="549"/>
      <c r="AH11" s="549"/>
      <c r="AI11" s="549"/>
      <c r="AJ11" s="549"/>
      <c r="AK11" s="549"/>
      <c r="AL11" s="549"/>
      <c r="AM11" s="549"/>
      <c r="AN11" s="549"/>
      <c r="AO11" s="549"/>
      <c r="AP11" s="549"/>
      <c r="AQ11" s="549"/>
      <c r="AR11" s="549"/>
      <c r="AS11" s="549"/>
      <c r="AT11" s="549"/>
      <c r="AU11" s="549"/>
      <c r="AV11" s="549"/>
      <c r="AW11" s="549"/>
      <c r="AX11" s="549"/>
      <c r="AY11" s="549"/>
      <c r="AZ11" s="549"/>
      <c r="BA11" s="549"/>
      <c r="BB11" s="549"/>
      <c r="BC11" s="273"/>
      <c r="BD11" s="273"/>
      <c r="BE11" s="273"/>
      <c r="BF11" s="273"/>
      <c r="BG11" s="273"/>
      <c r="BH11" s="273"/>
    </row>
    <row r="12" spans="1:60" s="37" customFormat="1" ht="27" customHeight="1" x14ac:dyDescent="0.5">
      <c r="A12" s="273"/>
      <c r="B12" s="273"/>
      <c r="C12" s="273"/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3"/>
      <c r="W12" s="273"/>
      <c r="X12" s="273"/>
      <c r="Y12" s="548" t="s">
        <v>163</v>
      </c>
      <c r="Z12" s="548"/>
      <c r="AA12" s="548"/>
      <c r="AB12" s="548"/>
      <c r="AC12" s="548"/>
      <c r="AD12" s="548"/>
      <c r="AE12" s="548"/>
      <c r="AF12" s="548"/>
      <c r="AG12" s="548"/>
      <c r="AH12" s="548"/>
      <c r="AI12" s="548"/>
      <c r="AJ12" s="548"/>
      <c r="AK12" s="548"/>
      <c r="AL12" s="548"/>
      <c r="AM12" s="548"/>
      <c r="AN12" s="548"/>
      <c r="AO12" s="548"/>
      <c r="AP12" s="548"/>
      <c r="AQ12" s="548"/>
      <c r="AR12" s="548"/>
      <c r="AS12" s="548"/>
      <c r="AT12" s="548"/>
      <c r="AU12" s="273"/>
      <c r="AV12" s="273"/>
      <c r="AW12" s="273"/>
      <c r="AX12" s="273"/>
      <c r="AY12" s="273"/>
      <c r="AZ12" s="273"/>
      <c r="BA12" s="273"/>
      <c r="BB12" s="273"/>
      <c r="BC12" s="273"/>
      <c r="BD12" s="273"/>
      <c r="BE12" s="273"/>
      <c r="BF12" s="273"/>
      <c r="BG12" s="273"/>
      <c r="BH12" s="273"/>
    </row>
    <row r="13" spans="1:60" s="37" customFormat="1" ht="21" x14ac:dyDescent="0.4">
      <c r="A13" s="273"/>
      <c r="B13" s="273"/>
      <c r="C13" s="273"/>
      <c r="D13" s="273"/>
      <c r="E13" s="273"/>
      <c r="F13" s="273"/>
      <c r="G13" s="273"/>
      <c r="H13" s="273"/>
      <c r="I13" s="273"/>
      <c r="J13" s="273"/>
      <c r="K13" s="273"/>
      <c r="L13" s="273"/>
      <c r="M13" s="547" t="s">
        <v>105</v>
      </c>
      <c r="N13" s="547"/>
      <c r="O13" s="547"/>
      <c r="P13" s="547"/>
      <c r="Q13" s="547"/>
      <c r="R13" s="547"/>
      <c r="S13" s="547"/>
      <c r="T13" s="547"/>
      <c r="U13" s="547"/>
      <c r="V13" s="547"/>
      <c r="W13" s="547"/>
      <c r="X13" s="547"/>
      <c r="Y13" s="547"/>
      <c r="Z13" s="547"/>
      <c r="AA13" s="547"/>
      <c r="AB13" s="547"/>
      <c r="AC13" s="547"/>
      <c r="AD13" s="547"/>
      <c r="AE13" s="547"/>
      <c r="AF13" s="547"/>
      <c r="AG13" s="547"/>
      <c r="AH13" s="547"/>
      <c r="AI13" s="547"/>
      <c r="AJ13" s="547"/>
      <c r="AK13" s="547"/>
      <c r="AL13" s="547"/>
      <c r="AM13" s="547"/>
      <c r="AN13" s="547"/>
      <c r="AO13" s="547"/>
      <c r="AP13" s="547"/>
      <c r="AQ13" s="547"/>
      <c r="AR13" s="547"/>
      <c r="AS13" s="547"/>
      <c r="AT13" s="547"/>
      <c r="AU13" s="547"/>
      <c r="AV13" s="547"/>
      <c r="AW13" s="547"/>
      <c r="AX13" s="547"/>
      <c r="AY13" s="547"/>
      <c r="AZ13" s="547"/>
      <c r="BA13" s="547"/>
      <c r="BB13" s="547"/>
      <c r="BC13" s="273"/>
      <c r="BD13" s="273"/>
      <c r="BE13" s="273"/>
      <c r="BF13" s="273"/>
      <c r="BG13" s="273"/>
      <c r="BH13" s="273"/>
    </row>
    <row r="14" spans="1:60" s="37" customFormat="1" ht="21" x14ac:dyDescent="0.4">
      <c r="A14" s="273"/>
      <c r="B14" s="273"/>
      <c r="C14" s="273"/>
      <c r="D14" s="273"/>
      <c r="E14" s="273"/>
      <c r="F14" s="273"/>
      <c r="G14" s="302" t="s">
        <v>72</v>
      </c>
      <c r="H14" s="302"/>
      <c r="I14" s="302"/>
      <c r="J14" s="302"/>
      <c r="K14" s="302"/>
      <c r="L14" s="302"/>
      <c r="M14" s="302"/>
      <c r="N14" s="302"/>
      <c r="O14" s="540" t="str">
        <f>'Титул денна'!O14:P14</f>
        <v>шифр</v>
      </c>
      <c r="P14" s="541"/>
      <c r="Q14" s="629" t="str">
        <f>'Титул денна'!Q14</f>
        <v>16</v>
      </c>
      <c r="R14" s="630"/>
      <c r="S14" s="630"/>
      <c r="T14" s="630"/>
      <c r="U14" s="630"/>
      <c r="V14" s="630"/>
      <c r="W14" s="631"/>
      <c r="X14" s="302"/>
      <c r="Y14" s="273"/>
      <c r="Z14" s="273"/>
      <c r="AA14" s="273"/>
      <c r="AB14" s="303" t="s">
        <v>3</v>
      </c>
      <c r="AC14" s="303"/>
      <c r="AD14" s="632" t="str">
        <f>'Титул денна'!AD14</f>
        <v>Хімічна та біоінженерія</v>
      </c>
      <c r="AE14" s="633"/>
      <c r="AF14" s="633"/>
      <c r="AG14" s="633"/>
      <c r="AH14" s="633"/>
      <c r="AI14" s="633"/>
      <c r="AJ14" s="633"/>
      <c r="AK14" s="633"/>
      <c r="AL14" s="633"/>
      <c r="AM14" s="633"/>
      <c r="AN14" s="633"/>
      <c r="AO14" s="633"/>
      <c r="AP14" s="633"/>
      <c r="AQ14" s="633"/>
      <c r="AR14" s="633"/>
      <c r="AS14" s="633"/>
      <c r="AT14" s="633"/>
      <c r="AU14" s="633"/>
      <c r="AV14" s="633"/>
      <c r="AW14" s="633"/>
      <c r="AX14" s="633"/>
      <c r="AY14" s="633"/>
      <c r="AZ14" s="633"/>
      <c r="BA14" s="633"/>
      <c r="BB14" s="633"/>
      <c r="BC14" s="633"/>
      <c r="BD14" s="633"/>
      <c r="BE14" s="633"/>
      <c r="BF14" s="634"/>
      <c r="BG14" s="273"/>
      <c r="BH14" s="273"/>
    </row>
    <row r="15" spans="1:60" s="37" customFormat="1" ht="21" x14ac:dyDescent="0.4">
      <c r="A15" s="273"/>
      <c r="B15" s="273"/>
      <c r="C15" s="273"/>
      <c r="D15" s="273"/>
      <c r="E15" s="273"/>
      <c r="F15" s="273"/>
      <c r="G15" s="302" t="s">
        <v>73</v>
      </c>
      <c r="H15" s="302"/>
      <c r="I15" s="302"/>
      <c r="J15" s="302"/>
      <c r="K15" s="302"/>
      <c r="L15" s="302"/>
      <c r="M15" s="302"/>
      <c r="N15" s="302"/>
      <c r="O15" s="540" t="str">
        <f>'Титул денна'!O15:P15</f>
        <v>шифр</v>
      </c>
      <c r="P15" s="541"/>
      <c r="Q15" s="629" t="str">
        <f>'Титул денна'!Q15</f>
        <v>161</v>
      </c>
      <c r="R15" s="630"/>
      <c r="S15" s="630"/>
      <c r="T15" s="630"/>
      <c r="U15" s="630"/>
      <c r="V15" s="630"/>
      <c r="W15" s="631"/>
      <c r="X15" s="304"/>
      <c r="Y15" s="305"/>
      <c r="Z15" s="305"/>
      <c r="AA15" s="305"/>
      <c r="AB15" s="303" t="s">
        <v>3</v>
      </c>
      <c r="AC15" s="303"/>
      <c r="AD15" s="632" t="str">
        <f>'Титул денна'!AD15</f>
        <v>Хімічні технології та інженерія</v>
      </c>
      <c r="AE15" s="633"/>
      <c r="AF15" s="633"/>
      <c r="AG15" s="633"/>
      <c r="AH15" s="633"/>
      <c r="AI15" s="633"/>
      <c r="AJ15" s="633"/>
      <c r="AK15" s="633"/>
      <c r="AL15" s="633"/>
      <c r="AM15" s="633"/>
      <c r="AN15" s="633"/>
      <c r="AO15" s="633"/>
      <c r="AP15" s="633"/>
      <c r="AQ15" s="633"/>
      <c r="AR15" s="633"/>
      <c r="AS15" s="633"/>
      <c r="AT15" s="633"/>
      <c r="AU15" s="633"/>
      <c r="AV15" s="633"/>
      <c r="AW15" s="633"/>
      <c r="AX15" s="633"/>
      <c r="AY15" s="633"/>
      <c r="AZ15" s="633"/>
      <c r="BA15" s="633"/>
      <c r="BB15" s="633"/>
      <c r="BC15" s="633"/>
      <c r="BD15" s="633"/>
      <c r="BE15" s="633"/>
      <c r="BF15" s="634"/>
      <c r="BG15" s="273"/>
      <c r="BH15" s="273"/>
    </row>
    <row r="16" spans="1:60" s="37" customFormat="1" ht="21" x14ac:dyDescent="0.4">
      <c r="A16" s="273"/>
      <c r="B16" s="273"/>
      <c r="C16" s="273"/>
      <c r="D16" s="273"/>
      <c r="E16" s="273"/>
      <c r="F16" s="273"/>
      <c r="G16" s="112" t="s">
        <v>30</v>
      </c>
      <c r="H16" s="112"/>
      <c r="I16" s="112"/>
      <c r="J16" s="112"/>
      <c r="K16" s="112"/>
      <c r="L16" s="112"/>
      <c r="M16" s="112"/>
      <c r="N16" s="112"/>
      <c r="O16" s="540" t="str">
        <f>'Титул денна'!O16:P16</f>
        <v xml:space="preserve"> </v>
      </c>
      <c r="P16" s="541"/>
      <c r="Q16" s="629">
        <f>'Титул денна'!Q16</f>
        <v>0</v>
      </c>
      <c r="R16" s="630"/>
      <c r="S16" s="630"/>
      <c r="T16" s="630"/>
      <c r="U16" s="630"/>
      <c r="V16" s="630"/>
      <c r="W16" s="631"/>
      <c r="X16" s="306"/>
      <c r="Y16" s="307"/>
      <c r="Z16" s="307"/>
      <c r="AA16" s="307"/>
      <c r="AB16" s="308" t="s">
        <v>3</v>
      </c>
      <c r="AC16" s="308"/>
      <c r="AD16" s="632">
        <f>'Титул денна'!AD16</f>
        <v>0</v>
      </c>
      <c r="AE16" s="633"/>
      <c r="AF16" s="633"/>
      <c r="AG16" s="633"/>
      <c r="AH16" s="633"/>
      <c r="AI16" s="633"/>
      <c r="AJ16" s="633"/>
      <c r="AK16" s="633"/>
      <c r="AL16" s="633"/>
      <c r="AM16" s="633"/>
      <c r="AN16" s="633"/>
      <c r="AO16" s="633"/>
      <c r="AP16" s="633"/>
      <c r="AQ16" s="633"/>
      <c r="AR16" s="633"/>
      <c r="AS16" s="633"/>
      <c r="AT16" s="633"/>
      <c r="AU16" s="633"/>
      <c r="AV16" s="633"/>
      <c r="AW16" s="633"/>
      <c r="AX16" s="633"/>
      <c r="AY16" s="633"/>
      <c r="AZ16" s="633"/>
      <c r="BA16" s="633"/>
      <c r="BB16" s="633"/>
      <c r="BC16" s="633"/>
      <c r="BD16" s="633"/>
      <c r="BE16" s="633"/>
      <c r="BF16" s="634"/>
      <c r="BG16" s="273"/>
      <c r="BH16" s="273"/>
    </row>
    <row r="17" spans="1:60" s="37" customFormat="1" ht="21" x14ac:dyDescent="0.4">
      <c r="A17" s="273"/>
      <c r="B17" s="273"/>
      <c r="C17" s="273"/>
      <c r="D17" s="273"/>
      <c r="E17" s="273"/>
      <c r="F17" s="273"/>
      <c r="G17" s="112" t="s">
        <v>120</v>
      </c>
      <c r="H17" s="112"/>
      <c r="I17" s="112"/>
      <c r="J17" s="112"/>
      <c r="K17" s="112"/>
      <c r="L17" s="112"/>
      <c r="M17" s="112"/>
      <c r="N17" s="112"/>
      <c r="O17" s="512"/>
      <c r="P17" s="512"/>
      <c r="Q17" s="113"/>
      <c r="R17" s="113"/>
      <c r="S17" s="113"/>
      <c r="T17" s="113"/>
      <c r="U17" s="113"/>
      <c r="V17" s="113"/>
      <c r="W17" s="113"/>
      <c r="X17" s="306"/>
      <c r="Y17" s="307"/>
      <c r="Z17" s="307"/>
      <c r="AA17" s="307"/>
      <c r="AB17" s="308" t="s">
        <v>3</v>
      </c>
      <c r="AC17" s="308"/>
      <c r="AD17" s="635" t="str">
        <f>'Титул денна'!AD17</f>
        <v>Освітньо-наукова програма підготовки доктора філософії за спеціальністю Хімічні технології та інженерія</v>
      </c>
      <c r="AE17" s="636"/>
      <c r="AF17" s="636"/>
      <c r="AG17" s="636"/>
      <c r="AH17" s="636"/>
      <c r="AI17" s="636"/>
      <c r="AJ17" s="636"/>
      <c r="AK17" s="636"/>
      <c r="AL17" s="636"/>
      <c r="AM17" s="636"/>
      <c r="AN17" s="636"/>
      <c r="AO17" s="636"/>
      <c r="AP17" s="636"/>
      <c r="AQ17" s="636"/>
      <c r="AR17" s="636"/>
      <c r="AS17" s="636"/>
      <c r="AT17" s="636"/>
      <c r="AU17" s="636"/>
      <c r="AV17" s="636"/>
      <c r="AW17" s="636"/>
      <c r="AX17" s="636"/>
      <c r="AY17" s="636"/>
      <c r="AZ17" s="636"/>
      <c r="BA17" s="636"/>
      <c r="BB17" s="636"/>
      <c r="BC17" s="636"/>
      <c r="BD17" s="636"/>
      <c r="BE17" s="636"/>
      <c r="BF17" s="637"/>
      <c r="BG17" s="273"/>
      <c r="BH17" s="273"/>
    </row>
    <row r="18" spans="1:60" s="37" customFormat="1" ht="21" x14ac:dyDescent="0.4">
      <c r="A18" s="273"/>
      <c r="B18" s="273"/>
      <c r="C18" s="273"/>
      <c r="D18" s="273"/>
      <c r="E18" s="273"/>
      <c r="F18" s="273"/>
      <c r="G18" s="309" t="s">
        <v>98</v>
      </c>
      <c r="H18" s="309"/>
      <c r="I18" s="309"/>
      <c r="J18" s="309"/>
      <c r="K18" s="309"/>
      <c r="L18" s="309"/>
      <c r="M18" s="309"/>
      <c r="N18" s="309"/>
      <c r="O18" s="309"/>
      <c r="P18" s="310"/>
      <c r="Q18" s="621" t="s">
        <v>167</v>
      </c>
      <c r="R18" s="622"/>
      <c r="S18" s="622"/>
      <c r="T18" s="622"/>
      <c r="U18" s="622"/>
      <c r="V18" s="622"/>
      <c r="W18" s="622"/>
      <c r="X18" s="622"/>
      <c r="Y18" s="622"/>
      <c r="Z18" s="622"/>
      <c r="AA18" s="623"/>
      <c r="AB18" s="311" t="s">
        <v>71</v>
      </c>
      <c r="AC18" s="311"/>
      <c r="AD18" s="311"/>
      <c r="AE18" s="311"/>
      <c r="AF18" s="311"/>
      <c r="AG18" s="311"/>
      <c r="AH18" s="312"/>
      <c r="AI18" s="624">
        <f>'Титул денна'!AI18:AN18</f>
        <v>2022</v>
      </c>
      <c r="AJ18" s="625"/>
      <c r="AK18" s="625"/>
      <c r="AL18" s="625"/>
      <c r="AM18" s="625"/>
      <c r="AN18" s="626"/>
      <c r="AO18" s="309"/>
      <c r="AP18" s="309"/>
      <c r="AQ18" s="309"/>
      <c r="AR18" s="309"/>
      <c r="AS18" s="309"/>
      <c r="AT18" s="309"/>
      <c r="AU18" s="309"/>
      <c r="AV18" s="309"/>
      <c r="AW18" s="309"/>
      <c r="AX18" s="309"/>
      <c r="AY18" s="309"/>
      <c r="AZ18" s="309"/>
      <c r="BA18" s="309"/>
      <c r="BB18" s="309"/>
      <c r="BC18" s="311"/>
      <c r="BD18" s="311"/>
      <c r="BE18" s="311"/>
      <c r="BF18" s="311"/>
      <c r="BG18" s="273"/>
      <c r="BH18" s="273"/>
    </row>
    <row r="19" spans="1:60" s="37" customFormat="1" ht="32.25" customHeight="1" x14ac:dyDescent="0.4">
      <c r="A19" s="313" t="s">
        <v>164</v>
      </c>
      <c r="B19" s="273"/>
      <c r="C19" s="273"/>
      <c r="D19" s="273"/>
      <c r="E19" s="273"/>
      <c r="F19" s="273"/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3"/>
      <c r="U19" s="273"/>
      <c r="V19" s="273"/>
      <c r="W19" s="273"/>
      <c r="X19" s="273"/>
      <c r="Y19" s="273"/>
      <c r="Z19" s="273"/>
      <c r="AA19" s="273"/>
      <c r="AB19" s="273"/>
      <c r="AC19" s="273"/>
      <c r="AD19" s="273"/>
      <c r="AE19" s="273"/>
      <c r="AF19" s="273"/>
      <c r="AG19" s="273"/>
      <c r="AH19" s="273"/>
      <c r="AI19" s="273"/>
      <c r="AJ19" s="273"/>
      <c r="AK19" s="273"/>
      <c r="AL19" s="273"/>
      <c r="AM19" s="273"/>
      <c r="AN19" s="273"/>
      <c r="AO19" s="273"/>
      <c r="AP19" s="273"/>
      <c r="AQ19" s="273"/>
      <c r="AR19" s="273"/>
      <c r="AS19" s="273"/>
      <c r="AT19" s="273"/>
      <c r="AU19" s="273"/>
      <c r="AV19" s="273"/>
      <c r="AW19" s="273"/>
      <c r="AX19" s="273"/>
      <c r="AY19" s="273"/>
      <c r="AZ19" s="273"/>
      <c r="BA19" s="273"/>
      <c r="BB19" s="518" t="s">
        <v>34</v>
      </c>
      <c r="BC19" s="518"/>
      <c r="BD19" s="518"/>
      <c r="BE19" s="518"/>
      <c r="BF19" s="518"/>
      <c r="BG19" s="518"/>
      <c r="BH19" s="518"/>
    </row>
    <row r="20" spans="1:60" s="191" customFormat="1" ht="42" customHeight="1" x14ac:dyDescent="0.3">
      <c r="A20" s="527" t="s">
        <v>35</v>
      </c>
      <c r="B20" s="502" t="s">
        <v>37</v>
      </c>
      <c r="C20" s="503"/>
      <c r="D20" s="503"/>
      <c r="E20" s="503"/>
      <c r="F20" s="504"/>
      <c r="G20" s="502" t="s">
        <v>38</v>
      </c>
      <c r="H20" s="503"/>
      <c r="I20" s="503"/>
      <c r="J20" s="504"/>
      <c r="K20" s="502" t="s">
        <v>39</v>
      </c>
      <c r="L20" s="503"/>
      <c r="M20" s="503"/>
      <c r="N20" s="503"/>
      <c r="O20" s="504"/>
      <c r="P20" s="502" t="s">
        <v>40</v>
      </c>
      <c r="Q20" s="503"/>
      <c r="R20" s="503"/>
      <c r="S20" s="504"/>
      <c r="T20" s="502" t="s">
        <v>41</v>
      </c>
      <c r="U20" s="503"/>
      <c r="V20" s="503"/>
      <c r="W20" s="533"/>
      <c r="X20" s="502" t="s">
        <v>42</v>
      </c>
      <c r="Y20" s="503"/>
      <c r="Z20" s="503"/>
      <c r="AA20" s="533"/>
      <c r="AB20" s="428"/>
      <c r="AC20" s="502" t="s">
        <v>43</v>
      </c>
      <c r="AD20" s="503"/>
      <c r="AE20" s="503"/>
      <c r="AF20" s="504"/>
      <c r="AG20" s="502" t="s">
        <v>44</v>
      </c>
      <c r="AH20" s="503"/>
      <c r="AI20" s="503"/>
      <c r="AJ20" s="504"/>
      <c r="AK20" s="505" t="s">
        <v>45</v>
      </c>
      <c r="AL20" s="506"/>
      <c r="AM20" s="506"/>
      <c r="AN20" s="506"/>
      <c r="AO20" s="436"/>
      <c r="AP20" s="505" t="s">
        <v>46</v>
      </c>
      <c r="AQ20" s="505"/>
      <c r="AR20" s="505"/>
      <c r="AS20" s="506"/>
      <c r="AT20" s="502" t="s">
        <v>47</v>
      </c>
      <c r="AU20" s="503"/>
      <c r="AV20" s="503"/>
      <c r="AW20" s="510"/>
      <c r="AX20" s="502" t="s">
        <v>36</v>
      </c>
      <c r="AY20" s="503"/>
      <c r="AZ20" s="503"/>
      <c r="BA20" s="510"/>
      <c r="BB20" s="516" t="s">
        <v>48</v>
      </c>
      <c r="BC20" s="516" t="s">
        <v>206</v>
      </c>
      <c r="BD20" s="516" t="s">
        <v>207</v>
      </c>
      <c r="BE20" s="516" t="s">
        <v>208</v>
      </c>
      <c r="BF20" s="516" t="s">
        <v>209</v>
      </c>
      <c r="BG20" s="516" t="s">
        <v>49</v>
      </c>
      <c r="BH20" s="516" t="s">
        <v>50</v>
      </c>
    </row>
    <row r="21" spans="1:60" s="431" customFormat="1" ht="24" customHeight="1" x14ac:dyDescent="0.3">
      <c r="A21" s="528"/>
      <c r="B21" s="430">
        <v>1</v>
      </c>
      <c r="C21" s="430">
        <v>2</v>
      </c>
      <c r="D21" s="430">
        <v>3</v>
      </c>
      <c r="E21" s="430">
        <v>4</v>
      </c>
      <c r="F21" s="430">
        <v>5</v>
      </c>
      <c r="G21" s="430">
        <v>6</v>
      </c>
      <c r="H21" s="430">
        <v>7</v>
      </c>
      <c r="I21" s="430">
        <v>8</v>
      </c>
      <c r="J21" s="430">
        <v>9</v>
      </c>
      <c r="K21" s="430">
        <v>10</v>
      </c>
      <c r="L21" s="430">
        <v>11</v>
      </c>
      <c r="M21" s="430">
        <v>12</v>
      </c>
      <c r="N21" s="430">
        <v>13</v>
      </c>
      <c r="O21" s="430">
        <v>14</v>
      </c>
      <c r="P21" s="430">
        <v>15</v>
      </c>
      <c r="Q21" s="430">
        <v>16</v>
      </c>
      <c r="R21" s="430">
        <v>17</v>
      </c>
      <c r="S21" s="430">
        <v>18</v>
      </c>
      <c r="T21" s="430">
        <v>19</v>
      </c>
      <c r="U21" s="430">
        <v>20</v>
      </c>
      <c r="V21" s="430">
        <v>21</v>
      </c>
      <c r="W21" s="430">
        <v>22</v>
      </c>
      <c r="X21" s="430">
        <v>23</v>
      </c>
      <c r="Y21" s="430">
        <v>24</v>
      </c>
      <c r="Z21" s="430">
        <v>25</v>
      </c>
      <c r="AA21" s="430">
        <v>26</v>
      </c>
      <c r="AB21" s="430">
        <v>27</v>
      </c>
      <c r="AC21" s="430">
        <v>28</v>
      </c>
      <c r="AD21" s="430">
        <v>29</v>
      </c>
      <c r="AE21" s="430">
        <v>30</v>
      </c>
      <c r="AF21" s="430">
        <v>31</v>
      </c>
      <c r="AG21" s="430">
        <v>32</v>
      </c>
      <c r="AH21" s="430">
        <v>33</v>
      </c>
      <c r="AI21" s="430">
        <v>34</v>
      </c>
      <c r="AJ21" s="430">
        <v>35</v>
      </c>
      <c r="AK21" s="430">
        <v>36</v>
      </c>
      <c r="AL21" s="430">
        <v>37</v>
      </c>
      <c r="AM21" s="430">
        <v>38</v>
      </c>
      <c r="AN21" s="430">
        <v>39</v>
      </c>
      <c r="AO21" s="430">
        <v>40</v>
      </c>
      <c r="AP21" s="430">
        <v>41</v>
      </c>
      <c r="AQ21" s="430">
        <v>42</v>
      </c>
      <c r="AR21" s="430">
        <v>43</v>
      </c>
      <c r="AS21" s="430">
        <v>44</v>
      </c>
      <c r="AT21" s="430">
        <v>45</v>
      </c>
      <c r="AU21" s="430">
        <v>46</v>
      </c>
      <c r="AV21" s="430">
        <v>47</v>
      </c>
      <c r="AW21" s="430">
        <v>48</v>
      </c>
      <c r="AX21" s="430">
        <v>49</v>
      </c>
      <c r="AY21" s="430">
        <v>50</v>
      </c>
      <c r="AZ21" s="430">
        <v>51</v>
      </c>
      <c r="BA21" s="430">
        <v>52</v>
      </c>
      <c r="BB21" s="517"/>
      <c r="BC21" s="517"/>
      <c r="BD21" s="517"/>
      <c r="BE21" s="517"/>
      <c r="BF21" s="517"/>
      <c r="BG21" s="517"/>
      <c r="BH21" s="517"/>
    </row>
    <row r="22" spans="1:60" s="39" customFormat="1" ht="21" x14ac:dyDescent="0.25">
      <c r="A22" s="314" t="s">
        <v>51</v>
      </c>
      <c r="B22" s="106"/>
      <c r="C22" s="106"/>
      <c r="D22" s="106"/>
      <c r="E22" s="106"/>
      <c r="F22" s="106"/>
      <c r="G22" s="106"/>
      <c r="H22" s="106"/>
      <c r="I22" s="106"/>
      <c r="J22" s="106" t="s">
        <v>56</v>
      </c>
      <c r="K22" s="106" t="s">
        <v>301</v>
      </c>
      <c r="L22" s="107" t="s">
        <v>63</v>
      </c>
      <c r="M22" s="107" t="s">
        <v>63</v>
      </c>
      <c r="N22" s="107" t="s">
        <v>63</v>
      </c>
      <c r="O22" s="107" t="s">
        <v>63</v>
      </c>
      <c r="P22" s="108" t="s">
        <v>63</v>
      </c>
      <c r="Q22" s="108" t="s">
        <v>63</v>
      </c>
      <c r="R22" s="108" t="s">
        <v>63</v>
      </c>
      <c r="S22" s="108" t="s">
        <v>63</v>
      </c>
      <c r="T22" s="108" t="s">
        <v>63</v>
      </c>
      <c r="U22" s="108" t="s">
        <v>63</v>
      </c>
      <c r="V22" s="108" t="s">
        <v>63</v>
      </c>
      <c r="W22" s="108"/>
      <c r="X22" s="108"/>
      <c r="Y22" s="108"/>
      <c r="Z22" s="106"/>
      <c r="AA22" s="106"/>
      <c r="AB22" s="106"/>
      <c r="AC22" s="106"/>
      <c r="AD22" s="109"/>
      <c r="AE22" s="106"/>
      <c r="AF22" s="106"/>
      <c r="AG22" s="106"/>
      <c r="AH22" s="106"/>
      <c r="AI22" s="106"/>
      <c r="AJ22" s="106"/>
      <c r="AK22" s="106"/>
      <c r="AL22" s="106"/>
      <c r="AM22" s="108" t="s">
        <v>56</v>
      </c>
      <c r="AN22" s="108" t="s">
        <v>56</v>
      </c>
      <c r="AO22" s="86" t="s">
        <v>63</v>
      </c>
      <c r="AP22" s="86" t="s">
        <v>63</v>
      </c>
      <c r="AQ22" s="86" t="s">
        <v>63</v>
      </c>
      <c r="AR22" s="86" t="s">
        <v>63</v>
      </c>
      <c r="AS22" s="86" t="s">
        <v>63</v>
      </c>
      <c r="AT22" s="86" t="s">
        <v>63</v>
      </c>
      <c r="AU22" s="86" t="s">
        <v>63</v>
      </c>
      <c r="AV22" s="86" t="s">
        <v>63</v>
      </c>
      <c r="AW22" s="86" t="s">
        <v>63</v>
      </c>
      <c r="AX22" s="86"/>
      <c r="AY22" s="86"/>
      <c r="AZ22" s="86"/>
      <c r="BA22" s="86"/>
      <c r="BB22" s="85">
        <v>34</v>
      </c>
      <c r="BC22" s="85">
        <v>4</v>
      </c>
      <c r="BD22" s="85"/>
      <c r="BE22" s="85"/>
      <c r="BF22" s="85"/>
      <c r="BG22" s="85">
        <v>14</v>
      </c>
      <c r="BH22" s="330">
        <f>SUM(BB22:BG22)</f>
        <v>52</v>
      </c>
    </row>
    <row r="23" spans="1:60" s="39" customFormat="1" ht="21" x14ac:dyDescent="0.25">
      <c r="A23" s="314" t="s">
        <v>52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7"/>
      <c r="N23" s="107"/>
      <c r="O23" s="107"/>
      <c r="P23" s="108" t="s">
        <v>63</v>
      </c>
      <c r="Q23" s="108" t="s">
        <v>63</v>
      </c>
      <c r="R23" s="108" t="s">
        <v>56</v>
      </c>
      <c r="S23" s="108" t="s">
        <v>56</v>
      </c>
      <c r="T23" s="108" t="s">
        <v>63</v>
      </c>
      <c r="U23" s="108" t="s">
        <v>63</v>
      </c>
      <c r="V23" s="108" t="s">
        <v>63</v>
      </c>
      <c r="W23" s="108"/>
      <c r="X23" s="108"/>
      <c r="Y23" s="108"/>
      <c r="Z23" s="106"/>
      <c r="AA23" s="106"/>
      <c r="AB23" s="106"/>
      <c r="AC23" s="106"/>
      <c r="AD23" s="109"/>
      <c r="AE23" s="106"/>
      <c r="AF23" s="106"/>
      <c r="AG23" s="106"/>
      <c r="AH23" s="106"/>
      <c r="AI23" s="106"/>
      <c r="AJ23" s="106"/>
      <c r="AK23" s="106"/>
      <c r="AL23" s="106"/>
      <c r="AM23" s="108" t="s">
        <v>56</v>
      </c>
      <c r="AN23" s="108" t="s">
        <v>56</v>
      </c>
      <c r="AO23" s="86" t="s">
        <v>63</v>
      </c>
      <c r="AP23" s="86" t="s">
        <v>63</v>
      </c>
      <c r="AQ23" s="86" t="s">
        <v>63</v>
      </c>
      <c r="AR23" s="86" t="s">
        <v>63</v>
      </c>
      <c r="AS23" s="86" t="s">
        <v>63</v>
      </c>
      <c r="AT23" s="86" t="s">
        <v>63</v>
      </c>
      <c r="AU23" s="86" t="s">
        <v>63</v>
      </c>
      <c r="AV23" s="86" t="s">
        <v>63</v>
      </c>
      <c r="AW23" s="86" t="s">
        <v>63</v>
      </c>
      <c r="AX23" s="414" t="s">
        <v>59</v>
      </c>
      <c r="AY23" s="414" t="s">
        <v>59</v>
      </c>
      <c r="AZ23" s="414" t="s">
        <v>59</v>
      </c>
      <c r="BA23" s="414" t="s">
        <v>59</v>
      </c>
      <c r="BB23" s="85">
        <v>28</v>
      </c>
      <c r="BC23" s="85">
        <v>4</v>
      </c>
      <c r="BD23" s="85">
        <v>2</v>
      </c>
      <c r="BE23" s="85">
        <v>4</v>
      </c>
      <c r="BF23" s="85"/>
      <c r="BG23" s="85">
        <v>14</v>
      </c>
      <c r="BH23" s="330">
        <f>SUM(BB23:BG23)</f>
        <v>52</v>
      </c>
    </row>
    <row r="24" spans="1:60" s="39" customFormat="1" ht="21" x14ac:dyDescent="0.25">
      <c r="A24" s="314" t="s">
        <v>53</v>
      </c>
      <c r="B24" s="414" t="s">
        <v>59</v>
      </c>
      <c r="C24" s="414" t="s">
        <v>59</v>
      </c>
      <c r="D24" s="414" t="s">
        <v>59</v>
      </c>
      <c r="E24" s="414" t="s">
        <v>59</v>
      </c>
      <c r="F24" s="414" t="s">
        <v>59</v>
      </c>
      <c r="G24" s="414" t="s">
        <v>59</v>
      </c>
      <c r="H24" s="414" t="s">
        <v>59</v>
      </c>
      <c r="I24" s="414" t="s">
        <v>59</v>
      </c>
      <c r="J24" s="414" t="s">
        <v>59</v>
      </c>
      <c r="K24" s="414" t="s">
        <v>59</v>
      </c>
      <c r="L24" s="414" t="s">
        <v>59</v>
      </c>
      <c r="M24" s="414" t="s">
        <v>59</v>
      </c>
      <c r="N24" s="414" t="s">
        <v>59</v>
      </c>
      <c r="O24" s="414" t="s">
        <v>59</v>
      </c>
      <c r="P24" s="414" t="s">
        <v>59</v>
      </c>
      <c r="Q24" s="414" t="s">
        <v>59</v>
      </c>
      <c r="R24" s="414" t="s">
        <v>59</v>
      </c>
      <c r="S24" s="108" t="s">
        <v>63</v>
      </c>
      <c r="T24" s="108" t="s">
        <v>63</v>
      </c>
      <c r="U24" s="414" t="s">
        <v>59</v>
      </c>
      <c r="V24" s="414" t="s">
        <v>59</v>
      </c>
      <c r="W24" s="108" t="s">
        <v>63</v>
      </c>
      <c r="X24" s="108" t="s">
        <v>63</v>
      </c>
      <c r="Y24" s="108" t="s">
        <v>63</v>
      </c>
      <c r="Z24" s="414" t="s">
        <v>59</v>
      </c>
      <c r="AA24" s="414" t="s">
        <v>59</v>
      </c>
      <c r="AB24" s="414" t="s">
        <v>59</v>
      </c>
      <c r="AC24" s="414" t="s">
        <v>59</v>
      </c>
      <c r="AD24" s="414" t="s">
        <v>59</v>
      </c>
      <c r="AE24" s="414" t="s">
        <v>59</v>
      </c>
      <c r="AF24" s="414" t="s">
        <v>59</v>
      </c>
      <c r="AG24" s="414" t="s">
        <v>59</v>
      </c>
      <c r="AH24" s="414" t="s">
        <v>59</v>
      </c>
      <c r="AI24" s="414" t="s">
        <v>59</v>
      </c>
      <c r="AJ24" s="414" t="s">
        <v>59</v>
      </c>
      <c r="AK24" s="414" t="s">
        <v>59</v>
      </c>
      <c r="AL24" s="414" t="s">
        <v>59</v>
      </c>
      <c r="AM24" s="414" t="s">
        <v>59</v>
      </c>
      <c r="AN24" s="414" t="s">
        <v>59</v>
      </c>
      <c r="AO24" s="86" t="s">
        <v>63</v>
      </c>
      <c r="AP24" s="86" t="s">
        <v>63</v>
      </c>
      <c r="AQ24" s="86" t="s">
        <v>63</v>
      </c>
      <c r="AR24" s="86" t="s">
        <v>63</v>
      </c>
      <c r="AS24" s="86" t="s">
        <v>63</v>
      </c>
      <c r="AT24" s="86" t="s">
        <v>63</v>
      </c>
      <c r="AU24" s="86" t="s">
        <v>63</v>
      </c>
      <c r="AV24" s="86" t="s">
        <v>63</v>
      </c>
      <c r="AW24" s="86" t="s">
        <v>63</v>
      </c>
      <c r="AX24" s="414" t="s">
        <v>59</v>
      </c>
      <c r="AY24" s="414" t="s">
        <v>59</v>
      </c>
      <c r="AZ24" s="414" t="s">
        <v>59</v>
      </c>
      <c r="BA24" s="414" t="s">
        <v>59</v>
      </c>
      <c r="BB24" s="85"/>
      <c r="BC24" s="85"/>
      <c r="BD24" s="85"/>
      <c r="BE24" s="85">
        <v>38</v>
      </c>
      <c r="BF24" s="85"/>
      <c r="BG24" s="85">
        <v>14</v>
      </c>
      <c r="BH24" s="330">
        <f>SUM(BB24:BG24)</f>
        <v>52</v>
      </c>
    </row>
    <row r="25" spans="1:60" s="39" customFormat="1" ht="21" x14ac:dyDescent="0.25">
      <c r="A25" s="314" t="s">
        <v>54</v>
      </c>
      <c r="B25" s="414" t="s">
        <v>59</v>
      </c>
      <c r="C25" s="414" t="s">
        <v>59</v>
      </c>
      <c r="D25" s="414" t="s">
        <v>59</v>
      </c>
      <c r="E25" s="414" t="s">
        <v>59</v>
      </c>
      <c r="F25" s="414" t="s">
        <v>59</v>
      </c>
      <c r="G25" s="414" t="s">
        <v>59</v>
      </c>
      <c r="H25" s="414" t="s">
        <v>59</v>
      </c>
      <c r="I25" s="414" t="s">
        <v>59</v>
      </c>
      <c r="J25" s="414" t="s">
        <v>59</v>
      </c>
      <c r="K25" s="414" t="s">
        <v>59</v>
      </c>
      <c r="L25" s="414" t="s">
        <v>59</v>
      </c>
      <c r="M25" s="414" t="s">
        <v>59</v>
      </c>
      <c r="N25" s="414" t="s">
        <v>59</v>
      </c>
      <c r="O25" s="414" t="s">
        <v>59</v>
      </c>
      <c r="P25" s="414" t="s">
        <v>59</v>
      </c>
      <c r="Q25" s="414" t="s">
        <v>59</v>
      </c>
      <c r="R25" s="414" t="s">
        <v>59</v>
      </c>
      <c r="S25" s="108" t="s">
        <v>63</v>
      </c>
      <c r="T25" s="108" t="s">
        <v>63</v>
      </c>
      <c r="U25" s="414" t="s">
        <v>59</v>
      </c>
      <c r="V25" s="414" t="s">
        <v>59</v>
      </c>
      <c r="W25" s="108" t="s">
        <v>63</v>
      </c>
      <c r="X25" s="108" t="s">
        <v>63</v>
      </c>
      <c r="Y25" s="108" t="s">
        <v>63</v>
      </c>
      <c r="Z25" s="414" t="s">
        <v>59</v>
      </c>
      <c r="AA25" s="414" t="s">
        <v>59</v>
      </c>
      <c r="AB25" s="414" t="s">
        <v>59</v>
      </c>
      <c r="AC25" s="414" t="s">
        <v>59</v>
      </c>
      <c r="AD25" s="414" t="s">
        <v>59</v>
      </c>
      <c r="AE25" s="414" t="s">
        <v>59</v>
      </c>
      <c r="AF25" s="414" t="s">
        <v>59</v>
      </c>
      <c r="AG25" s="414" t="s">
        <v>59</v>
      </c>
      <c r="AH25" s="414" t="s">
        <v>59</v>
      </c>
      <c r="AI25" s="414" t="s">
        <v>59</v>
      </c>
      <c r="AJ25" s="414" t="s">
        <v>59</v>
      </c>
      <c r="AK25" s="414" t="s">
        <v>59</v>
      </c>
      <c r="AL25" s="414" t="s">
        <v>59</v>
      </c>
      <c r="AM25" s="414" t="s">
        <v>59</v>
      </c>
      <c r="AN25" s="414" t="s">
        <v>59</v>
      </c>
      <c r="AO25" s="86" t="s">
        <v>63</v>
      </c>
      <c r="AP25" s="86" t="s">
        <v>63</v>
      </c>
      <c r="AQ25" s="86" t="s">
        <v>63</v>
      </c>
      <c r="AR25" s="86" t="s">
        <v>63</v>
      </c>
      <c r="AS25" s="86" t="s">
        <v>63</v>
      </c>
      <c r="AT25" s="86" t="s">
        <v>63</v>
      </c>
      <c r="AU25" s="86" t="s">
        <v>63</v>
      </c>
      <c r="AV25" s="86" t="s">
        <v>63</v>
      </c>
      <c r="AW25" s="86" t="s">
        <v>63</v>
      </c>
      <c r="AX25" s="414" t="s">
        <v>59</v>
      </c>
      <c r="AY25" s="414" t="s">
        <v>59</v>
      </c>
      <c r="AZ25" s="414" t="s">
        <v>59</v>
      </c>
      <c r="BA25" s="414" t="s">
        <v>59</v>
      </c>
      <c r="BB25" s="85"/>
      <c r="BC25" s="85"/>
      <c r="BD25" s="85"/>
      <c r="BE25" s="85">
        <v>38</v>
      </c>
      <c r="BF25" s="85"/>
      <c r="BG25" s="85">
        <v>14</v>
      </c>
      <c r="BH25" s="330">
        <f>SUM(BB25:BG25)</f>
        <v>52</v>
      </c>
    </row>
    <row r="26" spans="1:60" s="39" customFormat="1" ht="21" x14ac:dyDescent="0.25">
      <c r="A26" s="315" t="s">
        <v>15</v>
      </c>
      <c r="B26" s="316"/>
      <c r="C26" s="316"/>
      <c r="D26" s="316"/>
      <c r="E26" s="316"/>
      <c r="F26" s="316"/>
      <c r="G26" s="316"/>
      <c r="H26" s="316"/>
      <c r="I26" s="316"/>
      <c r="J26" s="316"/>
      <c r="K26" s="316"/>
      <c r="L26" s="316"/>
      <c r="M26" s="316"/>
      <c r="N26" s="316"/>
      <c r="O26" s="316"/>
      <c r="P26" s="316"/>
      <c r="Q26" s="316"/>
      <c r="R26" s="316"/>
      <c r="S26" s="316"/>
      <c r="T26" s="316"/>
      <c r="U26" s="316"/>
      <c r="V26" s="316"/>
      <c r="W26" s="316"/>
      <c r="X26" s="316"/>
      <c r="Y26" s="317"/>
      <c r="Z26" s="318"/>
      <c r="AA26" s="318"/>
      <c r="AB26" s="318"/>
      <c r="AC26" s="318"/>
      <c r="AD26" s="318"/>
      <c r="AE26" s="318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6"/>
      <c r="AS26" s="316"/>
      <c r="AT26" s="316"/>
      <c r="AU26" s="316"/>
      <c r="AV26" s="316"/>
      <c r="AW26" s="316"/>
      <c r="AX26" s="316"/>
      <c r="AY26" s="316"/>
      <c r="AZ26" s="316"/>
      <c r="BA26" s="319"/>
      <c r="BB26" s="329">
        <f>SUM(BB22:BB25)</f>
        <v>62</v>
      </c>
      <c r="BC26" s="329">
        <f t="shared" ref="BC26:BG26" si="0">SUM(BC22:BC25)</f>
        <v>8</v>
      </c>
      <c r="BD26" s="329">
        <f t="shared" si="0"/>
        <v>2</v>
      </c>
      <c r="BE26" s="329">
        <f t="shared" si="0"/>
        <v>80</v>
      </c>
      <c r="BF26" s="329">
        <f t="shared" si="0"/>
        <v>0</v>
      </c>
      <c r="BG26" s="329">
        <f t="shared" si="0"/>
        <v>56</v>
      </c>
      <c r="BH26" s="330">
        <f>SUM(BB26:BG26)</f>
        <v>208</v>
      </c>
    </row>
    <row r="27" spans="1:60" x14ac:dyDescent="0.3">
      <c r="A27" s="105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</row>
    <row r="28" spans="1:60" s="40" customFormat="1" ht="20.100000000000001" customHeight="1" x14ac:dyDescent="0.3">
      <c r="A28" s="87"/>
      <c r="B28" s="88"/>
      <c r="C28" s="89" t="s">
        <v>55</v>
      </c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1" t="s">
        <v>56</v>
      </c>
      <c r="O28" s="92" t="s">
        <v>102</v>
      </c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3" t="s">
        <v>57</v>
      </c>
      <c r="AC28" s="92" t="s">
        <v>58</v>
      </c>
      <c r="AD28" s="94"/>
      <c r="AE28" s="95"/>
      <c r="AF28" s="96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8"/>
      <c r="AU28" s="98"/>
      <c r="AV28" s="99"/>
      <c r="AW28" s="99"/>
      <c r="AX28" s="100"/>
      <c r="AY28" s="100"/>
      <c r="AZ28" s="100"/>
      <c r="BA28" s="100"/>
      <c r="BB28" s="101"/>
      <c r="BC28" s="101"/>
      <c r="BD28" s="101"/>
      <c r="BE28" s="101"/>
      <c r="BF28" s="101"/>
      <c r="BG28" s="101"/>
      <c r="BH28" s="101"/>
    </row>
    <row r="29" spans="1:60" s="41" customFormat="1" ht="20.100000000000001" customHeight="1" x14ac:dyDescent="0.3">
      <c r="A29" s="90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0"/>
      <c r="Y29" s="90"/>
      <c r="Z29" s="90"/>
      <c r="AA29" s="90"/>
      <c r="AB29" s="93" t="s">
        <v>59</v>
      </c>
      <c r="AC29" s="418" t="s">
        <v>199</v>
      </c>
      <c r="AD29" s="94"/>
      <c r="AE29" s="95"/>
      <c r="AF29" s="96"/>
      <c r="AG29" s="96"/>
      <c r="AH29" s="95"/>
      <c r="AI29" s="95"/>
      <c r="AJ29" s="95"/>
      <c r="AK29" s="95"/>
      <c r="AL29" s="95"/>
      <c r="AM29" s="95"/>
      <c r="AN29" s="96"/>
      <c r="AO29" s="96"/>
      <c r="AP29" s="95"/>
      <c r="AQ29" s="95"/>
      <c r="AR29" s="95"/>
      <c r="AS29" s="95"/>
      <c r="AT29" s="103"/>
      <c r="AU29" s="104"/>
      <c r="AV29" s="96"/>
      <c r="AW29" s="100"/>
      <c r="AX29" s="100"/>
      <c r="AY29" s="100"/>
      <c r="AZ29" s="100"/>
      <c r="BA29" s="100"/>
      <c r="BB29" s="96"/>
      <c r="BC29" s="96"/>
      <c r="BD29" s="96"/>
      <c r="BE29" s="96"/>
      <c r="BF29" s="96"/>
      <c r="BG29" s="96"/>
      <c r="BH29" s="96"/>
    </row>
    <row r="30" spans="1:60" ht="14.4" x14ac:dyDescent="0.3">
      <c r="A30" s="66"/>
      <c r="B30" s="66"/>
      <c r="C30" s="66"/>
      <c r="D30" s="66"/>
      <c r="E30" s="90"/>
      <c r="F30" s="90"/>
      <c r="G30" s="90"/>
      <c r="H30" s="90"/>
      <c r="I30" s="90"/>
      <c r="J30" s="90"/>
      <c r="K30" s="94"/>
      <c r="L30" s="94"/>
      <c r="M30" s="90"/>
      <c r="N30" s="105"/>
      <c r="O30" s="105"/>
      <c r="P30" s="90"/>
      <c r="Q30" s="90"/>
      <c r="R30" s="90"/>
      <c r="S30" s="90"/>
      <c r="T30" s="90"/>
      <c r="U30" s="90"/>
      <c r="V30" s="90"/>
      <c r="W30" s="90"/>
      <c r="X30" s="94"/>
      <c r="Y30" s="94"/>
      <c r="Z30" s="90"/>
      <c r="AA30" s="90"/>
      <c r="AB30" s="66"/>
      <c r="AC30" s="66"/>
      <c r="AD30" s="90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103"/>
      <c r="AU30" s="103"/>
      <c r="AV30" s="95"/>
      <c r="AW30" s="95"/>
      <c r="AX30" s="95"/>
      <c r="AY30" s="95"/>
      <c r="AZ30" s="95"/>
      <c r="BA30" s="95"/>
      <c r="BB30" s="105"/>
      <c r="BC30" s="105"/>
      <c r="BD30" s="105"/>
      <c r="BE30" s="105"/>
      <c r="BF30" s="105"/>
      <c r="BG30" s="105"/>
      <c r="BH30" s="105"/>
    </row>
    <row r="31" spans="1:60" ht="15.6" x14ac:dyDescent="0.3">
      <c r="A31" s="627" t="str">
        <f>'Титул денна'!A31:BH31</f>
        <v>ПРАКТИКИ:  Пд - педагогічна (як правило проходить протягом семестру)</v>
      </c>
      <c r="B31" s="628"/>
      <c r="C31" s="628"/>
      <c r="D31" s="628"/>
      <c r="E31" s="628"/>
      <c r="F31" s="628"/>
      <c r="G31" s="628"/>
      <c r="H31" s="628"/>
      <c r="I31" s="628"/>
      <c r="J31" s="628"/>
      <c r="K31" s="628"/>
      <c r="L31" s="628"/>
      <c r="M31" s="628"/>
      <c r="N31" s="628"/>
      <c r="O31" s="628"/>
      <c r="P31" s="628"/>
      <c r="Q31" s="628"/>
      <c r="R31" s="628"/>
      <c r="S31" s="628"/>
      <c r="T31" s="628"/>
      <c r="U31" s="628"/>
      <c r="V31" s="628"/>
      <c r="W31" s="628"/>
      <c r="X31" s="628"/>
      <c r="Y31" s="628"/>
      <c r="Z31" s="628"/>
      <c r="AA31" s="628"/>
      <c r="AB31" s="628"/>
      <c r="AC31" s="628"/>
      <c r="AD31" s="628"/>
      <c r="AE31" s="628"/>
      <c r="AF31" s="628"/>
      <c r="AG31" s="628"/>
      <c r="AH31" s="628"/>
      <c r="AI31" s="628"/>
      <c r="AJ31" s="628"/>
      <c r="AK31" s="628"/>
      <c r="AL31" s="628"/>
      <c r="AM31" s="628"/>
      <c r="AN31" s="628"/>
      <c r="AO31" s="628"/>
      <c r="AP31" s="628"/>
      <c r="AQ31" s="628"/>
      <c r="AR31" s="628"/>
      <c r="AS31" s="628"/>
      <c r="AT31" s="628"/>
      <c r="AU31" s="628"/>
      <c r="AV31" s="628"/>
      <c r="AW31" s="628"/>
      <c r="AX31" s="628"/>
      <c r="AY31" s="628"/>
      <c r="AZ31" s="628"/>
      <c r="BA31" s="628"/>
      <c r="BB31" s="628"/>
      <c r="BC31" s="628"/>
      <c r="BD31" s="628"/>
      <c r="BE31" s="628"/>
      <c r="BF31" s="628"/>
      <c r="BG31" s="628"/>
      <c r="BH31" s="628"/>
    </row>
    <row r="32" spans="1:60" ht="33" customHeight="1" x14ac:dyDescent="0.3">
      <c r="A32" s="325" t="s">
        <v>103</v>
      </c>
      <c r="B32" s="271"/>
      <c r="C32" s="271"/>
      <c r="D32" s="271"/>
      <c r="E32" s="271"/>
      <c r="F32" s="271"/>
      <c r="G32" s="271"/>
      <c r="H32" s="271"/>
      <c r="I32" s="271"/>
      <c r="J32" s="271"/>
      <c r="K32" s="271"/>
      <c r="L32" s="271"/>
      <c r="M32" s="271"/>
      <c r="N32" s="271"/>
      <c r="O32" s="271"/>
      <c r="P32" s="271"/>
      <c r="Q32" s="271"/>
      <c r="R32" s="271"/>
      <c r="S32" s="271"/>
      <c r="T32" s="271"/>
      <c r="U32" s="271"/>
      <c r="V32" s="271"/>
      <c r="W32" s="271"/>
      <c r="X32" s="271"/>
      <c r="Y32" s="271"/>
      <c r="Z32" s="271"/>
      <c r="AA32" s="271"/>
      <c r="AB32" s="271"/>
      <c r="AC32" s="511" t="s">
        <v>113</v>
      </c>
      <c r="AD32" s="511"/>
      <c r="AE32" s="511"/>
      <c r="AF32" s="511"/>
      <c r="AG32" s="511"/>
      <c r="AH32" s="511"/>
      <c r="AI32" s="511"/>
      <c r="AJ32" s="511"/>
      <c r="AK32" s="511"/>
      <c r="AL32" s="511"/>
      <c r="AM32" s="511"/>
      <c r="AN32" s="511"/>
      <c r="AO32" s="511"/>
      <c r="AP32" s="511"/>
      <c r="AQ32" s="511"/>
      <c r="AR32" s="511"/>
      <c r="AS32" s="511"/>
      <c r="AT32" s="511"/>
      <c r="AU32" s="511"/>
      <c r="AV32" s="511"/>
      <c r="AW32" s="511"/>
      <c r="AX32" s="511"/>
      <c r="AY32" s="511"/>
      <c r="AZ32" s="511"/>
      <c r="BA32" s="511"/>
      <c r="BB32" s="511"/>
      <c r="BC32" s="511"/>
      <c r="BD32" s="511"/>
      <c r="BE32" s="511"/>
      <c r="BF32" s="511"/>
      <c r="BG32" s="511"/>
      <c r="BH32" s="511"/>
    </row>
    <row r="33" spans="1:60" ht="15.6" x14ac:dyDescent="0.3">
      <c r="A33" s="326" t="s">
        <v>104</v>
      </c>
      <c r="B33" s="271"/>
      <c r="C33" s="271"/>
      <c r="D33" s="271"/>
      <c r="E33" s="271"/>
      <c r="F33" s="271"/>
      <c r="G33" s="271"/>
      <c r="H33" s="271"/>
      <c r="I33" s="271"/>
      <c r="J33" s="271"/>
      <c r="K33" s="271"/>
      <c r="L33" s="271"/>
      <c r="M33" s="271"/>
      <c r="N33" s="271"/>
      <c r="O33" s="271"/>
      <c r="P33" s="271"/>
      <c r="Q33" s="271"/>
      <c r="R33" s="271"/>
      <c r="S33" s="271"/>
      <c r="T33" s="271"/>
      <c r="U33" s="271"/>
      <c r="V33" s="271"/>
      <c r="W33" s="271"/>
      <c r="X33" s="271"/>
      <c r="Y33" s="271"/>
      <c r="Z33" s="271"/>
      <c r="AA33" s="271"/>
      <c r="AB33" s="271"/>
      <c r="AC33" s="271"/>
      <c r="AD33" s="271"/>
      <c r="AE33" s="271"/>
      <c r="AF33" s="271"/>
      <c r="AG33" s="271"/>
      <c r="AH33" s="271"/>
      <c r="AI33" s="271"/>
      <c r="AJ33" s="271"/>
      <c r="AK33" s="271"/>
      <c r="AL33" s="271"/>
      <c r="AM33" s="271"/>
      <c r="AN33" s="271"/>
      <c r="AO33" s="271"/>
      <c r="AP33" s="271"/>
      <c r="AQ33" s="271"/>
      <c r="AR33" s="271"/>
      <c r="AS33" s="271"/>
      <c r="AT33" s="271"/>
      <c r="AU33" s="271"/>
      <c r="AV33" s="271"/>
      <c r="AW33" s="271"/>
      <c r="AX33" s="271"/>
      <c r="AY33" s="271"/>
      <c r="AZ33" s="271"/>
      <c r="BA33" s="271"/>
      <c r="BB33" s="271"/>
      <c r="BC33" s="271"/>
      <c r="BD33" s="271"/>
      <c r="BE33" s="271"/>
      <c r="BF33" s="271"/>
      <c r="BG33" s="271"/>
      <c r="BH33" s="271"/>
    </row>
    <row r="34" spans="1:60" ht="15.6" x14ac:dyDescent="0.3">
      <c r="A34" s="320" t="s">
        <v>61</v>
      </c>
      <c r="B34" s="271"/>
      <c r="C34" s="327"/>
      <c r="D34" s="320"/>
      <c r="E34" s="320"/>
      <c r="F34" s="320" t="s">
        <v>62</v>
      </c>
      <c r="G34" s="320"/>
      <c r="H34" s="320"/>
      <c r="I34" s="320"/>
      <c r="J34" s="320"/>
      <c r="K34" s="327"/>
      <c r="L34" s="327"/>
      <c r="M34" s="320"/>
      <c r="N34" s="320"/>
      <c r="O34" s="320"/>
      <c r="P34" s="320"/>
      <c r="Q34" s="320"/>
      <c r="R34" s="320"/>
      <c r="S34" s="320"/>
      <c r="T34" s="320"/>
      <c r="U34" s="320"/>
      <c r="V34" s="320"/>
      <c r="W34" s="320"/>
      <c r="X34" s="327"/>
      <c r="Y34" s="327"/>
      <c r="Z34" s="320"/>
      <c r="AA34" s="320"/>
      <c r="AB34" s="320"/>
      <c r="AC34" s="320"/>
      <c r="AD34" s="320"/>
      <c r="AE34" s="322"/>
      <c r="AF34" s="322"/>
      <c r="AG34" s="322"/>
      <c r="AH34" s="322"/>
      <c r="AI34" s="322"/>
      <c r="AJ34" s="322"/>
      <c r="AK34" s="322"/>
      <c r="AL34" s="322"/>
      <c r="AM34" s="322"/>
      <c r="AN34" s="322"/>
      <c r="AO34" s="322"/>
      <c r="AP34" s="322"/>
      <c r="AQ34" s="322"/>
      <c r="AR34" s="322"/>
      <c r="AS34" s="322"/>
      <c r="AT34" s="322"/>
      <c r="AU34" s="322"/>
      <c r="AV34" s="322"/>
      <c r="AW34" s="322"/>
      <c r="AX34" s="322"/>
      <c r="AY34" s="322"/>
      <c r="AZ34" s="322"/>
      <c r="BA34" s="322"/>
      <c r="BB34" s="271"/>
      <c r="BC34" s="271"/>
      <c r="BD34" s="271"/>
      <c r="BE34" s="271"/>
      <c r="BF34" s="271"/>
      <c r="BG34" s="271"/>
      <c r="BH34" s="271"/>
    </row>
    <row r="35" spans="1:60" x14ac:dyDescent="0.3">
      <c r="A35" s="328" t="s">
        <v>60</v>
      </c>
      <c r="B35" s="321" t="s">
        <v>99</v>
      </c>
      <c r="C35" s="271"/>
      <c r="D35" s="271"/>
      <c r="E35" s="271"/>
      <c r="F35" s="271"/>
      <c r="G35" s="271"/>
      <c r="H35" s="271"/>
      <c r="I35" s="271"/>
      <c r="J35" s="271"/>
      <c r="K35" s="271"/>
      <c r="L35" s="271"/>
      <c r="M35" s="271"/>
      <c r="N35" s="271"/>
      <c r="O35" s="271"/>
      <c r="P35" s="271"/>
      <c r="Q35" s="271"/>
      <c r="R35" s="271"/>
      <c r="S35" s="271"/>
      <c r="T35" s="271"/>
      <c r="U35" s="271"/>
      <c r="V35" s="271"/>
      <c r="W35" s="271"/>
      <c r="X35" s="271"/>
      <c r="Y35" s="271"/>
      <c r="Z35" s="271"/>
      <c r="AA35" s="271"/>
      <c r="AB35" s="271"/>
      <c r="AC35" s="271"/>
      <c r="AD35" s="271"/>
      <c r="AE35" s="271"/>
      <c r="AF35" s="271"/>
      <c r="AG35" s="271"/>
      <c r="AH35" s="271"/>
      <c r="AI35" s="271"/>
      <c r="AJ35" s="271"/>
      <c r="AK35" s="271"/>
      <c r="AL35" s="271"/>
      <c r="AM35" s="271"/>
      <c r="AN35" s="271"/>
      <c r="AO35" s="271"/>
      <c r="AP35" s="271"/>
      <c r="AQ35" s="271"/>
      <c r="AR35" s="271"/>
      <c r="AS35" s="271"/>
      <c r="AT35" s="271"/>
      <c r="AU35" s="271"/>
      <c r="AV35" s="271"/>
      <c r="AW35" s="271"/>
      <c r="AX35" s="271"/>
      <c r="AY35" s="271"/>
      <c r="AZ35" s="271"/>
      <c r="BA35" s="271"/>
      <c r="BB35" s="271"/>
      <c r="BC35" s="271"/>
      <c r="BD35" s="271"/>
      <c r="BE35" s="271"/>
      <c r="BF35" s="271"/>
      <c r="BG35" s="271"/>
      <c r="BH35" s="271"/>
    </row>
  </sheetData>
  <sheetProtection password="C7B1" sheet="1" objects="1" scenarios="1" formatCells="0" formatColumns="0" formatRows="0"/>
  <mergeCells count="46">
    <mergeCell ref="BE20:BE21"/>
    <mergeCell ref="BF20:BF21"/>
    <mergeCell ref="BG20:BG21"/>
    <mergeCell ref="BH20:BH21"/>
    <mergeCell ref="AT20:AW20"/>
    <mergeCell ref="AX20:BA20"/>
    <mergeCell ref="BB20:BB21"/>
    <mergeCell ref="BC20:BC21"/>
    <mergeCell ref="BD20:BD21"/>
    <mergeCell ref="M10:BB10"/>
    <mergeCell ref="H1:O1"/>
    <mergeCell ref="B2:X2"/>
    <mergeCell ref="B3:U3"/>
    <mergeCell ref="BB1:BE1"/>
    <mergeCell ref="BC2:BE2"/>
    <mergeCell ref="R4:S4"/>
    <mergeCell ref="M11:BB11"/>
    <mergeCell ref="Y12:AT12"/>
    <mergeCell ref="M13:BB13"/>
    <mergeCell ref="O14:P14"/>
    <mergeCell ref="Q14:W14"/>
    <mergeCell ref="AD14:BF14"/>
    <mergeCell ref="O15:P15"/>
    <mergeCell ref="Q15:W15"/>
    <mergeCell ref="AD15:BF15"/>
    <mergeCell ref="AD16:BF16"/>
    <mergeCell ref="O17:P17"/>
    <mergeCell ref="AD17:BF17"/>
    <mergeCell ref="O16:P16"/>
    <mergeCell ref="Q16:W16"/>
    <mergeCell ref="Q18:AA18"/>
    <mergeCell ref="AI18:AN18"/>
    <mergeCell ref="BB19:BH19"/>
    <mergeCell ref="AC32:BH32"/>
    <mergeCell ref="A31:BH31"/>
    <mergeCell ref="A20:A21"/>
    <mergeCell ref="B20:F20"/>
    <mergeCell ref="G20:J20"/>
    <mergeCell ref="K20:O20"/>
    <mergeCell ref="P20:S20"/>
    <mergeCell ref="T20:W20"/>
    <mergeCell ref="X20:AA20"/>
    <mergeCell ref="AC20:AF20"/>
    <mergeCell ref="AG20:AJ20"/>
    <mergeCell ref="AK20:AN20"/>
    <mergeCell ref="AP20:AS20"/>
  </mergeCells>
  <dataValidations count="3">
    <dataValidation errorStyle="warning" allowBlank="1" showInputMessage="1" showErrorMessage="1" sqref="M13:BB13 BC2 BB1" xr:uid="{00000000-0002-0000-0300-000000000000}"/>
    <dataValidation type="list" allowBlank="1" showInputMessage="1" showErrorMessage="1" sqref="P18 AH18" xr:uid="{00000000-0002-0000-0300-000001000000}">
      <formula1>" , денна, заочна (дистанційна), вечірня"</formula1>
    </dataValidation>
    <dataValidation errorStyle="information" showInputMessage="1" showErrorMessage="1" sqref="Q18:AA18" xr:uid="{00000000-0002-0000-0300-000002000000}"/>
  </dataValidations>
  <pageMargins left="0.70866141732283472" right="0.70866141732283472" top="0.74803149606299213" bottom="0.74803149606299213" header="0.31496062992125984" footer="0.31496062992125984"/>
  <pageSetup paperSize="9" scale="71" fitToHeight="0" orientation="landscape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IU133"/>
  <sheetViews>
    <sheetView view="pageBreakPreview" topLeftCell="A24" zoomScale="105" zoomScaleNormal="100" zoomScaleSheetLayoutView="105" workbookViewId="0">
      <selection activeCell="A70" sqref="A70:XFD71"/>
    </sheetView>
  </sheetViews>
  <sheetFormatPr defaultColWidth="9.109375" defaultRowHeight="13.2" x14ac:dyDescent="0.25"/>
  <cols>
    <col min="1" max="1" width="7.44140625" style="263" bestFit="1" customWidth="1"/>
    <col min="2" max="2" width="28" style="264" customWidth="1"/>
    <col min="3" max="3" width="5.44140625" style="266" customWidth="1"/>
    <col min="4" max="14" width="2.44140625" style="254" customWidth="1"/>
    <col min="15" max="16" width="2" style="254" customWidth="1"/>
    <col min="17" max="17" width="2.109375" style="254" customWidth="1"/>
    <col min="18" max="18" width="2" style="254" customWidth="1"/>
    <col min="19" max="19" width="1.88671875" style="254" customWidth="1"/>
    <col min="20" max="20" width="2.109375" style="254" customWidth="1"/>
    <col min="21" max="23" width="2.44140625" style="254" customWidth="1"/>
    <col min="24" max="24" width="6" style="265" customWidth="1"/>
    <col min="25" max="25" width="5.33203125" style="265" customWidth="1"/>
    <col min="26" max="28" width="4.5546875" style="265" customWidth="1"/>
    <col min="29" max="29" width="5.6640625" style="265" customWidth="1"/>
    <col min="30" max="45" width="4.5546875" style="265" customWidth="1"/>
    <col min="46" max="61" width="4.5546875" style="265" hidden="1" customWidth="1"/>
    <col min="62" max="62" width="5.6640625" style="58" bestFit="1" customWidth="1"/>
    <col min="63" max="63" width="4.5546875" style="29" hidden="1" customWidth="1"/>
    <col min="64" max="64" width="9.5546875" style="29" hidden="1" customWidth="1"/>
    <col min="65" max="66" width="5" style="29" hidden="1" customWidth="1"/>
    <col min="67" max="67" width="5.33203125" style="29" hidden="1" customWidth="1"/>
    <col min="68" max="68" width="5.109375" style="29" hidden="1" customWidth="1"/>
    <col min="69" max="69" width="5" style="29" hidden="1" customWidth="1"/>
    <col min="70" max="70" width="5.44140625" style="29" hidden="1" customWidth="1"/>
    <col min="71" max="71" width="5.6640625" style="29" hidden="1" customWidth="1"/>
    <col min="72" max="72" width="6" style="29" hidden="1" customWidth="1"/>
    <col min="73" max="73" width="6.44140625" style="11" hidden="1" customWidth="1"/>
    <col min="74" max="74" width="4.6640625" style="11" hidden="1" customWidth="1"/>
    <col min="75" max="82" width="5.6640625" style="11" hidden="1" customWidth="1"/>
    <col min="83" max="83" width="5.6640625" style="176" hidden="1" customWidth="1"/>
    <col min="84" max="84" width="6.109375" style="188" hidden="1" customWidth="1"/>
    <col min="85" max="85" width="4.33203125" style="11" hidden="1" customWidth="1"/>
    <col min="86" max="89" width="3.6640625" style="11" hidden="1" customWidth="1"/>
    <col min="90" max="92" width="5.5546875" style="11" hidden="1" customWidth="1"/>
    <col min="93" max="93" width="4.44140625" style="11" hidden="1" customWidth="1"/>
    <col min="94" max="98" width="3.6640625" style="11" hidden="1" customWidth="1"/>
    <col min="99" max="99" width="4.88671875" style="11" hidden="1" customWidth="1"/>
    <col min="100" max="106" width="3.6640625" style="11" hidden="1" customWidth="1"/>
    <col min="107" max="107" width="5.44140625" style="11" hidden="1" customWidth="1"/>
    <col min="108" max="115" width="4.5546875" style="49" hidden="1" customWidth="1"/>
    <col min="116" max="116" width="4.5546875" style="11" hidden="1" customWidth="1"/>
    <col min="117" max="124" width="5.109375" style="11" hidden="1" customWidth="1"/>
    <col min="125" max="125" width="5.6640625" style="11" hidden="1" customWidth="1"/>
    <col min="126" max="129" width="5.5546875" style="11" hidden="1" customWidth="1"/>
    <col min="130" max="130" width="4" style="11" hidden="1" customWidth="1"/>
    <col min="131" max="131" width="0" style="11" hidden="1" customWidth="1"/>
    <col min="132" max="150" width="9.109375" style="11"/>
    <col min="151" max="16384" width="9.109375" style="29"/>
  </cols>
  <sheetData>
    <row r="1" spans="1:150" s="214" customFormat="1" ht="10.199999999999999" x14ac:dyDescent="0.2">
      <c r="B1" s="215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6"/>
      <c r="AK1" s="216"/>
      <c r="AL1" s="216"/>
      <c r="AM1" s="216"/>
      <c r="AN1" s="216"/>
      <c r="AO1" s="216"/>
      <c r="AP1" s="216"/>
      <c r="AQ1" s="216"/>
      <c r="AR1" s="216"/>
      <c r="AS1" s="216"/>
      <c r="AT1" s="216"/>
      <c r="AU1" s="216"/>
      <c r="AV1" s="216"/>
      <c r="AW1" s="216"/>
      <c r="AX1" s="216"/>
      <c r="AY1" s="216"/>
      <c r="AZ1" s="216"/>
      <c r="BA1" s="216"/>
      <c r="BB1" s="216"/>
      <c r="BC1" s="216"/>
      <c r="BD1" s="216"/>
      <c r="BE1" s="216"/>
      <c r="BF1" s="216"/>
      <c r="BG1" s="216"/>
      <c r="BH1" s="216"/>
      <c r="BI1" s="216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65"/>
      <c r="CF1" s="179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</row>
    <row r="2" spans="1:150" s="16" customFormat="1" ht="17.399999999999999" x14ac:dyDescent="0.3">
      <c r="A2" s="663" t="s">
        <v>5</v>
      </c>
      <c r="B2" s="663"/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3"/>
      <c r="N2" s="663"/>
      <c r="O2" s="663"/>
      <c r="P2" s="663"/>
      <c r="Q2" s="663"/>
      <c r="R2" s="663"/>
      <c r="S2" s="663"/>
      <c r="T2" s="663"/>
      <c r="U2" s="663"/>
      <c r="V2" s="663"/>
      <c r="W2" s="663"/>
      <c r="X2" s="663"/>
      <c r="Y2" s="663"/>
      <c r="Z2" s="663"/>
      <c r="AA2" s="663"/>
      <c r="AB2" s="663"/>
      <c r="AC2" s="663"/>
      <c r="AD2" s="663"/>
      <c r="AE2" s="663"/>
      <c r="AF2" s="663"/>
      <c r="AG2" s="663"/>
      <c r="AH2" s="663"/>
      <c r="AI2" s="663"/>
      <c r="AJ2" s="663"/>
      <c r="AK2" s="663"/>
      <c r="AL2" s="663"/>
      <c r="AM2" s="663"/>
      <c r="AN2" s="663"/>
      <c r="AO2" s="663"/>
      <c r="AP2" s="663"/>
      <c r="AQ2" s="663"/>
      <c r="AR2" s="663"/>
      <c r="AS2" s="663"/>
      <c r="AT2" s="663"/>
      <c r="AU2" s="663"/>
      <c r="AV2" s="663"/>
      <c r="AW2" s="663"/>
      <c r="AX2" s="663"/>
      <c r="AY2" s="663"/>
      <c r="AZ2" s="663"/>
      <c r="BA2" s="663"/>
      <c r="BB2" s="663"/>
      <c r="BC2" s="663"/>
      <c r="BD2" s="663"/>
      <c r="BE2" s="663"/>
      <c r="BF2" s="663"/>
      <c r="BG2" s="663"/>
      <c r="BH2" s="663"/>
      <c r="BI2" s="663"/>
      <c r="BJ2" s="17"/>
      <c r="BK2" s="21" t="s">
        <v>28</v>
      </c>
      <c r="BU2" s="2"/>
      <c r="BV2" s="2"/>
      <c r="BW2" s="71" t="s">
        <v>78</v>
      </c>
      <c r="BX2" s="71" t="s">
        <v>114</v>
      </c>
      <c r="BY2" s="71" t="s">
        <v>77</v>
      </c>
      <c r="BZ2" s="71" t="s">
        <v>76</v>
      </c>
      <c r="CA2" s="71" t="s">
        <v>115</v>
      </c>
      <c r="CB2" s="71" t="s">
        <v>79</v>
      </c>
      <c r="CC2" s="71" t="s">
        <v>119</v>
      </c>
      <c r="CD2" s="71" t="s">
        <v>80</v>
      </c>
      <c r="CE2" s="166" t="s">
        <v>107</v>
      </c>
      <c r="CF2" s="180" t="s">
        <v>81</v>
      </c>
      <c r="CG2" s="71" t="s">
        <v>116</v>
      </c>
      <c r="CH2" s="71" t="s">
        <v>117</v>
      </c>
      <c r="CI2" s="71" t="s">
        <v>82</v>
      </c>
      <c r="CJ2" s="71" t="s">
        <v>83</v>
      </c>
      <c r="CK2" s="71" t="s">
        <v>108</v>
      </c>
      <c r="CL2" s="71" t="s">
        <v>84</v>
      </c>
      <c r="CM2" s="71" t="s">
        <v>109</v>
      </c>
      <c r="CN2" s="71" t="s">
        <v>85</v>
      </c>
      <c r="CO2" s="71" t="s">
        <v>86</v>
      </c>
      <c r="CP2" s="71" t="s">
        <v>87</v>
      </c>
      <c r="CQ2" s="71" t="s">
        <v>88</v>
      </c>
      <c r="CR2" s="71" t="s">
        <v>89</v>
      </c>
      <c r="CS2" s="71" t="s">
        <v>112</v>
      </c>
      <c r="CT2" s="71" t="s">
        <v>90</v>
      </c>
      <c r="CU2" s="71" t="s">
        <v>91</v>
      </c>
      <c r="CV2" s="71" t="s">
        <v>92</v>
      </c>
      <c r="CW2" s="71" t="s">
        <v>93</v>
      </c>
      <c r="CX2" s="71" t="s">
        <v>118</v>
      </c>
      <c r="CY2" s="71" t="s">
        <v>94</v>
      </c>
      <c r="CZ2" s="71" t="s">
        <v>95</v>
      </c>
      <c r="DA2" s="110" t="s">
        <v>110</v>
      </c>
      <c r="DB2" s="71" t="s">
        <v>111</v>
      </c>
      <c r="DC2" s="2"/>
      <c r="DD2" s="47"/>
      <c r="DE2" s="47"/>
      <c r="DF2" s="47"/>
      <c r="DG2" s="47"/>
      <c r="DH2" s="47"/>
      <c r="DI2" s="47"/>
      <c r="DJ2" s="47"/>
      <c r="DK2" s="47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</row>
    <row r="3" spans="1:150" s="16" customFormat="1" x14ac:dyDescent="0.25">
      <c r="A3" s="664" t="s">
        <v>101</v>
      </c>
      <c r="B3" s="665"/>
      <c r="C3" s="665"/>
      <c r="D3" s="665"/>
      <c r="E3" s="665"/>
      <c r="F3" s="665"/>
      <c r="G3" s="665"/>
      <c r="H3" s="665"/>
      <c r="I3" s="665"/>
      <c r="J3" s="665"/>
      <c r="K3" s="665"/>
      <c r="L3" s="665"/>
      <c r="M3" s="665"/>
      <c r="N3" s="665"/>
      <c r="O3" s="665"/>
      <c r="P3" s="665"/>
      <c r="Q3" s="665"/>
      <c r="R3" s="665"/>
      <c r="S3" s="665"/>
      <c r="T3" s="665"/>
      <c r="U3" s="665"/>
      <c r="V3" s="665"/>
      <c r="W3" s="665"/>
      <c r="X3" s="665"/>
      <c r="Y3" s="665"/>
      <c r="Z3" s="665"/>
      <c r="AA3" s="665"/>
      <c r="AB3" s="665"/>
      <c r="AC3" s="665"/>
      <c r="AD3" s="665"/>
      <c r="AE3" s="665"/>
      <c r="AF3" s="665"/>
      <c r="AG3" s="665"/>
      <c r="AH3" s="665"/>
      <c r="AI3" s="665"/>
      <c r="AJ3" s="665"/>
      <c r="AK3" s="665"/>
      <c r="AL3" s="665"/>
      <c r="AM3" s="665"/>
      <c r="AN3" s="665"/>
      <c r="AO3" s="665"/>
      <c r="AP3" s="665"/>
      <c r="AQ3" s="665"/>
      <c r="AR3" s="665"/>
      <c r="AS3" s="665"/>
      <c r="AT3" s="665"/>
      <c r="AU3" s="665"/>
      <c r="AV3" s="665"/>
      <c r="AW3" s="665"/>
      <c r="AX3" s="665"/>
      <c r="AY3" s="665"/>
      <c r="AZ3" s="665"/>
      <c r="BA3" s="665"/>
      <c r="BB3" s="665"/>
      <c r="BC3" s="665"/>
      <c r="BD3" s="665"/>
      <c r="BE3" s="665"/>
      <c r="BF3" s="665"/>
      <c r="BG3" s="665"/>
      <c r="BH3" s="665"/>
      <c r="BI3" s="666"/>
      <c r="BJ3" s="17"/>
      <c r="BL3" s="581" t="s">
        <v>64</v>
      </c>
      <c r="BM3" s="581"/>
      <c r="BN3" s="581"/>
      <c r="BO3" s="581"/>
      <c r="BP3" s="581"/>
      <c r="BQ3" s="581"/>
      <c r="BR3" s="581"/>
      <c r="BS3" s="581"/>
      <c r="BU3" s="2"/>
      <c r="BV3" s="2"/>
      <c r="BW3" s="2"/>
      <c r="BX3" s="2"/>
      <c r="BY3" s="2"/>
      <c r="BZ3" s="2"/>
      <c r="CA3" s="2"/>
      <c r="CB3" s="2"/>
      <c r="CC3" s="2"/>
      <c r="CD3" s="2"/>
      <c r="CE3" s="167"/>
      <c r="CF3" s="181"/>
      <c r="CG3" s="2"/>
      <c r="CH3" s="2"/>
      <c r="CI3" s="2"/>
      <c r="CJ3" s="2"/>
      <c r="CK3" s="2"/>
      <c r="CL3" s="2"/>
      <c r="CM3" s="2"/>
      <c r="CN3" s="2"/>
      <c r="CO3" s="2"/>
      <c r="CP3" s="79"/>
      <c r="CQ3" s="79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47"/>
      <c r="DE3" s="47"/>
      <c r="DF3" s="47"/>
      <c r="DG3" s="47"/>
      <c r="DH3" s="47"/>
      <c r="DI3" s="47"/>
      <c r="DJ3" s="47"/>
      <c r="DK3" s="47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</row>
    <row r="4" spans="1:150" s="16" customFormat="1" ht="13.8" x14ac:dyDescent="0.25">
      <c r="A4" s="667" t="str">
        <f>'ПЛАН НАВЧАЛЬНОГО ПРОЦЕСУ ДЕННА'!A4:BI4</f>
        <v>доктор філософії</v>
      </c>
      <c r="B4" s="668"/>
      <c r="C4" s="668"/>
      <c r="D4" s="668"/>
      <c r="E4" s="668"/>
      <c r="F4" s="668"/>
      <c r="G4" s="668"/>
      <c r="H4" s="668"/>
      <c r="I4" s="668"/>
      <c r="J4" s="668"/>
      <c r="K4" s="668"/>
      <c r="L4" s="668"/>
      <c r="M4" s="668"/>
      <c r="N4" s="668"/>
      <c r="O4" s="668"/>
      <c r="P4" s="668"/>
      <c r="Q4" s="668"/>
      <c r="R4" s="668"/>
      <c r="S4" s="668"/>
      <c r="T4" s="668"/>
      <c r="U4" s="668"/>
      <c r="V4" s="668"/>
      <c r="W4" s="668"/>
      <c r="X4" s="668"/>
      <c r="Y4" s="668"/>
      <c r="Z4" s="668"/>
      <c r="AA4" s="668"/>
      <c r="AB4" s="668"/>
      <c r="AC4" s="668"/>
      <c r="AD4" s="668"/>
      <c r="AE4" s="668"/>
      <c r="AF4" s="668"/>
      <c r="AG4" s="668"/>
      <c r="AH4" s="668"/>
      <c r="AI4" s="668"/>
      <c r="AJ4" s="668"/>
      <c r="AK4" s="668"/>
      <c r="AL4" s="668"/>
      <c r="AM4" s="668"/>
      <c r="AN4" s="668"/>
      <c r="AO4" s="668"/>
      <c r="AP4" s="668"/>
      <c r="AQ4" s="668"/>
      <c r="AR4" s="668"/>
      <c r="AS4" s="668"/>
      <c r="AT4" s="668"/>
      <c r="AU4" s="668"/>
      <c r="AV4" s="668"/>
      <c r="AW4" s="668"/>
      <c r="AX4" s="668"/>
      <c r="AY4" s="668"/>
      <c r="AZ4" s="668"/>
      <c r="BA4" s="668"/>
      <c r="BB4" s="668"/>
      <c r="BC4" s="668"/>
      <c r="BD4" s="668"/>
      <c r="BE4" s="668"/>
      <c r="BF4" s="668"/>
      <c r="BG4" s="668"/>
      <c r="BH4" s="668"/>
      <c r="BI4" s="669"/>
      <c r="BJ4" s="17"/>
      <c r="BL4" s="51">
        <v>1</v>
      </c>
      <c r="BM4" s="51">
        <v>2</v>
      </c>
      <c r="BN4" s="51">
        <v>3</v>
      </c>
      <c r="BO4" s="51">
        <v>4</v>
      </c>
      <c r="BP4" s="51">
        <v>5</v>
      </c>
      <c r="BQ4" s="51">
        <v>6</v>
      </c>
      <c r="BR4" s="51">
        <v>7</v>
      </c>
      <c r="BS4" s="51">
        <v>8</v>
      </c>
      <c r="BU4" s="2"/>
      <c r="BV4" s="2"/>
      <c r="BW4" s="435">
        <v>0.1</v>
      </c>
      <c r="BX4"/>
      <c r="BY4"/>
      <c r="BZ4"/>
      <c r="CA4"/>
      <c r="CB4"/>
      <c r="CC4"/>
      <c r="CD4"/>
      <c r="CE4" s="167"/>
      <c r="CF4" s="181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47"/>
      <c r="DE4" s="47"/>
      <c r="DF4" s="47"/>
      <c r="DG4" s="47"/>
      <c r="DH4" s="47"/>
      <c r="DI4" s="47"/>
      <c r="DJ4" s="47"/>
      <c r="DK4" s="47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11" t="s">
        <v>186</v>
      </c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</row>
    <row r="5" spans="1:150" s="23" customFormat="1" x14ac:dyDescent="0.25">
      <c r="A5" s="670" t="s">
        <v>122</v>
      </c>
      <c r="B5" s="673" t="s">
        <v>6</v>
      </c>
      <c r="C5" s="676" t="s">
        <v>7</v>
      </c>
      <c r="D5" s="677" t="s">
        <v>8</v>
      </c>
      <c r="E5" s="678"/>
      <c r="F5" s="678"/>
      <c r="G5" s="678"/>
      <c r="H5" s="678"/>
      <c r="I5" s="678"/>
      <c r="J5" s="678"/>
      <c r="K5" s="678"/>
      <c r="L5" s="678"/>
      <c r="M5" s="678"/>
      <c r="N5" s="678"/>
      <c r="O5" s="678"/>
      <c r="P5" s="678"/>
      <c r="Q5" s="678"/>
      <c r="R5" s="678"/>
      <c r="S5" s="678"/>
      <c r="T5" s="678"/>
      <c r="U5" s="678"/>
      <c r="V5" s="678"/>
      <c r="W5" s="679"/>
      <c r="X5" s="660" t="s">
        <v>1</v>
      </c>
      <c r="Y5" s="661"/>
      <c r="Z5" s="661"/>
      <c r="AA5" s="661"/>
      <c r="AB5" s="661"/>
      <c r="AC5" s="662"/>
      <c r="AD5" s="660" t="s">
        <v>9</v>
      </c>
      <c r="AE5" s="661"/>
      <c r="AF5" s="661"/>
      <c r="AG5" s="661"/>
      <c r="AH5" s="661"/>
      <c r="AI5" s="661"/>
      <c r="AJ5" s="661"/>
      <c r="AK5" s="661"/>
      <c r="AL5" s="661"/>
      <c r="AM5" s="661"/>
      <c r="AN5" s="661"/>
      <c r="AO5" s="661"/>
      <c r="AP5" s="661"/>
      <c r="AQ5" s="661"/>
      <c r="AR5" s="661"/>
      <c r="AS5" s="661"/>
      <c r="AT5" s="661"/>
      <c r="AU5" s="661"/>
      <c r="AV5" s="661"/>
      <c r="AW5" s="661"/>
      <c r="AX5" s="661"/>
      <c r="AY5" s="661"/>
      <c r="AZ5" s="661"/>
      <c r="BA5" s="661"/>
      <c r="BB5" s="661"/>
      <c r="BC5" s="661"/>
      <c r="BD5" s="661"/>
      <c r="BE5" s="661"/>
      <c r="BF5" s="661"/>
      <c r="BG5" s="661"/>
      <c r="BH5" s="661"/>
      <c r="BI5" s="662"/>
      <c r="BJ5" s="53"/>
      <c r="BL5" s="52">
        <v>1</v>
      </c>
      <c r="BM5" s="52">
        <v>1</v>
      </c>
      <c r="BN5" s="52">
        <v>1</v>
      </c>
      <c r="BO5" s="52">
        <v>1</v>
      </c>
      <c r="BP5" s="52">
        <v>1</v>
      </c>
      <c r="BQ5" s="52">
        <v>1</v>
      </c>
      <c r="BR5" s="52">
        <v>1</v>
      </c>
      <c r="BS5" s="52">
        <v>1</v>
      </c>
      <c r="BU5" s="3"/>
      <c r="BV5" s="3"/>
      <c r="BW5" s="3"/>
      <c r="BX5"/>
      <c r="BY5"/>
      <c r="BZ5"/>
      <c r="CA5"/>
      <c r="CB5"/>
      <c r="CC5"/>
      <c r="CD5"/>
      <c r="CE5" s="168"/>
      <c r="CF5" s="18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82"/>
      <c r="DE5" s="82"/>
      <c r="DF5" s="82"/>
      <c r="DG5" s="82"/>
      <c r="DH5" s="82"/>
      <c r="DI5" s="82"/>
      <c r="DJ5" s="82"/>
      <c r="DK5" s="82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</row>
    <row r="6" spans="1:150" s="24" customFormat="1" ht="13.8" x14ac:dyDescent="0.25">
      <c r="A6" s="671"/>
      <c r="B6" s="674"/>
      <c r="C6" s="676"/>
      <c r="D6" s="684" t="s">
        <v>10</v>
      </c>
      <c r="E6" s="685"/>
      <c r="F6" s="685"/>
      <c r="G6" s="686"/>
      <c r="H6" s="680" t="s">
        <v>11</v>
      </c>
      <c r="I6" s="680"/>
      <c r="J6" s="680"/>
      <c r="K6" s="680"/>
      <c r="L6" s="680"/>
      <c r="M6" s="680"/>
      <c r="N6" s="680"/>
      <c r="O6" s="693" t="s">
        <v>12</v>
      </c>
      <c r="P6" s="693" t="s">
        <v>13</v>
      </c>
      <c r="Q6" s="680" t="s">
        <v>14</v>
      </c>
      <c r="R6" s="680"/>
      <c r="S6" s="680"/>
      <c r="T6" s="680"/>
      <c r="U6" s="680"/>
      <c r="V6" s="680"/>
      <c r="W6" s="680"/>
      <c r="X6" s="683" t="s">
        <v>15</v>
      </c>
      <c r="Y6" s="683"/>
      <c r="Z6" s="680" t="s">
        <v>160</v>
      </c>
      <c r="AA6" s="680" t="s">
        <v>161</v>
      </c>
      <c r="AB6" s="680" t="s">
        <v>162</v>
      </c>
      <c r="AC6" s="680" t="s">
        <v>0</v>
      </c>
      <c r="AD6" s="677" t="s">
        <v>16</v>
      </c>
      <c r="AE6" s="678"/>
      <c r="AF6" s="678"/>
      <c r="AG6" s="678"/>
      <c r="AH6" s="678"/>
      <c r="AI6" s="678"/>
      <c r="AJ6" s="678"/>
      <c r="AK6" s="679"/>
      <c r="AL6" s="677" t="s">
        <v>17</v>
      </c>
      <c r="AM6" s="678"/>
      <c r="AN6" s="678"/>
      <c r="AO6" s="678"/>
      <c r="AP6" s="678"/>
      <c r="AQ6" s="678"/>
      <c r="AR6" s="678"/>
      <c r="AS6" s="679"/>
      <c r="AT6" s="660" t="s">
        <v>18</v>
      </c>
      <c r="AU6" s="661"/>
      <c r="AV6" s="661"/>
      <c r="AW6" s="661"/>
      <c r="AX6" s="661"/>
      <c r="AY6" s="661"/>
      <c r="AZ6" s="661"/>
      <c r="BA6" s="662"/>
      <c r="BB6" s="660" t="s">
        <v>19</v>
      </c>
      <c r="BC6" s="661"/>
      <c r="BD6" s="661"/>
      <c r="BE6" s="661"/>
      <c r="BF6" s="661"/>
      <c r="BG6" s="661"/>
      <c r="BH6" s="661"/>
      <c r="BI6" s="662"/>
      <c r="BJ6" s="54"/>
      <c r="BK6" s="23" t="s">
        <v>65</v>
      </c>
      <c r="BL6" s="128">
        <v>1</v>
      </c>
      <c r="BM6" s="4" t="s">
        <v>67</v>
      </c>
      <c r="BN6" s="4"/>
      <c r="BO6" s="4" t="s">
        <v>66</v>
      </c>
      <c r="BP6" s="129">
        <v>1.5</v>
      </c>
      <c r="BQ6" s="4" t="s">
        <v>68</v>
      </c>
      <c r="BR6" s="4"/>
      <c r="BT6" s="25"/>
      <c r="BU6" s="4"/>
      <c r="BV6" s="4"/>
      <c r="BW6" s="4"/>
      <c r="BX6"/>
      <c r="BY6"/>
      <c r="BZ6"/>
      <c r="CA6"/>
      <c r="CB6"/>
      <c r="CC6"/>
      <c r="CD6"/>
      <c r="CE6" s="169"/>
      <c r="CF6" s="183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83"/>
      <c r="DE6" s="83"/>
      <c r="DF6" s="83"/>
      <c r="DG6" s="83"/>
      <c r="DH6" s="83"/>
      <c r="DI6" s="83"/>
      <c r="DJ6" s="83"/>
      <c r="DK6" s="83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210" t="s">
        <v>225</v>
      </c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</row>
    <row r="7" spans="1:150" s="24" customFormat="1" ht="13.8" x14ac:dyDescent="0.25">
      <c r="A7" s="671"/>
      <c r="B7" s="674"/>
      <c r="C7" s="676"/>
      <c r="D7" s="687"/>
      <c r="E7" s="688"/>
      <c r="F7" s="688"/>
      <c r="G7" s="689"/>
      <c r="H7" s="680"/>
      <c r="I7" s="680"/>
      <c r="J7" s="680"/>
      <c r="K7" s="680"/>
      <c r="L7" s="680"/>
      <c r="M7" s="680"/>
      <c r="N7" s="680"/>
      <c r="O7" s="693"/>
      <c r="P7" s="693"/>
      <c r="Q7" s="680"/>
      <c r="R7" s="680"/>
      <c r="S7" s="680"/>
      <c r="T7" s="680"/>
      <c r="U7" s="680"/>
      <c r="V7" s="680"/>
      <c r="W7" s="680"/>
      <c r="X7" s="680" t="s">
        <v>20</v>
      </c>
      <c r="Y7" s="680" t="s">
        <v>21</v>
      </c>
      <c r="Z7" s="680"/>
      <c r="AA7" s="680"/>
      <c r="AB7" s="680"/>
      <c r="AC7" s="680"/>
      <c r="AD7" s="657">
        <v>1</v>
      </c>
      <c r="AE7" s="658"/>
      <c r="AF7" s="658"/>
      <c r="AG7" s="659"/>
      <c r="AH7" s="657">
        <v>2</v>
      </c>
      <c r="AI7" s="658"/>
      <c r="AJ7" s="658"/>
      <c r="AK7" s="659"/>
      <c r="AL7" s="657">
        <v>3</v>
      </c>
      <c r="AM7" s="658"/>
      <c r="AN7" s="658"/>
      <c r="AO7" s="659"/>
      <c r="AP7" s="657">
        <v>4</v>
      </c>
      <c r="AQ7" s="658"/>
      <c r="AR7" s="658"/>
      <c r="AS7" s="659"/>
      <c r="AT7" s="657">
        <v>5</v>
      </c>
      <c r="AU7" s="658"/>
      <c r="AV7" s="658"/>
      <c r="AW7" s="659"/>
      <c r="AX7" s="657">
        <v>6</v>
      </c>
      <c r="AY7" s="658"/>
      <c r="AZ7" s="658"/>
      <c r="BA7" s="659"/>
      <c r="BB7" s="657">
        <v>7</v>
      </c>
      <c r="BC7" s="658"/>
      <c r="BD7" s="658"/>
      <c r="BE7" s="659"/>
      <c r="BF7" s="657">
        <v>8</v>
      </c>
      <c r="BG7" s="658"/>
      <c r="BH7" s="658"/>
      <c r="BI7" s="659"/>
      <c r="BJ7" s="54"/>
      <c r="BK7" s="22" t="s">
        <v>24</v>
      </c>
      <c r="BL7" s="16"/>
      <c r="BM7" s="16"/>
      <c r="BN7" s="16"/>
      <c r="BO7" s="3"/>
      <c r="BP7" s="3"/>
      <c r="BQ7" s="23"/>
      <c r="BR7" s="50">
        <v>30</v>
      </c>
      <c r="BT7" s="26"/>
      <c r="BU7" s="4"/>
      <c r="BV7" s="4"/>
      <c r="BW7" s="4"/>
      <c r="BX7" s="4"/>
      <c r="BY7" s="4"/>
      <c r="BZ7" s="4"/>
      <c r="CA7" s="4"/>
      <c r="CB7" s="4"/>
      <c r="CC7" s="4"/>
      <c r="CD7" s="4"/>
      <c r="CE7" s="169"/>
      <c r="CF7" s="183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83"/>
      <c r="DE7" s="83"/>
      <c r="DF7" s="83"/>
      <c r="DG7" s="83"/>
      <c r="DH7" s="83"/>
      <c r="DI7" s="83"/>
      <c r="DJ7" s="83"/>
      <c r="DK7" s="83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210" t="s">
        <v>226</v>
      </c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</row>
    <row r="8" spans="1:150" s="24" customFormat="1" ht="15.6" x14ac:dyDescent="0.3">
      <c r="A8" s="671"/>
      <c r="B8" s="674"/>
      <c r="C8" s="676"/>
      <c r="D8" s="687"/>
      <c r="E8" s="688"/>
      <c r="F8" s="688"/>
      <c r="G8" s="689"/>
      <c r="H8" s="680"/>
      <c r="I8" s="680"/>
      <c r="J8" s="680"/>
      <c r="K8" s="680"/>
      <c r="L8" s="680"/>
      <c r="M8" s="680"/>
      <c r="N8" s="680"/>
      <c r="O8" s="693"/>
      <c r="P8" s="693"/>
      <c r="Q8" s="680"/>
      <c r="R8" s="680"/>
      <c r="S8" s="680"/>
      <c r="T8" s="680"/>
      <c r="U8" s="680"/>
      <c r="V8" s="680"/>
      <c r="W8" s="680"/>
      <c r="X8" s="680"/>
      <c r="Y8" s="680"/>
      <c r="Z8" s="680"/>
      <c r="AA8" s="680"/>
      <c r="AB8" s="680"/>
      <c r="AC8" s="680"/>
      <c r="AD8" s="660" t="s">
        <v>22</v>
      </c>
      <c r="AE8" s="661"/>
      <c r="AF8" s="661"/>
      <c r="AG8" s="661"/>
      <c r="AH8" s="661"/>
      <c r="AI8" s="661"/>
      <c r="AJ8" s="661"/>
      <c r="AK8" s="661"/>
      <c r="AL8" s="661"/>
      <c r="AM8" s="661"/>
      <c r="AN8" s="661"/>
      <c r="AO8" s="661"/>
      <c r="AP8" s="661"/>
      <c r="AQ8" s="661"/>
      <c r="AR8" s="661"/>
      <c r="AS8" s="661"/>
      <c r="AT8" s="661"/>
      <c r="AU8" s="661"/>
      <c r="AV8" s="661"/>
      <c r="AW8" s="661"/>
      <c r="AX8" s="661"/>
      <c r="AY8" s="661"/>
      <c r="AZ8" s="661"/>
      <c r="BA8" s="661"/>
      <c r="BB8" s="661"/>
      <c r="BC8" s="661"/>
      <c r="BD8" s="661"/>
      <c r="BE8" s="661"/>
      <c r="BF8" s="661"/>
      <c r="BG8" s="661"/>
      <c r="BH8" s="661"/>
      <c r="BI8" s="662"/>
      <c r="BJ8" s="54"/>
      <c r="BK8" s="21" t="s">
        <v>29</v>
      </c>
      <c r="BU8" s="4"/>
      <c r="BV8" s="4"/>
      <c r="BW8" s="4"/>
      <c r="BX8" s="4"/>
      <c r="BY8" s="4"/>
      <c r="BZ8" s="4"/>
      <c r="CA8" s="4"/>
      <c r="CB8" s="4"/>
      <c r="CC8" s="4"/>
      <c r="CD8" s="4"/>
      <c r="CE8" s="169"/>
      <c r="CF8" s="183"/>
      <c r="CG8" s="4"/>
      <c r="CH8" s="4"/>
      <c r="CI8" s="4" t="s">
        <v>97</v>
      </c>
      <c r="CJ8" s="4"/>
      <c r="CK8" s="4"/>
      <c r="CL8" s="4"/>
      <c r="CM8" s="4"/>
      <c r="CN8" s="4"/>
      <c r="CO8" s="4"/>
      <c r="CP8" s="4"/>
      <c r="CQ8" s="4" t="s">
        <v>75</v>
      </c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83" t="s">
        <v>74</v>
      </c>
      <c r="DE8" s="83"/>
      <c r="DF8" s="83"/>
      <c r="DG8" s="83"/>
      <c r="DH8" s="83"/>
      <c r="DI8" s="83"/>
      <c r="DJ8" s="83"/>
      <c r="DK8" s="83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210" t="s">
        <v>187</v>
      </c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</row>
    <row r="9" spans="1:150" s="24" customFormat="1" ht="13.8" x14ac:dyDescent="0.25">
      <c r="A9" s="671"/>
      <c r="B9" s="674"/>
      <c r="C9" s="676"/>
      <c r="D9" s="687"/>
      <c r="E9" s="688"/>
      <c r="F9" s="688"/>
      <c r="G9" s="689"/>
      <c r="H9" s="680"/>
      <c r="I9" s="680"/>
      <c r="J9" s="680"/>
      <c r="K9" s="680"/>
      <c r="L9" s="680"/>
      <c r="M9" s="680"/>
      <c r="N9" s="680"/>
      <c r="O9" s="693"/>
      <c r="P9" s="693"/>
      <c r="Q9" s="680"/>
      <c r="R9" s="680"/>
      <c r="S9" s="680"/>
      <c r="T9" s="680"/>
      <c r="U9" s="680"/>
      <c r="V9" s="680"/>
      <c r="W9" s="680"/>
      <c r="X9" s="680"/>
      <c r="Y9" s="680"/>
      <c r="Z9" s="680"/>
      <c r="AA9" s="680"/>
      <c r="AB9" s="680"/>
      <c r="AC9" s="680"/>
      <c r="AD9" s="577">
        <v>1</v>
      </c>
      <c r="AE9" s="578"/>
      <c r="AF9" s="578"/>
      <c r="AG9" s="579"/>
      <c r="AH9" s="577">
        <v>1</v>
      </c>
      <c r="AI9" s="578"/>
      <c r="AJ9" s="578"/>
      <c r="AK9" s="579"/>
      <c r="AL9" s="577">
        <v>1</v>
      </c>
      <c r="AM9" s="578"/>
      <c r="AN9" s="578"/>
      <c r="AO9" s="579"/>
      <c r="AP9" s="577">
        <v>1</v>
      </c>
      <c r="AQ9" s="578"/>
      <c r="AR9" s="578"/>
      <c r="AS9" s="579"/>
      <c r="AT9" s="577">
        <v>1</v>
      </c>
      <c r="AU9" s="578"/>
      <c r="AV9" s="578"/>
      <c r="AW9" s="579"/>
      <c r="AX9" s="577">
        <v>1</v>
      </c>
      <c r="AY9" s="578"/>
      <c r="AZ9" s="578"/>
      <c r="BA9" s="579"/>
      <c r="BB9" s="577">
        <v>1</v>
      </c>
      <c r="BC9" s="578"/>
      <c r="BD9" s="578"/>
      <c r="BE9" s="579"/>
      <c r="BF9" s="577">
        <v>1</v>
      </c>
      <c r="BG9" s="578"/>
      <c r="BH9" s="578"/>
      <c r="BI9" s="579"/>
      <c r="BJ9" s="55"/>
      <c r="BU9" s="4"/>
      <c r="BV9" s="4"/>
      <c r="BW9" s="4"/>
      <c r="BX9" s="4"/>
      <c r="BY9" s="4"/>
      <c r="BZ9" s="4"/>
      <c r="CA9" s="4"/>
      <c r="CB9" s="4"/>
      <c r="CC9" s="4"/>
      <c r="CD9" s="4"/>
      <c r="CE9" s="169"/>
      <c r="CF9" s="18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83"/>
      <c r="DE9" s="83"/>
      <c r="DF9" s="83"/>
      <c r="DG9" s="83"/>
      <c r="DH9" s="83"/>
      <c r="DI9" s="83"/>
      <c r="DJ9" s="83"/>
      <c r="DK9" s="83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210" t="s">
        <v>188</v>
      </c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</row>
    <row r="10" spans="1:150" s="24" customFormat="1" ht="12.75" customHeight="1" x14ac:dyDescent="0.25">
      <c r="A10" s="672"/>
      <c r="B10" s="675"/>
      <c r="C10" s="676"/>
      <c r="D10" s="690"/>
      <c r="E10" s="691"/>
      <c r="F10" s="691"/>
      <c r="G10" s="692"/>
      <c r="H10" s="680"/>
      <c r="I10" s="680"/>
      <c r="J10" s="680"/>
      <c r="K10" s="680"/>
      <c r="L10" s="680"/>
      <c r="M10" s="680"/>
      <c r="N10" s="680"/>
      <c r="O10" s="693"/>
      <c r="P10" s="693"/>
      <c r="Q10" s="680"/>
      <c r="R10" s="680"/>
      <c r="S10" s="680"/>
      <c r="T10" s="680"/>
      <c r="U10" s="680"/>
      <c r="V10" s="680"/>
      <c r="W10" s="680"/>
      <c r="X10" s="680"/>
      <c r="Y10" s="680"/>
      <c r="Z10" s="680"/>
      <c r="AA10" s="680"/>
      <c r="AB10" s="680"/>
      <c r="AC10" s="680"/>
      <c r="AD10" s="660" t="s">
        <v>166</v>
      </c>
      <c r="AE10" s="661"/>
      <c r="AF10" s="661"/>
      <c r="AG10" s="661"/>
      <c r="AH10" s="661"/>
      <c r="AI10" s="661"/>
      <c r="AJ10" s="661"/>
      <c r="AK10" s="661"/>
      <c r="AL10" s="661"/>
      <c r="AM10" s="661"/>
      <c r="AN10" s="661"/>
      <c r="AO10" s="661"/>
      <c r="AP10" s="661"/>
      <c r="AQ10" s="661"/>
      <c r="AR10" s="661"/>
      <c r="AS10" s="661"/>
      <c r="AT10" s="661"/>
      <c r="AU10" s="661"/>
      <c r="AV10" s="661"/>
      <c r="AW10" s="661"/>
      <c r="AX10" s="661"/>
      <c r="AY10" s="661"/>
      <c r="AZ10" s="661"/>
      <c r="BA10" s="661"/>
      <c r="BB10" s="661"/>
      <c r="BC10" s="661"/>
      <c r="BD10" s="661"/>
      <c r="BE10" s="661"/>
      <c r="BF10" s="661"/>
      <c r="BG10" s="661"/>
      <c r="BH10" s="661"/>
      <c r="BI10" s="662"/>
      <c r="BJ10" s="17"/>
      <c r="BK10" s="16"/>
      <c r="BL10" s="594" t="s">
        <v>27</v>
      </c>
      <c r="BM10" s="595"/>
      <c r="BN10" s="595"/>
      <c r="BO10" s="595"/>
      <c r="BP10" s="595"/>
      <c r="BQ10" s="595"/>
      <c r="BR10" s="595"/>
      <c r="BS10" s="596"/>
      <c r="BT10" s="597" t="s">
        <v>26</v>
      </c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169"/>
      <c r="CF10" s="183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120" t="s">
        <v>26</v>
      </c>
      <c r="DD10" s="594" t="s">
        <v>132</v>
      </c>
      <c r="DE10" s="595"/>
      <c r="DF10" s="595"/>
      <c r="DG10" s="595"/>
      <c r="DH10" s="595"/>
      <c r="DI10" s="595"/>
      <c r="DJ10" s="595"/>
      <c r="DK10" s="596"/>
      <c r="DL10" s="120" t="s">
        <v>26</v>
      </c>
      <c r="DM10" s="594" t="s">
        <v>133</v>
      </c>
      <c r="DN10" s="595"/>
      <c r="DO10" s="595"/>
      <c r="DP10" s="595"/>
      <c r="DQ10" s="595"/>
      <c r="DR10" s="595"/>
      <c r="DS10" s="595"/>
      <c r="DT10" s="596"/>
      <c r="DU10" s="120" t="s">
        <v>26</v>
      </c>
      <c r="DV10" s="4"/>
      <c r="DW10" s="4"/>
      <c r="DX10" s="4"/>
      <c r="DY10" s="4"/>
      <c r="DZ10" s="4"/>
      <c r="EA10" s="210" t="s">
        <v>227</v>
      </c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</row>
    <row r="11" spans="1:150" s="220" customFormat="1" ht="12.75" customHeight="1" x14ac:dyDescent="0.25">
      <c r="A11" s="18">
        <v>1</v>
      </c>
      <c r="B11" s="217" t="s">
        <v>96</v>
      </c>
      <c r="C11" s="218" t="s">
        <v>184</v>
      </c>
      <c r="D11" s="655">
        <v>4</v>
      </c>
      <c r="E11" s="655"/>
      <c r="F11" s="655"/>
      <c r="G11" s="655"/>
      <c r="H11" s="655">
        <v>5</v>
      </c>
      <c r="I11" s="655"/>
      <c r="J11" s="655"/>
      <c r="K11" s="655"/>
      <c r="L11" s="655"/>
      <c r="M11" s="655"/>
      <c r="N11" s="655"/>
      <c r="O11" s="18">
        <v>6</v>
      </c>
      <c r="P11" s="18">
        <v>7</v>
      </c>
      <c r="Q11" s="655">
        <v>8</v>
      </c>
      <c r="R11" s="655"/>
      <c r="S11" s="655"/>
      <c r="T11" s="655"/>
      <c r="U11" s="655"/>
      <c r="V11" s="655"/>
      <c r="W11" s="655"/>
      <c r="X11" s="18">
        <v>9</v>
      </c>
      <c r="Y11" s="218" t="s">
        <v>185</v>
      </c>
      <c r="Z11" s="18">
        <v>11</v>
      </c>
      <c r="AA11" s="18">
        <v>12</v>
      </c>
      <c r="AB11" s="18">
        <v>13</v>
      </c>
      <c r="AC11" s="18">
        <v>14</v>
      </c>
      <c r="AD11" s="656">
        <v>15</v>
      </c>
      <c r="AE11" s="642"/>
      <c r="AF11" s="642"/>
      <c r="AG11" s="219" t="s">
        <v>69</v>
      </c>
      <c r="AH11" s="641">
        <v>16</v>
      </c>
      <c r="AI11" s="642"/>
      <c r="AJ11" s="642"/>
      <c r="AK11" s="219" t="s">
        <v>69</v>
      </c>
      <c r="AL11" s="641">
        <v>17</v>
      </c>
      <c r="AM11" s="642"/>
      <c r="AN11" s="642"/>
      <c r="AO11" s="219" t="s">
        <v>69</v>
      </c>
      <c r="AP11" s="641">
        <v>18</v>
      </c>
      <c r="AQ11" s="642"/>
      <c r="AR11" s="642"/>
      <c r="AS11" s="219" t="s">
        <v>69</v>
      </c>
      <c r="AT11" s="641">
        <v>19</v>
      </c>
      <c r="AU11" s="642"/>
      <c r="AV11" s="642"/>
      <c r="AW11" s="219" t="s">
        <v>69</v>
      </c>
      <c r="AX11" s="641">
        <v>20</v>
      </c>
      <c r="AY11" s="642"/>
      <c r="AZ11" s="642"/>
      <c r="BA11" s="219" t="s">
        <v>69</v>
      </c>
      <c r="BB11" s="641">
        <v>21</v>
      </c>
      <c r="BC11" s="642"/>
      <c r="BD11" s="642"/>
      <c r="BE11" s="219" t="s">
        <v>69</v>
      </c>
      <c r="BF11" s="641">
        <v>22</v>
      </c>
      <c r="BG11" s="642"/>
      <c r="BH11" s="642"/>
      <c r="BI11" s="219" t="s">
        <v>69</v>
      </c>
      <c r="BJ11" s="43" t="s">
        <v>25</v>
      </c>
      <c r="BK11" s="16"/>
      <c r="BL11" s="27">
        <v>1</v>
      </c>
      <c r="BM11" s="27">
        <v>2</v>
      </c>
      <c r="BN11" s="27">
        <v>3</v>
      </c>
      <c r="BO11" s="27">
        <v>4</v>
      </c>
      <c r="BP11" s="27">
        <v>5</v>
      </c>
      <c r="BQ11" s="27">
        <v>6</v>
      </c>
      <c r="BR11" s="27">
        <v>7</v>
      </c>
      <c r="BS11" s="27">
        <v>8</v>
      </c>
      <c r="BT11" s="59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170"/>
      <c r="CF11" s="185"/>
      <c r="CG11" s="7"/>
      <c r="CH11" s="27">
        <v>1</v>
      </c>
      <c r="CI11" s="27">
        <v>2</v>
      </c>
      <c r="CJ11" s="27">
        <v>3</v>
      </c>
      <c r="CK11" s="27">
        <v>4</v>
      </c>
      <c r="CL11" s="27">
        <v>5</v>
      </c>
      <c r="CM11" s="27">
        <v>6</v>
      </c>
      <c r="CN11" s="27">
        <v>7</v>
      </c>
      <c r="CO11" s="27">
        <v>8</v>
      </c>
      <c r="CP11" s="7"/>
      <c r="CQ11" s="27">
        <v>1</v>
      </c>
      <c r="CR11" s="27">
        <v>2</v>
      </c>
      <c r="CS11" s="27">
        <v>3</v>
      </c>
      <c r="CT11" s="27">
        <v>4</v>
      </c>
      <c r="CU11" s="27">
        <v>5</v>
      </c>
      <c r="CV11" s="27">
        <v>6</v>
      </c>
      <c r="CW11" s="27">
        <v>7</v>
      </c>
      <c r="CX11" s="27">
        <v>8</v>
      </c>
      <c r="CY11" s="7"/>
      <c r="CZ11" s="7"/>
      <c r="DA11" s="7"/>
      <c r="DB11" s="7"/>
      <c r="DC11" s="121" t="s">
        <v>134</v>
      </c>
      <c r="DD11" s="27">
        <v>1</v>
      </c>
      <c r="DE11" s="27">
        <v>2</v>
      </c>
      <c r="DF11" s="27">
        <v>3</v>
      </c>
      <c r="DG11" s="27">
        <v>4</v>
      </c>
      <c r="DH11" s="27">
        <v>5</v>
      </c>
      <c r="DI11" s="27">
        <v>6</v>
      </c>
      <c r="DJ11" s="27">
        <v>7</v>
      </c>
      <c r="DK11" s="27">
        <v>8</v>
      </c>
      <c r="DL11" s="121" t="s">
        <v>95</v>
      </c>
      <c r="DM11" s="27">
        <v>1</v>
      </c>
      <c r="DN11" s="27">
        <v>2</v>
      </c>
      <c r="DO11" s="27">
        <v>3</v>
      </c>
      <c r="DP11" s="27">
        <v>4</v>
      </c>
      <c r="DQ11" s="27">
        <v>5</v>
      </c>
      <c r="DR11" s="27">
        <v>6</v>
      </c>
      <c r="DS11" s="27">
        <v>7</v>
      </c>
      <c r="DT11" s="27">
        <v>8</v>
      </c>
      <c r="DU11" s="121" t="s">
        <v>65</v>
      </c>
      <c r="DV11" s="7"/>
      <c r="DW11" s="7"/>
      <c r="DX11" s="7"/>
      <c r="DY11" s="7"/>
      <c r="DZ11" s="7"/>
      <c r="EA11" s="210" t="s">
        <v>189</v>
      </c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</row>
    <row r="12" spans="1:150" s="16" customFormat="1" ht="14.4" x14ac:dyDescent="0.2">
      <c r="A12" s="221"/>
      <c r="B12" s="222"/>
      <c r="C12" s="65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7"/>
      <c r="BL12" s="28"/>
      <c r="BM12" s="28"/>
      <c r="BN12" s="28"/>
      <c r="BO12" s="28"/>
      <c r="BP12" s="28"/>
      <c r="BQ12" s="28"/>
      <c r="BR12" s="28"/>
      <c r="BS12" s="28"/>
      <c r="BT12" s="28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167"/>
      <c r="CF12" s="181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47"/>
      <c r="DE12" s="47"/>
      <c r="DF12" s="47"/>
      <c r="DG12" s="47"/>
      <c r="DH12" s="47"/>
      <c r="DI12" s="47"/>
      <c r="DJ12" s="47"/>
      <c r="DK12" s="47"/>
      <c r="DL12" s="12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10" t="s">
        <v>190</v>
      </c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</row>
    <row r="13" spans="1:150" s="16" customFormat="1" ht="10.199999999999999" x14ac:dyDescent="0.2">
      <c r="A13" s="223">
        <v>1</v>
      </c>
      <c r="B13" s="224" t="s">
        <v>146</v>
      </c>
      <c r="C13" s="65"/>
      <c r="D13" s="204"/>
      <c r="E13" s="204"/>
      <c r="F13" s="204"/>
      <c r="G13" s="204"/>
      <c r="H13" s="204"/>
      <c r="I13" s="198"/>
      <c r="J13" s="198"/>
      <c r="K13" s="204"/>
      <c r="L13" s="204"/>
      <c r="M13" s="204"/>
      <c r="N13" s="204"/>
      <c r="O13" s="204"/>
      <c r="P13" s="204"/>
      <c r="Q13" s="204"/>
      <c r="R13" s="204"/>
      <c r="S13" s="204"/>
      <c r="T13" s="198"/>
      <c r="U13" s="198"/>
      <c r="V13" s="198"/>
      <c r="W13" s="204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7"/>
      <c r="BL13" s="28"/>
      <c r="BM13" s="28"/>
      <c r="BN13" s="28"/>
      <c r="BO13" s="28"/>
      <c r="BP13" s="28"/>
      <c r="BQ13" s="28"/>
      <c r="BR13" s="28"/>
      <c r="BS13" s="28"/>
      <c r="BT13" s="28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167"/>
      <c r="CF13" s="181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47"/>
      <c r="DE13" s="47"/>
      <c r="DF13" s="47"/>
      <c r="DG13" s="47"/>
      <c r="DH13" s="47"/>
      <c r="DI13" s="47"/>
      <c r="DJ13" s="47"/>
      <c r="DK13" s="47"/>
      <c r="DL13" s="12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</row>
    <row r="14" spans="1:150" s="16" customFormat="1" x14ac:dyDescent="0.25">
      <c r="A14" s="225" t="s">
        <v>173</v>
      </c>
      <c r="B14" s="456" t="str">
        <f>'ПЛАН НАВЧАЛЬНОГО ПРОЦЕСУ ДЕННА'!B15</f>
        <v>Філософія науки та професійна етика</v>
      </c>
      <c r="C14" s="457" t="str">
        <f>'ПЛАН НАВЧАЛЬНОГО ПРОЦЕСУ ДЕННА'!C15</f>
        <v>ФКІД</v>
      </c>
      <c r="D14" s="454">
        <f>'ПЛАН НАВЧАЛЬНОГО ПРОЦЕСУ ДЕННА'!D15</f>
        <v>1</v>
      </c>
      <c r="E14" s="455">
        <f>'ПЛАН НАВЧАЛЬНОГО ПРОЦЕСУ ДЕННА'!E15</f>
        <v>0</v>
      </c>
      <c r="F14" s="455">
        <f>'ПЛАН НАВЧАЛЬНОГО ПРОЦЕСУ ДЕННА'!F15</f>
        <v>0</v>
      </c>
      <c r="G14" s="458">
        <f>'ПЛАН НАВЧАЛЬНОГО ПРОЦЕСУ ДЕННА'!G15</f>
        <v>0</v>
      </c>
      <c r="H14" s="454">
        <f>'ПЛАН НАВЧАЛЬНОГО ПРОЦЕСУ ДЕННА'!H15</f>
        <v>0</v>
      </c>
      <c r="I14" s="455">
        <f>'ПЛАН НАВЧАЛЬНОГО ПРОЦЕСУ ДЕННА'!I15</f>
        <v>0</v>
      </c>
      <c r="J14" s="455">
        <f>'ПЛАН НАВЧАЛЬНОГО ПРОЦЕСУ ДЕННА'!J15</f>
        <v>0</v>
      </c>
      <c r="K14" s="455">
        <f>'ПЛАН НАВЧАЛЬНОГО ПРОЦЕСУ ДЕННА'!K15</f>
        <v>0</v>
      </c>
      <c r="L14" s="455">
        <f>'ПЛАН НАВЧАЛЬНОГО ПРОЦЕСУ ДЕННА'!L15</f>
        <v>0</v>
      </c>
      <c r="M14" s="455">
        <f>'ПЛАН НАВЧАЛЬНОГО ПРОЦЕСУ ДЕННА'!M15</f>
        <v>0</v>
      </c>
      <c r="N14" s="455">
        <f>'ПЛАН НАВЧАЛЬНОГО ПРОЦЕСУ ДЕННА'!N15</f>
        <v>0</v>
      </c>
      <c r="O14" s="460">
        <f>'ПЛАН НАВЧАЛЬНОГО ПРОЦЕСУ ДЕННА'!O15</f>
        <v>0</v>
      </c>
      <c r="P14" s="460">
        <f>'ПЛАН НАВЧАЛЬНОГО ПРОЦЕСУ ДЕННА'!P15</f>
        <v>0</v>
      </c>
      <c r="Q14" s="454">
        <f>'ПЛАН НАВЧАЛЬНОГО ПРОЦЕСУ ДЕННА'!Q15</f>
        <v>0</v>
      </c>
      <c r="R14" s="455">
        <f>'ПЛАН НАВЧАЛЬНОГО ПРОЦЕСУ ДЕННА'!R15</f>
        <v>0</v>
      </c>
      <c r="S14" s="455">
        <f>'ПЛАН НАВЧАЛЬНОГО ПРОЦЕСУ ДЕННА'!S15</f>
        <v>0</v>
      </c>
      <c r="T14" s="455">
        <f>'ПЛАН НАВЧАЛЬНОГО ПРОЦЕСУ ДЕННА'!T15</f>
        <v>0</v>
      </c>
      <c r="U14" s="455">
        <f>'ПЛАН НАВЧАЛЬНОГО ПРОЦЕСУ ДЕННА'!U15</f>
        <v>0</v>
      </c>
      <c r="V14" s="455">
        <f>'ПЛАН НАВЧАЛЬНОГО ПРОЦЕСУ ДЕННА'!V15</f>
        <v>0</v>
      </c>
      <c r="W14" s="455">
        <f>'ПЛАН НАВЧАЛЬНОГО ПРОЦЕСУ ДЕННА'!W15</f>
        <v>0</v>
      </c>
      <c r="X14" s="231">
        <f>'ПЛАН НАВЧАЛЬНОГО ПРОЦЕСУ ДЕННА'!X15</f>
        <v>90</v>
      </c>
      <c r="Y14" s="127">
        <f t="shared" ref="Y14:Y19" si="0">CEILING(X14/$BR$7,0.25)</f>
        <v>3</v>
      </c>
      <c r="Z14" s="9">
        <f>AD14*$BL$5+AH14*$BM$5+AL14*$BN$5+AP14*$BO$5+AT14*$BP$5+AX14*$BQ$5+BB14*$BR$5+BF14*$BS$5</f>
        <v>4</v>
      </c>
      <c r="AA14" s="9">
        <f>AE14*$BL$5+AI14*$BM$5+AM14*$BN$5+AQ14*$BO$5+AU14*$BP$5+AY14*$BQ$5+BC14*$BR$5+BG14*$BS$5</f>
        <v>0</v>
      </c>
      <c r="AB14" s="9">
        <f>AF14*$BL$5+AJ14*$BM$5+AN14*$BN$5+AR14*$BO$5+AV14*$BP$5+AZ14*$BQ$5+BD14*$BR$5+BH14*$BS$5</f>
        <v>4</v>
      </c>
      <c r="AC14" s="9">
        <f>X14-(Z14+AA14+AB14)</f>
        <v>82</v>
      </c>
      <c r="AD14" s="270">
        <f>IF('ПЛАН НАВЧАЛЬНОГО ПРОЦЕСУ ДЕННА'!AD15&gt;0,IF(ROUND('ПЛАН НАВЧАЛЬНОГО ПРОЦЕСУ ДЕННА'!AD15*$BW$4,0)&gt;0,ROUND('ПЛАН НАВЧАЛЬНОГО ПРОЦЕСУ ДЕННА'!AD15*$BW$4,0)*2,2),0)</f>
        <v>4</v>
      </c>
      <c r="AE14" s="270">
        <f>IF('ПЛАН НАВЧАЛЬНОГО ПРОЦЕСУ ДЕННА'!AE15&gt;0,IF(ROUND('ПЛАН НАВЧАЛЬНОГО ПРОЦЕСУ ДЕННА'!AE15*$BW$4,0)&gt;0,ROUND('ПЛАН НАВЧАЛЬНОГО ПРОЦЕСУ ДЕННА'!AE15*$BW$4,0)*2,2),0)</f>
        <v>0</v>
      </c>
      <c r="AF14" s="270">
        <f>IF('ПЛАН НАВЧАЛЬНОГО ПРОЦЕСУ ДЕННА'!AF15&gt;0,IF(ROUND('ПЛАН НАВЧАЛЬНОГО ПРОЦЕСУ ДЕННА'!AF15*$BW$4,0)&gt;0,ROUND('ПЛАН НАВЧАЛЬНОГО ПРОЦЕСУ ДЕННА'!AF15*$BW$4,0)*2,2),0)</f>
        <v>4</v>
      </c>
      <c r="AG14" s="62">
        <f>BL14</f>
        <v>3</v>
      </c>
      <c r="AH14" s="270">
        <f>IF('ПЛАН НАВЧАЛЬНОГО ПРОЦЕСУ ДЕННА'!AH15&gt;0,IF(ROUND('ПЛАН НАВЧАЛЬНОГО ПРОЦЕСУ ДЕННА'!AH15*$BW$4,0)&gt;0,ROUND('ПЛАН НАВЧАЛЬНОГО ПРОЦЕСУ ДЕННА'!AH15*$BW$4,0)*2,2),0)</f>
        <v>0</v>
      </c>
      <c r="AI14" s="270">
        <f>IF('ПЛАН НАВЧАЛЬНОГО ПРОЦЕСУ ДЕННА'!AI15&gt;0,IF(ROUND('ПЛАН НАВЧАЛЬНОГО ПРОЦЕСУ ДЕННА'!AI15*$BW$4,0)&gt;0,ROUND('ПЛАН НАВЧАЛЬНОГО ПРОЦЕСУ ДЕННА'!AI15*$BW$4,0)*2,2),0)</f>
        <v>0</v>
      </c>
      <c r="AJ14" s="270">
        <f>IF('ПЛАН НАВЧАЛЬНОГО ПРОЦЕСУ ДЕННА'!AJ15&gt;0,IF(ROUND('ПЛАН НАВЧАЛЬНОГО ПРОЦЕСУ ДЕННА'!AJ15*$BW$4,0)&gt;0,ROUND('ПЛАН НАВЧАЛЬНОГО ПРОЦЕСУ ДЕННА'!AJ15*$BW$4,0)*2,2),0)</f>
        <v>0</v>
      </c>
      <c r="AK14" s="62">
        <f>BM14</f>
        <v>0</v>
      </c>
      <c r="AL14" s="270">
        <f>IF('ПЛАН НАВЧАЛЬНОГО ПРОЦЕСУ ДЕННА'!AL15&gt;0,IF(ROUND('ПЛАН НАВЧАЛЬНОГО ПРОЦЕСУ ДЕННА'!AL15*$BW$4,0)&gt;0,ROUND('ПЛАН НАВЧАЛЬНОГО ПРОЦЕСУ ДЕННА'!AL15*$BW$4,0)*2,2),0)</f>
        <v>0</v>
      </c>
      <c r="AM14" s="270">
        <f>IF('ПЛАН НАВЧАЛЬНОГО ПРОЦЕСУ ДЕННА'!AM15&gt;0,IF(ROUND('ПЛАН НАВЧАЛЬНОГО ПРОЦЕСУ ДЕННА'!AM15*$BW$4,0)&gt;0,ROUND('ПЛАН НАВЧАЛЬНОГО ПРОЦЕСУ ДЕННА'!AM15*$BW$4,0)*2,2),0)</f>
        <v>0</v>
      </c>
      <c r="AN14" s="270">
        <f>IF('ПЛАН НАВЧАЛЬНОГО ПРОЦЕСУ ДЕННА'!AN15&gt;0,IF(ROUND('ПЛАН НАВЧАЛЬНОГО ПРОЦЕСУ ДЕННА'!AN15*$BW$4,0)&gt;0,ROUND('ПЛАН НАВЧАЛЬНОГО ПРОЦЕСУ ДЕННА'!AN15*$BW$4,0)*2,2),0)</f>
        <v>0</v>
      </c>
      <c r="AO14" s="62">
        <f>BN14</f>
        <v>0</v>
      </c>
      <c r="AP14" s="270">
        <f>IF('ПЛАН НАВЧАЛЬНОГО ПРОЦЕСУ ДЕННА'!AP15&gt;0,IF(ROUND('ПЛАН НАВЧАЛЬНОГО ПРОЦЕСУ ДЕННА'!AP15*$BW$4,0)&gt;0,ROUND('ПЛАН НАВЧАЛЬНОГО ПРОЦЕСУ ДЕННА'!AP15*$BW$4,0)*2,2),0)</f>
        <v>0</v>
      </c>
      <c r="AQ14" s="270">
        <f>IF('ПЛАН НАВЧАЛЬНОГО ПРОЦЕСУ ДЕННА'!AQ15&gt;0,IF(ROUND('ПЛАН НАВЧАЛЬНОГО ПРОЦЕСУ ДЕННА'!AQ15*$BW$4,0)&gt;0,ROUND('ПЛАН НАВЧАЛЬНОГО ПРОЦЕСУ ДЕННА'!AQ15*$BW$4,0)*2,2),0)</f>
        <v>0</v>
      </c>
      <c r="AR14" s="270">
        <f>IF('ПЛАН НАВЧАЛЬНОГО ПРОЦЕСУ ДЕННА'!AR15&gt;0,IF(ROUND('ПЛАН НАВЧАЛЬНОГО ПРОЦЕСУ ДЕННА'!AR15*$BW$4,0)&gt;0,ROUND('ПЛАН НАВЧАЛЬНОГО ПРОЦЕСУ ДЕННА'!AR15*$BW$4,0)*2,2),0)</f>
        <v>0</v>
      </c>
      <c r="AS14" s="62">
        <f>BO14</f>
        <v>0</v>
      </c>
      <c r="AT14" s="270">
        <f>IF('ПЛАН НАВЧАЛЬНОГО ПРОЦЕСУ ДЕННА'!AT15&gt;0,IF(ROUND('ПЛАН НАВЧАЛЬНОГО ПРОЦЕСУ ДЕННА'!AT15*$BW$4,0)&gt;0,ROUND('ПЛАН НАВЧАЛЬНОГО ПРОЦЕСУ ДЕННА'!AT15*$BW$4,0)*2,2),0)</f>
        <v>0</v>
      </c>
      <c r="AU14" s="270">
        <f>IF('ПЛАН НАВЧАЛЬНОГО ПРОЦЕСУ ДЕННА'!AU15&gt;0,IF(ROUND('ПЛАН НАВЧАЛЬНОГО ПРОЦЕСУ ДЕННА'!AU15*$BW$4,0)&gt;0,ROUND('ПЛАН НАВЧАЛЬНОГО ПРОЦЕСУ ДЕННА'!AU15*$BW$4,0)*2,2),0)</f>
        <v>0</v>
      </c>
      <c r="AV14" s="270">
        <f>IF('ПЛАН НАВЧАЛЬНОГО ПРОЦЕСУ ДЕННА'!AV15&gt;0,IF(ROUND('ПЛАН НАВЧАЛЬНОГО ПРОЦЕСУ ДЕННА'!AV15*$BW$4,0)&gt;0,ROUND('ПЛАН НАВЧАЛЬНОГО ПРОЦЕСУ ДЕННА'!AV15*$BW$4,0)*2,2),0)</f>
        <v>0</v>
      </c>
      <c r="AW14" s="62">
        <f>BP14</f>
        <v>0</v>
      </c>
      <c r="AX14" s="270">
        <f>IF('ПЛАН НАВЧАЛЬНОГО ПРОЦЕСУ ДЕННА'!AX15&gt;0,IF(ROUND('ПЛАН НАВЧАЛЬНОГО ПРОЦЕСУ ДЕННА'!AX15*$BW$4,0)&gt;0,ROUND('ПЛАН НАВЧАЛЬНОГО ПРОЦЕСУ ДЕННА'!AX15*$BW$4,0)*2,2),0)</f>
        <v>0</v>
      </c>
      <c r="AY14" s="270">
        <f>IF('ПЛАН НАВЧАЛЬНОГО ПРОЦЕСУ ДЕННА'!AY15&gt;0,IF(ROUND('ПЛАН НАВЧАЛЬНОГО ПРОЦЕСУ ДЕННА'!AY15*$BW$4,0)&gt;0,ROUND('ПЛАН НАВЧАЛЬНОГО ПРОЦЕСУ ДЕННА'!AY15*$BW$4,0)*2,2),0)</f>
        <v>0</v>
      </c>
      <c r="AZ14" s="270">
        <f>IF('ПЛАН НАВЧАЛЬНОГО ПРОЦЕСУ ДЕННА'!AZ15&gt;0,IF(ROUND('ПЛАН НАВЧАЛЬНОГО ПРОЦЕСУ ДЕННА'!AZ15*$BW$4,0)&gt;0,ROUND('ПЛАН НАВЧАЛЬНОГО ПРОЦЕСУ ДЕННА'!AZ15*$BW$4,0)*2,2),0)</f>
        <v>0</v>
      </c>
      <c r="BA14" s="62">
        <f>BQ14</f>
        <v>0</v>
      </c>
      <c r="BB14" s="270">
        <f>IF('ПЛАН НАВЧАЛЬНОГО ПРОЦЕСУ ДЕННА'!BB15&gt;0,IF(ROUND('ПЛАН НАВЧАЛЬНОГО ПРОЦЕСУ ДЕННА'!BB15*$BW$4,0)&gt;0,ROUND('ПЛАН НАВЧАЛЬНОГО ПРОЦЕСУ ДЕННА'!BB15*$BW$4,0)*2,2),0)</f>
        <v>0</v>
      </c>
      <c r="BC14" s="270">
        <f>IF('ПЛАН НАВЧАЛЬНОГО ПРОЦЕСУ ДЕННА'!BC15&gt;0,IF(ROUND('ПЛАН НАВЧАЛЬНОГО ПРОЦЕСУ ДЕННА'!BC15*$BW$4,0)&gt;0,ROUND('ПЛАН НАВЧАЛЬНОГО ПРОЦЕСУ ДЕННА'!BC15*$BW$4,0)*2,2),0)</f>
        <v>0</v>
      </c>
      <c r="BD14" s="270">
        <f>IF('ПЛАН НАВЧАЛЬНОГО ПРОЦЕСУ ДЕННА'!BD15&gt;0,IF(ROUND('ПЛАН НАВЧАЛЬНОГО ПРОЦЕСУ ДЕННА'!BD15*$BW$4,0)&gt;0,ROUND('ПЛАН НАВЧАЛЬНОГО ПРОЦЕСУ ДЕННА'!BD15*$BW$4,0)*2,2),0)</f>
        <v>0</v>
      </c>
      <c r="BE14" s="62">
        <f>BR14</f>
        <v>0</v>
      </c>
      <c r="BF14" s="270">
        <f>IF('ПЛАН НАВЧАЛЬНОГО ПРОЦЕСУ ДЕННА'!BF15&gt;0,IF(ROUND('ПЛАН НАВЧАЛЬНОГО ПРОЦЕСУ ДЕННА'!BF15*$BW$4,0)&gt;0,ROUND('ПЛАН НАВЧАЛЬНОГО ПРОЦЕСУ ДЕННА'!BF15*$BW$4,0)*2,2),0)</f>
        <v>0</v>
      </c>
      <c r="BG14" s="270">
        <f>IF('ПЛАН НАВЧАЛЬНОГО ПРОЦЕСУ ДЕННА'!BG15&gt;0,IF(ROUND('ПЛАН НАВЧАЛЬНОГО ПРОЦЕСУ ДЕННА'!BG15*$BW$4,0)&gt;0,ROUND('ПЛАН НАВЧАЛЬНОГО ПРОЦЕСУ ДЕННА'!BG15*$BW$4,0)*2,2),0)</f>
        <v>0</v>
      </c>
      <c r="BH14" s="270">
        <f>IF('ПЛАН НАВЧАЛЬНОГО ПРОЦЕСУ ДЕННА'!BH15&gt;0,IF(ROUND('ПЛАН НАВЧАЛЬНОГО ПРОЦЕСУ ДЕННА'!BH15*$BW$4,0)&gt;0,ROUND('ПЛАН НАВЧАЛЬНОГО ПРОЦЕСУ ДЕННА'!BH15*$BW$4,0)*2,2),0)</f>
        <v>0</v>
      </c>
      <c r="BI14" s="62">
        <f>BS14</f>
        <v>0</v>
      </c>
      <c r="BJ14" s="56">
        <f t="shared" ref="BJ14:BJ19" si="1">IF(ISERROR(AC14/X14),0,AC14/X14)</f>
        <v>0.91111111111111109</v>
      </c>
      <c r="BK14" s="116" t="str">
        <f t="shared" ref="BK14:BK34" si="2">IF(ISERROR(SEARCH("в",A14)),"",1)</f>
        <v/>
      </c>
      <c r="BL14" s="76">
        <f>IF(AND(BK14&lt;$CF14,$CE14&lt;&gt;$Y14,BW14=$CF14),BW14+$Y14-$CE14,BW14)</f>
        <v>3</v>
      </c>
      <c r="BM14" s="76">
        <f t="shared" ref="BM14:BS19" si="3">IF(AND(BL14&lt;$CF14,$CE14&lt;&gt;$Y14,BX14=$CF14),BX14+$Y14-$CE14,BX14)</f>
        <v>0</v>
      </c>
      <c r="BN14" s="76">
        <f t="shared" si="3"/>
        <v>0</v>
      </c>
      <c r="BO14" s="76">
        <f t="shared" si="3"/>
        <v>0</v>
      </c>
      <c r="BP14" s="76">
        <f t="shared" si="3"/>
        <v>0</v>
      </c>
      <c r="BQ14" s="76">
        <f t="shared" si="3"/>
        <v>0</v>
      </c>
      <c r="BR14" s="76">
        <f t="shared" si="3"/>
        <v>0</v>
      </c>
      <c r="BS14" s="76">
        <f t="shared" si="3"/>
        <v>0</v>
      </c>
      <c r="BT14" s="80">
        <f>SUM(BL14:BS14)</f>
        <v>3</v>
      </c>
      <c r="BU14" s="2"/>
      <c r="BV14" s="2"/>
      <c r="BW14" s="12">
        <f>IF($DC14=0,0,ROUND(4*$Y14*SUM(AD14:AF14)/$DC14,0)/4)</f>
        <v>3</v>
      </c>
      <c r="BX14" s="12">
        <f>IF($DC14=0,0,ROUND(4*$Y14*SUM(AH14:AJ14)/$DC14,0)/4)</f>
        <v>0</v>
      </c>
      <c r="BY14" s="12">
        <f>IF($DC14=0,0,ROUND(4*$Y14*SUM(AL14:AN14)/$DC14,0)/4)</f>
        <v>0</v>
      </c>
      <c r="BZ14" s="12">
        <f>IF($DC14=0,0,ROUND(4*$Y14*SUM(AP14:AR14)/$DC14,0)/4)</f>
        <v>0</v>
      </c>
      <c r="CA14" s="12">
        <f>IF($DC14=0,0,ROUND(4*$Y14*SUM(AT14:AV14)/$DC14,0)/4)</f>
        <v>0</v>
      </c>
      <c r="CB14" s="12">
        <f>IF($DC14=0,0,ROUND(4*$Y14*(SUM(AX14:AZ14))/$DC14,0)/4)</f>
        <v>0</v>
      </c>
      <c r="CC14" s="12">
        <f>IF($DC14=0,0,ROUND(4*$Y14*(SUM(BB14:BD14))/$DC14,0)/4)</f>
        <v>0</v>
      </c>
      <c r="CD14" s="12">
        <f>IF($DC14=0,0,ROUND(4*$Y14*(SUM(BF14:BH14))/$DC14,0)/4)</f>
        <v>0</v>
      </c>
      <c r="CE14" s="171">
        <f>SUM(BW14:CD14)</f>
        <v>3</v>
      </c>
      <c r="CF14" s="186">
        <f>MAX(BW14:CD14)</f>
        <v>3</v>
      </c>
      <c r="CG14" s="2"/>
      <c r="CH14" s="67">
        <f>IF(VALUE($D14)=1,1,0)+IF(VALUE($E14)=1,1,0)+IF(VALUE($F14)=1,1,0)+IF(VALUE($G14)=1,1,0)</f>
        <v>1</v>
      </c>
      <c r="CI14" s="67">
        <f>IF(VALUE($D14)=2,1,0)+IF(VALUE($E14)=2,1,0)+IF(VALUE($F14)=2,1,0)+IF(VALUE($G14)=2,1,0)</f>
        <v>0</v>
      </c>
      <c r="CJ14" s="67">
        <f>IF(VALUE($D14)=3,1,0)+IF(VALUE($E14)=3,1,0)+IF(VALUE($F14)=3,1,0)+IF(VALUE($G14)=3,1,0)</f>
        <v>0</v>
      </c>
      <c r="CK14" s="67">
        <f>IF(VALUE($D14)=4,1,0)+IF(VALUE($E14)=4,1,0)+IF(VALUE($F14)=4,1,0)+IF(VALUE($G14)=4,1,0)</f>
        <v>0</v>
      </c>
      <c r="CL14" s="67">
        <f>IF(VALUE($D14)=5,1,0)+IF(VALUE($E14)=5,1,0)+IF(VALUE($F14)=5,1,0)+IF(VALUE($G14)=5,1,0)</f>
        <v>0</v>
      </c>
      <c r="CM14" s="67">
        <f>IF(VALUE($D14)=6,1,0)+IF(VALUE($E14)=6,1,0)+IF(VALUE($F14)=6,1,0)+IF(VALUE($G14)=6,1,0)</f>
        <v>0</v>
      </c>
      <c r="CN14" s="67">
        <f>IF(VALUE($D14)=7,1,0)+IF(VALUE($E14)=7,1,0)+IF(VALUE($F14)=7,1,0)+IF(VALUE($G14)=7,1,0)</f>
        <v>0</v>
      </c>
      <c r="CO14" s="67">
        <f>IF(VALUE($D14)=8,1,0)+IF(VALUE($E14)=8,1,0)+IF(VALUE($F14)=8,1,0)+IF(VALUE($G14)=8,1,0)</f>
        <v>0</v>
      </c>
      <c r="CP14" s="75">
        <f>SUM(CH14:CO14)</f>
        <v>1</v>
      </c>
      <c r="CQ14" s="67">
        <f t="shared" ref="CQ14:CQ19" si="4">IF(MID(H14,1,1)="1",1,0)+IF(MID(I14,1,1)="1",1,0)+IF(MID(J14,1,1)="1",1,0)+IF(MID(K14,1,1)="1",1,0)+IF(MID(L14,1,1)="1",1,0)+IF(MID(M14,1,1)="1",1,0)+IF(MID(N14,1,1)="1",1,0)</f>
        <v>0</v>
      </c>
      <c r="CR14" s="67">
        <f t="shared" ref="CR14:CR19" si="5">IF(MID(H14,1,1)="2",1,0)+IF(MID(I14,1,1)="2",1,0)+IF(MID(J14,1,1)="2",1,0)+IF(MID(K14,1,1)="2",1,0)+IF(MID(L14,1,1)="2",1,0)+IF(MID(M14,1,1)="2",1,0)+IF(MID(N14,1,1)="2",1,0)</f>
        <v>0</v>
      </c>
      <c r="CS14" s="68">
        <f t="shared" ref="CS14:CS19" si="6">IF(MID(H14,1,1)="3",1,0)+IF(MID(I14,1,1)="3",1,0)+IF(MID(J14,1,1)="3",1,0)+IF(MID(K14,1,1)="3",1,0)+IF(MID(L14,1,1)="3",1,0)+IF(MID(M14,1,1)="3",1,0)+IF(MID(N14,1,1)="3",1,0)</f>
        <v>0</v>
      </c>
      <c r="CT14" s="67">
        <f t="shared" ref="CT14:CT19" si="7">IF(MID(H14,1,1)="4",1,0)+IF(MID(I14,1,1)="4",1,0)+IF(MID(J14,1,1)="4",1,0)+IF(MID(K14,1,1)="4",1,0)+IF(MID(L14,1,1)="4",1,0)+IF(MID(M14,1,1)="4",1,0)+IF(MID(N14,1,1)="4",1,0)</f>
        <v>0</v>
      </c>
      <c r="CU14" s="67">
        <f t="shared" ref="CU14:CU19" si="8">IF(MID(H14,1,1)="5",1,0)+IF(MID(I14,1,1)="5",1,0)+IF(MID(J14,1,1)="5",1,0)+IF(MID(K14,1,1)="5",1,0)+IF(MID(L14,1,1)="5",1,0)+IF(MID(M14,1,1)="5",1,0)+IF(MID(N14,1,1)="5",1,0)</f>
        <v>0</v>
      </c>
      <c r="CV14" s="67">
        <f t="shared" ref="CV14:CV19" si="9">IF(MID(H14,1,1)="6",1,0)+IF(MID(I14,1,1)="6",1,0)+IF(MID(J14,1,1)="6",1,0)+IF(MID(K14,1,1)="6",1,0)+IF(MID(L14,1,1)="6",1,0)+IF(MID(M14,1,1)="6",1,0)+IF(MID(N14,1,1)="6",1,0)</f>
        <v>0</v>
      </c>
      <c r="CW14" s="67">
        <f t="shared" ref="CW14:CW19" si="10">IF(MID(H14,1,1)="7",1,0)+IF(MID(I14,1,1)="7",1,0)+IF(MID(J14,1,1)="7",1,0)+IF(MID(K14,1,1)="7",1,0)+IF(MID(L14,1,1)="7",1,0)+IF(MID(M14,1,1)="7",1,0)+IF(MID(N14,1,1)="7",1,0)</f>
        <v>0</v>
      </c>
      <c r="CX14" s="67">
        <f t="shared" ref="CX14:CX19" si="11">IF(MID(H14,1,1)="8",1,0)+IF(MID(I14,1,1)="8",1,0)+IF(MID(J14,1,1)="8",1,0)+IF(MID(K14,1,1)="8",1,0)+IF(MID(L14,1,1)="8",1,0)+IF(MID(M14,1,1)="8",1,0)+IF(MID(N14,1,1)="8",1,0)</f>
        <v>0</v>
      </c>
      <c r="CY14" s="74">
        <f>SUM(CQ14:CX14)</f>
        <v>0</v>
      </c>
      <c r="CZ14" s="2"/>
      <c r="DA14" s="2"/>
      <c r="DB14" s="2"/>
      <c r="DC14" s="59">
        <f>SUM($AD14:$AF14)+SUM($AH14:$AJ14)+SUM($AL14:AN14)+SUM($AP14:AR14)+SUM($AT14:AV14)+SUM($AX14:AZ14)+SUM($BB14:BD14)+SUM($BF14:BH14)</f>
        <v>8</v>
      </c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</row>
    <row r="15" spans="1:150" s="16" customFormat="1" x14ac:dyDescent="0.25">
      <c r="A15" s="18" t="str">
        <f>'ПЛАН НАВЧАЛЬНОГО ПРОЦЕСУ ДЕННА'!A16</f>
        <v>1.1.02</v>
      </c>
      <c r="B15" s="456" t="str">
        <f>'ПЛАН НАВЧАЛЬНОГО ПРОЦЕСУ ДЕННА'!B16</f>
        <v>Педагогіка вищої школи</v>
      </c>
      <c r="C15" s="457" t="str">
        <f>'ПЛАН НАВЧАЛЬНОГО ПРОЦЕСУ ДЕННА'!C16</f>
        <v>Пед</v>
      </c>
      <c r="D15" s="454">
        <f>'ПЛАН НАВЧАЛЬНОГО ПРОЦЕСУ ДЕННА'!D16</f>
        <v>3</v>
      </c>
      <c r="E15" s="455">
        <f>'ПЛАН НАВЧАЛЬНОГО ПРОЦЕСУ ДЕННА'!E16</f>
        <v>0</v>
      </c>
      <c r="F15" s="455">
        <f>'ПЛАН НАВЧАЛЬНОГО ПРОЦЕСУ ДЕННА'!F16</f>
        <v>0</v>
      </c>
      <c r="G15" s="458">
        <f>'ПЛАН НАВЧАЛЬНОГО ПРОЦЕСУ ДЕННА'!G16</f>
        <v>0</v>
      </c>
      <c r="H15" s="454">
        <f>'ПЛАН НАВЧАЛЬНОГО ПРОЦЕСУ ДЕННА'!H16</f>
        <v>0</v>
      </c>
      <c r="I15" s="455">
        <f>'ПЛАН НАВЧАЛЬНОГО ПРОЦЕСУ ДЕННА'!I16</f>
        <v>0</v>
      </c>
      <c r="J15" s="455">
        <f>'ПЛАН НАВЧАЛЬНОГО ПРОЦЕСУ ДЕННА'!J16</f>
        <v>0</v>
      </c>
      <c r="K15" s="455">
        <f>'ПЛАН НАВЧАЛЬНОГО ПРОЦЕСУ ДЕННА'!K16</f>
        <v>0</v>
      </c>
      <c r="L15" s="455">
        <f>'ПЛАН НАВЧАЛЬНОГО ПРОЦЕСУ ДЕННА'!L16</f>
        <v>0</v>
      </c>
      <c r="M15" s="455">
        <f>'ПЛАН НАВЧАЛЬНОГО ПРОЦЕСУ ДЕННА'!M16</f>
        <v>0</v>
      </c>
      <c r="N15" s="455">
        <f>'ПЛАН НАВЧАЛЬНОГО ПРОЦЕСУ ДЕННА'!N16</f>
        <v>0</v>
      </c>
      <c r="O15" s="460">
        <f>'ПЛАН НАВЧАЛЬНОГО ПРОЦЕСУ ДЕННА'!O16</f>
        <v>0</v>
      </c>
      <c r="P15" s="460">
        <f>'ПЛАН НАВЧАЛЬНОГО ПРОЦЕСУ ДЕННА'!P16</f>
        <v>0</v>
      </c>
      <c r="Q15" s="454">
        <f>'ПЛАН НАВЧАЛЬНОГО ПРОЦЕСУ ДЕННА'!Q16</f>
        <v>0</v>
      </c>
      <c r="R15" s="455">
        <f>'ПЛАН НАВЧАЛЬНОГО ПРОЦЕСУ ДЕННА'!R16</f>
        <v>0</v>
      </c>
      <c r="S15" s="455">
        <f>'ПЛАН НАВЧАЛЬНОГО ПРОЦЕСУ ДЕННА'!S16</f>
        <v>0</v>
      </c>
      <c r="T15" s="455">
        <f>'ПЛАН НАВЧАЛЬНОГО ПРОЦЕСУ ДЕННА'!T16</f>
        <v>0</v>
      </c>
      <c r="U15" s="455">
        <f>'ПЛАН НАВЧАЛЬНОГО ПРОЦЕСУ ДЕННА'!U16</f>
        <v>0</v>
      </c>
      <c r="V15" s="455">
        <f>'ПЛАН НАВЧАЛЬНОГО ПРОЦЕСУ ДЕННА'!V16</f>
        <v>0</v>
      </c>
      <c r="W15" s="455">
        <f>'ПЛАН НАВЧАЛЬНОГО ПРОЦЕСУ ДЕННА'!W16</f>
        <v>0</v>
      </c>
      <c r="X15" s="231">
        <f>'ПЛАН НАВЧАЛЬНОГО ПРОЦЕСУ ДЕННА'!X16</f>
        <v>90</v>
      </c>
      <c r="Y15" s="127">
        <f t="shared" si="0"/>
        <v>3</v>
      </c>
      <c r="Z15" s="9">
        <f>AD15*$BL$5+AH15*$BM$5+AL15*$BN$5+AP15*$BO$5+AT15*$BP$5+AX15*$BQ$5+BB15*$BR$5+BF15*$BS$5</f>
        <v>4</v>
      </c>
      <c r="AA15" s="9">
        <f t="shared" ref="Z15:AB19" si="12">AE15*$BL$5+AI15*$BM$5+AM15*$BN$5+AQ15*$BO$5+AU15*$BP$5+AY15*$BQ$5+BC15*$BR$5+BG15*$BS$5</f>
        <v>0</v>
      </c>
      <c r="AB15" s="9">
        <f t="shared" si="12"/>
        <v>4</v>
      </c>
      <c r="AC15" s="9">
        <f t="shared" ref="AC15:AC19" si="13">X15-(Z15+AA15+AB15)</f>
        <v>82</v>
      </c>
      <c r="AD15" s="270">
        <f>IF('ПЛАН НАВЧАЛЬНОГО ПРОЦЕСУ ДЕННА'!AD16&gt;0,IF(ROUND('ПЛАН НАВЧАЛЬНОГО ПРОЦЕСУ ДЕННА'!AD16*$BW$4,0)&gt;0,ROUND('ПЛАН НАВЧАЛЬНОГО ПРОЦЕСУ ДЕННА'!AD16*$BW$4,0)*2,2),0)</f>
        <v>0</v>
      </c>
      <c r="AE15" s="270">
        <f>IF('ПЛАН НАВЧАЛЬНОГО ПРОЦЕСУ ДЕННА'!AE16&gt;0,IF(ROUND('ПЛАН НАВЧАЛЬНОГО ПРОЦЕСУ ДЕННА'!AE16*$BW$4,0)&gt;0,ROUND('ПЛАН НАВЧАЛЬНОГО ПРОЦЕСУ ДЕННА'!AE16*$BW$4,0)*2,2),0)</f>
        <v>0</v>
      </c>
      <c r="AF15" s="270">
        <f>IF('ПЛАН НАВЧАЛЬНОГО ПРОЦЕСУ ДЕННА'!AF16&gt;0,IF(ROUND('ПЛАН НАВЧАЛЬНОГО ПРОЦЕСУ ДЕННА'!AF16*$BW$4,0)&gt;0,ROUND('ПЛАН НАВЧАЛЬНОГО ПРОЦЕСУ ДЕННА'!AF16*$BW$4,0)*2,2),0)</f>
        <v>0</v>
      </c>
      <c r="AG15" s="62">
        <f t="shared" ref="AG15:AG19" si="14">BL15</f>
        <v>0</v>
      </c>
      <c r="AH15" s="270">
        <f>IF('ПЛАН НАВЧАЛЬНОГО ПРОЦЕСУ ДЕННА'!AH16&gt;0,IF(ROUND('ПЛАН НАВЧАЛЬНОГО ПРОЦЕСУ ДЕННА'!AH16*$BW$4,0)&gt;0,ROUND('ПЛАН НАВЧАЛЬНОГО ПРОЦЕСУ ДЕННА'!AH16*$BW$4,0)*2,2),0)</f>
        <v>0</v>
      </c>
      <c r="AI15" s="270">
        <f>IF('ПЛАН НАВЧАЛЬНОГО ПРОЦЕСУ ДЕННА'!AI16&gt;0,IF(ROUND('ПЛАН НАВЧАЛЬНОГО ПРОЦЕСУ ДЕННА'!AI16*$BW$4,0)&gt;0,ROUND('ПЛАН НАВЧАЛЬНОГО ПРОЦЕСУ ДЕННА'!AI16*$BW$4,0)*2,2),0)</f>
        <v>0</v>
      </c>
      <c r="AJ15" s="270">
        <f>IF('ПЛАН НАВЧАЛЬНОГО ПРОЦЕСУ ДЕННА'!AJ16&gt;0,IF(ROUND('ПЛАН НАВЧАЛЬНОГО ПРОЦЕСУ ДЕННА'!AJ16*$BW$4,0)&gt;0,ROUND('ПЛАН НАВЧАЛЬНОГО ПРОЦЕСУ ДЕННА'!AJ16*$BW$4,0)*2,2),0)</f>
        <v>0</v>
      </c>
      <c r="AK15" s="62">
        <f>BM15</f>
        <v>0</v>
      </c>
      <c r="AL15" s="270">
        <f>IF('ПЛАН НАВЧАЛЬНОГО ПРОЦЕСУ ДЕННА'!AL16&gt;0,IF(ROUND('ПЛАН НАВЧАЛЬНОГО ПРОЦЕСУ ДЕННА'!AL16*$BW$4,0)&gt;0,ROUND('ПЛАН НАВЧАЛЬНОГО ПРОЦЕСУ ДЕННА'!AL16*$BW$4,0)*2,2),0)</f>
        <v>4</v>
      </c>
      <c r="AM15" s="270">
        <f>IF('ПЛАН НАВЧАЛЬНОГО ПРОЦЕСУ ДЕННА'!AM16&gt;0,IF(ROUND('ПЛАН НАВЧАЛЬНОГО ПРОЦЕСУ ДЕННА'!AM16*$BW$4,0)&gt;0,ROUND('ПЛАН НАВЧАЛЬНОГО ПРОЦЕСУ ДЕННА'!AM16*$BW$4,0)*2,2),0)</f>
        <v>0</v>
      </c>
      <c r="AN15" s="270">
        <f>IF('ПЛАН НАВЧАЛЬНОГО ПРОЦЕСУ ДЕННА'!AN16&gt;0,IF(ROUND('ПЛАН НАВЧАЛЬНОГО ПРОЦЕСУ ДЕННА'!AN16*$BW$4,0)&gt;0,ROUND('ПЛАН НАВЧАЛЬНОГО ПРОЦЕСУ ДЕННА'!AN16*$BW$4,0)*2,2),0)</f>
        <v>4</v>
      </c>
      <c r="AO15" s="62">
        <f>BN15</f>
        <v>3</v>
      </c>
      <c r="AP15" s="270">
        <f>IF('ПЛАН НАВЧАЛЬНОГО ПРОЦЕСУ ДЕННА'!AP16&gt;0,IF(ROUND('ПЛАН НАВЧАЛЬНОГО ПРОЦЕСУ ДЕННА'!AP16*$BW$4,0)&gt;0,ROUND('ПЛАН НАВЧАЛЬНОГО ПРОЦЕСУ ДЕННА'!AP16*$BW$4,0)*2,2),0)</f>
        <v>0</v>
      </c>
      <c r="AQ15" s="270">
        <f>IF('ПЛАН НАВЧАЛЬНОГО ПРОЦЕСУ ДЕННА'!AQ16&gt;0,IF(ROUND('ПЛАН НАВЧАЛЬНОГО ПРОЦЕСУ ДЕННА'!AQ16*$BW$4,0)&gt;0,ROUND('ПЛАН НАВЧАЛЬНОГО ПРОЦЕСУ ДЕННА'!AQ16*$BW$4,0)*2,2),0)</f>
        <v>0</v>
      </c>
      <c r="AR15" s="270">
        <f>IF('ПЛАН НАВЧАЛЬНОГО ПРОЦЕСУ ДЕННА'!AR16&gt;0,IF(ROUND('ПЛАН НАВЧАЛЬНОГО ПРОЦЕСУ ДЕННА'!AR16*$BW$4,0)&gt;0,ROUND('ПЛАН НАВЧАЛЬНОГО ПРОЦЕСУ ДЕННА'!AR16*$BW$4,0)*2,2),0)</f>
        <v>0</v>
      </c>
      <c r="AS15" s="62">
        <f>BO15</f>
        <v>0</v>
      </c>
      <c r="AT15" s="270">
        <f>IF('ПЛАН НАВЧАЛЬНОГО ПРОЦЕСУ ДЕННА'!AT16&gt;0,IF(ROUND('ПЛАН НАВЧАЛЬНОГО ПРОЦЕСУ ДЕННА'!AT16*$BW$4,0)&gt;0,ROUND('ПЛАН НАВЧАЛЬНОГО ПРОЦЕСУ ДЕННА'!AT16*$BW$4,0)*2,2),0)</f>
        <v>0</v>
      </c>
      <c r="AU15" s="270">
        <f>IF('ПЛАН НАВЧАЛЬНОГО ПРОЦЕСУ ДЕННА'!AU16&gt;0,IF(ROUND('ПЛАН НАВЧАЛЬНОГО ПРОЦЕСУ ДЕННА'!AU16*$BW$4,0)&gt;0,ROUND('ПЛАН НАВЧАЛЬНОГО ПРОЦЕСУ ДЕННА'!AU16*$BW$4,0)*2,2),0)</f>
        <v>0</v>
      </c>
      <c r="AV15" s="270">
        <f>IF('ПЛАН НАВЧАЛЬНОГО ПРОЦЕСУ ДЕННА'!AV16&gt;0,IF(ROUND('ПЛАН НАВЧАЛЬНОГО ПРОЦЕСУ ДЕННА'!AV16*$BW$4,0)&gt;0,ROUND('ПЛАН НАВЧАЛЬНОГО ПРОЦЕСУ ДЕННА'!AV16*$BW$4,0)*2,2),0)</f>
        <v>0</v>
      </c>
      <c r="AW15" s="62">
        <f>BP15</f>
        <v>0</v>
      </c>
      <c r="AX15" s="270">
        <f>IF('ПЛАН НАВЧАЛЬНОГО ПРОЦЕСУ ДЕННА'!AX16&gt;0,IF(ROUND('ПЛАН НАВЧАЛЬНОГО ПРОЦЕСУ ДЕННА'!AX16*$BW$4,0)&gt;0,ROUND('ПЛАН НАВЧАЛЬНОГО ПРОЦЕСУ ДЕННА'!AX16*$BW$4,0)*2,2),0)</f>
        <v>0</v>
      </c>
      <c r="AY15" s="270">
        <f>IF('ПЛАН НАВЧАЛЬНОГО ПРОЦЕСУ ДЕННА'!AY16&gt;0,IF(ROUND('ПЛАН НАВЧАЛЬНОГО ПРОЦЕСУ ДЕННА'!AY16*$BW$4,0)&gt;0,ROUND('ПЛАН НАВЧАЛЬНОГО ПРОЦЕСУ ДЕННА'!AY16*$BW$4,0)*2,2),0)</f>
        <v>0</v>
      </c>
      <c r="AZ15" s="270">
        <f>IF('ПЛАН НАВЧАЛЬНОГО ПРОЦЕСУ ДЕННА'!AZ16&gt;0,IF(ROUND('ПЛАН НАВЧАЛЬНОГО ПРОЦЕСУ ДЕННА'!AZ16*$BW$4,0)&gt;0,ROUND('ПЛАН НАВЧАЛЬНОГО ПРОЦЕСУ ДЕННА'!AZ16*$BW$4,0)*2,2),0)</f>
        <v>0</v>
      </c>
      <c r="BA15" s="62">
        <f>BQ15</f>
        <v>0</v>
      </c>
      <c r="BB15" s="270">
        <f>IF('ПЛАН НАВЧАЛЬНОГО ПРОЦЕСУ ДЕННА'!BB16&gt;0,IF(ROUND('ПЛАН НАВЧАЛЬНОГО ПРОЦЕСУ ДЕННА'!BB16*$BW$4,0)&gt;0,ROUND('ПЛАН НАВЧАЛЬНОГО ПРОЦЕСУ ДЕННА'!BB16*$BW$4,0)*2,2),0)</f>
        <v>0</v>
      </c>
      <c r="BC15" s="270">
        <f>IF('ПЛАН НАВЧАЛЬНОГО ПРОЦЕСУ ДЕННА'!BC16&gt;0,IF(ROUND('ПЛАН НАВЧАЛЬНОГО ПРОЦЕСУ ДЕННА'!BC16*$BW$4,0)&gt;0,ROUND('ПЛАН НАВЧАЛЬНОГО ПРОЦЕСУ ДЕННА'!BC16*$BW$4,0)*2,2),0)</f>
        <v>0</v>
      </c>
      <c r="BD15" s="270">
        <f>IF('ПЛАН НАВЧАЛЬНОГО ПРОЦЕСУ ДЕННА'!BD16&gt;0,IF(ROUND('ПЛАН НАВЧАЛЬНОГО ПРОЦЕСУ ДЕННА'!BD16*$BW$4,0)&gt;0,ROUND('ПЛАН НАВЧАЛЬНОГО ПРОЦЕСУ ДЕННА'!BD16*$BW$4,0)*2,2),0)</f>
        <v>0</v>
      </c>
      <c r="BE15" s="62">
        <f>BR15</f>
        <v>0</v>
      </c>
      <c r="BF15" s="270">
        <f>IF('ПЛАН НАВЧАЛЬНОГО ПРОЦЕСУ ДЕННА'!BF16&gt;0,IF(ROUND('ПЛАН НАВЧАЛЬНОГО ПРОЦЕСУ ДЕННА'!BF16*$BW$4,0)&gt;0,ROUND('ПЛАН НАВЧАЛЬНОГО ПРОЦЕСУ ДЕННА'!BF16*$BW$4,0)*2,2),0)</f>
        <v>0</v>
      </c>
      <c r="BG15" s="270">
        <f>IF('ПЛАН НАВЧАЛЬНОГО ПРОЦЕСУ ДЕННА'!BG16&gt;0,IF(ROUND('ПЛАН НАВЧАЛЬНОГО ПРОЦЕСУ ДЕННА'!BG16*$BW$4,0)&gt;0,ROUND('ПЛАН НАВЧАЛЬНОГО ПРОЦЕСУ ДЕННА'!BG16*$BW$4,0)*2,2),0)</f>
        <v>0</v>
      </c>
      <c r="BH15" s="270">
        <f>IF('ПЛАН НАВЧАЛЬНОГО ПРОЦЕСУ ДЕННА'!BH16&gt;0,IF(ROUND('ПЛАН НАВЧАЛЬНОГО ПРОЦЕСУ ДЕННА'!BH16*$BW$4,0)&gt;0,ROUND('ПЛАН НАВЧАЛЬНОГО ПРОЦЕСУ ДЕННА'!BH16*$BW$4,0)*2,2),0)</f>
        <v>0</v>
      </c>
      <c r="BI15" s="62">
        <f>BS15</f>
        <v>0</v>
      </c>
      <c r="BJ15" s="56">
        <f t="shared" si="1"/>
        <v>0.91111111111111109</v>
      </c>
      <c r="BK15" s="116" t="str">
        <f t="shared" si="2"/>
        <v/>
      </c>
      <c r="BL15" s="12">
        <f>IF(AND(BK15&lt;$CF15,$CE15&lt;&gt;$Y15,BW15=$CF15),BW15+$Y15-$CE15,BW15)</f>
        <v>0</v>
      </c>
      <c r="BM15" s="12">
        <f t="shared" si="3"/>
        <v>0</v>
      </c>
      <c r="BN15" s="12">
        <f t="shared" si="3"/>
        <v>3</v>
      </c>
      <c r="BO15" s="12">
        <f t="shared" si="3"/>
        <v>0</v>
      </c>
      <c r="BP15" s="12">
        <f t="shared" si="3"/>
        <v>0</v>
      </c>
      <c r="BQ15" s="12">
        <f t="shared" si="3"/>
        <v>0</v>
      </c>
      <c r="BR15" s="12">
        <f t="shared" si="3"/>
        <v>0</v>
      </c>
      <c r="BS15" s="12">
        <f t="shared" si="3"/>
        <v>0</v>
      </c>
      <c r="BT15" s="80">
        <f t="shared" ref="BT15:BT19" si="15">SUM(BL15:BS15)</f>
        <v>3</v>
      </c>
      <c r="BU15" s="2"/>
      <c r="BV15" s="2"/>
      <c r="BW15" s="12">
        <f>IF($DC15=0,0,ROUND(4*$Y15*SUM(AD15:AF15)/$DC15,0)/4)</f>
        <v>0</v>
      </c>
      <c r="BX15" s="12">
        <f>IF($DC15=0,0,ROUND(4*$Y15*SUM(AH15:AJ15)/$DC15,0)/4)</f>
        <v>0</v>
      </c>
      <c r="BY15" s="12">
        <f>IF($DC15=0,0,ROUND(4*$Y15*SUM(AL15:AN15)/$DC15,0)/4)</f>
        <v>3</v>
      </c>
      <c r="BZ15" s="12">
        <f>IF($DC15=0,0,ROUND(4*$Y15*SUM(AP15:AR15)/$DC15,0)/4)</f>
        <v>0</v>
      </c>
      <c r="CA15" s="12">
        <f>IF($DC15=0,0,ROUND(4*$Y15*SUM(AT15:AV15)/$DC15,0)/4)</f>
        <v>0</v>
      </c>
      <c r="CB15" s="12">
        <f>IF($DC15=0,0,ROUND(4*$Y15*(SUM(AX15:AZ15))/$DC15,0)/4)</f>
        <v>0</v>
      </c>
      <c r="CC15" s="12">
        <f>IF($DC15=0,0,ROUND(4*$Y15*(SUM(BB15:BD15))/$DC15,0)/4)</f>
        <v>0</v>
      </c>
      <c r="CD15" s="12">
        <f>IF($DC15=0,0,ROUND(4*$Y15*(SUM(BF15:BH15))/$DC15,0)/4)</f>
        <v>0</v>
      </c>
      <c r="CE15" s="171">
        <f t="shared" ref="CE15:CE19" si="16">SUM(BW15:CD15)</f>
        <v>3</v>
      </c>
      <c r="CF15" s="186">
        <f t="shared" ref="CF15:CF18" si="17">MAX(BW15:CD15)</f>
        <v>3</v>
      </c>
      <c r="CG15" s="2"/>
      <c r="CH15" s="67">
        <f t="shared" ref="CH15:CH19" si="18">IF(VALUE($D15)=1,1,0)+IF(VALUE($E15)=1,1,0)+IF(VALUE($F15)=1,1,0)+IF(VALUE($G15)=1,1,0)</f>
        <v>0</v>
      </c>
      <c r="CI15" s="67">
        <f t="shared" ref="CI15:CI19" si="19">IF(VALUE($D15)=2,1,0)+IF(VALUE($E15)=2,1,0)+IF(VALUE($F15)=2,1,0)+IF(VALUE($G15)=2,1,0)</f>
        <v>0</v>
      </c>
      <c r="CJ15" s="67">
        <f t="shared" ref="CJ15:CJ19" si="20">IF(VALUE($D15)=3,1,0)+IF(VALUE($E15)=3,1,0)+IF(VALUE($F15)=3,1,0)+IF(VALUE($G15)=3,1,0)</f>
        <v>1</v>
      </c>
      <c r="CK15" s="67">
        <f t="shared" ref="CK15:CK19" si="21">IF(VALUE($D15)=4,1,0)+IF(VALUE($E15)=4,1,0)+IF(VALUE($F15)=4,1,0)+IF(VALUE($G15)=4,1,0)</f>
        <v>0</v>
      </c>
      <c r="CL15" s="67">
        <f t="shared" ref="CL15:CL19" si="22">IF(VALUE($D15)=5,1,0)+IF(VALUE($E15)=5,1,0)+IF(VALUE($F15)=5,1,0)+IF(VALUE($G15)=5,1,0)</f>
        <v>0</v>
      </c>
      <c r="CM15" s="67">
        <f t="shared" ref="CM15:CM19" si="23">IF(VALUE($D15)=6,1,0)+IF(VALUE($E15)=6,1,0)+IF(VALUE($F15)=6,1,0)+IF(VALUE($G15)=6,1,0)</f>
        <v>0</v>
      </c>
      <c r="CN15" s="67">
        <f t="shared" ref="CN15:CN19" si="24">IF(VALUE($D15)=7,1,0)+IF(VALUE($E15)=7,1,0)+IF(VALUE($F15)=7,1,0)+IF(VALUE($G15)=7,1,0)</f>
        <v>0</v>
      </c>
      <c r="CO15" s="67">
        <f t="shared" ref="CO15:CO19" si="25">IF(VALUE($D15)=8,1,0)+IF(VALUE($E15)=8,1,0)+IF(VALUE($F15)=8,1,0)+IF(VALUE($G15)=8,1,0)</f>
        <v>0</v>
      </c>
      <c r="CP15" s="75">
        <f t="shared" ref="CP15:CP19" si="26">SUM(CH15:CO15)</f>
        <v>1</v>
      </c>
      <c r="CQ15" s="67">
        <f t="shared" si="4"/>
        <v>0</v>
      </c>
      <c r="CR15" s="67">
        <f t="shared" si="5"/>
        <v>0</v>
      </c>
      <c r="CS15" s="68">
        <f t="shared" si="6"/>
        <v>0</v>
      </c>
      <c r="CT15" s="67">
        <f t="shared" si="7"/>
        <v>0</v>
      </c>
      <c r="CU15" s="67">
        <f t="shared" si="8"/>
        <v>0</v>
      </c>
      <c r="CV15" s="67">
        <f t="shared" si="9"/>
        <v>0</v>
      </c>
      <c r="CW15" s="67">
        <f t="shared" si="10"/>
        <v>0</v>
      </c>
      <c r="CX15" s="67">
        <f t="shared" si="11"/>
        <v>0</v>
      </c>
      <c r="CY15" s="74">
        <f t="shared" ref="CY15:CY19" si="27">SUM(CQ15:CX15)</f>
        <v>0</v>
      </c>
      <c r="CZ15" s="2"/>
      <c r="DA15" s="2"/>
      <c r="DB15" s="2"/>
      <c r="DC15" s="59">
        <f>SUM($AD15:$AF15)+SUM($AH15:$AJ15)+SUM($AL15:AN15)+SUM($AP15:AR15)+SUM($AT15:AV15)+SUM($AX15:AZ15)+SUM($BB15:BD15)+SUM($BF15:BH15)</f>
        <v>8</v>
      </c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</row>
    <row r="16" spans="1:150" s="16" customFormat="1" ht="10.8" customHeight="1" x14ac:dyDescent="0.25">
      <c r="A16" s="18" t="str">
        <f>'ПЛАН НАВЧАЛЬНОГО ПРОЦЕСУ ДЕННА'!A17</f>
        <v>1.1.03</v>
      </c>
      <c r="B16" s="456" t="str">
        <f>'ПЛАН НАВЧАЛЬНОГО ПРОЦЕСУ ДЕННА'!B17</f>
        <v>Іноземна мова наукового спілкування</v>
      </c>
      <c r="C16" s="457" t="str">
        <f>'ПЛАН НАВЧАЛЬНОГО ПРОЦЕСУ ДЕННА'!C17</f>
        <v>ІМПК</v>
      </c>
      <c r="D16" s="454">
        <f>'ПЛАН НАВЧАЛЬНОГО ПРОЦЕСУ ДЕННА'!D17</f>
        <v>1</v>
      </c>
      <c r="E16" s="455">
        <f>'ПЛАН НАВЧАЛЬНОГО ПРОЦЕСУ ДЕННА'!E17</f>
        <v>0</v>
      </c>
      <c r="F16" s="455">
        <f>'ПЛАН НАВЧАЛЬНОГО ПРОЦЕСУ ДЕННА'!F17</f>
        <v>0</v>
      </c>
      <c r="G16" s="458">
        <f>'ПЛАН НАВЧАЛЬНОГО ПРОЦЕСУ ДЕННА'!G17</f>
        <v>0</v>
      </c>
      <c r="H16" s="454">
        <f>'ПЛАН НАВЧАЛЬНОГО ПРОЦЕСУ ДЕННА'!H17</f>
        <v>0</v>
      </c>
      <c r="I16" s="455">
        <f>'ПЛАН НАВЧАЛЬНОГО ПРОЦЕСУ ДЕННА'!I17</f>
        <v>0</v>
      </c>
      <c r="J16" s="455">
        <f>'ПЛАН НАВЧАЛЬНОГО ПРОЦЕСУ ДЕННА'!J17</f>
        <v>0</v>
      </c>
      <c r="K16" s="455">
        <f>'ПЛАН НАВЧАЛЬНОГО ПРОЦЕСУ ДЕННА'!K17</f>
        <v>0</v>
      </c>
      <c r="L16" s="455">
        <f>'ПЛАН НАВЧАЛЬНОГО ПРОЦЕСУ ДЕННА'!L17</f>
        <v>0</v>
      </c>
      <c r="M16" s="455">
        <f>'ПЛАН НАВЧАЛЬНОГО ПРОЦЕСУ ДЕННА'!M17</f>
        <v>0</v>
      </c>
      <c r="N16" s="455">
        <f>'ПЛАН НАВЧАЛЬНОГО ПРОЦЕСУ ДЕННА'!N17</f>
        <v>0</v>
      </c>
      <c r="O16" s="460">
        <f>'ПЛАН НАВЧАЛЬНОГО ПРОЦЕСУ ДЕННА'!O17</f>
        <v>0</v>
      </c>
      <c r="P16" s="460">
        <f>'ПЛАН НАВЧАЛЬНОГО ПРОЦЕСУ ДЕННА'!P17</f>
        <v>0</v>
      </c>
      <c r="Q16" s="454">
        <f>'ПЛАН НАВЧАЛЬНОГО ПРОЦЕСУ ДЕННА'!Q17</f>
        <v>0</v>
      </c>
      <c r="R16" s="455">
        <f>'ПЛАН НАВЧАЛЬНОГО ПРОЦЕСУ ДЕННА'!R17</f>
        <v>0</v>
      </c>
      <c r="S16" s="455">
        <f>'ПЛАН НАВЧАЛЬНОГО ПРОЦЕСУ ДЕННА'!S17</f>
        <v>0</v>
      </c>
      <c r="T16" s="455">
        <f>'ПЛАН НАВЧАЛЬНОГО ПРОЦЕСУ ДЕННА'!T17</f>
        <v>0</v>
      </c>
      <c r="U16" s="455">
        <f>'ПЛАН НАВЧАЛЬНОГО ПРОЦЕСУ ДЕННА'!U17</f>
        <v>0</v>
      </c>
      <c r="V16" s="455">
        <f>'ПЛАН НАВЧАЛЬНОГО ПРОЦЕСУ ДЕННА'!V17</f>
        <v>0</v>
      </c>
      <c r="W16" s="455">
        <f>'ПЛАН НАВЧАЛЬНОГО ПРОЦЕСУ ДЕННА'!W17</f>
        <v>0</v>
      </c>
      <c r="X16" s="231">
        <f>'ПЛАН НАВЧАЛЬНОГО ПРОЦЕСУ ДЕННА'!X17</f>
        <v>90</v>
      </c>
      <c r="Y16" s="127">
        <f t="shared" si="0"/>
        <v>3</v>
      </c>
      <c r="Z16" s="9">
        <f>AD16*$BL$5+AH16*$BM$5+AL16*$BN$5+AP16*$BO$5+AT16*$BP$5+AX16*$BQ$5+BB16*$BR$5+BF16*$BS$5</f>
        <v>0</v>
      </c>
      <c r="AA16" s="9">
        <f t="shared" si="12"/>
        <v>0</v>
      </c>
      <c r="AB16" s="9">
        <f t="shared" si="12"/>
        <v>8</v>
      </c>
      <c r="AC16" s="9">
        <f t="shared" si="13"/>
        <v>82</v>
      </c>
      <c r="AD16" s="270">
        <f>IF('ПЛАН НАВЧАЛЬНОГО ПРОЦЕСУ ДЕННА'!AD17&gt;0,IF(ROUND('ПЛАН НАВЧАЛЬНОГО ПРОЦЕСУ ДЕННА'!AD17*$BW$4,0)&gt;0,ROUND('ПЛАН НАВЧАЛЬНОГО ПРОЦЕСУ ДЕННА'!AD17*$BW$4,0)*2,2),0)</f>
        <v>0</v>
      </c>
      <c r="AE16" s="270">
        <f>IF('ПЛАН НАВЧАЛЬНОГО ПРОЦЕСУ ДЕННА'!AE17&gt;0,IF(ROUND('ПЛАН НАВЧАЛЬНОГО ПРОЦЕСУ ДЕННА'!AE17*$BW$4,0)&gt;0,ROUND('ПЛАН НАВЧАЛЬНОГО ПРОЦЕСУ ДЕННА'!AE17*$BW$4,0)*2,2),0)</f>
        <v>0</v>
      </c>
      <c r="AF16" s="270">
        <f>IF('ПЛАН НАВЧАЛЬНОГО ПРОЦЕСУ ДЕННА'!AF17&gt;0,IF(ROUND('ПЛАН НАВЧАЛЬНОГО ПРОЦЕСУ ДЕННА'!AF17*$BW$4,0)&gt;0,ROUND('ПЛАН НАВЧАЛЬНОГО ПРОЦЕСУ ДЕННА'!AF17*$BW$4,0)*2,2),0)</f>
        <v>8</v>
      </c>
      <c r="AG16" s="62">
        <f t="shared" si="14"/>
        <v>3</v>
      </c>
      <c r="AH16" s="270">
        <f>IF('ПЛАН НАВЧАЛЬНОГО ПРОЦЕСУ ДЕННА'!AH17&gt;0,IF(ROUND('ПЛАН НАВЧАЛЬНОГО ПРОЦЕСУ ДЕННА'!AH17*$BW$4,0)&gt;0,ROUND('ПЛАН НАВЧАЛЬНОГО ПРОЦЕСУ ДЕННА'!AH17*$BW$4,0)*2,2),0)</f>
        <v>0</v>
      </c>
      <c r="AI16" s="270">
        <f>IF('ПЛАН НАВЧАЛЬНОГО ПРОЦЕСУ ДЕННА'!AI17&gt;0,IF(ROUND('ПЛАН НАВЧАЛЬНОГО ПРОЦЕСУ ДЕННА'!AI17*$BW$4,0)&gt;0,ROUND('ПЛАН НАВЧАЛЬНОГО ПРОЦЕСУ ДЕННА'!AI17*$BW$4,0)*2,2),0)</f>
        <v>0</v>
      </c>
      <c r="AJ16" s="270">
        <f>IF('ПЛАН НАВЧАЛЬНОГО ПРОЦЕСУ ДЕННА'!AJ17&gt;0,IF(ROUND('ПЛАН НАВЧАЛЬНОГО ПРОЦЕСУ ДЕННА'!AJ17*$BW$4,0)&gt;0,ROUND('ПЛАН НАВЧАЛЬНОГО ПРОЦЕСУ ДЕННА'!AJ17*$BW$4,0)*2,2),0)</f>
        <v>0</v>
      </c>
      <c r="AK16" s="62">
        <f>BM16</f>
        <v>0</v>
      </c>
      <c r="AL16" s="270">
        <f>IF('ПЛАН НАВЧАЛЬНОГО ПРОЦЕСУ ДЕННА'!AL17&gt;0,IF(ROUND('ПЛАН НАВЧАЛЬНОГО ПРОЦЕСУ ДЕННА'!AL17*$BW$4,0)&gt;0,ROUND('ПЛАН НАВЧАЛЬНОГО ПРОЦЕСУ ДЕННА'!AL17*$BW$4,0)*2,2),0)</f>
        <v>0</v>
      </c>
      <c r="AM16" s="270">
        <f>IF('ПЛАН НАВЧАЛЬНОГО ПРОЦЕСУ ДЕННА'!AM17&gt;0,IF(ROUND('ПЛАН НАВЧАЛЬНОГО ПРОЦЕСУ ДЕННА'!AM17*$BW$4,0)&gt;0,ROUND('ПЛАН НАВЧАЛЬНОГО ПРОЦЕСУ ДЕННА'!AM17*$BW$4,0)*2,2),0)</f>
        <v>0</v>
      </c>
      <c r="AN16" s="270">
        <f>IF('ПЛАН НАВЧАЛЬНОГО ПРОЦЕСУ ДЕННА'!AN17&gt;0,IF(ROUND('ПЛАН НАВЧАЛЬНОГО ПРОЦЕСУ ДЕННА'!AN17*$BW$4,0)&gt;0,ROUND('ПЛАН НАВЧАЛЬНОГО ПРОЦЕСУ ДЕННА'!AN17*$BW$4,0)*2,2),0)</f>
        <v>0</v>
      </c>
      <c r="AO16" s="62">
        <f>BN16</f>
        <v>0</v>
      </c>
      <c r="AP16" s="270">
        <f>IF('ПЛАН НАВЧАЛЬНОГО ПРОЦЕСУ ДЕННА'!AP17&gt;0,IF(ROUND('ПЛАН НАВЧАЛЬНОГО ПРОЦЕСУ ДЕННА'!AP17*$BW$4,0)&gt;0,ROUND('ПЛАН НАВЧАЛЬНОГО ПРОЦЕСУ ДЕННА'!AP17*$BW$4,0)*2,2),0)</f>
        <v>0</v>
      </c>
      <c r="AQ16" s="270">
        <f>IF('ПЛАН НАВЧАЛЬНОГО ПРОЦЕСУ ДЕННА'!AQ17&gt;0,IF(ROUND('ПЛАН НАВЧАЛЬНОГО ПРОЦЕСУ ДЕННА'!AQ17*$BW$4,0)&gt;0,ROUND('ПЛАН НАВЧАЛЬНОГО ПРОЦЕСУ ДЕННА'!AQ17*$BW$4,0)*2,2),0)</f>
        <v>0</v>
      </c>
      <c r="AR16" s="270">
        <f>IF('ПЛАН НАВЧАЛЬНОГО ПРОЦЕСУ ДЕННА'!AR17&gt;0,IF(ROUND('ПЛАН НАВЧАЛЬНОГО ПРОЦЕСУ ДЕННА'!AR17*$BW$4,0)&gt;0,ROUND('ПЛАН НАВЧАЛЬНОГО ПРОЦЕСУ ДЕННА'!AR17*$BW$4,0)*2,2),0)</f>
        <v>0</v>
      </c>
      <c r="AS16" s="62">
        <f>BO16</f>
        <v>0</v>
      </c>
      <c r="AT16" s="270">
        <f>IF('ПЛАН НАВЧАЛЬНОГО ПРОЦЕСУ ДЕННА'!AT17&gt;0,IF(ROUND('ПЛАН НАВЧАЛЬНОГО ПРОЦЕСУ ДЕННА'!AT17*$BW$4,0)&gt;0,ROUND('ПЛАН НАВЧАЛЬНОГО ПРОЦЕСУ ДЕННА'!AT17*$BW$4,0)*2,2),0)</f>
        <v>0</v>
      </c>
      <c r="AU16" s="270">
        <f>IF('ПЛАН НАВЧАЛЬНОГО ПРОЦЕСУ ДЕННА'!AU17&gt;0,IF(ROUND('ПЛАН НАВЧАЛЬНОГО ПРОЦЕСУ ДЕННА'!AU17*$BW$4,0)&gt;0,ROUND('ПЛАН НАВЧАЛЬНОГО ПРОЦЕСУ ДЕННА'!AU17*$BW$4,0)*2,2),0)</f>
        <v>0</v>
      </c>
      <c r="AV16" s="270">
        <f>IF('ПЛАН НАВЧАЛЬНОГО ПРОЦЕСУ ДЕННА'!AV17&gt;0,IF(ROUND('ПЛАН НАВЧАЛЬНОГО ПРОЦЕСУ ДЕННА'!AV17*$BW$4,0)&gt;0,ROUND('ПЛАН НАВЧАЛЬНОГО ПРОЦЕСУ ДЕННА'!AV17*$BW$4,0)*2,2),0)</f>
        <v>0</v>
      </c>
      <c r="AW16" s="62">
        <f>BP16</f>
        <v>0</v>
      </c>
      <c r="AX16" s="270">
        <f>IF('ПЛАН НАВЧАЛЬНОГО ПРОЦЕСУ ДЕННА'!AX17&gt;0,IF(ROUND('ПЛАН НАВЧАЛЬНОГО ПРОЦЕСУ ДЕННА'!AX17*$BW$4,0)&gt;0,ROUND('ПЛАН НАВЧАЛЬНОГО ПРОЦЕСУ ДЕННА'!AX17*$BW$4,0)*2,2),0)</f>
        <v>0</v>
      </c>
      <c r="AY16" s="270">
        <f>IF('ПЛАН НАВЧАЛЬНОГО ПРОЦЕСУ ДЕННА'!AY17&gt;0,IF(ROUND('ПЛАН НАВЧАЛЬНОГО ПРОЦЕСУ ДЕННА'!AY17*$BW$4,0)&gt;0,ROUND('ПЛАН НАВЧАЛЬНОГО ПРОЦЕСУ ДЕННА'!AY17*$BW$4,0)*2,2),0)</f>
        <v>0</v>
      </c>
      <c r="AZ16" s="270">
        <f>IF('ПЛАН НАВЧАЛЬНОГО ПРОЦЕСУ ДЕННА'!AZ17&gt;0,IF(ROUND('ПЛАН НАВЧАЛЬНОГО ПРОЦЕСУ ДЕННА'!AZ17*$BW$4,0)&gt;0,ROUND('ПЛАН НАВЧАЛЬНОГО ПРОЦЕСУ ДЕННА'!AZ17*$BW$4,0)*2,2),0)</f>
        <v>0</v>
      </c>
      <c r="BA16" s="62">
        <f>BQ16</f>
        <v>0</v>
      </c>
      <c r="BB16" s="270">
        <f>IF('ПЛАН НАВЧАЛЬНОГО ПРОЦЕСУ ДЕННА'!BB17&gt;0,IF(ROUND('ПЛАН НАВЧАЛЬНОГО ПРОЦЕСУ ДЕННА'!BB17*$BW$4,0)&gt;0,ROUND('ПЛАН НАВЧАЛЬНОГО ПРОЦЕСУ ДЕННА'!BB17*$BW$4,0)*2,2),0)</f>
        <v>0</v>
      </c>
      <c r="BC16" s="270">
        <f>IF('ПЛАН НАВЧАЛЬНОГО ПРОЦЕСУ ДЕННА'!BC17&gt;0,IF(ROUND('ПЛАН НАВЧАЛЬНОГО ПРОЦЕСУ ДЕННА'!BC17*$BW$4,0)&gt;0,ROUND('ПЛАН НАВЧАЛЬНОГО ПРОЦЕСУ ДЕННА'!BC17*$BW$4,0)*2,2),0)</f>
        <v>0</v>
      </c>
      <c r="BD16" s="270">
        <f>IF('ПЛАН НАВЧАЛЬНОГО ПРОЦЕСУ ДЕННА'!BD17&gt;0,IF(ROUND('ПЛАН НАВЧАЛЬНОГО ПРОЦЕСУ ДЕННА'!BD17*$BW$4,0)&gt;0,ROUND('ПЛАН НАВЧАЛЬНОГО ПРОЦЕСУ ДЕННА'!BD17*$BW$4,0)*2,2),0)</f>
        <v>0</v>
      </c>
      <c r="BE16" s="62">
        <f>BR16</f>
        <v>0</v>
      </c>
      <c r="BF16" s="270">
        <f>IF('ПЛАН НАВЧАЛЬНОГО ПРОЦЕСУ ДЕННА'!BF17&gt;0,IF(ROUND('ПЛАН НАВЧАЛЬНОГО ПРОЦЕСУ ДЕННА'!BF17*$BW$4,0)&gt;0,ROUND('ПЛАН НАВЧАЛЬНОГО ПРОЦЕСУ ДЕННА'!BF17*$BW$4,0)*2,2),0)</f>
        <v>0</v>
      </c>
      <c r="BG16" s="270">
        <f>IF('ПЛАН НАВЧАЛЬНОГО ПРОЦЕСУ ДЕННА'!BG17&gt;0,IF(ROUND('ПЛАН НАВЧАЛЬНОГО ПРОЦЕСУ ДЕННА'!BG17*$BW$4,0)&gt;0,ROUND('ПЛАН НАВЧАЛЬНОГО ПРОЦЕСУ ДЕННА'!BG17*$BW$4,0)*2,2),0)</f>
        <v>0</v>
      </c>
      <c r="BH16" s="270">
        <f>IF('ПЛАН НАВЧАЛЬНОГО ПРОЦЕСУ ДЕННА'!BH17&gt;0,IF(ROUND('ПЛАН НАВЧАЛЬНОГО ПРОЦЕСУ ДЕННА'!BH17*$BW$4,0)&gt;0,ROUND('ПЛАН НАВЧАЛЬНОГО ПРОЦЕСУ ДЕННА'!BH17*$BW$4,0)*2,2),0)</f>
        <v>0</v>
      </c>
      <c r="BI16" s="62">
        <f>BS16</f>
        <v>0</v>
      </c>
      <c r="BJ16" s="56">
        <f t="shared" si="1"/>
        <v>0.91111111111111109</v>
      </c>
      <c r="BK16" s="116" t="str">
        <f t="shared" si="2"/>
        <v/>
      </c>
      <c r="BL16" s="12">
        <f t="shared" ref="BL16:BL19" si="28">IF(AND(BK16&lt;$CF16,$CE16&lt;&gt;$Y16,BW16=$CF16),BW16+$Y16-$CE16,BW16)</f>
        <v>3</v>
      </c>
      <c r="BM16" s="12">
        <f t="shared" si="3"/>
        <v>0</v>
      </c>
      <c r="BN16" s="12">
        <f t="shared" si="3"/>
        <v>0</v>
      </c>
      <c r="BO16" s="12">
        <f t="shared" si="3"/>
        <v>0</v>
      </c>
      <c r="BP16" s="12">
        <f t="shared" si="3"/>
        <v>0</v>
      </c>
      <c r="BQ16" s="12">
        <f t="shared" si="3"/>
        <v>0</v>
      </c>
      <c r="BR16" s="12">
        <f t="shared" si="3"/>
        <v>0</v>
      </c>
      <c r="BS16" s="12">
        <f t="shared" si="3"/>
        <v>0</v>
      </c>
      <c r="BT16" s="80">
        <f t="shared" si="15"/>
        <v>3</v>
      </c>
      <c r="BU16" s="2"/>
      <c r="BV16" s="2"/>
      <c r="BW16" s="12">
        <f>IF($DC16=0,0,ROUND(4*$Y16*SUM(AD16:AF16)/$DC16,0)/4)</f>
        <v>3</v>
      </c>
      <c r="BX16" s="12">
        <f>IF($DC16=0,0,ROUND(4*$Y16*SUM(AH16:AJ16)/$DC16,0)/4)</f>
        <v>0</v>
      </c>
      <c r="BY16" s="12">
        <f>IF($DC16=0,0,ROUND(4*$Y16*SUM(AL16:AN16)/$DC16,0)/4)</f>
        <v>0</v>
      </c>
      <c r="BZ16" s="12">
        <f>IF($DC16=0,0,ROUND(4*$Y16*SUM(AP16:AR16)/$DC16,0)/4)</f>
        <v>0</v>
      </c>
      <c r="CA16" s="12">
        <f>IF($DC16=0,0,ROUND(4*$Y16*SUM(AT16:AV16)/$DC16,0)/4)</f>
        <v>0</v>
      </c>
      <c r="CB16" s="12">
        <f>IF($DC16=0,0,ROUND(4*$Y16*(SUM(AX16:AZ16))/$DC16,0)/4)</f>
        <v>0</v>
      </c>
      <c r="CC16" s="12">
        <f>IF($DC16=0,0,ROUND(4*$Y16*(SUM(BB16:BD16))/$DC16,0)/4)</f>
        <v>0</v>
      </c>
      <c r="CD16" s="12">
        <f>IF($DC16=0,0,ROUND(4*$Y16*(SUM(BF16:BH16))/$DC16,0)/4)</f>
        <v>0</v>
      </c>
      <c r="CE16" s="171">
        <f t="shared" si="16"/>
        <v>3</v>
      </c>
      <c r="CF16" s="186">
        <f t="shared" si="17"/>
        <v>3</v>
      </c>
      <c r="CG16" s="2"/>
      <c r="CH16" s="67">
        <f t="shared" si="18"/>
        <v>1</v>
      </c>
      <c r="CI16" s="67">
        <f t="shared" si="19"/>
        <v>0</v>
      </c>
      <c r="CJ16" s="67">
        <f t="shared" si="20"/>
        <v>0</v>
      </c>
      <c r="CK16" s="67">
        <f t="shared" si="21"/>
        <v>0</v>
      </c>
      <c r="CL16" s="67">
        <f t="shared" si="22"/>
        <v>0</v>
      </c>
      <c r="CM16" s="67">
        <f t="shared" si="23"/>
        <v>0</v>
      </c>
      <c r="CN16" s="67">
        <f t="shared" si="24"/>
        <v>0</v>
      </c>
      <c r="CO16" s="67">
        <f t="shared" si="25"/>
        <v>0</v>
      </c>
      <c r="CP16" s="75">
        <f t="shared" si="26"/>
        <v>1</v>
      </c>
      <c r="CQ16" s="67">
        <f t="shared" si="4"/>
        <v>0</v>
      </c>
      <c r="CR16" s="67">
        <f t="shared" si="5"/>
        <v>0</v>
      </c>
      <c r="CS16" s="68">
        <f t="shared" si="6"/>
        <v>0</v>
      </c>
      <c r="CT16" s="67">
        <f t="shared" si="7"/>
        <v>0</v>
      </c>
      <c r="CU16" s="67">
        <f t="shared" si="8"/>
        <v>0</v>
      </c>
      <c r="CV16" s="67">
        <f t="shared" si="9"/>
        <v>0</v>
      </c>
      <c r="CW16" s="67">
        <f t="shared" si="10"/>
        <v>0</v>
      </c>
      <c r="CX16" s="67">
        <f t="shared" si="11"/>
        <v>0</v>
      </c>
      <c r="CY16" s="74">
        <f t="shared" si="27"/>
        <v>0</v>
      </c>
      <c r="CZ16" s="2"/>
      <c r="DA16" s="2"/>
      <c r="DB16" s="2"/>
      <c r="DC16" s="59">
        <f>SUM($AD16:$AF16)+SUM($AH16:$AJ16)+SUM($AL16:AN16)+SUM($AP16:AR16)+SUM($AT16:AV16)+SUM($AX16:AZ16)+SUM($BB16:BD16)+SUM($BF16:BH16)</f>
        <v>8</v>
      </c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</row>
    <row r="17" spans="1:150" s="16" customFormat="1" ht="10.199999999999999" customHeight="1" x14ac:dyDescent="0.25">
      <c r="A17" s="18" t="str">
        <f>'ПЛАН НАВЧАЛЬНОГО ПРОЦЕСУ ДЕННА'!A18</f>
        <v>1.1.04</v>
      </c>
      <c r="B17" s="456" t="str">
        <f>'ПЛАН НАВЧАЛЬНОГО ПРОЦЕСУ ДЕННА'!B18</f>
        <v>Іноземне академічне письмо</v>
      </c>
      <c r="C17" s="457" t="str">
        <f>'ПЛАН НАВЧАЛЬНОГО ПРОЦЕСУ ДЕННА'!C18</f>
        <v>ІМПК</v>
      </c>
      <c r="D17" s="454">
        <f>'ПЛАН НАВЧАЛЬНОГО ПРОЦЕСУ ДЕННА'!D18</f>
        <v>2</v>
      </c>
      <c r="E17" s="455">
        <f>'ПЛАН НАВЧАЛЬНОГО ПРОЦЕСУ ДЕННА'!E18</f>
        <v>0</v>
      </c>
      <c r="F17" s="455">
        <f>'ПЛАН НАВЧАЛЬНОГО ПРОЦЕСУ ДЕННА'!F18</f>
        <v>0</v>
      </c>
      <c r="G17" s="458">
        <f>'ПЛАН НАВЧАЛЬНОГО ПРОЦЕСУ ДЕННА'!G18</f>
        <v>0</v>
      </c>
      <c r="H17" s="454">
        <f>'ПЛАН НАВЧАЛЬНОГО ПРОЦЕСУ ДЕННА'!H18</f>
        <v>0</v>
      </c>
      <c r="I17" s="455">
        <f>'ПЛАН НАВЧАЛЬНОГО ПРОЦЕСУ ДЕННА'!I18</f>
        <v>0</v>
      </c>
      <c r="J17" s="455">
        <f>'ПЛАН НАВЧАЛЬНОГО ПРОЦЕСУ ДЕННА'!J18</f>
        <v>0</v>
      </c>
      <c r="K17" s="455">
        <f>'ПЛАН НАВЧАЛЬНОГО ПРОЦЕСУ ДЕННА'!K18</f>
        <v>0</v>
      </c>
      <c r="L17" s="455">
        <f>'ПЛАН НАВЧАЛЬНОГО ПРОЦЕСУ ДЕННА'!L18</f>
        <v>0</v>
      </c>
      <c r="M17" s="455">
        <f>'ПЛАН НАВЧАЛЬНОГО ПРОЦЕСУ ДЕННА'!M18</f>
        <v>0</v>
      </c>
      <c r="N17" s="455">
        <f>'ПЛАН НАВЧАЛЬНОГО ПРОЦЕСУ ДЕННА'!N18</f>
        <v>0</v>
      </c>
      <c r="O17" s="460">
        <f>'ПЛАН НАВЧАЛЬНОГО ПРОЦЕСУ ДЕННА'!O18</f>
        <v>0</v>
      </c>
      <c r="P17" s="460">
        <f>'ПЛАН НАВЧАЛЬНОГО ПРОЦЕСУ ДЕННА'!P18</f>
        <v>0</v>
      </c>
      <c r="Q17" s="454">
        <f>'ПЛАН НАВЧАЛЬНОГО ПРОЦЕСУ ДЕННА'!Q18</f>
        <v>0</v>
      </c>
      <c r="R17" s="455">
        <f>'ПЛАН НАВЧАЛЬНОГО ПРОЦЕСУ ДЕННА'!R18</f>
        <v>0</v>
      </c>
      <c r="S17" s="455">
        <f>'ПЛАН НАВЧАЛЬНОГО ПРОЦЕСУ ДЕННА'!S18</f>
        <v>0</v>
      </c>
      <c r="T17" s="455">
        <f>'ПЛАН НАВЧАЛЬНОГО ПРОЦЕСУ ДЕННА'!T18</f>
        <v>0</v>
      </c>
      <c r="U17" s="455">
        <f>'ПЛАН НАВЧАЛЬНОГО ПРОЦЕСУ ДЕННА'!U18</f>
        <v>0</v>
      </c>
      <c r="V17" s="455">
        <f>'ПЛАН НАВЧАЛЬНОГО ПРОЦЕСУ ДЕННА'!V18</f>
        <v>0</v>
      </c>
      <c r="W17" s="455">
        <f>'ПЛАН НАВЧАЛЬНОГО ПРОЦЕСУ ДЕННА'!W18</f>
        <v>0</v>
      </c>
      <c r="X17" s="231">
        <f>'ПЛАН НАВЧАЛЬНОГО ПРОЦЕСУ ДЕННА'!X18</f>
        <v>90</v>
      </c>
      <c r="Y17" s="127">
        <f t="shared" si="0"/>
        <v>3</v>
      </c>
      <c r="Z17" s="9">
        <f t="shared" si="12"/>
        <v>0</v>
      </c>
      <c r="AA17" s="9">
        <f t="shared" si="12"/>
        <v>0</v>
      </c>
      <c r="AB17" s="9">
        <f t="shared" si="12"/>
        <v>8</v>
      </c>
      <c r="AC17" s="9">
        <f t="shared" si="13"/>
        <v>82</v>
      </c>
      <c r="AD17" s="270">
        <f>IF('ПЛАН НАВЧАЛЬНОГО ПРОЦЕСУ ДЕННА'!AD18&gt;0,IF(ROUND('ПЛАН НАВЧАЛЬНОГО ПРОЦЕСУ ДЕННА'!AD18*$BW$4,0)&gt;0,ROUND('ПЛАН НАВЧАЛЬНОГО ПРОЦЕСУ ДЕННА'!AD18*$BW$4,0)*2,2),0)</f>
        <v>0</v>
      </c>
      <c r="AE17" s="270">
        <f>IF('ПЛАН НАВЧАЛЬНОГО ПРОЦЕСУ ДЕННА'!AE18&gt;0,IF(ROUND('ПЛАН НАВЧАЛЬНОГО ПРОЦЕСУ ДЕННА'!AE18*$BW$4,0)&gt;0,ROUND('ПЛАН НАВЧАЛЬНОГО ПРОЦЕСУ ДЕННА'!AE18*$BW$4,0)*2,2),0)</f>
        <v>0</v>
      </c>
      <c r="AF17" s="270">
        <f>IF('ПЛАН НАВЧАЛЬНОГО ПРОЦЕСУ ДЕННА'!AF18&gt;0,IF(ROUND('ПЛАН НАВЧАЛЬНОГО ПРОЦЕСУ ДЕННА'!AF18*$BW$4,0)&gt;0,ROUND('ПЛАН НАВЧАЛЬНОГО ПРОЦЕСУ ДЕННА'!AF18*$BW$4,0)*2,2),0)</f>
        <v>0</v>
      </c>
      <c r="AG17" s="62">
        <f t="shared" si="14"/>
        <v>0</v>
      </c>
      <c r="AH17" s="270">
        <f>IF('ПЛАН НАВЧАЛЬНОГО ПРОЦЕСУ ДЕННА'!AH18&gt;0,IF(ROUND('ПЛАН НАВЧАЛЬНОГО ПРОЦЕСУ ДЕННА'!AH18*$BW$4,0)&gt;0,ROUND('ПЛАН НАВЧАЛЬНОГО ПРОЦЕСУ ДЕННА'!AH18*$BW$4,0)*2,2),0)</f>
        <v>0</v>
      </c>
      <c r="AI17" s="270">
        <f>IF('ПЛАН НАВЧАЛЬНОГО ПРОЦЕСУ ДЕННА'!AI18&gt;0,IF(ROUND('ПЛАН НАВЧАЛЬНОГО ПРОЦЕСУ ДЕННА'!AI18*$BW$4,0)&gt;0,ROUND('ПЛАН НАВЧАЛЬНОГО ПРОЦЕСУ ДЕННА'!AI18*$BW$4,0)*2,2),0)</f>
        <v>0</v>
      </c>
      <c r="AJ17" s="270">
        <f>IF('ПЛАН НАВЧАЛЬНОГО ПРОЦЕСУ ДЕННА'!AJ18&gt;0,IF(ROUND('ПЛАН НАВЧАЛЬНОГО ПРОЦЕСУ ДЕННА'!AJ18*$BW$4,0)&gt;0,ROUND('ПЛАН НАВЧАЛЬНОГО ПРОЦЕСУ ДЕННА'!AJ18*$BW$4,0)*2,2),0)</f>
        <v>8</v>
      </c>
      <c r="AK17" s="62">
        <f>BM17</f>
        <v>3</v>
      </c>
      <c r="AL17" s="270">
        <f>IF('ПЛАН НАВЧАЛЬНОГО ПРОЦЕСУ ДЕННА'!AL18&gt;0,IF(ROUND('ПЛАН НАВЧАЛЬНОГО ПРОЦЕСУ ДЕННА'!AL18*$BW$4,0)&gt;0,ROUND('ПЛАН НАВЧАЛЬНОГО ПРОЦЕСУ ДЕННА'!AL18*$BW$4,0)*2,2),0)</f>
        <v>0</v>
      </c>
      <c r="AM17" s="270">
        <f>IF('ПЛАН НАВЧАЛЬНОГО ПРОЦЕСУ ДЕННА'!AM18&gt;0,IF(ROUND('ПЛАН НАВЧАЛЬНОГО ПРОЦЕСУ ДЕННА'!AM18*$BW$4,0)&gt;0,ROUND('ПЛАН НАВЧАЛЬНОГО ПРОЦЕСУ ДЕННА'!AM18*$BW$4,0)*2,2),0)</f>
        <v>0</v>
      </c>
      <c r="AN17" s="270">
        <f>IF('ПЛАН НАВЧАЛЬНОГО ПРОЦЕСУ ДЕННА'!AN18&gt;0,IF(ROUND('ПЛАН НАВЧАЛЬНОГО ПРОЦЕСУ ДЕННА'!AN18*$BW$4,0)&gt;0,ROUND('ПЛАН НАВЧАЛЬНОГО ПРОЦЕСУ ДЕННА'!AN18*$BW$4,0)*2,2),0)</f>
        <v>0</v>
      </c>
      <c r="AO17" s="62">
        <f>BN17</f>
        <v>0</v>
      </c>
      <c r="AP17" s="270">
        <f>IF('ПЛАН НАВЧАЛЬНОГО ПРОЦЕСУ ДЕННА'!AP18&gt;0,IF(ROUND('ПЛАН НАВЧАЛЬНОГО ПРОЦЕСУ ДЕННА'!AP18*$BW$4,0)&gt;0,ROUND('ПЛАН НАВЧАЛЬНОГО ПРОЦЕСУ ДЕННА'!AP18*$BW$4,0)*2,2),0)</f>
        <v>0</v>
      </c>
      <c r="AQ17" s="270">
        <f>IF('ПЛАН НАВЧАЛЬНОГО ПРОЦЕСУ ДЕННА'!AQ18&gt;0,IF(ROUND('ПЛАН НАВЧАЛЬНОГО ПРОЦЕСУ ДЕННА'!AQ18*$BW$4,0)&gt;0,ROUND('ПЛАН НАВЧАЛЬНОГО ПРОЦЕСУ ДЕННА'!AQ18*$BW$4,0)*2,2),0)</f>
        <v>0</v>
      </c>
      <c r="AR17" s="270">
        <f>IF('ПЛАН НАВЧАЛЬНОГО ПРОЦЕСУ ДЕННА'!AR18&gt;0,IF(ROUND('ПЛАН НАВЧАЛЬНОГО ПРОЦЕСУ ДЕННА'!AR18*$BW$4,0)&gt;0,ROUND('ПЛАН НАВЧАЛЬНОГО ПРОЦЕСУ ДЕННА'!AR18*$BW$4,0)*2,2),0)</f>
        <v>0</v>
      </c>
      <c r="AS17" s="62">
        <f>BO17</f>
        <v>0</v>
      </c>
      <c r="AT17" s="270">
        <f>IF('ПЛАН НАВЧАЛЬНОГО ПРОЦЕСУ ДЕННА'!AT18&gt;0,IF(ROUND('ПЛАН НАВЧАЛЬНОГО ПРОЦЕСУ ДЕННА'!AT18*$BW$4,0)&gt;0,ROUND('ПЛАН НАВЧАЛЬНОГО ПРОЦЕСУ ДЕННА'!AT18*$BW$4,0)*2,2),0)</f>
        <v>0</v>
      </c>
      <c r="AU17" s="270">
        <f>IF('ПЛАН НАВЧАЛЬНОГО ПРОЦЕСУ ДЕННА'!AU18&gt;0,IF(ROUND('ПЛАН НАВЧАЛЬНОГО ПРОЦЕСУ ДЕННА'!AU18*$BW$4,0)&gt;0,ROUND('ПЛАН НАВЧАЛЬНОГО ПРОЦЕСУ ДЕННА'!AU18*$BW$4,0)*2,2),0)</f>
        <v>0</v>
      </c>
      <c r="AV17" s="270">
        <f>IF('ПЛАН НАВЧАЛЬНОГО ПРОЦЕСУ ДЕННА'!AV18&gt;0,IF(ROUND('ПЛАН НАВЧАЛЬНОГО ПРОЦЕСУ ДЕННА'!AV18*$BW$4,0)&gt;0,ROUND('ПЛАН НАВЧАЛЬНОГО ПРОЦЕСУ ДЕННА'!AV18*$BW$4,0)*2,2),0)</f>
        <v>0</v>
      </c>
      <c r="AW17" s="62">
        <f>BP17</f>
        <v>0</v>
      </c>
      <c r="AX17" s="270">
        <f>IF('ПЛАН НАВЧАЛЬНОГО ПРОЦЕСУ ДЕННА'!AX18&gt;0,IF(ROUND('ПЛАН НАВЧАЛЬНОГО ПРОЦЕСУ ДЕННА'!AX18*$BW$4,0)&gt;0,ROUND('ПЛАН НАВЧАЛЬНОГО ПРОЦЕСУ ДЕННА'!AX18*$BW$4,0)*2,2),0)</f>
        <v>0</v>
      </c>
      <c r="AY17" s="270">
        <f>IF('ПЛАН НАВЧАЛЬНОГО ПРОЦЕСУ ДЕННА'!AY18&gt;0,IF(ROUND('ПЛАН НАВЧАЛЬНОГО ПРОЦЕСУ ДЕННА'!AY18*$BW$4,0)&gt;0,ROUND('ПЛАН НАВЧАЛЬНОГО ПРОЦЕСУ ДЕННА'!AY18*$BW$4,0)*2,2),0)</f>
        <v>0</v>
      </c>
      <c r="AZ17" s="270">
        <f>IF('ПЛАН НАВЧАЛЬНОГО ПРОЦЕСУ ДЕННА'!AZ18&gt;0,IF(ROUND('ПЛАН НАВЧАЛЬНОГО ПРОЦЕСУ ДЕННА'!AZ18*$BW$4,0)&gt;0,ROUND('ПЛАН НАВЧАЛЬНОГО ПРОЦЕСУ ДЕННА'!AZ18*$BW$4,0)*2,2),0)</f>
        <v>0</v>
      </c>
      <c r="BA17" s="62">
        <f>BQ17</f>
        <v>0</v>
      </c>
      <c r="BB17" s="270">
        <f>IF('ПЛАН НАВЧАЛЬНОГО ПРОЦЕСУ ДЕННА'!BB18&gt;0,IF(ROUND('ПЛАН НАВЧАЛЬНОГО ПРОЦЕСУ ДЕННА'!BB18*$BW$4,0)&gt;0,ROUND('ПЛАН НАВЧАЛЬНОГО ПРОЦЕСУ ДЕННА'!BB18*$BW$4,0)*2,2),0)</f>
        <v>0</v>
      </c>
      <c r="BC17" s="270">
        <f>IF('ПЛАН НАВЧАЛЬНОГО ПРОЦЕСУ ДЕННА'!BC18&gt;0,IF(ROUND('ПЛАН НАВЧАЛЬНОГО ПРОЦЕСУ ДЕННА'!BC18*$BW$4,0)&gt;0,ROUND('ПЛАН НАВЧАЛЬНОГО ПРОЦЕСУ ДЕННА'!BC18*$BW$4,0)*2,2),0)</f>
        <v>0</v>
      </c>
      <c r="BD17" s="270">
        <f>IF('ПЛАН НАВЧАЛЬНОГО ПРОЦЕСУ ДЕННА'!BD18&gt;0,IF(ROUND('ПЛАН НАВЧАЛЬНОГО ПРОЦЕСУ ДЕННА'!BD18*$BW$4,0)&gt;0,ROUND('ПЛАН НАВЧАЛЬНОГО ПРОЦЕСУ ДЕННА'!BD18*$BW$4,0)*2,2),0)</f>
        <v>0</v>
      </c>
      <c r="BE17" s="62">
        <f>BR17</f>
        <v>0</v>
      </c>
      <c r="BF17" s="270">
        <f>IF('ПЛАН НАВЧАЛЬНОГО ПРОЦЕСУ ДЕННА'!BF18&gt;0,IF(ROUND('ПЛАН НАВЧАЛЬНОГО ПРОЦЕСУ ДЕННА'!BF18*$BW$4,0)&gt;0,ROUND('ПЛАН НАВЧАЛЬНОГО ПРОЦЕСУ ДЕННА'!BF18*$BW$4,0)*2,2),0)</f>
        <v>0</v>
      </c>
      <c r="BG17" s="270">
        <f>IF('ПЛАН НАВЧАЛЬНОГО ПРОЦЕСУ ДЕННА'!BG18&gt;0,IF(ROUND('ПЛАН НАВЧАЛЬНОГО ПРОЦЕСУ ДЕННА'!BG18*$BW$4,0)&gt;0,ROUND('ПЛАН НАВЧАЛЬНОГО ПРОЦЕСУ ДЕННА'!BG18*$BW$4,0)*2,2),0)</f>
        <v>0</v>
      </c>
      <c r="BH17" s="270">
        <f>IF('ПЛАН НАВЧАЛЬНОГО ПРОЦЕСУ ДЕННА'!BH18&gt;0,IF(ROUND('ПЛАН НАВЧАЛЬНОГО ПРОЦЕСУ ДЕННА'!BH18*$BW$4,0)&gt;0,ROUND('ПЛАН НАВЧАЛЬНОГО ПРОЦЕСУ ДЕННА'!BH18*$BW$4,0)*2,2),0)</f>
        <v>0</v>
      </c>
      <c r="BI17" s="62">
        <f>BS17</f>
        <v>0</v>
      </c>
      <c r="BJ17" s="56">
        <f t="shared" si="1"/>
        <v>0.91111111111111109</v>
      </c>
      <c r="BK17" s="116" t="str">
        <f t="shared" si="2"/>
        <v/>
      </c>
      <c r="BL17" s="12">
        <f t="shared" si="28"/>
        <v>0</v>
      </c>
      <c r="BM17" s="12">
        <f t="shared" si="3"/>
        <v>3</v>
      </c>
      <c r="BN17" s="12">
        <f t="shared" si="3"/>
        <v>0</v>
      </c>
      <c r="BO17" s="12">
        <f t="shared" si="3"/>
        <v>0</v>
      </c>
      <c r="BP17" s="12">
        <f t="shared" si="3"/>
        <v>0</v>
      </c>
      <c r="BQ17" s="12">
        <f t="shared" si="3"/>
        <v>0</v>
      </c>
      <c r="BR17" s="12">
        <f t="shared" si="3"/>
        <v>0</v>
      </c>
      <c r="BS17" s="12">
        <f t="shared" si="3"/>
        <v>0</v>
      </c>
      <c r="BT17" s="80">
        <f t="shared" si="15"/>
        <v>3</v>
      </c>
      <c r="BU17" s="2"/>
      <c r="BV17" s="2"/>
      <c r="BW17" s="12">
        <f t="shared" ref="BW17:BW19" si="29">IF($DC17=0,0,ROUND(4*$Y17*SUM(AD17:AF17)/$DC17,0)/4)</f>
        <v>0</v>
      </c>
      <c r="BX17" s="12">
        <f t="shared" ref="BX17:BX19" si="30">IF($DC17=0,0,ROUND(4*$Y17*SUM(AH17:AJ17)/$DC17,0)/4)</f>
        <v>3</v>
      </c>
      <c r="BY17" s="12">
        <f t="shared" ref="BY17:BY19" si="31">IF($DC17=0,0,ROUND(4*$Y17*SUM(AL17:AN17)/$DC17,0)/4)</f>
        <v>0</v>
      </c>
      <c r="BZ17" s="12">
        <f t="shared" ref="BZ17:BZ19" si="32">IF($DC17=0,0,ROUND(4*$Y17*SUM(AP17:AR17)/$DC17,0)/4)</f>
        <v>0</v>
      </c>
      <c r="CA17" s="12">
        <f t="shared" ref="CA17:CA19" si="33">IF($DC17=0,0,ROUND(4*$Y17*SUM(AT17:AV17)/$DC17,0)/4)</f>
        <v>0</v>
      </c>
      <c r="CB17" s="12">
        <f t="shared" ref="CB17:CB19" si="34">IF($DC17=0,0,ROUND(4*$Y17*(SUM(AX17:AZ17))/$DC17,0)/4)</f>
        <v>0</v>
      </c>
      <c r="CC17" s="12">
        <f t="shared" ref="CC17:CC19" si="35">IF($DC17=0,0,ROUND(4*$Y17*(SUM(BB17:BD17))/$DC17,0)/4)</f>
        <v>0</v>
      </c>
      <c r="CD17" s="12">
        <f t="shared" ref="CD17:CD19" si="36">IF($DC17=0,0,ROUND(4*$Y17*(SUM(BF17:BH17))/$DC17,0)/4)</f>
        <v>0</v>
      </c>
      <c r="CE17" s="171">
        <f t="shared" si="16"/>
        <v>3</v>
      </c>
      <c r="CF17" s="186">
        <f t="shared" si="17"/>
        <v>3</v>
      </c>
      <c r="CG17" s="2"/>
      <c r="CH17" s="67">
        <f t="shared" si="18"/>
        <v>0</v>
      </c>
      <c r="CI17" s="67">
        <f t="shared" si="19"/>
        <v>1</v>
      </c>
      <c r="CJ17" s="67">
        <f t="shared" si="20"/>
        <v>0</v>
      </c>
      <c r="CK17" s="67">
        <f t="shared" si="21"/>
        <v>0</v>
      </c>
      <c r="CL17" s="67">
        <f t="shared" si="22"/>
        <v>0</v>
      </c>
      <c r="CM17" s="67">
        <f t="shared" si="23"/>
        <v>0</v>
      </c>
      <c r="CN17" s="67">
        <f t="shared" si="24"/>
        <v>0</v>
      </c>
      <c r="CO17" s="67">
        <f t="shared" si="25"/>
        <v>0</v>
      </c>
      <c r="CP17" s="75">
        <f t="shared" si="26"/>
        <v>1</v>
      </c>
      <c r="CQ17" s="67">
        <f t="shared" si="4"/>
        <v>0</v>
      </c>
      <c r="CR17" s="67">
        <f t="shared" si="5"/>
        <v>0</v>
      </c>
      <c r="CS17" s="68">
        <f t="shared" si="6"/>
        <v>0</v>
      </c>
      <c r="CT17" s="67">
        <f t="shared" si="7"/>
        <v>0</v>
      </c>
      <c r="CU17" s="67">
        <f t="shared" si="8"/>
        <v>0</v>
      </c>
      <c r="CV17" s="67">
        <f t="shared" si="9"/>
        <v>0</v>
      </c>
      <c r="CW17" s="67">
        <f t="shared" si="10"/>
        <v>0</v>
      </c>
      <c r="CX17" s="67">
        <f t="shared" si="11"/>
        <v>0</v>
      </c>
      <c r="CY17" s="74">
        <f t="shared" si="27"/>
        <v>0</v>
      </c>
      <c r="CZ17" s="2"/>
      <c r="DA17" s="2"/>
      <c r="DB17" s="2"/>
      <c r="DC17" s="59">
        <f>SUM($AD17:$AF17)+SUM($AH17:$AJ17)+SUM($AL17:AN17)+SUM($AP17:AR17)+SUM($AT17:AV17)+SUM($AX17:AZ17)+SUM($BB17:BD17)+SUM($BF17:BH17)</f>
        <v>8</v>
      </c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</row>
    <row r="18" spans="1:150" s="16" customFormat="1" ht="20.399999999999999" x14ac:dyDescent="0.25">
      <c r="A18" s="18" t="str">
        <f>'ПЛАН НАВЧАЛЬНОГО ПРОЦЕСУ ДЕННА'!A19</f>
        <v>1.1.05</v>
      </c>
      <c r="B18" s="456" t="str">
        <f>'ПЛАН НАВЧАЛЬНОГО ПРОЦЕСУ ДЕННА'!B19</f>
        <v>Сучасні інформаційні технології в науковій діяльності</v>
      </c>
      <c r="C18" s="457" t="str">
        <f>'ПЛАН НАВЧАЛЬНОГО ПРОЦЕСУ ДЕННА'!C19</f>
        <v>ІТП</v>
      </c>
      <c r="D18" s="454">
        <f>'ПЛАН НАВЧАЛЬНОГО ПРОЦЕСУ ДЕННА'!D19</f>
        <v>0</v>
      </c>
      <c r="E18" s="455">
        <f>'ПЛАН НАВЧАЛЬНОГО ПРОЦЕСУ ДЕННА'!E19</f>
        <v>0</v>
      </c>
      <c r="F18" s="455">
        <f>'ПЛАН НАВЧАЛЬНОГО ПРОЦЕСУ ДЕННА'!F19</f>
        <v>0</v>
      </c>
      <c r="G18" s="458">
        <f>'ПЛАН НАВЧАЛЬНОГО ПРОЦЕСУ ДЕННА'!G19</f>
        <v>0</v>
      </c>
      <c r="H18" s="454">
        <f>'ПЛАН НАВЧАЛЬНОГО ПРОЦЕСУ ДЕННА'!H19</f>
        <v>1</v>
      </c>
      <c r="I18" s="455">
        <f>'ПЛАН НАВЧАЛЬНОГО ПРОЦЕСУ ДЕННА'!I19</f>
        <v>0</v>
      </c>
      <c r="J18" s="455">
        <f>'ПЛАН НАВЧАЛЬНОГО ПРОЦЕСУ ДЕННА'!J19</f>
        <v>0</v>
      </c>
      <c r="K18" s="455">
        <f>'ПЛАН НАВЧАЛЬНОГО ПРОЦЕСУ ДЕННА'!K19</f>
        <v>0</v>
      </c>
      <c r="L18" s="455">
        <f>'ПЛАН НАВЧАЛЬНОГО ПРОЦЕСУ ДЕННА'!L19</f>
        <v>0</v>
      </c>
      <c r="M18" s="455">
        <f>'ПЛАН НАВЧАЛЬНОГО ПРОЦЕСУ ДЕННА'!M19</f>
        <v>0</v>
      </c>
      <c r="N18" s="455">
        <f>'ПЛАН НАВЧАЛЬНОГО ПРОЦЕСУ ДЕННА'!N19</f>
        <v>0</v>
      </c>
      <c r="O18" s="460">
        <f>'ПЛАН НАВЧАЛЬНОГО ПРОЦЕСУ ДЕННА'!O19</f>
        <v>0</v>
      </c>
      <c r="P18" s="460">
        <f>'ПЛАН НАВЧАЛЬНОГО ПРОЦЕСУ ДЕННА'!P19</f>
        <v>0</v>
      </c>
      <c r="Q18" s="454">
        <f>'ПЛАН НАВЧАЛЬНОГО ПРОЦЕСУ ДЕННА'!Q19</f>
        <v>0</v>
      </c>
      <c r="R18" s="455">
        <f>'ПЛАН НАВЧАЛЬНОГО ПРОЦЕСУ ДЕННА'!R19</f>
        <v>0</v>
      </c>
      <c r="S18" s="455">
        <f>'ПЛАН НАВЧАЛЬНОГО ПРОЦЕСУ ДЕННА'!S19</f>
        <v>0</v>
      </c>
      <c r="T18" s="455">
        <f>'ПЛАН НАВЧАЛЬНОГО ПРОЦЕСУ ДЕННА'!T19</f>
        <v>0</v>
      </c>
      <c r="U18" s="455">
        <f>'ПЛАН НАВЧАЛЬНОГО ПРОЦЕСУ ДЕННА'!U19</f>
        <v>0</v>
      </c>
      <c r="V18" s="455">
        <f>'ПЛАН НАВЧАЛЬНОГО ПРОЦЕСУ ДЕННА'!V19</f>
        <v>0</v>
      </c>
      <c r="W18" s="455">
        <f>'ПЛАН НАВЧАЛЬНОГО ПРОЦЕСУ ДЕННА'!W19</f>
        <v>0</v>
      </c>
      <c r="X18" s="231">
        <f>'ПЛАН НАВЧАЛЬНОГО ПРОЦЕСУ ДЕННА'!X19</f>
        <v>90</v>
      </c>
      <c r="Y18" s="127">
        <f t="shared" si="0"/>
        <v>3</v>
      </c>
      <c r="Z18" s="9">
        <f t="shared" si="12"/>
        <v>4</v>
      </c>
      <c r="AA18" s="9">
        <f t="shared" si="12"/>
        <v>0</v>
      </c>
      <c r="AB18" s="9">
        <f t="shared" si="12"/>
        <v>4</v>
      </c>
      <c r="AC18" s="9">
        <f t="shared" si="13"/>
        <v>82</v>
      </c>
      <c r="AD18" s="270">
        <f>IF('ПЛАН НАВЧАЛЬНОГО ПРОЦЕСУ ДЕННА'!AD19&gt;0,IF(ROUND('ПЛАН НАВЧАЛЬНОГО ПРОЦЕСУ ДЕННА'!AD19*$BW$4,0)&gt;0,ROUND('ПЛАН НАВЧАЛЬНОГО ПРОЦЕСУ ДЕННА'!AD19*$BW$4,0)*2,2),0)</f>
        <v>4</v>
      </c>
      <c r="AE18" s="270">
        <f>IF('ПЛАН НАВЧАЛЬНОГО ПРОЦЕСУ ДЕННА'!AE19&gt;0,IF(ROUND('ПЛАН НАВЧАЛЬНОГО ПРОЦЕСУ ДЕННА'!AE19*$BW$4,0)&gt;0,ROUND('ПЛАН НАВЧАЛЬНОГО ПРОЦЕСУ ДЕННА'!AE19*$BW$4,0)*2,2),0)</f>
        <v>0</v>
      </c>
      <c r="AF18" s="270">
        <f>IF('ПЛАН НАВЧАЛЬНОГО ПРОЦЕСУ ДЕННА'!AF19&gt;0,IF(ROUND('ПЛАН НАВЧАЛЬНОГО ПРОЦЕСУ ДЕННА'!AF19*$BW$4,0)&gt;0,ROUND('ПЛАН НАВЧАЛЬНОГО ПРОЦЕСУ ДЕННА'!AF19*$BW$4,0)*2,2),0)</f>
        <v>4</v>
      </c>
      <c r="AG18" s="62">
        <f t="shared" si="14"/>
        <v>3</v>
      </c>
      <c r="AH18" s="270">
        <f>IF('ПЛАН НАВЧАЛЬНОГО ПРОЦЕСУ ДЕННА'!AH19&gt;0,IF(ROUND('ПЛАН НАВЧАЛЬНОГО ПРОЦЕСУ ДЕННА'!AH19*$BW$4,0)&gt;0,ROUND('ПЛАН НАВЧАЛЬНОГО ПРОЦЕСУ ДЕННА'!AH19*$BW$4,0)*2,2),0)</f>
        <v>0</v>
      </c>
      <c r="AI18" s="270">
        <f>IF('ПЛАН НАВЧАЛЬНОГО ПРОЦЕСУ ДЕННА'!AI19&gt;0,IF(ROUND('ПЛАН НАВЧАЛЬНОГО ПРОЦЕСУ ДЕННА'!AI19*$BW$4,0)&gt;0,ROUND('ПЛАН НАВЧАЛЬНОГО ПРОЦЕСУ ДЕННА'!AI19*$BW$4,0)*2,2),0)</f>
        <v>0</v>
      </c>
      <c r="AJ18" s="270">
        <f>IF('ПЛАН НАВЧАЛЬНОГО ПРОЦЕСУ ДЕННА'!AJ19&gt;0,IF(ROUND('ПЛАН НАВЧАЛЬНОГО ПРОЦЕСУ ДЕННА'!AJ19*$BW$4,0)&gt;0,ROUND('ПЛАН НАВЧАЛЬНОГО ПРОЦЕСУ ДЕННА'!AJ19*$BW$4,0)*2,2),0)</f>
        <v>0</v>
      </c>
      <c r="AK18" s="62">
        <f t="shared" ref="AK18:AK19" si="37">BM18</f>
        <v>0</v>
      </c>
      <c r="AL18" s="270">
        <f>IF('ПЛАН НАВЧАЛЬНОГО ПРОЦЕСУ ДЕННА'!AL19&gt;0,IF(ROUND('ПЛАН НАВЧАЛЬНОГО ПРОЦЕСУ ДЕННА'!AL19*$BW$4,0)&gt;0,ROUND('ПЛАН НАВЧАЛЬНОГО ПРОЦЕСУ ДЕННА'!AL19*$BW$4,0)*2,2),0)</f>
        <v>0</v>
      </c>
      <c r="AM18" s="270">
        <f>IF('ПЛАН НАВЧАЛЬНОГО ПРОЦЕСУ ДЕННА'!AM19&gt;0,IF(ROUND('ПЛАН НАВЧАЛЬНОГО ПРОЦЕСУ ДЕННА'!AM19*$BW$4,0)&gt;0,ROUND('ПЛАН НАВЧАЛЬНОГО ПРОЦЕСУ ДЕННА'!AM19*$BW$4,0)*2,2),0)</f>
        <v>0</v>
      </c>
      <c r="AN18" s="270">
        <f>IF('ПЛАН НАВЧАЛЬНОГО ПРОЦЕСУ ДЕННА'!AN19&gt;0,IF(ROUND('ПЛАН НАВЧАЛЬНОГО ПРОЦЕСУ ДЕННА'!AN19*$BW$4,0)&gt;0,ROUND('ПЛАН НАВЧАЛЬНОГО ПРОЦЕСУ ДЕННА'!AN19*$BW$4,0)*2,2),0)</f>
        <v>0</v>
      </c>
      <c r="AO18" s="62">
        <f t="shared" ref="AO18:AO19" si="38">BN18</f>
        <v>0</v>
      </c>
      <c r="AP18" s="270">
        <f>IF('ПЛАН НАВЧАЛЬНОГО ПРОЦЕСУ ДЕННА'!AP19&gt;0,IF(ROUND('ПЛАН НАВЧАЛЬНОГО ПРОЦЕСУ ДЕННА'!AP19*$BW$4,0)&gt;0,ROUND('ПЛАН НАВЧАЛЬНОГО ПРОЦЕСУ ДЕННА'!AP19*$BW$4,0)*2,2),0)</f>
        <v>0</v>
      </c>
      <c r="AQ18" s="270">
        <f>IF('ПЛАН НАВЧАЛЬНОГО ПРОЦЕСУ ДЕННА'!AQ19&gt;0,IF(ROUND('ПЛАН НАВЧАЛЬНОГО ПРОЦЕСУ ДЕННА'!AQ19*$BW$4,0)&gt;0,ROUND('ПЛАН НАВЧАЛЬНОГО ПРОЦЕСУ ДЕННА'!AQ19*$BW$4,0)*2,2),0)</f>
        <v>0</v>
      </c>
      <c r="AR18" s="270">
        <f>IF('ПЛАН НАВЧАЛЬНОГО ПРОЦЕСУ ДЕННА'!AR19&gt;0,IF(ROUND('ПЛАН НАВЧАЛЬНОГО ПРОЦЕСУ ДЕННА'!AR19*$BW$4,0)&gt;0,ROUND('ПЛАН НАВЧАЛЬНОГО ПРОЦЕСУ ДЕННА'!AR19*$BW$4,0)*2,2),0)</f>
        <v>0</v>
      </c>
      <c r="AS18" s="62">
        <f t="shared" ref="AS18:AS19" si="39">BO18</f>
        <v>0</v>
      </c>
      <c r="AT18" s="270">
        <f>IF('ПЛАН НАВЧАЛЬНОГО ПРОЦЕСУ ДЕННА'!AT19&gt;0,IF(ROUND('ПЛАН НАВЧАЛЬНОГО ПРОЦЕСУ ДЕННА'!AT19*$BW$4,0)&gt;0,ROUND('ПЛАН НАВЧАЛЬНОГО ПРОЦЕСУ ДЕННА'!AT19*$BW$4,0)*2,2),0)</f>
        <v>0</v>
      </c>
      <c r="AU18" s="270">
        <f>IF('ПЛАН НАВЧАЛЬНОГО ПРОЦЕСУ ДЕННА'!AU19&gt;0,IF(ROUND('ПЛАН НАВЧАЛЬНОГО ПРОЦЕСУ ДЕННА'!AU19*$BW$4,0)&gt;0,ROUND('ПЛАН НАВЧАЛЬНОГО ПРОЦЕСУ ДЕННА'!AU19*$BW$4,0)*2,2),0)</f>
        <v>0</v>
      </c>
      <c r="AV18" s="270">
        <f>IF('ПЛАН НАВЧАЛЬНОГО ПРОЦЕСУ ДЕННА'!AV19&gt;0,IF(ROUND('ПЛАН НАВЧАЛЬНОГО ПРОЦЕСУ ДЕННА'!AV19*$BW$4,0)&gt;0,ROUND('ПЛАН НАВЧАЛЬНОГО ПРОЦЕСУ ДЕННА'!AV19*$BW$4,0)*2,2),0)</f>
        <v>0</v>
      </c>
      <c r="AW18" s="62">
        <f t="shared" ref="AW18:AW19" si="40">BP18</f>
        <v>0</v>
      </c>
      <c r="AX18" s="270">
        <f>IF('ПЛАН НАВЧАЛЬНОГО ПРОЦЕСУ ДЕННА'!AX19&gt;0,IF(ROUND('ПЛАН НАВЧАЛЬНОГО ПРОЦЕСУ ДЕННА'!AX19*$BW$4,0)&gt;0,ROUND('ПЛАН НАВЧАЛЬНОГО ПРОЦЕСУ ДЕННА'!AX19*$BW$4,0)*2,2),0)</f>
        <v>0</v>
      </c>
      <c r="AY18" s="270">
        <f>IF('ПЛАН НАВЧАЛЬНОГО ПРОЦЕСУ ДЕННА'!AY19&gt;0,IF(ROUND('ПЛАН НАВЧАЛЬНОГО ПРОЦЕСУ ДЕННА'!AY19*$BW$4,0)&gt;0,ROUND('ПЛАН НАВЧАЛЬНОГО ПРОЦЕСУ ДЕННА'!AY19*$BW$4,0)*2,2),0)</f>
        <v>0</v>
      </c>
      <c r="AZ18" s="270">
        <f>IF('ПЛАН НАВЧАЛЬНОГО ПРОЦЕСУ ДЕННА'!AZ19&gt;0,IF(ROUND('ПЛАН НАВЧАЛЬНОГО ПРОЦЕСУ ДЕННА'!AZ19*$BW$4,0)&gt;0,ROUND('ПЛАН НАВЧАЛЬНОГО ПРОЦЕСУ ДЕННА'!AZ19*$BW$4,0)*2,2),0)</f>
        <v>0</v>
      </c>
      <c r="BA18" s="62">
        <f t="shared" ref="BA18:BA19" si="41">BQ18</f>
        <v>0</v>
      </c>
      <c r="BB18" s="270">
        <f>IF('ПЛАН НАВЧАЛЬНОГО ПРОЦЕСУ ДЕННА'!BB19&gt;0,IF(ROUND('ПЛАН НАВЧАЛЬНОГО ПРОЦЕСУ ДЕННА'!BB19*$BW$4,0)&gt;0,ROUND('ПЛАН НАВЧАЛЬНОГО ПРОЦЕСУ ДЕННА'!BB19*$BW$4,0)*2,2),0)</f>
        <v>0</v>
      </c>
      <c r="BC18" s="270">
        <f>IF('ПЛАН НАВЧАЛЬНОГО ПРОЦЕСУ ДЕННА'!BC19&gt;0,IF(ROUND('ПЛАН НАВЧАЛЬНОГО ПРОЦЕСУ ДЕННА'!BC19*$BW$4,0)&gt;0,ROUND('ПЛАН НАВЧАЛЬНОГО ПРОЦЕСУ ДЕННА'!BC19*$BW$4,0)*2,2),0)</f>
        <v>0</v>
      </c>
      <c r="BD18" s="270">
        <f>IF('ПЛАН НАВЧАЛЬНОГО ПРОЦЕСУ ДЕННА'!BD19&gt;0,IF(ROUND('ПЛАН НАВЧАЛЬНОГО ПРОЦЕСУ ДЕННА'!BD19*$BW$4,0)&gt;0,ROUND('ПЛАН НАВЧАЛЬНОГО ПРОЦЕСУ ДЕННА'!BD19*$BW$4,0)*2,2),0)</f>
        <v>0</v>
      </c>
      <c r="BE18" s="62">
        <f t="shared" ref="BE18:BE19" si="42">BR18</f>
        <v>0</v>
      </c>
      <c r="BF18" s="270">
        <f>IF('ПЛАН НАВЧАЛЬНОГО ПРОЦЕСУ ДЕННА'!BF19&gt;0,IF(ROUND('ПЛАН НАВЧАЛЬНОГО ПРОЦЕСУ ДЕННА'!BF19*$BW$4,0)&gt;0,ROUND('ПЛАН НАВЧАЛЬНОГО ПРОЦЕСУ ДЕННА'!BF19*$BW$4,0)*2,2),0)</f>
        <v>0</v>
      </c>
      <c r="BG18" s="270">
        <f>IF('ПЛАН НАВЧАЛЬНОГО ПРОЦЕСУ ДЕННА'!BG19&gt;0,IF(ROUND('ПЛАН НАВЧАЛЬНОГО ПРОЦЕСУ ДЕННА'!BG19*$BW$4,0)&gt;0,ROUND('ПЛАН НАВЧАЛЬНОГО ПРОЦЕСУ ДЕННА'!BG19*$BW$4,0)*2,2),0)</f>
        <v>0</v>
      </c>
      <c r="BH18" s="270">
        <f>IF('ПЛАН НАВЧАЛЬНОГО ПРОЦЕСУ ДЕННА'!BH19&gt;0,IF(ROUND('ПЛАН НАВЧАЛЬНОГО ПРОЦЕСУ ДЕННА'!BH19*$BW$4,0)&gt;0,ROUND('ПЛАН НАВЧАЛЬНОГО ПРОЦЕСУ ДЕННА'!BH19*$BW$4,0)*2,2),0)</f>
        <v>0</v>
      </c>
      <c r="BI18" s="62">
        <f t="shared" ref="BI18:BI19" si="43">BS18</f>
        <v>0</v>
      </c>
      <c r="BJ18" s="56">
        <f t="shared" si="1"/>
        <v>0.91111111111111109</v>
      </c>
      <c r="BK18" s="116" t="str">
        <f t="shared" si="2"/>
        <v/>
      </c>
      <c r="BL18" s="12">
        <f t="shared" si="28"/>
        <v>3</v>
      </c>
      <c r="BM18" s="12">
        <f t="shared" si="3"/>
        <v>0</v>
      </c>
      <c r="BN18" s="12">
        <f t="shared" si="3"/>
        <v>0</v>
      </c>
      <c r="BO18" s="12">
        <f t="shared" si="3"/>
        <v>0</v>
      </c>
      <c r="BP18" s="12">
        <f t="shared" si="3"/>
        <v>0</v>
      </c>
      <c r="BQ18" s="12">
        <f t="shared" si="3"/>
        <v>0</v>
      </c>
      <c r="BR18" s="12">
        <f t="shared" si="3"/>
        <v>0</v>
      </c>
      <c r="BS18" s="12">
        <f t="shared" si="3"/>
        <v>0</v>
      </c>
      <c r="BT18" s="80">
        <f t="shared" si="15"/>
        <v>3</v>
      </c>
      <c r="BU18" s="2"/>
      <c r="BV18" s="2"/>
      <c r="BW18" s="12">
        <f t="shared" si="29"/>
        <v>3</v>
      </c>
      <c r="BX18" s="12">
        <f t="shared" si="30"/>
        <v>0</v>
      </c>
      <c r="BY18" s="12">
        <f t="shared" si="31"/>
        <v>0</v>
      </c>
      <c r="BZ18" s="12">
        <f t="shared" si="32"/>
        <v>0</v>
      </c>
      <c r="CA18" s="12">
        <f t="shared" si="33"/>
        <v>0</v>
      </c>
      <c r="CB18" s="12">
        <f t="shared" si="34"/>
        <v>0</v>
      </c>
      <c r="CC18" s="12">
        <f t="shared" si="35"/>
        <v>0</v>
      </c>
      <c r="CD18" s="12">
        <f t="shared" si="36"/>
        <v>0</v>
      </c>
      <c r="CE18" s="171">
        <f t="shared" si="16"/>
        <v>3</v>
      </c>
      <c r="CF18" s="186">
        <f t="shared" si="17"/>
        <v>3</v>
      </c>
      <c r="CG18" s="2"/>
      <c r="CH18" s="67">
        <f t="shared" si="18"/>
        <v>0</v>
      </c>
      <c r="CI18" s="67">
        <f t="shared" si="19"/>
        <v>0</v>
      </c>
      <c r="CJ18" s="67">
        <f t="shared" si="20"/>
        <v>0</v>
      </c>
      <c r="CK18" s="67">
        <f t="shared" si="21"/>
        <v>0</v>
      </c>
      <c r="CL18" s="67">
        <f t="shared" si="22"/>
        <v>0</v>
      </c>
      <c r="CM18" s="67">
        <f t="shared" si="23"/>
        <v>0</v>
      </c>
      <c r="CN18" s="67">
        <f t="shared" si="24"/>
        <v>0</v>
      </c>
      <c r="CO18" s="67">
        <f t="shared" si="25"/>
        <v>0</v>
      </c>
      <c r="CP18" s="75">
        <f t="shared" si="26"/>
        <v>0</v>
      </c>
      <c r="CQ18" s="67">
        <f t="shared" si="4"/>
        <v>1</v>
      </c>
      <c r="CR18" s="67">
        <f t="shared" si="5"/>
        <v>0</v>
      </c>
      <c r="CS18" s="68">
        <f t="shared" si="6"/>
        <v>0</v>
      </c>
      <c r="CT18" s="67">
        <f t="shared" si="7"/>
        <v>0</v>
      </c>
      <c r="CU18" s="67">
        <f t="shared" si="8"/>
        <v>0</v>
      </c>
      <c r="CV18" s="67">
        <f t="shared" si="9"/>
        <v>0</v>
      </c>
      <c r="CW18" s="67">
        <f t="shared" si="10"/>
        <v>0</v>
      </c>
      <c r="CX18" s="67">
        <f t="shared" si="11"/>
        <v>0</v>
      </c>
      <c r="CY18" s="74">
        <f t="shared" si="27"/>
        <v>1</v>
      </c>
      <c r="CZ18" s="2"/>
      <c r="DA18" s="2"/>
      <c r="DB18" s="2"/>
      <c r="DC18" s="59">
        <f>SUM($AD18:$AF18)+SUM($AH18:$AJ18)+SUM($AL18:AN18)+SUM($AP18:AR18)+SUM($AT18:AV18)+SUM($AX18:AZ18)+SUM($BB18:BD18)+SUM($BF18:BH18)</f>
        <v>8</v>
      </c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</row>
    <row r="19" spans="1:150" s="16" customFormat="1" ht="20.399999999999999" x14ac:dyDescent="0.25">
      <c r="A19" s="18" t="str">
        <f>'ПЛАН НАВЧАЛЬНОГО ПРОЦЕСУ ДЕННА'!A20</f>
        <v>1.1.06</v>
      </c>
      <c r="B19" s="456" t="str">
        <f>'ПЛАН НАВЧАЛЬНОГО ПРОЦЕСУ ДЕННА'!B20</f>
        <v>Інтелектуальна власність та комерціалізація наукових розробок</v>
      </c>
      <c r="C19" s="457" t="str">
        <f>'ПЛАН НАВЧАЛЬНОГО ПРОЦЕСУ ДЕННА'!C20</f>
        <v>ЕП</v>
      </c>
      <c r="D19" s="454">
        <f>'ПЛАН НАВЧАЛЬНОГО ПРОЦЕСУ ДЕННА'!D20</f>
        <v>2</v>
      </c>
      <c r="E19" s="455">
        <f>'ПЛАН НАВЧАЛЬНОГО ПРОЦЕСУ ДЕННА'!E20</f>
        <v>0</v>
      </c>
      <c r="F19" s="455">
        <f>'ПЛАН НАВЧАЛЬНОГО ПРОЦЕСУ ДЕННА'!F20</f>
        <v>0</v>
      </c>
      <c r="G19" s="458">
        <f>'ПЛАН НАВЧАЛЬНОГО ПРОЦЕСУ ДЕННА'!G20</f>
        <v>0</v>
      </c>
      <c r="H19" s="454">
        <f>'ПЛАН НАВЧАЛЬНОГО ПРОЦЕСУ ДЕННА'!H20</f>
        <v>0</v>
      </c>
      <c r="I19" s="455">
        <f>'ПЛАН НАВЧАЛЬНОГО ПРОЦЕСУ ДЕННА'!I20</f>
        <v>0</v>
      </c>
      <c r="J19" s="455">
        <f>'ПЛАН НАВЧАЛЬНОГО ПРОЦЕСУ ДЕННА'!J20</f>
        <v>0</v>
      </c>
      <c r="K19" s="455">
        <f>'ПЛАН НАВЧАЛЬНОГО ПРОЦЕСУ ДЕННА'!K20</f>
        <v>0</v>
      </c>
      <c r="L19" s="455">
        <f>'ПЛАН НАВЧАЛЬНОГО ПРОЦЕСУ ДЕННА'!L20</f>
        <v>0</v>
      </c>
      <c r="M19" s="455">
        <f>'ПЛАН НАВЧАЛЬНОГО ПРОЦЕСУ ДЕННА'!M20</f>
        <v>0</v>
      </c>
      <c r="N19" s="455">
        <f>'ПЛАН НАВЧАЛЬНОГО ПРОЦЕСУ ДЕННА'!N20</f>
        <v>0</v>
      </c>
      <c r="O19" s="460">
        <f>'ПЛАН НАВЧАЛЬНОГО ПРОЦЕСУ ДЕННА'!O20</f>
        <v>0</v>
      </c>
      <c r="P19" s="460">
        <f>'ПЛАН НАВЧАЛЬНОГО ПРОЦЕСУ ДЕННА'!P20</f>
        <v>0</v>
      </c>
      <c r="Q19" s="454">
        <f>'ПЛАН НАВЧАЛЬНОГО ПРОЦЕСУ ДЕННА'!Q20</f>
        <v>0</v>
      </c>
      <c r="R19" s="455">
        <f>'ПЛАН НАВЧАЛЬНОГО ПРОЦЕСУ ДЕННА'!R20</f>
        <v>0</v>
      </c>
      <c r="S19" s="455">
        <f>'ПЛАН НАВЧАЛЬНОГО ПРОЦЕСУ ДЕННА'!S20</f>
        <v>0</v>
      </c>
      <c r="T19" s="455">
        <f>'ПЛАН НАВЧАЛЬНОГО ПРОЦЕСУ ДЕННА'!T20</f>
        <v>0</v>
      </c>
      <c r="U19" s="455">
        <f>'ПЛАН НАВЧАЛЬНОГО ПРОЦЕСУ ДЕННА'!U20</f>
        <v>0</v>
      </c>
      <c r="V19" s="455">
        <f>'ПЛАН НАВЧАЛЬНОГО ПРОЦЕСУ ДЕННА'!V20</f>
        <v>0</v>
      </c>
      <c r="W19" s="455">
        <f>'ПЛАН НАВЧАЛЬНОГО ПРОЦЕСУ ДЕННА'!W20</f>
        <v>0</v>
      </c>
      <c r="X19" s="231">
        <f>'ПЛАН НАВЧАЛЬНОГО ПРОЦЕСУ ДЕННА'!X20</f>
        <v>90</v>
      </c>
      <c r="Y19" s="127">
        <f t="shared" si="0"/>
        <v>3</v>
      </c>
      <c r="Z19" s="9">
        <f t="shared" si="12"/>
        <v>4</v>
      </c>
      <c r="AA19" s="9">
        <f t="shared" si="12"/>
        <v>0</v>
      </c>
      <c r="AB19" s="9">
        <f t="shared" si="12"/>
        <v>4</v>
      </c>
      <c r="AC19" s="9">
        <f t="shared" si="13"/>
        <v>82</v>
      </c>
      <c r="AD19" s="270">
        <f>IF('ПЛАН НАВЧАЛЬНОГО ПРОЦЕСУ ДЕННА'!AD20&gt;0,IF(ROUND('ПЛАН НАВЧАЛЬНОГО ПРОЦЕСУ ДЕННА'!AD20*$BW$4,0)&gt;0,ROUND('ПЛАН НАВЧАЛЬНОГО ПРОЦЕСУ ДЕННА'!AD20*$BW$4,0)*2,2),0)</f>
        <v>0</v>
      </c>
      <c r="AE19" s="270">
        <f>IF('ПЛАН НАВЧАЛЬНОГО ПРОЦЕСУ ДЕННА'!AE20&gt;0,IF(ROUND('ПЛАН НАВЧАЛЬНОГО ПРОЦЕСУ ДЕННА'!AE20*$BW$4,0)&gt;0,ROUND('ПЛАН НАВЧАЛЬНОГО ПРОЦЕСУ ДЕННА'!AE20*$BW$4,0)*2,2),0)</f>
        <v>0</v>
      </c>
      <c r="AF19" s="270">
        <f>IF('ПЛАН НАВЧАЛЬНОГО ПРОЦЕСУ ДЕННА'!AF20&gt;0,IF(ROUND('ПЛАН НАВЧАЛЬНОГО ПРОЦЕСУ ДЕННА'!AF20*$BW$4,0)&gt;0,ROUND('ПЛАН НАВЧАЛЬНОГО ПРОЦЕСУ ДЕННА'!AF20*$BW$4,0)*2,2),0)</f>
        <v>0</v>
      </c>
      <c r="AG19" s="62">
        <f t="shared" si="14"/>
        <v>0</v>
      </c>
      <c r="AH19" s="270">
        <f>IF('ПЛАН НАВЧАЛЬНОГО ПРОЦЕСУ ДЕННА'!AH20&gt;0,IF(ROUND('ПЛАН НАВЧАЛЬНОГО ПРОЦЕСУ ДЕННА'!AH20*$BW$4,0)&gt;0,ROUND('ПЛАН НАВЧАЛЬНОГО ПРОЦЕСУ ДЕННА'!AH20*$BW$4,0)*2,2),0)</f>
        <v>4</v>
      </c>
      <c r="AI19" s="270">
        <f>IF('ПЛАН НАВЧАЛЬНОГО ПРОЦЕСУ ДЕННА'!AI20&gt;0,IF(ROUND('ПЛАН НАВЧАЛЬНОГО ПРОЦЕСУ ДЕННА'!AI20*$BW$4,0)&gt;0,ROUND('ПЛАН НАВЧАЛЬНОГО ПРОЦЕСУ ДЕННА'!AI20*$BW$4,0)*2,2),0)</f>
        <v>0</v>
      </c>
      <c r="AJ19" s="270">
        <f>IF('ПЛАН НАВЧАЛЬНОГО ПРОЦЕСУ ДЕННА'!AJ20&gt;0,IF(ROUND('ПЛАН НАВЧАЛЬНОГО ПРОЦЕСУ ДЕННА'!AJ20*$BW$4,0)&gt;0,ROUND('ПЛАН НАВЧАЛЬНОГО ПРОЦЕСУ ДЕННА'!AJ20*$BW$4,0)*2,2),0)</f>
        <v>4</v>
      </c>
      <c r="AK19" s="62">
        <f t="shared" si="37"/>
        <v>3</v>
      </c>
      <c r="AL19" s="270">
        <f>IF('ПЛАН НАВЧАЛЬНОГО ПРОЦЕСУ ДЕННА'!AL20&gt;0,IF(ROUND('ПЛАН НАВЧАЛЬНОГО ПРОЦЕСУ ДЕННА'!AL20*$BW$4,0)&gt;0,ROUND('ПЛАН НАВЧАЛЬНОГО ПРОЦЕСУ ДЕННА'!AL20*$BW$4,0)*2,2),0)</f>
        <v>0</v>
      </c>
      <c r="AM19" s="270">
        <f>IF('ПЛАН НАВЧАЛЬНОГО ПРОЦЕСУ ДЕННА'!AM20&gt;0,IF(ROUND('ПЛАН НАВЧАЛЬНОГО ПРОЦЕСУ ДЕННА'!AM20*$BW$4,0)&gt;0,ROUND('ПЛАН НАВЧАЛЬНОГО ПРОЦЕСУ ДЕННА'!AM20*$BW$4,0)*2,2),0)</f>
        <v>0</v>
      </c>
      <c r="AN19" s="270">
        <f>IF('ПЛАН НАВЧАЛЬНОГО ПРОЦЕСУ ДЕННА'!AN20&gt;0,IF(ROUND('ПЛАН НАВЧАЛЬНОГО ПРОЦЕСУ ДЕННА'!AN20*$BW$4,0)&gt;0,ROUND('ПЛАН НАВЧАЛЬНОГО ПРОЦЕСУ ДЕННА'!AN20*$BW$4,0)*2,2),0)</f>
        <v>0</v>
      </c>
      <c r="AO19" s="62">
        <f t="shared" si="38"/>
        <v>0</v>
      </c>
      <c r="AP19" s="270">
        <f>IF('ПЛАН НАВЧАЛЬНОГО ПРОЦЕСУ ДЕННА'!AP20&gt;0,IF(ROUND('ПЛАН НАВЧАЛЬНОГО ПРОЦЕСУ ДЕННА'!AP20*$BW$4,0)&gt;0,ROUND('ПЛАН НАВЧАЛЬНОГО ПРОЦЕСУ ДЕННА'!AP20*$BW$4,0)*2,2),0)</f>
        <v>0</v>
      </c>
      <c r="AQ19" s="270">
        <f>IF('ПЛАН НАВЧАЛЬНОГО ПРОЦЕСУ ДЕННА'!AQ20&gt;0,IF(ROUND('ПЛАН НАВЧАЛЬНОГО ПРОЦЕСУ ДЕННА'!AQ20*$BW$4,0)&gt;0,ROUND('ПЛАН НАВЧАЛЬНОГО ПРОЦЕСУ ДЕННА'!AQ20*$BW$4,0)*2,2),0)</f>
        <v>0</v>
      </c>
      <c r="AR19" s="270">
        <f>IF('ПЛАН НАВЧАЛЬНОГО ПРОЦЕСУ ДЕННА'!AR20&gt;0,IF(ROUND('ПЛАН НАВЧАЛЬНОГО ПРОЦЕСУ ДЕННА'!AR20*$BW$4,0)&gt;0,ROUND('ПЛАН НАВЧАЛЬНОГО ПРОЦЕСУ ДЕННА'!AR20*$BW$4,0)*2,2),0)</f>
        <v>0</v>
      </c>
      <c r="AS19" s="62">
        <f t="shared" si="39"/>
        <v>0</v>
      </c>
      <c r="AT19" s="270">
        <f>IF('ПЛАН НАВЧАЛЬНОГО ПРОЦЕСУ ДЕННА'!AT20&gt;0,IF(ROUND('ПЛАН НАВЧАЛЬНОГО ПРОЦЕСУ ДЕННА'!AT20*$BW$4,0)&gt;0,ROUND('ПЛАН НАВЧАЛЬНОГО ПРОЦЕСУ ДЕННА'!AT20*$BW$4,0)*2,2),0)</f>
        <v>0</v>
      </c>
      <c r="AU19" s="270">
        <f>IF('ПЛАН НАВЧАЛЬНОГО ПРОЦЕСУ ДЕННА'!AU20&gt;0,IF(ROUND('ПЛАН НАВЧАЛЬНОГО ПРОЦЕСУ ДЕННА'!AU20*$BW$4,0)&gt;0,ROUND('ПЛАН НАВЧАЛЬНОГО ПРОЦЕСУ ДЕННА'!AU20*$BW$4,0)*2,2),0)</f>
        <v>0</v>
      </c>
      <c r="AV19" s="270">
        <f>IF('ПЛАН НАВЧАЛЬНОГО ПРОЦЕСУ ДЕННА'!AV20&gt;0,IF(ROUND('ПЛАН НАВЧАЛЬНОГО ПРОЦЕСУ ДЕННА'!AV20*$BW$4,0)&gt;0,ROUND('ПЛАН НАВЧАЛЬНОГО ПРОЦЕСУ ДЕННА'!AV20*$BW$4,0)*2,2),0)</f>
        <v>0</v>
      </c>
      <c r="AW19" s="62">
        <f t="shared" si="40"/>
        <v>0</v>
      </c>
      <c r="AX19" s="270">
        <f>IF('ПЛАН НАВЧАЛЬНОГО ПРОЦЕСУ ДЕННА'!AX20&gt;0,IF(ROUND('ПЛАН НАВЧАЛЬНОГО ПРОЦЕСУ ДЕННА'!AX20*$BW$4,0)&gt;0,ROUND('ПЛАН НАВЧАЛЬНОГО ПРОЦЕСУ ДЕННА'!AX20*$BW$4,0)*2,2),0)</f>
        <v>0</v>
      </c>
      <c r="AY19" s="270">
        <f>IF('ПЛАН НАВЧАЛЬНОГО ПРОЦЕСУ ДЕННА'!AY20&gt;0,IF(ROUND('ПЛАН НАВЧАЛЬНОГО ПРОЦЕСУ ДЕННА'!AY20*$BW$4,0)&gt;0,ROUND('ПЛАН НАВЧАЛЬНОГО ПРОЦЕСУ ДЕННА'!AY20*$BW$4,0)*2,2),0)</f>
        <v>0</v>
      </c>
      <c r="AZ19" s="270">
        <f>IF('ПЛАН НАВЧАЛЬНОГО ПРОЦЕСУ ДЕННА'!AZ20&gt;0,IF(ROUND('ПЛАН НАВЧАЛЬНОГО ПРОЦЕСУ ДЕННА'!AZ20*$BW$4,0)&gt;0,ROUND('ПЛАН НАВЧАЛЬНОГО ПРОЦЕСУ ДЕННА'!AZ20*$BW$4,0)*2,2),0)</f>
        <v>0</v>
      </c>
      <c r="BA19" s="62">
        <f t="shared" si="41"/>
        <v>0</v>
      </c>
      <c r="BB19" s="270">
        <f>IF('ПЛАН НАВЧАЛЬНОГО ПРОЦЕСУ ДЕННА'!BB20&gt;0,IF(ROUND('ПЛАН НАВЧАЛЬНОГО ПРОЦЕСУ ДЕННА'!BB20*$BW$4,0)&gt;0,ROUND('ПЛАН НАВЧАЛЬНОГО ПРОЦЕСУ ДЕННА'!BB20*$BW$4,0)*2,2),0)</f>
        <v>0</v>
      </c>
      <c r="BC19" s="270">
        <f>IF('ПЛАН НАВЧАЛЬНОГО ПРОЦЕСУ ДЕННА'!BC20&gt;0,IF(ROUND('ПЛАН НАВЧАЛЬНОГО ПРОЦЕСУ ДЕННА'!BC20*$BW$4,0)&gt;0,ROUND('ПЛАН НАВЧАЛЬНОГО ПРОЦЕСУ ДЕННА'!BC20*$BW$4,0)*2,2),0)</f>
        <v>0</v>
      </c>
      <c r="BD19" s="270">
        <f>IF('ПЛАН НАВЧАЛЬНОГО ПРОЦЕСУ ДЕННА'!BD20&gt;0,IF(ROUND('ПЛАН НАВЧАЛЬНОГО ПРОЦЕСУ ДЕННА'!BD20*$BW$4,0)&gt;0,ROUND('ПЛАН НАВЧАЛЬНОГО ПРОЦЕСУ ДЕННА'!BD20*$BW$4,0)*2,2),0)</f>
        <v>0</v>
      </c>
      <c r="BE19" s="62">
        <f t="shared" si="42"/>
        <v>0</v>
      </c>
      <c r="BF19" s="270">
        <f>IF('ПЛАН НАВЧАЛЬНОГО ПРОЦЕСУ ДЕННА'!BF20&gt;0,IF(ROUND('ПЛАН НАВЧАЛЬНОГО ПРОЦЕСУ ДЕННА'!BF20*$BW$4,0)&gt;0,ROUND('ПЛАН НАВЧАЛЬНОГО ПРОЦЕСУ ДЕННА'!BF20*$BW$4,0)*2,2),0)</f>
        <v>0</v>
      </c>
      <c r="BG19" s="270">
        <f>IF('ПЛАН НАВЧАЛЬНОГО ПРОЦЕСУ ДЕННА'!BG20&gt;0,IF(ROUND('ПЛАН НАВЧАЛЬНОГО ПРОЦЕСУ ДЕННА'!BG20*$BW$4,0)&gt;0,ROUND('ПЛАН НАВЧАЛЬНОГО ПРОЦЕСУ ДЕННА'!BG20*$BW$4,0)*2,2),0)</f>
        <v>0</v>
      </c>
      <c r="BH19" s="270">
        <f>IF('ПЛАН НАВЧАЛЬНОГО ПРОЦЕСУ ДЕННА'!BH20&gt;0,IF(ROUND('ПЛАН НАВЧАЛЬНОГО ПРОЦЕСУ ДЕННА'!BH20*$BW$4,0)&gt;0,ROUND('ПЛАН НАВЧАЛЬНОГО ПРОЦЕСУ ДЕННА'!BH20*$BW$4,0)*2,2),0)</f>
        <v>0</v>
      </c>
      <c r="BI19" s="62">
        <f t="shared" si="43"/>
        <v>0</v>
      </c>
      <c r="BJ19" s="56">
        <f t="shared" si="1"/>
        <v>0.91111111111111109</v>
      </c>
      <c r="BK19" s="116" t="str">
        <f t="shared" si="2"/>
        <v/>
      </c>
      <c r="BL19" s="12">
        <f t="shared" si="28"/>
        <v>0</v>
      </c>
      <c r="BM19" s="12">
        <f t="shared" si="3"/>
        <v>3</v>
      </c>
      <c r="BN19" s="12">
        <f t="shared" si="3"/>
        <v>0</v>
      </c>
      <c r="BO19" s="12">
        <f t="shared" si="3"/>
        <v>0</v>
      </c>
      <c r="BP19" s="12">
        <f t="shared" si="3"/>
        <v>0</v>
      </c>
      <c r="BQ19" s="12">
        <f t="shared" si="3"/>
        <v>0</v>
      </c>
      <c r="BR19" s="12">
        <f t="shared" si="3"/>
        <v>0</v>
      </c>
      <c r="BS19" s="12">
        <f t="shared" si="3"/>
        <v>0</v>
      </c>
      <c r="BT19" s="80">
        <f t="shared" si="15"/>
        <v>3</v>
      </c>
      <c r="BU19" s="2"/>
      <c r="BV19" s="2"/>
      <c r="BW19" s="12">
        <f t="shared" si="29"/>
        <v>0</v>
      </c>
      <c r="BX19" s="12">
        <f t="shared" si="30"/>
        <v>3</v>
      </c>
      <c r="BY19" s="12">
        <f t="shared" si="31"/>
        <v>0</v>
      </c>
      <c r="BZ19" s="12">
        <f t="shared" si="32"/>
        <v>0</v>
      </c>
      <c r="CA19" s="12">
        <f t="shared" si="33"/>
        <v>0</v>
      </c>
      <c r="CB19" s="12">
        <f t="shared" si="34"/>
        <v>0</v>
      </c>
      <c r="CC19" s="12">
        <f t="shared" si="35"/>
        <v>0</v>
      </c>
      <c r="CD19" s="12">
        <f t="shared" si="36"/>
        <v>0</v>
      </c>
      <c r="CE19" s="171">
        <f t="shared" si="16"/>
        <v>3</v>
      </c>
      <c r="CF19" s="186">
        <f>MAX(BW19:CD19)</f>
        <v>3</v>
      </c>
      <c r="CG19" s="2"/>
      <c r="CH19" s="67">
        <f t="shared" si="18"/>
        <v>0</v>
      </c>
      <c r="CI19" s="67">
        <f t="shared" si="19"/>
        <v>1</v>
      </c>
      <c r="CJ19" s="67">
        <f t="shared" si="20"/>
        <v>0</v>
      </c>
      <c r="CK19" s="67">
        <f t="shared" si="21"/>
        <v>0</v>
      </c>
      <c r="CL19" s="67">
        <f t="shared" si="22"/>
        <v>0</v>
      </c>
      <c r="CM19" s="67">
        <f t="shared" si="23"/>
        <v>0</v>
      </c>
      <c r="CN19" s="67">
        <f t="shared" si="24"/>
        <v>0</v>
      </c>
      <c r="CO19" s="67">
        <f t="shared" si="25"/>
        <v>0</v>
      </c>
      <c r="CP19" s="75">
        <f t="shared" si="26"/>
        <v>1</v>
      </c>
      <c r="CQ19" s="67">
        <f t="shared" si="4"/>
        <v>0</v>
      </c>
      <c r="CR19" s="67">
        <f t="shared" si="5"/>
        <v>0</v>
      </c>
      <c r="CS19" s="68">
        <f t="shared" si="6"/>
        <v>0</v>
      </c>
      <c r="CT19" s="67">
        <f t="shared" si="7"/>
        <v>0</v>
      </c>
      <c r="CU19" s="67">
        <f t="shared" si="8"/>
        <v>0</v>
      </c>
      <c r="CV19" s="67">
        <f t="shared" si="9"/>
        <v>0</v>
      </c>
      <c r="CW19" s="67">
        <f t="shared" si="10"/>
        <v>0</v>
      </c>
      <c r="CX19" s="67">
        <f t="shared" si="11"/>
        <v>0</v>
      </c>
      <c r="CY19" s="74">
        <f t="shared" si="27"/>
        <v>0</v>
      </c>
      <c r="CZ19" s="2"/>
      <c r="DA19" s="2"/>
      <c r="DB19" s="2"/>
      <c r="DC19" s="59">
        <f>SUM($AD19:$AF19)+SUM($AH19:$AJ19)+SUM($AL19:AN19)+SUM($AP19:AR19)+SUM($AT19:AV19)+SUM($AX19:AZ19)+SUM($BB19:BD19)+SUM($BF19:BH19)</f>
        <v>8</v>
      </c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</row>
    <row r="20" spans="1:150" s="16" customFormat="1" ht="20.399999999999999" customHeight="1" x14ac:dyDescent="0.25">
      <c r="A20" s="445" t="str">
        <f>'ПЛАН НАВЧАЛЬНОГО ПРОЦЕСУ ДЕННА'!A21</f>
        <v>1.1.07</v>
      </c>
      <c r="B20" s="456" t="str">
        <f>'ПЛАН НАВЧАЛЬНОГО ПРОЦЕСУ ДЕННА'!B21</f>
        <v>Сучасний стан наукових знань з хімічної технології та інженерії</v>
      </c>
      <c r="C20" s="459" t="str">
        <f>'ПЛАН НАВЧАЛЬНОГО ПРОЦЕСУ ДЕННА'!C21</f>
        <v>ХІЕ</v>
      </c>
      <c r="D20" s="454">
        <f>'ПЛАН НАВЧАЛЬНОГО ПРОЦЕСУ ДЕННА'!D21</f>
        <v>1</v>
      </c>
      <c r="E20" s="455">
        <f>'ПЛАН НАВЧАЛЬНОГО ПРОЦЕСУ ДЕННА'!E21</f>
        <v>0</v>
      </c>
      <c r="F20" s="455">
        <f>'ПЛАН НАВЧАЛЬНОГО ПРОЦЕСУ ДЕННА'!F21</f>
        <v>0</v>
      </c>
      <c r="G20" s="458">
        <f>'ПЛАН НАВЧАЛЬНОГО ПРОЦЕСУ ДЕННА'!G21</f>
        <v>0</v>
      </c>
      <c r="H20" s="454">
        <f>'ПЛАН НАВЧАЛЬНОГО ПРОЦЕСУ ДЕННА'!H21</f>
        <v>0</v>
      </c>
      <c r="I20" s="455">
        <f>'ПЛАН НАВЧАЛЬНОГО ПРОЦЕСУ ДЕННА'!I21</f>
        <v>0</v>
      </c>
      <c r="J20" s="455">
        <f>'ПЛАН НАВЧАЛЬНОГО ПРОЦЕСУ ДЕННА'!J21</f>
        <v>0</v>
      </c>
      <c r="K20" s="455">
        <f>'ПЛАН НАВЧАЛЬНОГО ПРОЦЕСУ ДЕННА'!K21</f>
        <v>0</v>
      </c>
      <c r="L20" s="455">
        <f>'ПЛАН НАВЧАЛЬНОГО ПРОЦЕСУ ДЕННА'!L21</f>
        <v>0</v>
      </c>
      <c r="M20" s="455">
        <f>'ПЛАН НАВЧАЛЬНОГО ПРОЦЕСУ ДЕННА'!M21</f>
        <v>0</v>
      </c>
      <c r="N20" s="455">
        <f>'ПЛАН НАВЧАЛЬНОГО ПРОЦЕСУ ДЕННА'!N21</f>
        <v>0</v>
      </c>
      <c r="O20" s="460">
        <f>'ПЛАН НАВЧАЛЬНОГО ПРОЦЕСУ ДЕННА'!O21</f>
        <v>0</v>
      </c>
      <c r="P20" s="460">
        <f>'ПЛАН НАВЧАЛЬНОГО ПРОЦЕСУ ДЕННА'!P21</f>
        <v>0</v>
      </c>
      <c r="Q20" s="454">
        <f>'ПЛАН НАВЧАЛЬНОГО ПРОЦЕСУ ДЕННА'!Q21</f>
        <v>0</v>
      </c>
      <c r="R20" s="455">
        <f>'ПЛАН НАВЧАЛЬНОГО ПРОЦЕСУ ДЕННА'!R21</f>
        <v>0</v>
      </c>
      <c r="S20" s="455">
        <f>'ПЛАН НАВЧАЛЬНОГО ПРОЦЕСУ ДЕННА'!S21</f>
        <v>0</v>
      </c>
      <c r="T20" s="455">
        <f>'ПЛАН НАВЧАЛЬНОГО ПРОЦЕСУ ДЕННА'!T21</f>
        <v>0</v>
      </c>
      <c r="U20" s="455">
        <f>'ПЛАН НАВЧАЛЬНОГО ПРОЦЕСУ ДЕННА'!U21</f>
        <v>0</v>
      </c>
      <c r="V20" s="455">
        <f>'ПЛАН НАВЧАЛЬНОГО ПРОЦЕСУ ДЕННА'!V21</f>
        <v>0</v>
      </c>
      <c r="W20" s="455">
        <f>'ПЛАН НАВЧАЛЬНОГО ПРОЦЕСУ ДЕННА'!W21</f>
        <v>0</v>
      </c>
      <c r="X20" s="231">
        <f>'ПЛАН НАВЧАЛЬНОГО ПРОЦЕСУ ДЕННА'!X21</f>
        <v>60</v>
      </c>
      <c r="Y20" s="127">
        <f t="shared" ref="Y20:Y21" si="44">CEILING(X20/$BR$7,0.25)</f>
        <v>2</v>
      </c>
      <c r="Z20" s="9">
        <f t="shared" ref="Z20:AB21" si="45">AD20*$BL$5+AH20*$BM$5+AL20*$BN$5+AP20*$BO$5+AT20*$BP$5+AX20*$BQ$5+BB20*$BR$5+BF20*$BS$5</f>
        <v>6</v>
      </c>
      <c r="AA20" s="9">
        <f t="shared" si="45"/>
        <v>0</v>
      </c>
      <c r="AB20" s="9">
        <f t="shared" si="45"/>
        <v>0</v>
      </c>
      <c r="AC20" s="9">
        <f t="shared" ref="AC20:AC21" si="46">X20-(Z20+AA20+AB20)</f>
        <v>54</v>
      </c>
      <c r="AD20" s="270">
        <f>IF('ПЛАН НАВЧАЛЬНОГО ПРОЦЕСУ ДЕННА'!AD21&gt;0,IF(ROUND('ПЛАН НАВЧАЛЬНОГО ПРОЦЕСУ ДЕННА'!AD21*$BW$4,0)&gt;0,ROUND('ПЛАН НАВЧАЛЬНОГО ПРОЦЕСУ ДЕННА'!AD21*$BW$4,0)*2,2),0)</f>
        <v>6</v>
      </c>
      <c r="AE20" s="270">
        <f>IF('ПЛАН НАВЧАЛЬНОГО ПРОЦЕСУ ДЕННА'!AE21&gt;0,IF(ROUND('ПЛАН НАВЧАЛЬНОГО ПРОЦЕСУ ДЕННА'!AE21*$BW$4,0)&gt;0,ROUND('ПЛАН НАВЧАЛЬНОГО ПРОЦЕСУ ДЕННА'!AE21*$BW$4,0)*2,2),0)</f>
        <v>0</v>
      </c>
      <c r="AF20" s="270">
        <f>IF('ПЛАН НАВЧАЛЬНОГО ПРОЦЕСУ ДЕННА'!AF21&gt;0,IF(ROUND('ПЛАН НАВЧАЛЬНОГО ПРОЦЕСУ ДЕННА'!AF21*$BW$4,0)&gt;0,ROUND('ПЛАН НАВЧАЛЬНОГО ПРОЦЕСУ ДЕННА'!AF21*$BW$4,0)*2,2),0)</f>
        <v>0</v>
      </c>
      <c r="AG20" s="62">
        <f t="shared" ref="AG20:AG35" si="47">BL20</f>
        <v>2</v>
      </c>
      <c r="AH20" s="270">
        <f>IF('ПЛАН НАВЧАЛЬНОГО ПРОЦЕСУ ДЕННА'!AH21&gt;0,IF(ROUND('ПЛАН НАВЧАЛЬНОГО ПРОЦЕСУ ДЕННА'!AH21*$BW$4,0)&gt;0,ROUND('ПЛАН НАВЧАЛЬНОГО ПРОЦЕСУ ДЕННА'!AH21*$BW$4,0)*2,2),0)</f>
        <v>0</v>
      </c>
      <c r="AI20" s="270">
        <f>IF('ПЛАН НАВЧАЛЬНОГО ПРОЦЕСУ ДЕННА'!AI21&gt;0,IF(ROUND('ПЛАН НАВЧАЛЬНОГО ПРОЦЕСУ ДЕННА'!AI21*$BW$4,0)&gt;0,ROUND('ПЛАН НАВЧАЛЬНОГО ПРОЦЕСУ ДЕННА'!AI21*$BW$4,0)*2,2),0)</f>
        <v>0</v>
      </c>
      <c r="AJ20" s="270">
        <f>IF('ПЛАН НАВЧАЛЬНОГО ПРОЦЕСУ ДЕННА'!AJ21&gt;0,IF(ROUND('ПЛАН НАВЧАЛЬНОГО ПРОЦЕСУ ДЕННА'!AJ21*$BW$4,0)&gt;0,ROUND('ПЛАН НАВЧАЛЬНОГО ПРОЦЕСУ ДЕННА'!AJ21*$BW$4,0)*2,2),0)</f>
        <v>0</v>
      </c>
      <c r="AK20" s="62">
        <f t="shared" ref="AK20:AK35" si="48">BM20</f>
        <v>0</v>
      </c>
      <c r="AL20" s="270">
        <f>IF('ПЛАН НАВЧАЛЬНОГО ПРОЦЕСУ ДЕННА'!AL21&gt;0,IF(ROUND('ПЛАН НАВЧАЛЬНОГО ПРОЦЕСУ ДЕННА'!AL21*$BW$4,0)&gt;0,ROUND('ПЛАН НАВЧАЛЬНОГО ПРОЦЕСУ ДЕННА'!AL21*$BW$4,0)*2,2),0)</f>
        <v>0</v>
      </c>
      <c r="AM20" s="270">
        <f>IF('ПЛАН НАВЧАЛЬНОГО ПРОЦЕСУ ДЕННА'!AM21&gt;0,IF(ROUND('ПЛАН НАВЧАЛЬНОГО ПРОЦЕСУ ДЕННА'!AM21*$BW$4,0)&gt;0,ROUND('ПЛАН НАВЧАЛЬНОГО ПРОЦЕСУ ДЕННА'!AM21*$BW$4,0)*2,2),0)</f>
        <v>0</v>
      </c>
      <c r="AN20" s="270">
        <f>IF('ПЛАН НАВЧАЛЬНОГО ПРОЦЕСУ ДЕННА'!AN21&gt;0,IF(ROUND('ПЛАН НАВЧАЛЬНОГО ПРОЦЕСУ ДЕННА'!AN21*$BW$4,0)&gt;0,ROUND('ПЛАН НАВЧАЛЬНОГО ПРОЦЕСУ ДЕННА'!AN21*$BW$4,0)*2,2),0)</f>
        <v>0</v>
      </c>
      <c r="AO20" s="62">
        <f t="shared" ref="AO20:AO35" si="49">BN20</f>
        <v>0</v>
      </c>
      <c r="AP20" s="270">
        <f>IF('ПЛАН НАВЧАЛЬНОГО ПРОЦЕСУ ДЕННА'!AP21&gt;0,IF(ROUND('ПЛАН НАВЧАЛЬНОГО ПРОЦЕСУ ДЕННА'!AP21*$BW$4,0)&gt;0,ROUND('ПЛАН НАВЧАЛЬНОГО ПРОЦЕСУ ДЕННА'!AP21*$BW$4,0)*2,2),0)</f>
        <v>0</v>
      </c>
      <c r="AQ20" s="270">
        <f>IF('ПЛАН НАВЧАЛЬНОГО ПРОЦЕСУ ДЕННА'!AQ21&gt;0,IF(ROUND('ПЛАН НАВЧАЛЬНОГО ПРОЦЕСУ ДЕННА'!AQ21*$BW$4,0)&gt;0,ROUND('ПЛАН НАВЧАЛЬНОГО ПРОЦЕСУ ДЕННА'!AQ21*$BW$4,0)*2,2),0)</f>
        <v>0</v>
      </c>
      <c r="AR20" s="270">
        <f>IF('ПЛАН НАВЧАЛЬНОГО ПРОЦЕСУ ДЕННА'!AR21&gt;0,IF(ROUND('ПЛАН НАВЧАЛЬНОГО ПРОЦЕСУ ДЕННА'!AR21*$BW$4,0)&gt;0,ROUND('ПЛАН НАВЧАЛЬНОГО ПРОЦЕСУ ДЕННА'!AR21*$BW$4,0)*2,2),0)</f>
        <v>0</v>
      </c>
      <c r="AS20" s="62">
        <f t="shared" ref="AS20:AS35" si="50">BO20</f>
        <v>0</v>
      </c>
      <c r="AT20" s="232">
        <f>IF('ПЛАН НАВЧАЛЬНОГО ПРОЦЕСУ ДЕННА'!AT21&gt;0,IF(ROUND('ПЛАН НАВЧАЛЬНОГО ПРОЦЕСУ ДЕННА'!AT21*$BW$4,0)&gt;0,ROUND('ПЛАН НАВЧАЛЬНОГО ПРОЦЕСУ ДЕННА'!AT21*$BW$4,0)*2,2),0)</f>
        <v>0</v>
      </c>
      <c r="AU20" s="232">
        <f>IF('ПЛАН НАВЧАЛЬНОГО ПРОЦЕСУ ДЕННА'!AU21&gt;0,IF(ROUND('ПЛАН НАВЧАЛЬНОГО ПРОЦЕСУ ДЕННА'!AU21*$BW$4,0)&gt;0,ROUND('ПЛАН НАВЧАЛЬНОГО ПРОЦЕСУ ДЕННА'!AU21*$BW$4,0)*2,2),0)</f>
        <v>0</v>
      </c>
      <c r="AV20" s="232">
        <f>IF('ПЛАН НАВЧАЛЬНОГО ПРОЦЕСУ ДЕННА'!AV21&gt;0,IF(ROUND('ПЛАН НАВЧАЛЬНОГО ПРОЦЕСУ ДЕННА'!AV21*$BW$4,0)&gt;0,ROUND('ПЛАН НАВЧАЛЬНОГО ПРОЦЕСУ ДЕННА'!AV21*$BW$4,0)*2,2),0)</f>
        <v>0</v>
      </c>
      <c r="AW20" s="62">
        <f t="shared" ref="AW20" si="51">DH20+DQ20</f>
        <v>0</v>
      </c>
      <c r="AX20" s="232">
        <f>IF('ПЛАН НАВЧАЛЬНОГО ПРОЦЕСУ ДЕННА'!AX21&gt;0,IF(ROUND('ПЛАН НАВЧАЛЬНОГО ПРОЦЕСУ ДЕННА'!AX21*$BW$4,0)&gt;0,ROUND('ПЛАН НАВЧАЛЬНОГО ПРОЦЕСУ ДЕННА'!AX21*$BW$4,0)*2,2),0)</f>
        <v>0</v>
      </c>
      <c r="AY20" s="232">
        <f>IF('ПЛАН НАВЧАЛЬНОГО ПРОЦЕСУ ДЕННА'!AY21&gt;0,IF(ROUND('ПЛАН НАВЧАЛЬНОГО ПРОЦЕСУ ДЕННА'!AY21*$BW$4,0)&gt;0,ROUND('ПЛАН НАВЧАЛЬНОГО ПРОЦЕСУ ДЕННА'!AY21*$BW$4,0)*2,2),0)</f>
        <v>0</v>
      </c>
      <c r="AZ20" s="232">
        <f>IF('ПЛАН НАВЧАЛЬНОГО ПРОЦЕСУ ДЕННА'!AZ21&gt;0,IF(ROUND('ПЛАН НАВЧАЛЬНОГО ПРОЦЕСУ ДЕННА'!AZ21*$BW$4,0)&gt;0,ROUND('ПЛАН НАВЧАЛЬНОГО ПРОЦЕСУ ДЕННА'!AZ21*$BW$4,0)*2,2),0)</f>
        <v>0</v>
      </c>
      <c r="BA20" s="62">
        <f t="shared" ref="BA20" si="52">DI20+DR20</f>
        <v>0</v>
      </c>
      <c r="BB20" s="232">
        <f>IF('ПЛАН НАВЧАЛЬНОГО ПРОЦЕСУ ДЕННА'!BB21&gt;0,IF(ROUND('ПЛАН НАВЧАЛЬНОГО ПРОЦЕСУ ДЕННА'!BB21*$BW$4,0)&gt;0,ROUND('ПЛАН НАВЧАЛЬНОГО ПРОЦЕСУ ДЕННА'!BB21*$BW$4,0)*2,2),0)</f>
        <v>0</v>
      </c>
      <c r="BC20" s="232">
        <f>IF('ПЛАН НАВЧАЛЬНОГО ПРОЦЕСУ ДЕННА'!BC21&gt;0,IF(ROUND('ПЛАН НАВЧАЛЬНОГО ПРОЦЕСУ ДЕННА'!BC21*$BW$4,0)&gt;0,ROUND('ПЛАН НАВЧАЛЬНОГО ПРОЦЕСУ ДЕННА'!BC21*$BW$4,0)*2,2),0)</f>
        <v>0</v>
      </c>
      <c r="BD20" s="232">
        <f>IF('ПЛАН НАВЧАЛЬНОГО ПРОЦЕСУ ДЕННА'!BD21&gt;0,IF(ROUND('ПЛАН НАВЧАЛЬНОГО ПРОЦЕСУ ДЕННА'!BD21*$BW$4,0)&gt;0,ROUND('ПЛАН НАВЧАЛЬНОГО ПРОЦЕСУ ДЕННА'!BD21*$BW$4,0)*2,2),0)</f>
        <v>0</v>
      </c>
      <c r="BE20" s="62">
        <f t="shared" ref="BE20" si="53">DJ20+DS20</f>
        <v>0</v>
      </c>
      <c r="BF20" s="232">
        <f>IF('ПЛАН НАВЧАЛЬНОГО ПРОЦЕСУ ДЕННА'!BF21&gt;0,IF(ROUND('ПЛАН НАВЧАЛЬНОГО ПРОЦЕСУ ДЕННА'!BF21*$BW$4,0)&gt;0,ROUND('ПЛАН НАВЧАЛЬНОГО ПРОЦЕСУ ДЕННА'!BF21*$BW$4,0)*2,2),0)</f>
        <v>0</v>
      </c>
      <c r="BG20" s="232">
        <f>IF('ПЛАН НАВЧАЛЬНОГО ПРОЦЕСУ ДЕННА'!BG21&gt;0,IF(ROUND('ПЛАН НАВЧАЛЬНОГО ПРОЦЕСУ ДЕННА'!BG21*$BW$4,0)&gt;0,ROUND('ПЛАН НАВЧАЛЬНОГО ПРОЦЕСУ ДЕННА'!BG21*$BW$4,0)*2,2),0)</f>
        <v>0</v>
      </c>
      <c r="BH20" s="232">
        <f>IF('ПЛАН НАВЧАЛЬНОГО ПРОЦЕСУ ДЕННА'!BH21&gt;0,IF(ROUND('ПЛАН НАВЧАЛЬНОГО ПРОЦЕСУ ДЕННА'!BH21*$BW$4,0)&gt;0,ROUND('ПЛАН НАВЧАЛЬНОГО ПРОЦЕСУ ДЕННА'!BH21*$BW$4,0)*2,2),0)</f>
        <v>0</v>
      </c>
      <c r="BI20" s="62">
        <f t="shared" ref="BI20" si="54">DK20+DT20</f>
        <v>0</v>
      </c>
      <c r="BJ20" s="56">
        <f t="shared" ref="BJ20:BJ36" si="55">IF(ISERROR(AC20/X20),0,AC20/X20)</f>
        <v>0.9</v>
      </c>
      <c r="BK20" s="116" t="str">
        <f t="shared" si="2"/>
        <v/>
      </c>
      <c r="BL20" s="12">
        <f t="shared" ref="BL20:BS34" si="56">IF(AND(BK20&lt;$CF20,$CE20&lt;&gt;$Y20,BW20=$CF20),BW20+$Y20-$CE20,BW20)</f>
        <v>2</v>
      </c>
      <c r="BM20" s="12">
        <f t="shared" si="56"/>
        <v>0</v>
      </c>
      <c r="BN20" s="12">
        <f t="shared" si="56"/>
        <v>0</v>
      </c>
      <c r="BO20" s="12">
        <f t="shared" si="56"/>
        <v>0</v>
      </c>
      <c r="BP20" s="12">
        <f t="shared" si="56"/>
        <v>0</v>
      </c>
      <c r="BQ20" s="12">
        <f t="shared" si="56"/>
        <v>0</v>
      </c>
      <c r="BR20" s="12">
        <f t="shared" si="56"/>
        <v>0</v>
      </c>
      <c r="BS20" s="12">
        <f t="shared" si="56"/>
        <v>0</v>
      </c>
      <c r="BT20" s="80">
        <f t="shared" ref="BT20:BT34" si="57">SUM(BL20:BS20)</f>
        <v>2</v>
      </c>
      <c r="BU20" s="2"/>
      <c r="BV20" s="2"/>
      <c r="BW20" s="12">
        <f t="shared" ref="BW20:BW34" si="58">IF($DC20=0,0,ROUND(4*$Y20*SUM(AD20:AF20)/$DC20,0)/4)</f>
        <v>2</v>
      </c>
      <c r="BX20" s="12">
        <f t="shared" ref="BX20:BX34" si="59">IF($DC20=0,0,ROUND(4*$Y20*SUM(AH20:AJ20)/$DC20,0)/4)</f>
        <v>0</v>
      </c>
      <c r="BY20" s="12">
        <f t="shared" ref="BY20:BY34" si="60">IF($DC20=0,0,ROUND(4*$Y20*SUM(AL20:AN20)/$DC20,0)/4)</f>
        <v>0</v>
      </c>
      <c r="BZ20" s="12">
        <f t="shared" ref="BZ20:BZ34" si="61">IF($DC20=0,0,ROUND(4*$Y20*SUM(AP20:AR20)/$DC20,0)/4)</f>
        <v>0</v>
      </c>
      <c r="CA20" s="12">
        <f t="shared" ref="CA20:CA34" si="62">IF($DC20=0,0,ROUND(4*$Y20*SUM(AT20:AV20)/$DC20,0)/4)</f>
        <v>0</v>
      </c>
      <c r="CB20" s="12">
        <f t="shared" ref="CB20:CB34" si="63">IF($DC20=0,0,ROUND(4*$Y20*(SUM(AX20:AZ20))/$DC20,0)/4)</f>
        <v>0</v>
      </c>
      <c r="CC20" s="12">
        <f t="shared" ref="CC20:CC34" si="64">IF($DC20=0,0,ROUND(4*$Y20*(SUM(BB20:BD20))/$DC20,0)/4)</f>
        <v>0</v>
      </c>
      <c r="CD20" s="12">
        <f t="shared" ref="CD20:CD34" si="65">IF($DC20=0,0,ROUND(4*$Y20*(SUM(BF20:BH20))/$DC20,0)/4)</f>
        <v>0</v>
      </c>
      <c r="CE20" s="171">
        <f t="shared" ref="CE20:CE34" si="66">SUM(BW20:CD20)</f>
        <v>2</v>
      </c>
      <c r="CF20" s="186">
        <f t="shared" ref="CF20:CF34" si="67">MAX(BW20:CD20)</f>
        <v>2</v>
      </c>
      <c r="CG20" s="2"/>
      <c r="CH20" s="67">
        <f t="shared" ref="CH20:CH34" si="68">IF(VALUE($D20)=1,1,0)+IF(VALUE($E20)=1,1,0)+IF(VALUE($F20)=1,1,0)+IF(VALUE($G20)=1,1,0)</f>
        <v>1</v>
      </c>
      <c r="CI20" s="67">
        <f t="shared" ref="CI20:CI34" si="69">IF(VALUE($D20)=2,1,0)+IF(VALUE($E20)=2,1,0)+IF(VALUE($F20)=2,1,0)+IF(VALUE($G20)=2,1,0)</f>
        <v>0</v>
      </c>
      <c r="CJ20" s="67">
        <f t="shared" ref="CJ20:CJ34" si="70">IF(VALUE($D20)=3,1,0)+IF(VALUE($E20)=3,1,0)+IF(VALUE($F20)=3,1,0)+IF(VALUE($G20)=3,1,0)</f>
        <v>0</v>
      </c>
      <c r="CK20" s="67">
        <f t="shared" ref="CK20:CK34" si="71">IF(VALUE($D20)=4,1,0)+IF(VALUE($E20)=4,1,0)+IF(VALUE($F20)=4,1,0)+IF(VALUE($G20)=4,1,0)</f>
        <v>0</v>
      </c>
      <c r="CL20" s="67">
        <f t="shared" ref="CL20:CL34" si="72">IF(VALUE($D20)=5,1,0)+IF(VALUE($E20)=5,1,0)+IF(VALUE($F20)=5,1,0)+IF(VALUE($G20)=5,1,0)</f>
        <v>0</v>
      </c>
      <c r="CM20" s="67">
        <f t="shared" ref="CM20:CM34" si="73">IF(VALUE($D20)=6,1,0)+IF(VALUE($E20)=6,1,0)+IF(VALUE($F20)=6,1,0)+IF(VALUE($G20)=6,1,0)</f>
        <v>0</v>
      </c>
      <c r="CN20" s="67">
        <f t="shared" ref="CN20:CN34" si="74">IF(VALUE($D20)=7,1,0)+IF(VALUE($E20)=7,1,0)+IF(VALUE($F20)=7,1,0)+IF(VALUE($G20)=7,1,0)</f>
        <v>0</v>
      </c>
      <c r="CO20" s="67">
        <f t="shared" ref="CO20:CO34" si="75">IF(VALUE($D20)=8,1,0)+IF(VALUE($E20)=8,1,0)+IF(VALUE($F20)=8,1,0)+IF(VALUE($G20)=8,1,0)</f>
        <v>0</v>
      </c>
      <c r="CP20" s="75">
        <f t="shared" ref="CP20:CP25" si="76">SUM(CH20:CO20)</f>
        <v>1</v>
      </c>
      <c r="CQ20" s="67">
        <f t="shared" ref="CQ20:CQ34" si="77">IF(MID(H20,1,1)="1",1,0)+IF(MID(I20,1,1)="1",1,0)+IF(MID(J20,1,1)="1",1,0)+IF(MID(K20,1,1)="1",1,0)+IF(MID(L20,1,1)="1",1,0)+IF(MID(M20,1,1)="1",1,0)+IF(MID(N20,1,1)="1",1,0)</f>
        <v>0</v>
      </c>
      <c r="CR20" s="67">
        <f t="shared" ref="CR20:CR34" si="78">IF(MID(H20,1,1)="2",1,0)+IF(MID(I20,1,1)="2",1,0)+IF(MID(J20,1,1)="2",1,0)+IF(MID(K20,1,1)="2",1,0)+IF(MID(L20,1,1)="2",1,0)+IF(MID(M20,1,1)="2",1,0)+IF(MID(N20,1,1)="2",1,0)</f>
        <v>0</v>
      </c>
      <c r="CS20" s="68">
        <f t="shared" ref="CS20:CS34" si="79">IF(MID(H20,1,1)="3",1,0)+IF(MID(I20,1,1)="3",1,0)+IF(MID(J20,1,1)="3",1,0)+IF(MID(K20,1,1)="3",1,0)+IF(MID(L20,1,1)="3",1,0)+IF(MID(M20,1,1)="3",1,0)+IF(MID(N20,1,1)="3",1,0)</f>
        <v>0</v>
      </c>
      <c r="CT20" s="67">
        <f t="shared" ref="CT20:CT34" si="80">IF(MID(H20,1,1)="4",1,0)+IF(MID(I20,1,1)="4",1,0)+IF(MID(J20,1,1)="4",1,0)+IF(MID(K20,1,1)="4",1,0)+IF(MID(L20,1,1)="4",1,0)+IF(MID(M20,1,1)="4",1,0)+IF(MID(N20,1,1)="4",1,0)</f>
        <v>0</v>
      </c>
      <c r="CU20" s="67">
        <f t="shared" ref="CU20:CU34" si="81">IF(MID(H20,1,1)="5",1,0)+IF(MID(I20,1,1)="5",1,0)+IF(MID(J20,1,1)="5",1,0)+IF(MID(K20,1,1)="5",1,0)+IF(MID(L20,1,1)="5",1,0)+IF(MID(M20,1,1)="5",1,0)+IF(MID(N20,1,1)="5",1,0)</f>
        <v>0</v>
      </c>
      <c r="CV20" s="67">
        <f t="shared" ref="CV20:CV34" si="82">IF(MID(H20,1,1)="6",1,0)+IF(MID(I20,1,1)="6",1,0)+IF(MID(J20,1,1)="6",1,0)+IF(MID(K20,1,1)="6",1,0)+IF(MID(L20,1,1)="6",1,0)+IF(MID(M20,1,1)="6",1,0)+IF(MID(N20,1,1)="6",1,0)</f>
        <v>0</v>
      </c>
      <c r="CW20" s="67">
        <f t="shared" ref="CW20:CW34" si="83">IF(MID(H20,1,1)="7",1,0)+IF(MID(I20,1,1)="7",1,0)+IF(MID(J20,1,1)="7",1,0)+IF(MID(K20,1,1)="7",1,0)+IF(MID(L20,1,1)="7",1,0)+IF(MID(M20,1,1)="7",1,0)+IF(MID(N20,1,1)="7",1,0)</f>
        <v>0</v>
      </c>
      <c r="CX20" s="67">
        <f t="shared" ref="CX20:CX34" si="84">IF(MID(H20,1,1)="8",1,0)+IF(MID(I20,1,1)="8",1,0)+IF(MID(J20,1,1)="8",1,0)+IF(MID(K20,1,1)="8",1,0)+IF(MID(L20,1,1)="8",1,0)+IF(MID(M20,1,1)="8",1,0)+IF(MID(N20,1,1)="8",1,0)</f>
        <v>0</v>
      </c>
      <c r="CY20" s="74">
        <f t="shared" ref="CY20:CY34" si="85">SUM(CQ20:CX20)</f>
        <v>0</v>
      </c>
      <c r="CZ20" s="2"/>
      <c r="DA20" s="2"/>
      <c r="DB20" s="2"/>
      <c r="DC20" s="59">
        <f>SUM($AD20:$AF20)+SUM($AH20:$AJ20)+SUM($AL20:AN20)+SUM($AP20:AR20)+SUM($AT20:AV20)+SUM($AX20:AZ20)+SUM($BB20:BD20)+SUM($BF20:BH20)</f>
        <v>6</v>
      </c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</row>
    <row r="21" spans="1:150" s="2" customFormat="1" ht="30" customHeight="1" x14ac:dyDescent="0.25">
      <c r="A21" s="225" t="s">
        <v>231</v>
      </c>
      <c r="B21" s="456" t="str">
        <f>'ПЛАН НАВЧАЛЬНОГО ПРОЦЕСУ ДЕННА'!B22</f>
        <v>Методологія організації та аналіз результатів наукових досліджень «докторського» проекту</v>
      </c>
      <c r="C21" s="459" t="str">
        <f>'ПЛАН НАВЧАЛЬНОГО ПРОЦЕСУ ДЕННА'!C22</f>
        <v>ХІЕ</v>
      </c>
      <c r="D21" s="454">
        <f>'ПЛАН НАВЧАЛЬНОГО ПРОЦЕСУ ДЕННА'!D22</f>
        <v>1</v>
      </c>
      <c r="E21" s="455">
        <f>'ПЛАН НАВЧАЛЬНОГО ПРОЦЕСУ ДЕННА'!E22</f>
        <v>0</v>
      </c>
      <c r="F21" s="455">
        <f>'ПЛАН НАВЧАЛЬНОГО ПРОЦЕСУ ДЕННА'!F22</f>
        <v>0</v>
      </c>
      <c r="G21" s="458">
        <f>'ПЛАН НАВЧАЛЬНОГО ПРОЦЕСУ ДЕННА'!G22</f>
        <v>0</v>
      </c>
      <c r="H21" s="454">
        <f>'ПЛАН НАВЧАЛЬНОГО ПРОЦЕСУ ДЕННА'!H22</f>
        <v>0</v>
      </c>
      <c r="I21" s="455">
        <f>'ПЛАН НАВЧАЛЬНОГО ПРОЦЕСУ ДЕННА'!I22</f>
        <v>0</v>
      </c>
      <c r="J21" s="455">
        <f>'ПЛАН НАВЧАЛЬНОГО ПРОЦЕСУ ДЕННА'!J22</f>
        <v>0</v>
      </c>
      <c r="K21" s="455">
        <f>'ПЛАН НАВЧАЛЬНОГО ПРОЦЕСУ ДЕННА'!K22</f>
        <v>0</v>
      </c>
      <c r="L21" s="455">
        <f>'ПЛАН НАВЧАЛЬНОГО ПРОЦЕСУ ДЕННА'!L22</f>
        <v>0</v>
      </c>
      <c r="M21" s="455">
        <f>'ПЛАН НАВЧАЛЬНОГО ПРОЦЕСУ ДЕННА'!M22</f>
        <v>0</v>
      </c>
      <c r="N21" s="455">
        <f>'ПЛАН НАВЧАЛЬНОГО ПРОЦЕСУ ДЕННА'!N22</f>
        <v>0</v>
      </c>
      <c r="O21" s="460">
        <f>'ПЛАН НАВЧАЛЬНОГО ПРОЦЕСУ ДЕННА'!O22</f>
        <v>0</v>
      </c>
      <c r="P21" s="460">
        <f>'ПЛАН НАВЧАЛЬНОГО ПРОЦЕСУ ДЕННА'!P22</f>
        <v>0</v>
      </c>
      <c r="Q21" s="454">
        <f>'ПЛАН НАВЧАЛЬНОГО ПРОЦЕСУ ДЕННА'!Q22</f>
        <v>0</v>
      </c>
      <c r="R21" s="455">
        <f>'ПЛАН НАВЧАЛЬНОГО ПРОЦЕСУ ДЕННА'!R22</f>
        <v>0</v>
      </c>
      <c r="S21" s="455">
        <f>'ПЛАН НАВЧАЛЬНОГО ПРОЦЕСУ ДЕННА'!S22</f>
        <v>0</v>
      </c>
      <c r="T21" s="455">
        <f>'ПЛАН НАВЧАЛЬНОГО ПРОЦЕСУ ДЕННА'!T22</f>
        <v>0</v>
      </c>
      <c r="U21" s="455">
        <f>'ПЛАН НАВЧАЛЬНОГО ПРОЦЕСУ ДЕННА'!U22</f>
        <v>0</v>
      </c>
      <c r="V21" s="455">
        <f>'ПЛАН НАВЧАЛЬНОГО ПРОЦЕСУ ДЕННА'!V22</f>
        <v>0</v>
      </c>
      <c r="W21" s="455">
        <f>'ПЛАН НАВЧАЛЬНОГО ПРОЦЕСУ ДЕННА'!W22</f>
        <v>0</v>
      </c>
      <c r="X21" s="231">
        <f>'ПЛАН НАВЧАЛЬНОГО ПРОЦЕСУ ДЕННА'!X22</f>
        <v>60</v>
      </c>
      <c r="Y21" s="127">
        <f t="shared" si="44"/>
        <v>2</v>
      </c>
      <c r="Z21" s="9">
        <f t="shared" si="45"/>
        <v>2</v>
      </c>
      <c r="AA21" s="9">
        <f t="shared" si="45"/>
        <v>0</v>
      </c>
      <c r="AB21" s="9">
        <f t="shared" si="45"/>
        <v>2</v>
      </c>
      <c r="AC21" s="9">
        <f t="shared" si="46"/>
        <v>56</v>
      </c>
      <c r="AD21" s="270">
        <f>IF('ПЛАН НАВЧАЛЬНОГО ПРОЦЕСУ ДЕННА'!AD22&gt;0,IF(ROUND('ПЛАН НАВЧАЛЬНОГО ПРОЦЕСУ ДЕННА'!AD22*$BW$4,0)&gt;0,ROUND('ПЛАН НАВЧАЛЬНОГО ПРОЦЕСУ ДЕННА'!AD22*$BW$4,0)*2,2),0)</f>
        <v>2</v>
      </c>
      <c r="AE21" s="270">
        <f>IF('ПЛАН НАВЧАЛЬНОГО ПРОЦЕСУ ДЕННА'!AE22&gt;0,IF(ROUND('ПЛАН НАВЧАЛЬНОГО ПРОЦЕСУ ДЕННА'!AE22*$BW$4,0)&gt;0,ROUND('ПЛАН НАВЧАЛЬНОГО ПРОЦЕСУ ДЕННА'!AE22*$BW$4,0)*2,2),0)</f>
        <v>0</v>
      </c>
      <c r="AF21" s="270">
        <f>IF('ПЛАН НАВЧАЛЬНОГО ПРОЦЕСУ ДЕННА'!AF22&gt;0,IF(ROUND('ПЛАН НАВЧАЛЬНОГО ПРОЦЕСУ ДЕННА'!AF22*$BW$4,0)&gt;0,ROUND('ПЛАН НАВЧАЛЬНОГО ПРОЦЕСУ ДЕННА'!AF22*$BW$4,0)*2,2),0)</f>
        <v>2</v>
      </c>
      <c r="AG21" s="62">
        <f t="shared" si="47"/>
        <v>2</v>
      </c>
      <c r="AH21" s="270">
        <f>IF('ПЛАН НАВЧАЛЬНОГО ПРОЦЕСУ ДЕННА'!AH22&gt;0,IF(ROUND('ПЛАН НАВЧАЛЬНОГО ПРОЦЕСУ ДЕННА'!AH22*$BW$4,0)&gt;0,ROUND('ПЛАН НАВЧАЛЬНОГО ПРОЦЕСУ ДЕННА'!AH22*$BW$4,0)*2,2),0)</f>
        <v>0</v>
      </c>
      <c r="AI21" s="270">
        <f>IF('ПЛАН НАВЧАЛЬНОГО ПРОЦЕСУ ДЕННА'!AI22&gt;0,IF(ROUND('ПЛАН НАВЧАЛЬНОГО ПРОЦЕСУ ДЕННА'!AI22*$BW$4,0)&gt;0,ROUND('ПЛАН НАВЧАЛЬНОГО ПРОЦЕСУ ДЕННА'!AI22*$BW$4,0)*2,2),0)</f>
        <v>0</v>
      </c>
      <c r="AJ21" s="270">
        <f>IF('ПЛАН НАВЧАЛЬНОГО ПРОЦЕСУ ДЕННА'!AJ22&gt;0,IF(ROUND('ПЛАН НАВЧАЛЬНОГО ПРОЦЕСУ ДЕННА'!AJ22*$BW$4,0)&gt;0,ROUND('ПЛАН НАВЧАЛЬНОГО ПРОЦЕСУ ДЕННА'!AJ22*$BW$4,0)*2,2),0)</f>
        <v>0</v>
      </c>
      <c r="AK21" s="62">
        <f t="shared" si="48"/>
        <v>0</v>
      </c>
      <c r="AL21" s="270">
        <f>IF('ПЛАН НАВЧАЛЬНОГО ПРОЦЕСУ ДЕННА'!AL22&gt;0,IF(ROUND('ПЛАН НАВЧАЛЬНОГО ПРОЦЕСУ ДЕННА'!AL22*$BW$4,0)&gt;0,ROUND('ПЛАН НАВЧАЛЬНОГО ПРОЦЕСУ ДЕННА'!AL22*$BW$4,0)*2,2),0)</f>
        <v>0</v>
      </c>
      <c r="AM21" s="270">
        <f>IF('ПЛАН НАВЧАЛЬНОГО ПРОЦЕСУ ДЕННА'!AM22&gt;0,IF(ROUND('ПЛАН НАВЧАЛЬНОГО ПРОЦЕСУ ДЕННА'!AM22*$BW$4,0)&gt;0,ROUND('ПЛАН НАВЧАЛЬНОГО ПРОЦЕСУ ДЕННА'!AM22*$BW$4,0)*2,2),0)</f>
        <v>0</v>
      </c>
      <c r="AN21" s="270">
        <f>IF('ПЛАН НАВЧАЛЬНОГО ПРОЦЕСУ ДЕННА'!AN22&gt;0,IF(ROUND('ПЛАН НАВЧАЛЬНОГО ПРОЦЕСУ ДЕННА'!AN22*$BW$4,0)&gt;0,ROUND('ПЛАН НАВЧАЛЬНОГО ПРОЦЕСУ ДЕННА'!AN22*$BW$4,0)*2,2),0)</f>
        <v>0</v>
      </c>
      <c r="AO21" s="62">
        <f t="shared" si="49"/>
        <v>0</v>
      </c>
      <c r="AP21" s="270">
        <f>IF('ПЛАН НАВЧАЛЬНОГО ПРОЦЕСУ ДЕННА'!AP22&gt;0,IF(ROUND('ПЛАН НАВЧАЛЬНОГО ПРОЦЕСУ ДЕННА'!AP22*$BW$4,0)&gt;0,ROUND('ПЛАН НАВЧАЛЬНОГО ПРОЦЕСУ ДЕННА'!AP22*$BW$4,0)*2,2),0)</f>
        <v>0</v>
      </c>
      <c r="AQ21" s="270">
        <f>IF('ПЛАН НАВЧАЛЬНОГО ПРОЦЕСУ ДЕННА'!AQ22&gt;0,IF(ROUND('ПЛАН НАВЧАЛЬНОГО ПРОЦЕСУ ДЕННА'!AQ22*$BW$4,0)&gt;0,ROUND('ПЛАН НАВЧАЛЬНОГО ПРОЦЕСУ ДЕННА'!AQ22*$BW$4,0)*2,2),0)</f>
        <v>0</v>
      </c>
      <c r="AR21" s="270">
        <f>IF('ПЛАН НАВЧАЛЬНОГО ПРОЦЕСУ ДЕННА'!AR22&gt;0,IF(ROUND('ПЛАН НАВЧАЛЬНОГО ПРОЦЕСУ ДЕННА'!AR22*$BW$4,0)&gt;0,ROUND('ПЛАН НАВЧАЛЬНОГО ПРОЦЕСУ ДЕННА'!AR22*$BW$4,0)*2,2),0)</f>
        <v>0</v>
      </c>
      <c r="AS21" s="62">
        <f t="shared" si="50"/>
        <v>0</v>
      </c>
      <c r="AT21" s="195"/>
      <c r="AU21" s="195"/>
      <c r="AV21" s="195"/>
      <c r="AW21" s="62">
        <f t="shared" ref="AW21:AW34" si="86">BP21</f>
        <v>0</v>
      </c>
      <c r="AX21" s="195"/>
      <c r="AY21" s="195"/>
      <c r="AZ21" s="195"/>
      <c r="BA21" s="62">
        <f t="shared" ref="BA21:BA34" si="87">BQ21</f>
        <v>0</v>
      </c>
      <c r="BB21" s="195"/>
      <c r="BC21" s="195"/>
      <c r="BD21" s="195"/>
      <c r="BE21" s="62">
        <f t="shared" ref="BE21:BE34" si="88">BR21</f>
        <v>0</v>
      </c>
      <c r="BF21" s="195"/>
      <c r="BG21" s="195"/>
      <c r="BH21" s="195"/>
      <c r="BI21" s="62">
        <f t="shared" ref="BI21:BI34" si="89">BS21</f>
        <v>0</v>
      </c>
      <c r="BJ21" s="56">
        <f t="shared" si="55"/>
        <v>0.93333333333333335</v>
      </c>
      <c r="BK21" s="116" t="str">
        <f t="shared" si="2"/>
        <v/>
      </c>
      <c r="BL21" s="12">
        <f t="shared" si="56"/>
        <v>2</v>
      </c>
      <c r="BM21" s="12">
        <f t="shared" si="56"/>
        <v>0</v>
      </c>
      <c r="BN21" s="12">
        <f t="shared" si="56"/>
        <v>0</v>
      </c>
      <c r="BO21" s="12">
        <f t="shared" si="56"/>
        <v>0</v>
      </c>
      <c r="BP21" s="12">
        <f t="shared" si="56"/>
        <v>0</v>
      </c>
      <c r="BQ21" s="12">
        <f t="shared" si="56"/>
        <v>0</v>
      </c>
      <c r="BR21" s="12">
        <f t="shared" si="56"/>
        <v>0</v>
      </c>
      <c r="BS21" s="12">
        <f t="shared" si="56"/>
        <v>0</v>
      </c>
      <c r="BT21" s="80">
        <f t="shared" si="57"/>
        <v>2</v>
      </c>
      <c r="BW21" s="12">
        <f t="shared" si="58"/>
        <v>2</v>
      </c>
      <c r="BX21" s="12">
        <f t="shared" si="59"/>
        <v>0</v>
      </c>
      <c r="BY21" s="12">
        <f t="shared" si="60"/>
        <v>0</v>
      </c>
      <c r="BZ21" s="12">
        <f t="shared" si="61"/>
        <v>0</v>
      </c>
      <c r="CA21" s="12">
        <f t="shared" si="62"/>
        <v>0</v>
      </c>
      <c r="CB21" s="12">
        <f t="shared" si="63"/>
        <v>0</v>
      </c>
      <c r="CC21" s="12">
        <f t="shared" si="64"/>
        <v>0</v>
      </c>
      <c r="CD21" s="12">
        <f t="shared" si="65"/>
        <v>0</v>
      </c>
      <c r="CE21" s="171">
        <f t="shared" si="66"/>
        <v>2</v>
      </c>
      <c r="CF21" s="186">
        <f t="shared" si="67"/>
        <v>2</v>
      </c>
      <c r="CH21" s="67">
        <f t="shared" si="68"/>
        <v>1</v>
      </c>
      <c r="CI21" s="67">
        <f t="shared" si="69"/>
        <v>0</v>
      </c>
      <c r="CJ21" s="67">
        <f t="shared" si="70"/>
        <v>0</v>
      </c>
      <c r="CK21" s="67">
        <f t="shared" si="71"/>
        <v>0</v>
      </c>
      <c r="CL21" s="67">
        <f t="shared" si="72"/>
        <v>0</v>
      </c>
      <c r="CM21" s="67">
        <f t="shared" si="73"/>
        <v>0</v>
      </c>
      <c r="CN21" s="67">
        <f t="shared" si="74"/>
        <v>0</v>
      </c>
      <c r="CO21" s="67">
        <f t="shared" si="75"/>
        <v>0</v>
      </c>
      <c r="CP21" s="75">
        <f t="shared" si="76"/>
        <v>1</v>
      </c>
      <c r="CQ21" s="67">
        <f t="shared" si="77"/>
        <v>0</v>
      </c>
      <c r="CR21" s="67">
        <f t="shared" si="78"/>
        <v>0</v>
      </c>
      <c r="CS21" s="68">
        <f t="shared" si="79"/>
        <v>0</v>
      </c>
      <c r="CT21" s="67">
        <f t="shared" si="80"/>
        <v>0</v>
      </c>
      <c r="CU21" s="67">
        <f t="shared" si="81"/>
        <v>0</v>
      </c>
      <c r="CV21" s="67">
        <f t="shared" si="82"/>
        <v>0</v>
      </c>
      <c r="CW21" s="67">
        <f t="shared" si="83"/>
        <v>0</v>
      </c>
      <c r="CX21" s="67">
        <f t="shared" si="84"/>
        <v>0</v>
      </c>
      <c r="CY21" s="74">
        <f t="shared" si="85"/>
        <v>0</v>
      </c>
      <c r="DC21" s="59">
        <f>SUM($AD21:$AF21)+SUM($AH21:$AJ21)+SUM($AL21:AN21)+SUM($AP21:AR21)+SUM($AT21:AV21)+SUM($AX21:AZ21)+SUM($BB21:BD21)+SUM($BF21:BH21)</f>
        <v>4</v>
      </c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</row>
    <row r="22" spans="1:150" s="2" customFormat="1" ht="21" customHeight="1" x14ac:dyDescent="0.25">
      <c r="A22" s="225" t="s">
        <v>232</v>
      </c>
      <c r="B22" s="456" t="str">
        <f>'ПЛАН НАВЧАЛЬНОГО ПРОЦЕСУ ДЕННА'!B23</f>
        <v>Інтегровані процеси в хімічній технології та охороні довкілля</v>
      </c>
      <c r="C22" s="459" t="str">
        <f>'ПЛАН НАВЧАЛЬНОГО ПРОЦЕСУ ДЕННА'!C23</f>
        <v>ХІЕ</v>
      </c>
      <c r="D22" s="454">
        <f>'ПЛАН НАВЧАЛЬНОГО ПРОЦЕСУ ДЕННА'!D23</f>
        <v>2</v>
      </c>
      <c r="E22" s="455">
        <f>'ПЛАН НАВЧАЛЬНОГО ПРОЦЕСУ ДЕННА'!E23</f>
        <v>0</v>
      </c>
      <c r="F22" s="455">
        <f>'ПЛАН НАВЧАЛЬНОГО ПРОЦЕСУ ДЕННА'!F23</f>
        <v>0</v>
      </c>
      <c r="G22" s="458">
        <f>'ПЛАН НАВЧАЛЬНОГО ПРОЦЕСУ ДЕННА'!G23</f>
        <v>0</v>
      </c>
      <c r="H22" s="454">
        <f>'ПЛАН НАВЧАЛЬНОГО ПРОЦЕСУ ДЕННА'!H23</f>
        <v>0</v>
      </c>
      <c r="I22" s="455">
        <f>'ПЛАН НАВЧАЛЬНОГО ПРОЦЕСУ ДЕННА'!I23</f>
        <v>0</v>
      </c>
      <c r="J22" s="455">
        <f>'ПЛАН НАВЧАЛЬНОГО ПРОЦЕСУ ДЕННА'!J23</f>
        <v>0</v>
      </c>
      <c r="K22" s="455">
        <f>'ПЛАН НАВЧАЛЬНОГО ПРОЦЕСУ ДЕННА'!K23</f>
        <v>0</v>
      </c>
      <c r="L22" s="455">
        <f>'ПЛАН НАВЧАЛЬНОГО ПРОЦЕСУ ДЕННА'!L23</f>
        <v>0</v>
      </c>
      <c r="M22" s="455">
        <f>'ПЛАН НАВЧАЛЬНОГО ПРОЦЕСУ ДЕННА'!M23</f>
        <v>0</v>
      </c>
      <c r="N22" s="455">
        <f>'ПЛАН НАВЧАЛЬНОГО ПРОЦЕСУ ДЕННА'!N23</f>
        <v>0</v>
      </c>
      <c r="O22" s="460">
        <f>'ПЛАН НАВЧАЛЬНОГО ПРОЦЕСУ ДЕННА'!O23</f>
        <v>0</v>
      </c>
      <c r="P22" s="460">
        <f>'ПЛАН НАВЧАЛЬНОГО ПРОЦЕСУ ДЕННА'!P23</f>
        <v>0</v>
      </c>
      <c r="Q22" s="454">
        <f>'ПЛАН НАВЧАЛЬНОГО ПРОЦЕСУ ДЕННА'!Q23</f>
        <v>0</v>
      </c>
      <c r="R22" s="455">
        <f>'ПЛАН НАВЧАЛЬНОГО ПРОЦЕСУ ДЕННА'!R23</f>
        <v>0</v>
      </c>
      <c r="S22" s="455">
        <f>'ПЛАН НАВЧАЛЬНОГО ПРОЦЕСУ ДЕННА'!S23</f>
        <v>0</v>
      </c>
      <c r="T22" s="455">
        <f>'ПЛАН НАВЧАЛЬНОГО ПРОЦЕСУ ДЕННА'!T23</f>
        <v>0</v>
      </c>
      <c r="U22" s="455">
        <f>'ПЛАН НАВЧАЛЬНОГО ПРОЦЕСУ ДЕННА'!U23</f>
        <v>0</v>
      </c>
      <c r="V22" s="455">
        <f>'ПЛАН НАВЧАЛЬНОГО ПРОЦЕСУ ДЕННА'!V23</f>
        <v>0</v>
      </c>
      <c r="W22" s="455">
        <f>'ПЛАН НАВЧАЛЬНОГО ПРОЦЕСУ ДЕННА'!W23</f>
        <v>0</v>
      </c>
      <c r="X22" s="231">
        <f>'ПЛАН НАВЧАЛЬНОГО ПРОЦЕСУ ДЕННА'!X23</f>
        <v>60</v>
      </c>
      <c r="Y22" s="127">
        <f t="shared" ref="Y22:Y35" si="90">CEILING(X22/$BR$7,0.25)</f>
        <v>2</v>
      </c>
      <c r="Z22" s="9">
        <f t="shared" ref="Z22:Z35" si="91">AD22*$BL$5+AH22*$BM$5+AL22*$BN$5+AP22*$BO$5+AT22*$BP$5+AX22*$BQ$5+BB22*$BR$5+BF22*$BS$5</f>
        <v>2</v>
      </c>
      <c r="AA22" s="9">
        <f t="shared" ref="AA22:AA35" si="92">AE22*$BL$5+AI22*$BM$5+AM22*$BN$5+AQ22*$BO$5+AU22*$BP$5+AY22*$BQ$5+BC22*$BR$5+BG22*$BS$5</f>
        <v>0</v>
      </c>
      <c r="AB22" s="9">
        <f t="shared" ref="AB22:AB35" si="93">AF22*$BL$5+AJ22*$BM$5+AN22*$BN$5+AR22*$BO$5+AV22*$BP$5+AZ22*$BQ$5+BD22*$BR$5+BH22*$BS$5</f>
        <v>2</v>
      </c>
      <c r="AC22" s="9">
        <f t="shared" ref="AC22:AC35" si="94">X22-(Z22+AA22+AB22)</f>
        <v>56</v>
      </c>
      <c r="AD22" s="270">
        <f>IF('ПЛАН НАВЧАЛЬНОГО ПРОЦЕСУ ДЕННА'!AD23&gt;0,IF(ROUND('ПЛАН НАВЧАЛЬНОГО ПРОЦЕСУ ДЕННА'!AD23*$BW$4,0)&gt;0,ROUND('ПЛАН НАВЧАЛЬНОГО ПРОЦЕСУ ДЕННА'!AD23*$BW$4,0)*2,2),0)</f>
        <v>0</v>
      </c>
      <c r="AE22" s="270">
        <f>IF('ПЛАН НАВЧАЛЬНОГО ПРОЦЕСУ ДЕННА'!AE23&gt;0,IF(ROUND('ПЛАН НАВЧАЛЬНОГО ПРОЦЕСУ ДЕННА'!AE23*$BW$4,0)&gt;0,ROUND('ПЛАН НАВЧАЛЬНОГО ПРОЦЕСУ ДЕННА'!AE23*$BW$4,0)*2,2),0)</f>
        <v>0</v>
      </c>
      <c r="AF22" s="270">
        <f>IF('ПЛАН НАВЧАЛЬНОГО ПРОЦЕСУ ДЕННА'!AF23&gt;0,IF(ROUND('ПЛАН НАВЧАЛЬНОГО ПРОЦЕСУ ДЕННА'!AF23*$BW$4,0)&gt;0,ROUND('ПЛАН НАВЧАЛЬНОГО ПРОЦЕСУ ДЕННА'!AF23*$BW$4,0)*2,2),0)</f>
        <v>0</v>
      </c>
      <c r="AG22" s="62">
        <f t="shared" si="47"/>
        <v>0</v>
      </c>
      <c r="AH22" s="270">
        <f>IF('ПЛАН НАВЧАЛЬНОГО ПРОЦЕСУ ДЕННА'!AH23&gt;0,IF(ROUND('ПЛАН НАВЧАЛЬНОГО ПРОЦЕСУ ДЕННА'!AH23*$BW$4,0)&gt;0,ROUND('ПЛАН НАВЧАЛЬНОГО ПРОЦЕСУ ДЕННА'!AH23*$BW$4,0)*2,2),0)</f>
        <v>2</v>
      </c>
      <c r="AI22" s="270">
        <f>IF('ПЛАН НАВЧАЛЬНОГО ПРОЦЕСУ ДЕННА'!AI23&gt;0,IF(ROUND('ПЛАН НАВЧАЛЬНОГО ПРОЦЕСУ ДЕННА'!AI23*$BW$4,0)&gt;0,ROUND('ПЛАН НАВЧАЛЬНОГО ПРОЦЕСУ ДЕННА'!AI23*$BW$4,0)*2,2),0)</f>
        <v>0</v>
      </c>
      <c r="AJ22" s="270">
        <f>IF('ПЛАН НАВЧАЛЬНОГО ПРОЦЕСУ ДЕННА'!AJ23&gt;0,IF(ROUND('ПЛАН НАВЧАЛЬНОГО ПРОЦЕСУ ДЕННА'!AJ23*$BW$4,0)&gt;0,ROUND('ПЛАН НАВЧАЛЬНОГО ПРОЦЕСУ ДЕННА'!AJ23*$BW$4,0)*2,2),0)</f>
        <v>2</v>
      </c>
      <c r="AK22" s="62">
        <f t="shared" si="48"/>
        <v>2</v>
      </c>
      <c r="AL22" s="270">
        <f>IF('ПЛАН НАВЧАЛЬНОГО ПРОЦЕСУ ДЕННА'!AL23&gt;0,IF(ROUND('ПЛАН НАВЧАЛЬНОГО ПРОЦЕСУ ДЕННА'!AL23*$BW$4,0)&gt;0,ROUND('ПЛАН НАВЧАЛЬНОГО ПРОЦЕСУ ДЕННА'!AL23*$BW$4,0)*2,2),0)</f>
        <v>0</v>
      </c>
      <c r="AM22" s="270">
        <f>IF('ПЛАН НАВЧАЛЬНОГО ПРОЦЕСУ ДЕННА'!AM23&gt;0,IF(ROUND('ПЛАН НАВЧАЛЬНОГО ПРОЦЕСУ ДЕННА'!AM23*$BW$4,0)&gt;0,ROUND('ПЛАН НАВЧАЛЬНОГО ПРОЦЕСУ ДЕННА'!AM23*$BW$4,0)*2,2),0)</f>
        <v>0</v>
      </c>
      <c r="AN22" s="270">
        <f>IF('ПЛАН НАВЧАЛЬНОГО ПРОЦЕСУ ДЕННА'!AN23&gt;0,IF(ROUND('ПЛАН НАВЧАЛЬНОГО ПРОЦЕСУ ДЕННА'!AN23*$BW$4,0)&gt;0,ROUND('ПЛАН НАВЧАЛЬНОГО ПРОЦЕСУ ДЕННА'!AN23*$BW$4,0)*2,2),0)</f>
        <v>0</v>
      </c>
      <c r="AO22" s="62">
        <f t="shared" si="49"/>
        <v>0</v>
      </c>
      <c r="AP22" s="270">
        <f>IF('ПЛАН НАВЧАЛЬНОГО ПРОЦЕСУ ДЕННА'!AP23&gt;0,IF(ROUND('ПЛАН НАВЧАЛЬНОГО ПРОЦЕСУ ДЕННА'!AP23*$BW$4,0)&gt;0,ROUND('ПЛАН НАВЧАЛЬНОГО ПРОЦЕСУ ДЕННА'!AP23*$BW$4,0)*2,2),0)</f>
        <v>0</v>
      </c>
      <c r="AQ22" s="270">
        <f>IF('ПЛАН НАВЧАЛЬНОГО ПРОЦЕСУ ДЕННА'!AQ23&gt;0,IF(ROUND('ПЛАН НАВЧАЛЬНОГО ПРОЦЕСУ ДЕННА'!AQ23*$BW$4,0)&gt;0,ROUND('ПЛАН НАВЧАЛЬНОГО ПРОЦЕСУ ДЕННА'!AQ23*$BW$4,0)*2,2),0)</f>
        <v>0</v>
      </c>
      <c r="AR22" s="270">
        <f>IF('ПЛАН НАВЧАЛЬНОГО ПРОЦЕСУ ДЕННА'!AR23&gt;0,IF(ROUND('ПЛАН НАВЧАЛЬНОГО ПРОЦЕСУ ДЕННА'!AR23*$BW$4,0)&gt;0,ROUND('ПЛАН НАВЧАЛЬНОГО ПРОЦЕСУ ДЕННА'!AR23*$BW$4,0)*2,2),0)</f>
        <v>0</v>
      </c>
      <c r="AS22" s="62">
        <f t="shared" si="50"/>
        <v>0</v>
      </c>
      <c r="AT22" s="195"/>
      <c r="AU22" s="195"/>
      <c r="AV22" s="195"/>
      <c r="AW22" s="62">
        <f t="shared" si="86"/>
        <v>0</v>
      </c>
      <c r="AX22" s="195"/>
      <c r="AY22" s="195"/>
      <c r="AZ22" s="195"/>
      <c r="BA22" s="62">
        <f t="shared" si="87"/>
        <v>0</v>
      </c>
      <c r="BB22" s="195"/>
      <c r="BC22" s="195"/>
      <c r="BD22" s="195"/>
      <c r="BE22" s="62">
        <f t="shared" si="88"/>
        <v>0</v>
      </c>
      <c r="BF22" s="195"/>
      <c r="BG22" s="195"/>
      <c r="BH22" s="195"/>
      <c r="BI22" s="62">
        <f t="shared" si="89"/>
        <v>0</v>
      </c>
      <c r="BJ22" s="56">
        <f t="shared" si="55"/>
        <v>0.93333333333333335</v>
      </c>
      <c r="BK22" s="116" t="str">
        <f t="shared" si="2"/>
        <v/>
      </c>
      <c r="BL22" s="12">
        <f t="shared" si="56"/>
        <v>0</v>
      </c>
      <c r="BM22" s="12">
        <f t="shared" si="56"/>
        <v>2</v>
      </c>
      <c r="BN22" s="12">
        <f t="shared" si="56"/>
        <v>0</v>
      </c>
      <c r="BO22" s="12">
        <f t="shared" si="56"/>
        <v>0</v>
      </c>
      <c r="BP22" s="12">
        <f t="shared" si="56"/>
        <v>0</v>
      </c>
      <c r="BQ22" s="12">
        <f t="shared" si="56"/>
        <v>0</v>
      </c>
      <c r="BR22" s="12">
        <f t="shared" si="56"/>
        <v>0</v>
      </c>
      <c r="BS22" s="12">
        <f t="shared" si="56"/>
        <v>0</v>
      </c>
      <c r="BT22" s="80">
        <f t="shared" si="57"/>
        <v>2</v>
      </c>
      <c r="BW22" s="12">
        <f t="shared" si="58"/>
        <v>0</v>
      </c>
      <c r="BX22" s="12">
        <f t="shared" si="59"/>
        <v>2</v>
      </c>
      <c r="BY22" s="12">
        <f t="shared" si="60"/>
        <v>0</v>
      </c>
      <c r="BZ22" s="12">
        <f t="shared" si="61"/>
        <v>0</v>
      </c>
      <c r="CA22" s="12">
        <f t="shared" si="62"/>
        <v>0</v>
      </c>
      <c r="CB22" s="12">
        <f t="shared" si="63"/>
        <v>0</v>
      </c>
      <c r="CC22" s="12">
        <f t="shared" si="64"/>
        <v>0</v>
      </c>
      <c r="CD22" s="12">
        <f t="shared" si="65"/>
        <v>0</v>
      </c>
      <c r="CE22" s="171">
        <f t="shared" si="66"/>
        <v>2</v>
      </c>
      <c r="CF22" s="186">
        <f t="shared" si="67"/>
        <v>2</v>
      </c>
      <c r="CH22" s="67">
        <f t="shared" si="68"/>
        <v>0</v>
      </c>
      <c r="CI22" s="67">
        <f t="shared" si="69"/>
        <v>1</v>
      </c>
      <c r="CJ22" s="67">
        <f t="shared" si="70"/>
        <v>0</v>
      </c>
      <c r="CK22" s="67">
        <f t="shared" si="71"/>
        <v>0</v>
      </c>
      <c r="CL22" s="67">
        <f t="shared" si="72"/>
        <v>0</v>
      </c>
      <c r="CM22" s="67">
        <f t="shared" si="73"/>
        <v>0</v>
      </c>
      <c r="CN22" s="67">
        <f t="shared" si="74"/>
        <v>0</v>
      </c>
      <c r="CO22" s="67">
        <f t="shared" si="75"/>
        <v>0</v>
      </c>
      <c r="CP22" s="75">
        <f t="shared" si="76"/>
        <v>1</v>
      </c>
      <c r="CQ22" s="67">
        <f t="shared" si="77"/>
        <v>0</v>
      </c>
      <c r="CR22" s="67">
        <f t="shared" si="78"/>
        <v>0</v>
      </c>
      <c r="CS22" s="68">
        <f t="shared" si="79"/>
        <v>0</v>
      </c>
      <c r="CT22" s="67">
        <f t="shared" si="80"/>
        <v>0</v>
      </c>
      <c r="CU22" s="67">
        <f t="shared" si="81"/>
        <v>0</v>
      </c>
      <c r="CV22" s="67">
        <f t="shared" si="82"/>
        <v>0</v>
      </c>
      <c r="CW22" s="67">
        <f t="shared" si="83"/>
        <v>0</v>
      </c>
      <c r="CX22" s="67">
        <f t="shared" si="84"/>
        <v>0</v>
      </c>
      <c r="CY22" s="74">
        <f t="shared" si="85"/>
        <v>0</v>
      </c>
      <c r="DC22" s="59">
        <f>SUM($AD22:$AF22)+SUM($AH22:$AJ22)+SUM($AL22:AN22)+SUM($AP22:AR22)+SUM($AT22:AV22)+SUM($AX22:AZ22)+SUM($BB22:BD22)+SUM($BF22:BH22)</f>
        <v>4</v>
      </c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</row>
    <row r="23" spans="1:150" s="2" customFormat="1" ht="20.399999999999999" customHeight="1" x14ac:dyDescent="0.25">
      <c r="A23" s="225" t="s">
        <v>233</v>
      </c>
      <c r="B23" s="456" t="str">
        <f>'ПЛАН НАВЧАЛЬНОГО ПРОЦЕСУ ДЕННА'!B24</f>
        <v>Моделювання процесів і обладнання з хімічної технології та інженерії</v>
      </c>
      <c r="C23" s="459" t="str">
        <f>'ПЛАН НАВЧАЛЬНОГО ПРОЦЕСУ ДЕННА'!C24</f>
        <v>ХІЕ</v>
      </c>
      <c r="D23" s="454">
        <f>'ПЛАН НАВЧАЛЬНОГО ПРОЦЕСУ ДЕННА'!D24</f>
        <v>3</v>
      </c>
      <c r="E23" s="455">
        <f>'ПЛАН НАВЧАЛЬНОГО ПРОЦЕСУ ДЕННА'!E24</f>
        <v>0</v>
      </c>
      <c r="F23" s="455">
        <f>'ПЛАН НАВЧАЛЬНОГО ПРОЦЕСУ ДЕННА'!F24</f>
        <v>0</v>
      </c>
      <c r="G23" s="458">
        <f>'ПЛАН НАВЧАЛЬНОГО ПРОЦЕСУ ДЕННА'!G24</f>
        <v>0</v>
      </c>
      <c r="H23" s="454">
        <f>'ПЛАН НАВЧАЛЬНОГО ПРОЦЕСУ ДЕННА'!H24</f>
        <v>0</v>
      </c>
      <c r="I23" s="455">
        <f>'ПЛАН НАВЧАЛЬНОГО ПРОЦЕСУ ДЕННА'!I24</f>
        <v>0</v>
      </c>
      <c r="J23" s="455">
        <f>'ПЛАН НАВЧАЛЬНОГО ПРОЦЕСУ ДЕННА'!J24</f>
        <v>0</v>
      </c>
      <c r="K23" s="455">
        <f>'ПЛАН НАВЧАЛЬНОГО ПРОЦЕСУ ДЕННА'!K24</f>
        <v>0</v>
      </c>
      <c r="L23" s="455">
        <f>'ПЛАН НАВЧАЛЬНОГО ПРОЦЕСУ ДЕННА'!L24</f>
        <v>0</v>
      </c>
      <c r="M23" s="455">
        <f>'ПЛАН НАВЧАЛЬНОГО ПРОЦЕСУ ДЕННА'!M24</f>
        <v>0</v>
      </c>
      <c r="N23" s="455">
        <f>'ПЛАН НАВЧАЛЬНОГО ПРОЦЕСУ ДЕННА'!N24</f>
        <v>0</v>
      </c>
      <c r="O23" s="460">
        <f>'ПЛАН НАВЧАЛЬНОГО ПРОЦЕСУ ДЕННА'!O24</f>
        <v>0</v>
      </c>
      <c r="P23" s="460">
        <f>'ПЛАН НАВЧАЛЬНОГО ПРОЦЕСУ ДЕННА'!P24</f>
        <v>0</v>
      </c>
      <c r="Q23" s="454">
        <f>'ПЛАН НАВЧАЛЬНОГО ПРОЦЕСУ ДЕННА'!Q24</f>
        <v>0</v>
      </c>
      <c r="R23" s="455">
        <f>'ПЛАН НАВЧАЛЬНОГО ПРОЦЕСУ ДЕННА'!R24</f>
        <v>0</v>
      </c>
      <c r="S23" s="455">
        <f>'ПЛАН НАВЧАЛЬНОГО ПРОЦЕСУ ДЕННА'!S24</f>
        <v>0</v>
      </c>
      <c r="T23" s="455">
        <f>'ПЛАН НАВЧАЛЬНОГО ПРОЦЕСУ ДЕННА'!T24</f>
        <v>0</v>
      </c>
      <c r="U23" s="455">
        <f>'ПЛАН НАВЧАЛЬНОГО ПРОЦЕСУ ДЕННА'!U24</f>
        <v>0</v>
      </c>
      <c r="V23" s="455">
        <f>'ПЛАН НАВЧАЛЬНОГО ПРОЦЕСУ ДЕННА'!V24</f>
        <v>0</v>
      </c>
      <c r="W23" s="455">
        <f>'ПЛАН НАВЧАЛЬНОГО ПРОЦЕСУ ДЕННА'!W24</f>
        <v>0</v>
      </c>
      <c r="X23" s="231">
        <f>'ПЛАН НАВЧАЛЬНОГО ПРОЦЕСУ ДЕННА'!X24</f>
        <v>60</v>
      </c>
      <c r="Y23" s="127">
        <f t="shared" si="90"/>
        <v>2</v>
      </c>
      <c r="Z23" s="9">
        <f t="shared" si="91"/>
        <v>2</v>
      </c>
      <c r="AA23" s="9">
        <f t="shared" si="92"/>
        <v>0</v>
      </c>
      <c r="AB23" s="9">
        <f t="shared" si="93"/>
        <v>2</v>
      </c>
      <c r="AC23" s="9">
        <f t="shared" si="94"/>
        <v>56</v>
      </c>
      <c r="AD23" s="270">
        <f>IF('ПЛАН НАВЧАЛЬНОГО ПРОЦЕСУ ДЕННА'!AD24&gt;0,IF(ROUND('ПЛАН НАВЧАЛЬНОГО ПРОЦЕСУ ДЕННА'!AD24*$BW$4,0)&gt;0,ROUND('ПЛАН НАВЧАЛЬНОГО ПРОЦЕСУ ДЕННА'!AD24*$BW$4,0)*2,2),0)</f>
        <v>0</v>
      </c>
      <c r="AE23" s="270">
        <f>IF('ПЛАН НАВЧАЛЬНОГО ПРОЦЕСУ ДЕННА'!AE24&gt;0,IF(ROUND('ПЛАН НАВЧАЛЬНОГО ПРОЦЕСУ ДЕННА'!AE24*$BW$4,0)&gt;0,ROUND('ПЛАН НАВЧАЛЬНОГО ПРОЦЕСУ ДЕННА'!AE24*$BW$4,0)*2,2),0)</f>
        <v>0</v>
      </c>
      <c r="AF23" s="270">
        <f>IF('ПЛАН НАВЧАЛЬНОГО ПРОЦЕСУ ДЕННА'!AF24&gt;0,IF(ROUND('ПЛАН НАВЧАЛЬНОГО ПРОЦЕСУ ДЕННА'!AF24*$BW$4,0)&gt;0,ROUND('ПЛАН НАВЧАЛЬНОГО ПРОЦЕСУ ДЕННА'!AF24*$BW$4,0)*2,2),0)</f>
        <v>0</v>
      </c>
      <c r="AG23" s="62">
        <f t="shared" si="47"/>
        <v>0</v>
      </c>
      <c r="AH23" s="270">
        <f>IF('ПЛАН НАВЧАЛЬНОГО ПРОЦЕСУ ДЕННА'!AH24&gt;0,IF(ROUND('ПЛАН НАВЧАЛЬНОГО ПРОЦЕСУ ДЕННА'!AH24*$BW$4,0)&gt;0,ROUND('ПЛАН НАВЧАЛЬНОГО ПРОЦЕСУ ДЕННА'!AH24*$BW$4,0)*2,2),0)</f>
        <v>0</v>
      </c>
      <c r="AI23" s="270">
        <f>IF('ПЛАН НАВЧАЛЬНОГО ПРОЦЕСУ ДЕННА'!AI24&gt;0,IF(ROUND('ПЛАН НАВЧАЛЬНОГО ПРОЦЕСУ ДЕННА'!AI24*$BW$4,0)&gt;0,ROUND('ПЛАН НАВЧАЛЬНОГО ПРОЦЕСУ ДЕННА'!AI24*$BW$4,0)*2,2),0)</f>
        <v>0</v>
      </c>
      <c r="AJ23" s="270">
        <f>IF('ПЛАН НАВЧАЛЬНОГО ПРОЦЕСУ ДЕННА'!AJ24&gt;0,IF(ROUND('ПЛАН НАВЧАЛЬНОГО ПРОЦЕСУ ДЕННА'!AJ24*$BW$4,0)&gt;0,ROUND('ПЛАН НАВЧАЛЬНОГО ПРОЦЕСУ ДЕННА'!AJ24*$BW$4,0)*2,2),0)</f>
        <v>0</v>
      </c>
      <c r="AK23" s="62">
        <f t="shared" si="48"/>
        <v>0</v>
      </c>
      <c r="AL23" s="270">
        <f>IF('ПЛАН НАВЧАЛЬНОГО ПРОЦЕСУ ДЕННА'!AL24&gt;0,IF(ROUND('ПЛАН НАВЧАЛЬНОГО ПРОЦЕСУ ДЕННА'!AL24*$BW$4,0)&gt;0,ROUND('ПЛАН НАВЧАЛЬНОГО ПРОЦЕСУ ДЕННА'!AL24*$BW$4,0)*2,2),0)</f>
        <v>2</v>
      </c>
      <c r="AM23" s="270">
        <f>IF('ПЛАН НАВЧАЛЬНОГО ПРОЦЕСУ ДЕННА'!AM24&gt;0,IF(ROUND('ПЛАН НАВЧАЛЬНОГО ПРОЦЕСУ ДЕННА'!AM24*$BW$4,0)&gt;0,ROUND('ПЛАН НАВЧАЛЬНОГО ПРОЦЕСУ ДЕННА'!AM24*$BW$4,0)*2,2),0)</f>
        <v>0</v>
      </c>
      <c r="AN23" s="270">
        <f>IF('ПЛАН НАВЧАЛЬНОГО ПРОЦЕСУ ДЕННА'!AN24&gt;0,IF(ROUND('ПЛАН НАВЧАЛЬНОГО ПРОЦЕСУ ДЕННА'!AN24*$BW$4,0)&gt;0,ROUND('ПЛАН НАВЧАЛЬНОГО ПРОЦЕСУ ДЕННА'!AN24*$BW$4,0)*2,2),0)</f>
        <v>2</v>
      </c>
      <c r="AO23" s="62">
        <f t="shared" si="49"/>
        <v>2</v>
      </c>
      <c r="AP23" s="270">
        <f>IF('ПЛАН НАВЧАЛЬНОГО ПРОЦЕСУ ДЕННА'!AP24&gt;0,IF(ROUND('ПЛАН НАВЧАЛЬНОГО ПРОЦЕСУ ДЕННА'!AP24*$BW$4,0)&gt;0,ROUND('ПЛАН НАВЧАЛЬНОГО ПРОЦЕСУ ДЕННА'!AP24*$BW$4,0)*2,2),0)</f>
        <v>0</v>
      </c>
      <c r="AQ23" s="270">
        <f>IF('ПЛАН НАВЧАЛЬНОГО ПРОЦЕСУ ДЕННА'!AQ24&gt;0,IF(ROUND('ПЛАН НАВЧАЛЬНОГО ПРОЦЕСУ ДЕННА'!AQ24*$BW$4,0)&gt;0,ROUND('ПЛАН НАВЧАЛЬНОГО ПРОЦЕСУ ДЕННА'!AQ24*$BW$4,0)*2,2),0)</f>
        <v>0</v>
      </c>
      <c r="AR23" s="270">
        <f>IF('ПЛАН НАВЧАЛЬНОГО ПРОЦЕСУ ДЕННА'!AR24&gt;0,IF(ROUND('ПЛАН НАВЧАЛЬНОГО ПРОЦЕСУ ДЕННА'!AR24*$BW$4,0)&gt;0,ROUND('ПЛАН НАВЧАЛЬНОГО ПРОЦЕСУ ДЕННА'!AR24*$BW$4,0)*2,2),0)</f>
        <v>0</v>
      </c>
      <c r="AS23" s="62">
        <f t="shared" si="50"/>
        <v>0</v>
      </c>
      <c r="AT23" s="195"/>
      <c r="AU23" s="195"/>
      <c r="AV23" s="195"/>
      <c r="AW23" s="62">
        <f t="shared" si="86"/>
        <v>0</v>
      </c>
      <c r="AX23" s="195"/>
      <c r="AY23" s="195"/>
      <c r="AZ23" s="195"/>
      <c r="BA23" s="62">
        <f t="shared" si="87"/>
        <v>0</v>
      </c>
      <c r="BB23" s="195"/>
      <c r="BC23" s="195"/>
      <c r="BD23" s="195"/>
      <c r="BE23" s="62">
        <f t="shared" si="88"/>
        <v>0</v>
      </c>
      <c r="BF23" s="195"/>
      <c r="BG23" s="195"/>
      <c r="BH23" s="195"/>
      <c r="BI23" s="62">
        <f t="shared" si="89"/>
        <v>0</v>
      </c>
      <c r="BJ23" s="56">
        <f t="shared" si="55"/>
        <v>0.93333333333333335</v>
      </c>
      <c r="BK23" s="116" t="str">
        <f t="shared" si="2"/>
        <v/>
      </c>
      <c r="BL23" s="12">
        <f t="shared" si="56"/>
        <v>0</v>
      </c>
      <c r="BM23" s="12">
        <f t="shared" si="56"/>
        <v>0</v>
      </c>
      <c r="BN23" s="12">
        <f t="shared" si="56"/>
        <v>2</v>
      </c>
      <c r="BO23" s="12">
        <f t="shared" si="56"/>
        <v>0</v>
      </c>
      <c r="BP23" s="12">
        <f t="shared" si="56"/>
        <v>0</v>
      </c>
      <c r="BQ23" s="12">
        <f t="shared" si="56"/>
        <v>0</v>
      </c>
      <c r="BR23" s="12">
        <f t="shared" si="56"/>
        <v>0</v>
      </c>
      <c r="BS23" s="12">
        <f t="shared" si="56"/>
        <v>0</v>
      </c>
      <c r="BT23" s="80">
        <f t="shared" si="57"/>
        <v>2</v>
      </c>
      <c r="BW23" s="12">
        <f t="shared" si="58"/>
        <v>0</v>
      </c>
      <c r="BX23" s="12">
        <f t="shared" si="59"/>
        <v>0</v>
      </c>
      <c r="BY23" s="12">
        <f t="shared" si="60"/>
        <v>2</v>
      </c>
      <c r="BZ23" s="12">
        <f t="shared" si="61"/>
        <v>0</v>
      </c>
      <c r="CA23" s="12">
        <f t="shared" si="62"/>
        <v>0</v>
      </c>
      <c r="CB23" s="12">
        <f t="shared" si="63"/>
        <v>0</v>
      </c>
      <c r="CC23" s="12">
        <f t="shared" si="64"/>
        <v>0</v>
      </c>
      <c r="CD23" s="12">
        <f t="shared" si="65"/>
        <v>0</v>
      </c>
      <c r="CE23" s="171">
        <f t="shared" si="66"/>
        <v>2</v>
      </c>
      <c r="CF23" s="186">
        <f t="shared" si="67"/>
        <v>2</v>
      </c>
      <c r="CH23" s="67">
        <f t="shared" si="68"/>
        <v>0</v>
      </c>
      <c r="CI23" s="67">
        <f t="shared" si="69"/>
        <v>0</v>
      </c>
      <c r="CJ23" s="67">
        <f t="shared" si="70"/>
        <v>1</v>
      </c>
      <c r="CK23" s="67">
        <f t="shared" si="71"/>
        <v>0</v>
      </c>
      <c r="CL23" s="67">
        <f t="shared" si="72"/>
        <v>0</v>
      </c>
      <c r="CM23" s="67">
        <f t="shared" si="73"/>
        <v>0</v>
      </c>
      <c r="CN23" s="67">
        <f t="shared" si="74"/>
        <v>0</v>
      </c>
      <c r="CO23" s="67">
        <f t="shared" si="75"/>
        <v>0</v>
      </c>
      <c r="CP23" s="75">
        <f t="shared" si="76"/>
        <v>1</v>
      </c>
      <c r="CQ23" s="67">
        <f t="shared" si="77"/>
        <v>0</v>
      </c>
      <c r="CR23" s="67">
        <f t="shared" si="78"/>
        <v>0</v>
      </c>
      <c r="CS23" s="68">
        <f t="shared" si="79"/>
        <v>0</v>
      </c>
      <c r="CT23" s="67">
        <f t="shared" si="80"/>
        <v>0</v>
      </c>
      <c r="CU23" s="67">
        <f t="shared" si="81"/>
        <v>0</v>
      </c>
      <c r="CV23" s="67">
        <f t="shared" si="82"/>
        <v>0</v>
      </c>
      <c r="CW23" s="67">
        <f t="shared" si="83"/>
        <v>0</v>
      </c>
      <c r="CX23" s="67">
        <f t="shared" si="84"/>
        <v>0</v>
      </c>
      <c r="CY23" s="74">
        <f t="shared" si="85"/>
        <v>0</v>
      </c>
      <c r="DC23" s="59">
        <f>SUM($AD23:$AF23)+SUM($AH23:$AJ23)+SUM($AL23:AN23)+SUM($AP23:AR23)+SUM($AT23:AV23)+SUM($AX23:AZ23)+SUM($BB23:BD23)+SUM($BF23:BH23)</f>
        <v>4</v>
      </c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</row>
    <row r="24" spans="1:150" s="2" customFormat="1" ht="17.399999999999999" customHeight="1" x14ac:dyDescent="0.25">
      <c r="A24" s="225" t="s">
        <v>234</v>
      </c>
      <c r="B24" s="456" t="str">
        <f>'ПЛАН НАВЧАЛЬНОГО ПРОЦЕСУ ДЕННА'!B25</f>
        <v>Безпека процесів хімічної технології та інженерії</v>
      </c>
      <c r="C24" s="459" t="str">
        <f>'ПЛАН НАВЧАЛЬНОГО ПРОЦЕСУ ДЕННА'!C25</f>
        <v>ХІЕ</v>
      </c>
      <c r="D24" s="454">
        <f>'ПЛАН НАВЧАЛЬНОГО ПРОЦЕСУ ДЕННА'!D25</f>
        <v>3</v>
      </c>
      <c r="E24" s="455">
        <f>'ПЛАН НАВЧАЛЬНОГО ПРОЦЕСУ ДЕННА'!E25</f>
        <v>0</v>
      </c>
      <c r="F24" s="455">
        <f>'ПЛАН НАВЧАЛЬНОГО ПРОЦЕСУ ДЕННА'!F25</f>
        <v>0</v>
      </c>
      <c r="G24" s="458">
        <f>'ПЛАН НАВЧАЛЬНОГО ПРОЦЕСУ ДЕННА'!G25</f>
        <v>0</v>
      </c>
      <c r="H24" s="454">
        <f>'ПЛАН НАВЧАЛЬНОГО ПРОЦЕСУ ДЕННА'!H25</f>
        <v>0</v>
      </c>
      <c r="I24" s="455">
        <f>'ПЛАН НАВЧАЛЬНОГО ПРОЦЕСУ ДЕННА'!I25</f>
        <v>0</v>
      </c>
      <c r="J24" s="455">
        <f>'ПЛАН НАВЧАЛЬНОГО ПРОЦЕСУ ДЕННА'!J25</f>
        <v>0</v>
      </c>
      <c r="K24" s="455">
        <f>'ПЛАН НАВЧАЛЬНОГО ПРОЦЕСУ ДЕННА'!K25</f>
        <v>0</v>
      </c>
      <c r="L24" s="455">
        <f>'ПЛАН НАВЧАЛЬНОГО ПРОЦЕСУ ДЕННА'!L25</f>
        <v>0</v>
      </c>
      <c r="M24" s="455">
        <f>'ПЛАН НАВЧАЛЬНОГО ПРОЦЕСУ ДЕННА'!M25</f>
        <v>0</v>
      </c>
      <c r="N24" s="455">
        <f>'ПЛАН НАВЧАЛЬНОГО ПРОЦЕСУ ДЕННА'!N25</f>
        <v>0</v>
      </c>
      <c r="O24" s="460">
        <f>'ПЛАН НАВЧАЛЬНОГО ПРОЦЕСУ ДЕННА'!O25</f>
        <v>0</v>
      </c>
      <c r="P24" s="460">
        <f>'ПЛАН НАВЧАЛЬНОГО ПРОЦЕСУ ДЕННА'!P25</f>
        <v>0</v>
      </c>
      <c r="Q24" s="454">
        <f>'ПЛАН НАВЧАЛЬНОГО ПРОЦЕСУ ДЕННА'!Q25</f>
        <v>0</v>
      </c>
      <c r="R24" s="455">
        <f>'ПЛАН НАВЧАЛЬНОГО ПРОЦЕСУ ДЕННА'!R25</f>
        <v>0</v>
      </c>
      <c r="S24" s="455">
        <f>'ПЛАН НАВЧАЛЬНОГО ПРОЦЕСУ ДЕННА'!S25</f>
        <v>0</v>
      </c>
      <c r="T24" s="455">
        <f>'ПЛАН НАВЧАЛЬНОГО ПРОЦЕСУ ДЕННА'!T25</f>
        <v>0</v>
      </c>
      <c r="U24" s="455">
        <f>'ПЛАН НАВЧАЛЬНОГО ПРОЦЕСУ ДЕННА'!U25</f>
        <v>0</v>
      </c>
      <c r="V24" s="455">
        <f>'ПЛАН НАВЧАЛЬНОГО ПРОЦЕСУ ДЕННА'!V25</f>
        <v>0</v>
      </c>
      <c r="W24" s="455">
        <f>'ПЛАН НАВЧАЛЬНОГО ПРОЦЕСУ ДЕННА'!W25</f>
        <v>0</v>
      </c>
      <c r="X24" s="231">
        <f>'ПЛАН НАВЧАЛЬНОГО ПРОЦЕСУ ДЕННА'!X25</f>
        <v>60</v>
      </c>
      <c r="Y24" s="127">
        <f t="shared" si="90"/>
        <v>2</v>
      </c>
      <c r="Z24" s="9">
        <f t="shared" si="91"/>
        <v>2</v>
      </c>
      <c r="AA24" s="9">
        <f t="shared" si="92"/>
        <v>0</v>
      </c>
      <c r="AB24" s="9">
        <f t="shared" si="93"/>
        <v>2</v>
      </c>
      <c r="AC24" s="9">
        <f t="shared" si="94"/>
        <v>56</v>
      </c>
      <c r="AD24" s="270">
        <f>IF('ПЛАН НАВЧАЛЬНОГО ПРОЦЕСУ ДЕННА'!AD25&gt;0,IF(ROUND('ПЛАН НАВЧАЛЬНОГО ПРОЦЕСУ ДЕННА'!AD25*$BW$4,0)&gt;0,ROUND('ПЛАН НАВЧАЛЬНОГО ПРОЦЕСУ ДЕННА'!AD25*$BW$4,0)*2,2),0)</f>
        <v>0</v>
      </c>
      <c r="AE24" s="270">
        <f>IF('ПЛАН НАВЧАЛЬНОГО ПРОЦЕСУ ДЕННА'!AE25&gt;0,IF(ROUND('ПЛАН НАВЧАЛЬНОГО ПРОЦЕСУ ДЕННА'!AE25*$BW$4,0)&gt;0,ROUND('ПЛАН НАВЧАЛЬНОГО ПРОЦЕСУ ДЕННА'!AE25*$BW$4,0)*2,2),0)</f>
        <v>0</v>
      </c>
      <c r="AF24" s="270">
        <f>IF('ПЛАН НАВЧАЛЬНОГО ПРОЦЕСУ ДЕННА'!AF25&gt;0,IF(ROUND('ПЛАН НАВЧАЛЬНОГО ПРОЦЕСУ ДЕННА'!AF25*$BW$4,0)&gt;0,ROUND('ПЛАН НАВЧАЛЬНОГО ПРОЦЕСУ ДЕННА'!AF25*$BW$4,0)*2,2),0)</f>
        <v>0</v>
      </c>
      <c r="AG24" s="62">
        <f t="shared" si="47"/>
        <v>0</v>
      </c>
      <c r="AH24" s="270">
        <f>IF('ПЛАН НАВЧАЛЬНОГО ПРОЦЕСУ ДЕННА'!AH25&gt;0,IF(ROUND('ПЛАН НАВЧАЛЬНОГО ПРОЦЕСУ ДЕННА'!AH25*$BW$4,0)&gt;0,ROUND('ПЛАН НАВЧАЛЬНОГО ПРОЦЕСУ ДЕННА'!AH25*$BW$4,0)*2,2),0)</f>
        <v>0</v>
      </c>
      <c r="AI24" s="270">
        <f>IF('ПЛАН НАВЧАЛЬНОГО ПРОЦЕСУ ДЕННА'!AI25&gt;0,IF(ROUND('ПЛАН НАВЧАЛЬНОГО ПРОЦЕСУ ДЕННА'!AI25*$BW$4,0)&gt;0,ROUND('ПЛАН НАВЧАЛЬНОГО ПРОЦЕСУ ДЕННА'!AI25*$BW$4,0)*2,2),0)</f>
        <v>0</v>
      </c>
      <c r="AJ24" s="270">
        <f>IF('ПЛАН НАВЧАЛЬНОГО ПРОЦЕСУ ДЕННА'!AJ25&gt;0,IF(ROUND('ПЛАН НАВЧАЛЬНОГО ПРОЦЕСУ ДЕННА'!AJ25*$BW$4,0)&gt;0,ROUND('ПЛАН НАВЧАЛЬНОГО ПРОЦЕСУ ДЕННА'!AJ25*$BW$4,0)*2,2),0)</f>
        <v>0</v>
      </c>
      <c r="AK24" s="62">
        <f t="shared" si="48"/>
        <v>0</v>
      </c>
      <c r="AL24" s="270">
        <f>IF('ПЛАН НАВЧАЛЬНОГО ПРОЦЕСУ ДЕННА'!AL25&gt;0,IF(ROUND('ПЛАН НАВЧАЛЬНОГО ПРОЦЕСУ ДЕННА'!AL25*$BW$4,0)&gt;0,ROUND('ПЛАН НАВЧАЛЬНОГО ПРОЦЕСУ ДЕННА'!AL25*$BW$4,0)*2,2),0)</f>
        <v>2</v>
      </c>
      <c r="AM24" s="270">
        <f>IF('ПЛАН НАВЧАЛЬНОГО ПРОЦЕСУ ДЕННА'!AM25&gt;0,IF(ROUND('ПЛАН НАВЧАЛЬНОГО ПРОЦЕСУ ДЕННА'!AM25*$BW$4,0)&gt;0,ROUND('ПЛАН НАВЧАЛЬНОГО ПРОЦЕСУ ДЕННА'!AM25*$BW$4,0)*2,2),0)</f>
        <v>0</v>
      </c>
      <c r="AN24" s="270">
        <f>IF('ПЛАН НАВЧАЛЬНОГО ПРОЦЕСУ ДЕННА'!AN25&gt;0,IF(ROUND('ПЛАН НАВЧАЛЬНОГО ПРОЦЕСУ ДЕННА'!AN25*$BW$4,0)&gt;0,ROUND('ПЛАН НАВЧАЛЬНОГО ПРОЦЕСУ ДЕННА'!AN25*$BW$4,0)*2,2),0)</f>
        <v>2</v>
      </c>
      <c r="AO24" s="62">
        <f t="shared" si="49"/>
        <v>2</v>
      </c>
      <c r="AP24" s="270">
        <f>IF('ПЛАН НАВЧАЛЬНОГО ПРОЦЕСУ ДЕННА'!AP25&gt;0,IF(ROUND('ПЛАН НАВЧАЛЬНОГО ПРОЦЕСУ ДЕННА'!AP25*$BW$4,0)&gt;0,ROUND('ПЛАН НАВЧАЛЬНОГО ПРОЦЕСУ ДЕННА'!AP25*$BW$4,0)*2,2),0)</f>
        <v>0</v>
      </c>
      <c r="AQ24" s="270">
        <f>IF('ПЛАН НАВЧАЛЬНОГО ПРОЦЕСУ ДЕННА'!AQ25&gt;0,IF(ROUND('ПЛАН НАВЧАЛЬНОГО ПРОЦЕСУ ДЕННА'!AQ25*$BW$4,0)&gt;0,ROUND('ПЛАН НАВЧАЛЬНОГО ПРОЦЕСУ ДЕННА'!AQ25*$BW$4,0)*2,2),0)</f>
        <v>0</v>
      </c>
      <c r="AR24" s="270">
        <f>IF('ПЛАН НАВЧАЛЬНОГО ПРОЦЕСУ ДЕННА'!AR25&gt;0,IF(ROUND('ПЛАН НАВЧАЛЬНОГО ПРОЦЕСУ ДЕННА'!AR25*$BW$4,0)&gt;0,ROUND('ПЛАН НАВЧАЛЬНОГО ПРОЦЕСУ ДЕННА'!AR25*$BW$4,0)*2,2),0)</f>
        <v>0</v>
      </c>
      <c r="AS24" s="62">
        <f t="shared" si="50"/>
        <v>0</v>
      </c>
      <c r="AT24" s="195"/>
      <c r="AU24" s="195"/>
      <c r="AV24" s="195"/>
      <c r="AW24" s="62">
        <f t="shared" si="86"/>
        <v>0</v>
      </c>
      <c r="AX24" s="195"/>
      <c r="AY24" s="195"/>
      <c r="AZ24" s="195"/>
      <c r="BA24" s="62">
        <f t="shared" si="87"/>
        <v>0</v>
      </c>
      <c r="BB24" s="195"/>
      <c r="BC24" s="195"/>
      <c r="BD24" s="195"/>
      <c r="BE24" s="62">
        <f t="shared" si="88"/>
        <v>0</v>
      </c>
      <c r="BF24" s="195"/>
      <c r="BG24" s="195"/>
      <c r="BH24" s="195"/>
      <c r="BI24" s="62">
        <f t="shared" si="89"/>
        <v>0</v>
      </c>
      <c r="BJ24" s="56">
        <f t="shared" si="55"/>
        <v>0.93333333333333335</v>
      </c>
      <c r="BK24" s="116" t="str">
        <f t="shared" si="2"/>
        <v/>
      </c>
      <c r="BL24" s="12">
        <f t="shared" si="56"/>
        <v>0</v>
      </c>
      <c r="BM24" s="12">
        <f t="shared" si="56"/>
        <v>0</v>
      </c>
      <c r="BN24" s="12">
        <f t="shared" si="56"/>
        <v>2</v>
      </c>
      <c r="BO24" s="12">
        <f t="shared" si="56"/>
        <v>0</v>
      </c>
      <c r="BP24" s="12">
        <f t="shared" si="56"/>
        <v>0</v>
      </c>
      <c r="BQ24" s="12">
        <f t="shared" si="56"/>
        <v>0</v>
      </c>
      <c r="BR24" s="12">
        <f t="shared" si="56"/>
        <v>0</v>
      </c>
      <c r="BS24" s="12">
        <f t="shared" si="56"/>
        <v>0</v>
      </c>
      <c r="BT24" s="80">
        <f t="shared" si="57"/>
        <v>2</v>
      </c>
      <c r="BW24" s="12">
        <f t="shared" si="58"/>
        <v>0</v>
      </c>
      <c r="BX24" s="12">
        <f t="shared" si="59"/>
        <v>0</v>
      </c>
      <c r="BY24" s="12">
        <f t="shared" si="60"/>
        <v>2</v>
      </c>
      <c r="BZ24" s="12">
        <f t="shared" si="61"/>
        <v>0</v>
      </c>
      <c r="CA24" s="12">
        <f t="shared" si="62"/>
        <v>0</v>
      </c>
      <c r="CB24" s="12">
        <f t="shared" si="63"/>
        <v>0</v>
      </c>
      <c r="CC24" s="12">
        <f t="shared" si="64"/>
        <v>0</v>
      </c>
      <c r="CD24" s="12">
        <f t="shared" si="65"/>
        <v>0</v>
      </c>
      <c r="CE24" s="171">
        <f t="shared" si="66"/>
        <v>2</v>
      </c>
      <c r="CF24" s="186">
        <f t="shared" si="67"/>
        <v>2</v>
      </c>
      <c r="CH24" s="67">
        <f t="shared" si="68"/>
        <v>0</v>
      </c>
      <c r="CI24" s="67">
        <f t="shared" si="69"/>
        <v>0</v>
      </c>
      <c r="CJ24" s="67">
        <f t="shared" si="70"/>
        <v>1</v>
      </c>
      <c r="CK24" s="67">
        <f t="shared" si="71"/>
        <v>0</v>
      </c>
      <c r="CL24" s="67">
        <f t="shared" si="72"/>
        <v>0</v>
      </c>
      <c r="CM24" s="67">
        <f t="shared" si="73"/>
        <v>0</v>
      </c>
      <c r="CN24" s="67">
        <f t="shared" si="74"/>
        <v>0</v>
      </c>
      <c r="CO24" s="67">
        <f t="shared" si="75"/>
        <v>0</v>
      </c>
      <c r="CP24" s="75">
        <f t="shared" si="76"/>
        <v>1</v>
      </c>
      <c r="CQ24" s="67">
        <f t="shared" si="77"/>
        <v>0</v>
      </c>
      <c r="CR24" s="67">
        <f t="shared" si="78"/>
        <v>0</v>
      </c>
      <c r="CS24" s="68">
        <f t="shared" si="79"/>
        <v>0</v>
      </c>
      <c r="CT24" s="67">
        <f t="shared" si="80"/>
        <v>0</v>
      </c>
      <c r="CU24" s="67">
        <f t="shared" si="81"/>
        <v>0</v>
      </c>
      <c r="CV24" s="67">
        <f t="shared" si="82"/>
        <v>0</v>
      </c>
      <c r="CW24" s="67">
        <f t="shared" si="83"/>
        <v>0</v>
      </c>
      <c r="CX24" s="67">
        <f t="shared" si="84"/>
        <v>0</v>
      </c>
      <c r="CY24" s="74">
        <f t="shared" si="85"/>
        <v>0</v>
      </c>
      <c r="DC24" s="59">
        <f>SUM($AD24:$AF24)+SUM($AH24:$AJ24)+SUM($AL24:AN24)+SUM($AP24:AR24)+SUM($AT24:AV24)+SUM($AX24:AZ24)+SUM($BB24:BD24)+SUM($BF24:BH24)</f>
        <v>4</v>
      </c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</row>
    <row r="25" spans="1:150" s="2" customFormat="1" hidden="1" x14ac:dyDescent="0.25">
      <c r="A25" s="225" t="s">
        <v>235</v>
      </c>
      <c r="B25" s="456">
        <f>'ПЛАН НАВЧАЛЬНОГО ПРОЦЕСУ ДЕННА'!B26</f>
        <v>0</v>
      </c>
      <c r="C25" s="459">
        <f>'ПЛАН НАВЧАЛЬНОГО ПРОЦЕСУ ДЕННА'!C26</f>
        <v>0</v>
      </c>
      <c r="D25" s="454">
        <f>'ПЛАН НАВЧАЛЬНОГО ПРОЦЕСУ ДЕННА'!D26</f>
        <v>0</v>
      </c>
      <c r="E25" s="455">
        <f>'ПЛАН НАВЧАЛЬНОГО ПРОЦЕСУ ДЕННА'!E26</f>
        <v>0</v>
      </c>
      <c r="F25" s="455">
        <f>'ПЛАН НАВЧАЛЬНОГО ПРОЦЕСУ ДЕННА'!F26</f>
        <v>0</v>
      </c>
      <c r="G25" s="458">
        <f>'ПЛАН НАВЧАЛЬНОГО ПРОЦЕСУ ДЕННА'!G26</f>
        <v>0</v>
      </c>
      <c r="H25" s="454">
        <f>'ПЛАН НАВЧАЛЬНОГО ПРОЦЕСУ ДЕННА'!H26</f>
        <v>0</v>
      </c>
      <c r="I25" s="455">
        <f>'ПЛАН НАВЧАЛЬНОГО ПРОЦЕСУ ДЕННА'!I26</f>
        <v>0</v>
      </c>
      <c r="J25" s="455">
        <f>'ПЛАН НАВЧАЛЬНОГО ПРОЦЕСУ ДЕННА'!J26</f>
        <v>0</v>
      </c>
      <c r="K25" s="455">
        <f>'ПЛАН НАВЧАЛЬНОГО ПРОЦЕСУ ДЕННА'!K26</f>
        <v>0</v>
      </c>
      <c r="L25" s="455">
        <f>'ПЛАН НАВЧАЛЬНОГО ПРОЦЕСУ ДЕННА'!L26</f>
        <v>0</v>
      </c>
      <c r="M25" s="455">
        <f>'ПЛАН НАВЧАЛЬНОГО ПРОЦЕСУ ДЕННА'!M26</f>
        <v>0</v>
      </c>
      <c r="N25" s="455">
        <f>'ПЛАН НАВЧАЛЬНОГО ПРОЦЕСУ ДЕННА'!N26</f>
        <v>0</v>
      </c>
      <c r="O25" s="460">
        <f>'ПЛАН НАВЧАЛЬНОГО ПРОЦЕСУ ДЕННА'!O26</f>
        <v>0</v>
      </c>
      <c r="P25" s="460">
        <f>'ПЛАН НАВЧАЛЬНОГО ПРОЦЕСУ ДЕННА'!P26</f>
        <v>0</v>
      </c>
      <c r="Q25" s="454">
        <f>'ПЛАН НАВЧАЛЬНОГО ПРОЦЕСУ ДЕННА'!Q26</f>
        <v>0</v>
      </c>
      <c r="R25" s="455">
        <f>'ПЛАН НАВЧАЛЬНОГО ПРОЦЕСУ ДЕННА'!R26</f>
        <v>0</v>
      </c>
      <c r="S25" s="455">
        <f>'ПЛАН НАВЧАЛЬНОГО ПРОЦЕСУ ДЕННА'!S26</f>
        <v>0</v>
      </c>
      <c r="T25" s="455">
        <f>'ПЛАН НАВЧАЛЬНОГО ПРОЦЕСУ ДЕННА'!T26</f>
        <v>0</v>
      </c>
      <c r="U25" s="455">
        <f>'ПЛАН НАВЧАЛЬНОГО ПРОЦЕСУ ДЕННА'!U26</f>
        <v>0</v>
      </c>
      <c r="V25" s="455">
        <f>'ПЛАН НАВЧАЛЬНОГО ПРОЦЕСУ ДЕННА'!V26</f>
        <v>0</v>
      </c>
      <c r="W25" s="455">
        <f>'ПЛАН НАВЧАЛЬНОГО ПРОЦЕСУ ДЕННА'!W26</f>
        <v>0</v>
      </c>
      <c r="X25" s="231">
        <f>'ПЛАН НАВЧАЛЬНОГО ПРОЦЕСУ ДЕННА'!X26</f>
        <v>0</v>
      </c>
      <c r="Y25" s="127">
        <f t="shared" si="90"/>
        <v>0</v>
      </c>
      <c r="Z25" s="9">
        <f t="shared" si="91"/>
        <v>0</v>
      </c>
      <c r="AA25" s="9">
        <f t="shared" si="92"/>
        <v>0</v>
      </c>
      <c r="AB25" s="9">
        <f t="shared" si="93"/>
        <v>0</v>
      </c>
      <c r="AC25" s="9">
        <f t="shared" si="94"/>
        <v>0</v>
      </c>
      <c r="AD25" s="270">
        <f>IF('ПЛАН НАВЧАЛЬНОГО ПРОЦЕСУ ДЕННА'!AD26&gt;0,IF(ROUND('ПЛАН НАВЧАЛЬНОГО ПРОЦЕСУ ДЕННА'!AD26*$BW$4,0)&gt;0,ROUND('ПЛАН НАВЧАЛЬНОГО ПРОЦЕСУ ДЕННА'!AD26*$BW$4,0)*2,2),0)</f>
        <v>0</v>
      </c>
      <c r="AE25" s="270">
        <f>IF('ПЛАН НАВЧАЛЬНОГО ПРОЦЕСУ ДЕННА'!AE26&gt;0,IF(ROUND('ПЛАН НАВЧАЛЬНОГО ПРОЦЕСУ ДЕННА'!AE26*$BW$4,0)&gt;0,ROUND('ПЛАН НАВЧАЛЬНОГО ПРОЦЕСУ ДЕННА'!AE26*$BW$4,0)*2,2),0)</f>
        <v>0</v>
      </c>
      <c r="AF25" s="270">
        <f>IF('ПЛАН НАВЧАЛЬНОГО ПРОЦЕСУ ДЕННА'!AF26&gt;0,IF(ROUND('ПЛАН НАВЧАЛЬНОГО ПРОЦЕСУ ДЕННА'!AF26*$BW$4,0)&gt;0,ROUND('ПЛАН НАВЧАЛЬНОГО ПРОЦЕСУ ДЕННА'!AF26*$BW$4,0)*2,2),0)</f>
        <v>0</v>
      </c>
      <c r="AG25" s="62">
        <f t="shared" si="47"/>
        <v>0</v>
      </c>
      <c r="AH25" s="270">
        <f>IF('ПЛАН НАВЧАЛЬНОГО ПРОЦЕСУ ДЕННА'!AH26&gt;0,IF(ROUND('ПЛАН НАВЧАЛЬНОГО ПРОЦЕСУ ДЕННА'!AH26*$BW$4,0)&gt;0,ROUND('ПЛАН НАВЧАЛЬНОГО ПРОЦЕСУ ДЕННА'!AH26*$BW$4,0)*2,2),0)</f>
        <v>0</v>
      </c>
      <c r="AI25" s="270">
        <f>IF('ПЛАН НАВЧАЛЬНОГО ПРОЦЕСУ ДЕННА'!AI26&gt;0,IF(ROUND('ПЛАН НАВЧАЛЬНОГО ПРОЦЕСУ ДЕННА'!AI26*$BW$4,0)&gt;0,ROUND('ПЛАН НАВЧАЛЬНОГО ПРОЦЕСУ ДЕННА'!AI26*$BW$4,0)*2,2),0)</f>
        <v>0</v>
      </c>
      <c r="AJ25" s="270">
        <f>IF('ПЛАН НАВЧАЛЬНОГО ПРОЦЕСУ ДЕННА'!AJ26&gt;0,IF(ROUND('ПЛАН НАВЧАЛЬНОГО ПРОЦЕСУ ДЕННА'!AJ26*$BW$4,0)&gt;0,ROUND('ПЛАН НАВЧАЛЬНОГО ПРОЦЕСУ ДЕННА'!AJ26*$BW$4,0)*2,2),0)</f>
        <v>0</v>
      </c>
      <c r="AK25" s="62">
        <f t="shared" si="48"/>
        <v>0</v>
      </c>
      <c r="AL25" s="270">
        <f>IF('ПЛАН НАВЧАЛЬНОГО ПРОЦЕСУ ДЕННА'!AL26&gt;0,IF(ROUND('ПЛАН НАВЧАЛЬНОГО ПРОЦЕСУ ДЕННА'!AL26*$BW$4,0)&gt;0,ROUND('ПЛАН НАВЧАЛЬНОГО ПРОЦЕСУ ДЕННА'!AL26*$BW$4,0)*2,2),0)</f>
        <v>0</v>
      </c>
      <c r="AM25" s="270">
        <f>IF('ПЛАН НАВЧАЛЬНОГО ПРОЦЕСУ ДЕННА'!AM26&gt;0,IF(ROUND('ПЛАН НАВЧАЛЬНОГО ПРОЦЕСУ ДЕННА'!AM26*$BW$4,0)&gt;0,ROUND('ПЛАН НАВЧАЛЬНОГО ПРОЦЕСУ ДЕННА'!AM26*$BW$4,0)*2,2),0)</f>
        <v>0</v>
      </c>
      <c r="AN25" s="270">
        <f>IF('ПЛАН НАВЧАЛЬНОГО ПРОЦЕСУ ДЕННА'!AN26&gt;0,IF(ROUND('ПЛАН НАВЧАЛЬНОГО ПРОЦЕСУ ДЕННА'!AN26*$BW$4,0)&gt;0,ROUND('ПЛАН НАВЧАЛЬНОГО ПРОЦЕСУ ДЕННА'!AN26*$BW$4,0)*2,2),0)</f>
        <v>0</v>
      </c>
      <c r="AO25" s="62">
        <f t="shared" si="49"/>
        <v>0</v>
      </c>
      <c r="AP25" s="270">
        <f>IF('ПЛАН НАВЧАЛЬНОГО ПРОЦЕСУ ДЕННА'!AP26&gt;0,IF(ROUND('ПЛАН НАВЧАЛЬНОГО ПРОЦЕСУ ДЕННА'!AP26*$BW$4,0)&gt;0,ROUND('ПЛАН НАВЧАЛЬНОГО ПРОЦЕСУ ДЕННА'!AP26*$BW$4,0)*2,2),0)</f>
        <v>0</v>
      </c>
      <c r="AQ25" s="270">
        <f>IF('ПЛАН НАВЧАЛЬНОГО ПРОЦЕСУ ДЕННА'!AQ26&gt;0,IF(ROUND('ПЛАН НАВЧАЛЬНОГО ПРОЦЕСУ ДЕННА'!AQ26*$BW$4,0)&gt;0,ROUND('ПЛАН НАВЧАЛЬНОГО ПРОЦЕСУ ДЕННА'!AQ26*$BW$4,0)*2,2),0)</f>
        <v>0</v>
      </c>
      <c r="AR25" s="270">
        <f>IF('ПЛАН НАВЧАЛЬНОГО ПРОЦЕСУ ДЕННА'!AR26&gt;0,IF(ROUND('ПЛАН НАВЧАЛЬНОГО ПРОЦЕСУ ДЕННА'!AR26*$BW$4,0)&gt;0,ROUND('ПЛАН НАВЧАЛЬНОГО ПРОЦЕСУ ДЕННА'!AR26*$BW$4,0)*2,2),0)</f>
        <v>0</v>
      </c>
      <c r="AS25" s="62">
        <f t="shared" si="50"/>
        <v>0</v>
      </c>
      <c r="AT25" s="195"/>
      <c r="AU25" s="195"/>
      <c r="AV25" s="195"/>
      <c r="AW25" s="62">
        <f t="shared" si="86"/>
        <v>0</v>
      </c>
      <c r="AX25" s="195"/>
      <c r="AY25" s="195"/>
      <c r="AZ25" s="195"/>
      <c r="BA25" s="62">
        <f t="shared" si="87"/>
        <v>0</v>
      </c>
      <c r="BB25" s="195"/>
      <c r="BC25" s="195"/>
      <c r="BD25" s="195"/>
      <c r="BE25" s="62">
        <f t="shared" si="88"/>
        <v>0</v>
      </c>
      <c r="BF25" s="195"/>
      <c r="BG25" s="195"/>
      <c r="BH25" s="195"/>
      <c r="BI25" s="62">
        <f t="shared" si="89"/>
        <v>0</v>
      </c>
      <c r="BJ25" s="56">
        <f t="shared" si="55"/>
        <v>0</v>
      </c>
      <c r="BK25" s="116" t="str">
        <f t="shared" si="2"/>
        <v/>
      </c>
      <c r="BL25" s="12">
        <f t="shared" si="56"/>
        <v>0</v>
      </c>
      <c r="BM25" s="12">
        <f t="shared" si="56"/>
        <v>0</v>
      </c>
      <c r="BN25" s="12">
        <f t="shared" si="56"/>
        <v>0</v>
      </c>
      <c r="BO25" s="12">
        <f t="shared" si="56"/>
        <v>0</v>
      </c>
      <c r="BP25" s="12">
        <f t="shared" si="56"/>
        <v>0</v>
      </c>
      <c r="BQ25" s="12">
        <f t="shared" si="56"/>
        <v>0</v>
      </c>
      <c r="BR25" s="12">
        <f t="shared" si="56"/>
        <v>0</v>
      </c>
      <c r="BS25" s="12">
        <f t="shared" si="56"/>
        <v>0</v>
      </c>
      <c r="BT25" s="80">
        <f t="shared" si="57"/>
        <v>0</v>
      </c>
      <c r="BW25" s="12">
        <f t="shared" si="58"/>
        <v>0</v>
      </c>
      <c r="BX25" s="12">
        <f t="shared" si="59"/>
        <v>0</v>
      </c>
      <c r="BY25" s="12">
        <f t="shared" si="60"/>
        <v>0</v>
      </c>
      <c r="BZ25" s="12">
        <f t="shared" si="61"/>
        <v>0</v>
      </c>
      <c r="CA25" s="12">
        <f t="shared" si="62"/>
        <v>0</v>
      </c>
      <c r="CB25" s="12">
        <f t="shared" si="63"/>
        <v>0</v>
      </c>
      <c r="CC25" s="12">
        <f t="shared" si="64"/>
        <v>0</v>
      </c>
      <c r="CD25" s="12">
        <f t="shared" si="65"/>
        <v>0</v>
      </c>
      <c r="CE25" s="171">
        <f t="shared" si="66"/>
        <v>0</v>
      </c>
      <c r="CF25" s="186">
        <f t="shared" si="67"/>
        <v>0</v>
      </c>
      <c r="CH25" s="67">
        <f t="shared" si="68"/>
        <v>0</v>
      </c>
      <c r="CI25" s="67">
        <f t="shared" si="69"/>
        <v>0</v>
      </c>
      <c r="CJ25" s="67">
        <f t="shared" si="70"/>
        <v>0</v>
      </c>
      <c r="CK25" s="67">
        <f t="shared" si="71"/>
        <v>0</v>
      </c>
      <c r="CL25" s="67">
        <f t="shared" si="72"/>
        <v>0</v>
      </c>
      <c r="CM25" s="67">
        <f t="shared" si="73"/>
        <v>0</v>
      </c>
      <c r="CN25" s="67">
        <f t="shared" si="74"/>
        <v>0</v>
      </c>
      <c r="CO25" s="67">
        <f t="shared" si="75"/>
        <v>0</v>
      </c>
      <c r="CP25" s="75">
        <f t="shared" si="76"/>
        <v>0</v>
      </c>
      <c r="CQ25" s="67">
        <f t="shared" si="77"/>
        <v>0</v>
      </c>
      <c r="CR25" s="67">
        <f t="shared" si="78"/>
        <v>0</v>
      </c>
      <c r="CS25" s="68">
        <f t="shared" si="79"/>
        <v>0</v>
      </c>
      <c r="CT25" s="67">
        <f t="shared" si="80"/>
        <v>0</v>
      </c>
      <c r="CU25" s="67">
        <f t="shared" si="81"/>
        <v>0</v>
      </c>
      <c r="CV25" s="67">
        <f t="shared" si="82"/>
        <v>0</v>
      </c>
      <c r="CW25" s="67">
        <f t="shared" si="83"/>
        <v>0</v>
      </c>
      <c r="CX25" s="67">
        <f t="shared" si="84"/>
        <v>0</v>
      </c>
      <c r="CY25" s="74">
        <f t="shared" si="85"/>
        <v>0</v>
      </c>
      <c r="DC25" s="59">
        <f>SUM($AD25:$AF25)+SUM($AH25:$AJ25)+SUM($AL25:AN25)+SUM($AP25:AR25)+SUM($AT25:AV25)+SUM($AX25:AZ25)+SUM($BB25:BD25)+SUM($BF25:BH25)</f>
        <v>0</v>
      </c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</row>
    <row r="26" spans="1:150" s="2" customFormat="1" hidden="1" x14ac:dyDescent="0.25">
      <c r="A26" s="225" t="s">
        <v>236</v>
      </c>
      <c r="B26" s="456">
        <f>'ПЛАН НАВЧАЛЬНОГО ПРОЦЕСУ ДЕННА'!B27</f>
        <v>0</v>
      </c>
      <c r="C26" s="459">
        <f>'ПЛАН НАВЧАЛЬНОГО ПРОЦЕСУ ДЕННА'!C27</f>
        <v>0</v>
      </c>
      <c r="D26" s="454">
        <f>'ПЛАН НАВЧАЛЬНОГО ПРОЦЕСУ ДЕННА'!D27</f>
        <v>0</v>
      </c>
      <c r="E26" s="455">
        <f>'ПЛАН НАВЧАЛЬНОГО ПРОЦЕСУ ДЕННА'!E27</f>
        <v>0</v>
      </c>
      <c r="F26" s="455">
        <f>'ПЛАН НАВЧАЛЬНОГО ПРОЦЕСУ ДЕННА'!F27</f>
        <v>0</v>
      </c>
      <c r="G26" s="458">
        <f>'ПЛАН НАВЧАЛЬНОГО ПРОЦЕСУ ДЕННА'!G27</f>
        <v>0</v>
      </c>
      <c r="H26" s="454">
        <f>'ПЛАН НАВЧАЛЬНОГО ПРОЦЕСУ ДЕННА'!H27</f>
        <v>0</v>
      </c>
      <c r="I26" s="455">
        <f>'ПЛАН НАВЧАЛЬНОГО ПРОЦЕСУ ДЕННА'!I27</f>
        <v>0</v>
      </c>
      <c r="J26" s="455">
        <f>'ПЛАН НАВЧАЛЬНОГО ПРОЦЕСУ ДЕННА'!J27</f>
        <v>0</v>
      </c>
      <c r="K26" s="455">
        <f>'ПЛАН НАВЧАЛЬНОГО ПРОЦЕСУ ДЕННА'!K27</f>
        <v>0</v>
      </c>
      <c r="L26" s="455">
        <f>'ПЛАН НАВЧАЛЬНОГО ПРОЦЕСУ ДЕННА'!L27</f>
        <v>0</v>
      </c>
      <c r="M26" s="455">
        <f>'ПЛАН НАВЧАЛЬНОГО ПРОЦЕСУ ДЕННА'!M27</f>
        <v>0</v>
      </c>
      <c r="N26" s="455">
        <f>'ПЛАН НАВЧАЛЬНОГО ПРОЦЕСУ ДЕННА'!N27</f>
        <v>0</v>
      </c>
      <c r="O26" s="460">
        <f>'ПЛАН НАВЧАЛЬНОГО ПРОЦЕСУ ДЕННА'!O27</f>
        <v>0</v>
      </c>
      <c r="P26" s="460">
        <f>'ПЛАН НАВЧАЛЬНОГО ПРОЦЕСУ ДЕННА'!P27</f>
        <v>0</v>
      </c>
      <c r="Q26" s="454">
        <f>'ПЛАН НАВЧАЛЬНОГО ПРОЦЕСУ ДЕННА'!Q27</f>
        <v>0</v>
      </c>
      <c r="R26" s="455">
        <f>'ПЛАН НАВЧАЛЬНОГО ПРОЦЕСУ ДЕННА'!R27</f>
        <v>0</v>
      </c>
      <c r="S26" s="455">
        <f>'ПЛАН НАВЧАЛЬНОГО ПРОЦЕСУ ДЕННА'!S27</f>
        <v>0</v>
      </c>
      <c r="T26" s="455">
        <f>'ПЛАН НАВЧАЛЬНОГО ПРОЦЕСУ ДЕННА'!T27</f>
        <v>0</v>
      </c>
      <c r="U26" s="455">
        <f>'ПЛАН НАВЧАЛЬНОГО ПРОЦЕСУ ДЕННА'!U27</f>
        <v>0</v>
      </c>
      <c r="V26" s="455">
        <f>'ПЛАН НАВЧАЛЬНОГО ПРОЦЕСУ ДЕННА'!V27</f>
        <v>0</v>
      </c>
      <c r="W26" s="455">
        <f>'ПЛАН НАВЧАЛЬНОГО ПРОЦЕСУ ДЕННА'!W27</f>
        <v>0</v>
      </c>
      <c r="X26" s="231">
        <f>'ПЛАН НАВЧАЛЬНОГО ПРОЦЕСУ ДЕННА'!X27</f>
        <v>0</v>
      </c>
      <c r="Y26" s="127">
        <f t="shared" si="90"/>
        <v>0</v>
      </c>
      <c r="Z26" s="9">
        <f t="shared" si="91"/>
        <v>0</v>
      </c>
      <c r="AA26" s="9">
        <f t="shared" si="92"/>
        <v>0</v>
      </c>
      <c r="AB26" s="9">
        <f t="shared" si="93"/>
        <v>0</v>
      </c>
      <c r="AC26" s="9">
        <f t="shared" si="94"/>
        <v>0</v>
      </c>
      <c r="AD26" s="270">
        <f>IF('ПЛАН НАВЧАЛЬНОГО ПРОЦЕСУ ДЕННА'!AD27&gt;0,IF(ROUND('ПЛАН НАВЧАЛЬНОГО ПРОЦЕСУ ДЕННА'!AD27*$BW$4,0)&gt;0,ROUND('ПЛАН НАВЧАЛЬНОГО ПРОЦЕСУ ДЕННА'!AD27*$BW$4,0)*2,2),0)</f>
        <v>0</v>
      </c>
      <c r="AE26" s="270">
        <f>IF('ПЛАН НАВЧАЛЬНОГО ПРОЦЕСУ ДЕННА'!AE27&gt;0,IF(ROUND('ПЛАН НАВЧАЛЬНОГО ПРОЦЕСУ ДЕННА'!AE27*$BW$4,0)&gt;0,ROUND('ПЛАН НАВЧАЛЬНОГО ПРОЦЕСУ ДЕННА'!AE27*$BW$4,0)*2,2),0)</f>
        <v>0</v>
      </c>
      <c r="AF26" s="270">
        <f>IF('ПЛАН НАВЧАЛЬНОГО ПРОЦЕСУ ДЕННА'!AF27&gt;0,IF(ROUND('ПЛАН НАВЧАЛЬНОГО ПРОЦЕСУ ДЕННА'!AF27*$BW$4,0)&gt;0,ROUND('ПЛАН НАВЧАЛЬНОГО ПРОЦЕСУ ДЕННА'!AF27*$BW$4,0)*2,2),0)</f>
        <v>0</v>
      </c>
      <c r="AG26" s="62">
        <f t="shared" si="47"/>
        <v>0</v>
      </c>
      <c r="AH26" s="270">
        <f>IF('ПЛАН НАВЧАЛЬНОГО ПРОЦЕСУ ДЕННА'!AH27&gt;0,IF(ROUND('ПЛАН НАВЧАЛЬНОГО ПРОЦЕСУ ДЕННА'!AH27*$BW$4,0)&gt;0,ROUND('ПЛАН НАВЧАЛЬНОГО ПРОЦЕСУ ДЕННА'!AH27*$BW$4,0)*2,2),0)</f>
        <v>0</v>
      </c>
      <c r="AI26" s="270">
        <f>IF('ПЛАН НАВЧАЛЬНОГО ПРОЦЕСУ ДЕННА'!AI27&gt;0,IF(ROUND('ПЛАН НАВЧАЛЬНОГО ПРОЦЕСУ ДЕННА'!AI27*$BW$4,0)&gt;0,ROUND('ПЛАН НАВЧАЛЬНОГО ПРОЦЕСУ ДЕННА'!AI27*$BW$4,0)*2,2),0)</f>
        <v>0</v>
      </c>
      <c r="AJ26" s="270">
        <f>IF('ПЛАН НАВЧАЛЬНОГО ПРОЦЕСУ ДЕННА'!AJ27&gt;0,IF(ROUND('ПЛАН НАВЧАЛЬНОГО ПРОЦЕСУ ДЕННА'!AJ27*$BW$4,0)&gt;0,ROUND('ПЛАН НАВЧАЛЬНОГО ПРОЦЕСУ ДЕННА'!AJ27*$BW$4,0)*2,2),0)</f>
        <v>0</v>
      </c>
      <c r="AK26" s="62">
        <f t="shared" si="48"/>
        <v>0</v>
      </c>
      <c r="AL26" s="270">
        <f>IF('ПЛАН НАВЧАЛЬНОГО ПРОЦЕСУ ДЕННА'!AL27&gt;0,IF(ROUND('ПЛАН НАВЧАЛЬНОГО ПРОЦЕСУ ДЕННА'!AL27*$BW$4,0)&gt;0,ROUND('ПЛАН НАВЧАЛЬНОГО ПРОЦЕСУ ДЕННА'!AL27*$BW$4,0)*2,2),0)</f>
        <v>0</v>
      </c>
      <c r="AM26" s="270">
        <f>IF('ПЛАН НАВЧАЛЬНОГО ПРОЦЕСУ ДЕННА'!AM27&gt;0,IF(ROUND('ПЛАН НАВЧАЛЬНОГО ПРОЦЕСУ ДЕННА'!AM27*$BW$4,0)&gt;0,ROUND('ПЛАН НАВЧАЛЬНОГО ПРОЦЕСУ ДЕННА'!AM27*$BW$4,0)*2,2),0)</f>
        <v>0</v>
      </c>
      <c r="AN26" s="270">
        <f>IF('ПЛАН НАВЧАЛЬНОГО ПРОЦЕСУ ДЕННА'!AN27&gt;0,IF(ROUND('ПЛАН НАВЧАЛЬНОГО ПРОЦЕСУ ДЕННА'!AN27*$BW$4,0)&gt;0,ROUND('ПЛАН НАВЧАЛЬНОГО ПРОЦЕСУ ДЕННА'!AN27*$BW$4,0)*2,2),0)</f>
        <v>0</v>
      </c>
      <c r="AO26" s="62">
        <f t="shared" si="49"/>
        <v>0</v>
      </c>
      <c r="AP26" s="270">
        <f>IF('ПЛАН НАВЧАЛЬНОГО ПРОЦЕСУ ДЕННА'!AP27&gt;0,IF(ROUND('ПЛАН НАВЧАЛЬНОГО ПРОЦЕСУ ДЕННА'!AP27*$BW$4,0)&gt;0,ROUND('ПЛАН НАВЧАЛЬНОГО ПРОЦЕСУ ДЕННА'!AP27*$BW$4,0)*2,2),0)</f>
        <v>0</v>
      </c>
      <c r="AQ26" s="270">
        <f>IF('ПЛАН НАВЧАЛЬНОГО ПРОЦЕСУ ДЕННА'!AQ27&gt;0,IF(ROUND('ПЛАН НАВЧАЛЬНОГО ПРОЦЕСУ ДЕННА'!AQ27*$BW$4,0)&gt;0,ROUND('ПЛАН НАВЧАЛЬНОГО ПРОЦЕСУ ДЕННА'!AQ27*$BW$4,0)*2,2),0)</f>
        <v>0</v>
      </c>
      <c r="AR26" s="270">
        <f>IF('ПЛАН НАВЧАЛЬНОГО ПРОЦЕСУ ДЕННА'!AR27&gt;0,IF(ROUND('ПЛАН НАВЧАЛЬНОГО ПРОЦЕСУ ДЕННА'!AR27*$BW$4,0)&gt;0,ROUND('ПЛАН НАВЧАЛЬНОГО ПРОЦЕСУ ДЕННА'!AR27*$BW$4,0)*2,2),0)</f>
        <v>0</v>
      </c>
      <c r="AS26" s="62">
        <f t="shared" si="50"/>
        <v>0</v>
      </c>
      <c r="AT26" s="195"/>
      <c r="AU26" s="195"/>
      <c r="AV26" s="195"/>
      <c r="AW26" s="62">
        <f t="shared" si="86"/>
        <v>0</v>
      </c>
      <c r="AX26" s="195"/>
      <c r="AY26" s="195"/>
      <c r="AZ26" s="195"/>
      <c r="BA26" s="62">
        <f t="shared" si="87"/>
        <v>0</v>
      </c>
      <c r="BB26" s="195"/>
      <c r="BC26" s="195"/>
      <c r="BD26" s="195"/>
      <c r="BE26" s="62">
        <f t="shared" si="88"/>
        <v>0</v>
      </c>
      <c r="BF26" s="195"/>
      <c r="BG26" s="195"/>
      <c r="BH26" s="195"/>
      <c r="BI26" s="62">
        <f t="shared" si="89"/>
        <v>0</v>
      </c>
      <c r="BJ26" s="56">
        <f t="shared" si="55"/>
        <v>0</v>
      </c>
      <c r="BK26" s="116" t="str">
        <f t="shared" si="2"/>
        <v/>
      </c>
      <c r="BL26" s="12">
        <f t="shared" si="56"/>
        <v>0</v>
      </c>
      <c r="BM26" s="12">
        <f t="shared" si="56"/>
        <v>0</v>
      </c>
      <c r="BN26" s="12">
        <f t="shared" si="56"/>
        <v>0</v>
      </c>
      <c r="BO26" s="12">
        <f t="shared" si="56"/>
        <v>0</v>
      </c>
      <c r="BP26" s="12">
        <f t="shared" si="56"/>
        <v>0</v>
      </c>
      <c r="BQ26" s="12">
        <f t="shared" si="56"/>
        <v>0</v>
      </c>
      <c r="BR26" s="12">
        <f t="shared" si="56"/>
        <v>0</v>
      </c>
      <c r="BS26" s="12">
        <f t="shared" si="56"/>
        <v>0</v>
      </c>
      <c r="BT26" s="80">
        <f t="shared" si="57"/>
        <v>0</v>
      </c>
      <c r="BW26" s="12">
        <f t="shared" si="58"/>
        <v>0</v>
      </c>
      <c r="BX26" s="12">
        <f t="shared" si="59"/>
        <v>0</v>
      </c>
      <c r="BY26" s="12">
        <f t="shared" si="60"/>
        <v>0</v>
      </c>
      <c r="BZ26" s="12">
        <f t="shared" si="61"/>
        <v>0</v>
      </c>
      <c r="CA26" s="12">
        <f t="shared" si="62"/>
        <v>0</v>
      </c>
      <c r="CB26" s="12">
        <f t="shared" si="63"/>
        <v>0</v>
      </c>
      <c r="CC26" s="12">
        <f t="shared" si="64"/>
        <v>0</v>
      </c>
      <c r="CD26" s="12">
        <f t="shared" si="65"/>
        <v>0</v>
      </c>
      <c r="CE26" s="171">
        <f t="shared" si="66"/>
        <v>0</v>
      </c>
      <c r="CF26" s="186">
        <f t="shared" si="67"/>
        <v>0</v>
      </c>
      <c r="CH26" s="67">
        <f t="shared" si="68"/>
        <v>0</v>
      </c>
      <c r="CI26" s="67">
        <f t="shared" si="69"/>
        <v>0</v>
      </c>
      <c r="CJ26" s="67">
        <f t="shared" si="70"/>
        <v>0</v>
      </c>
      <c r="CK26" s="67">
        <f t="shared" si="71"/>
        <v>0</v>
      </c>
      <c r="CL26" s="67">
        <f t="shared" si="72"/>
        <v>0</v>
      </c>
      <c r="CM26" s="67">
        <f t="shared" si="73"/>
        <v>0</v>
      </c>
      <c r="CN26" s="67">
        <f t="shared" si="74"/>
        <v>0</v>
      </c>
      <c r="CO26" s="67">
        <f t="shared" si="75"/>
        <v>0</v>
      </c>
      <c r="CP26" s="75">
        <f t="shared" ref="CP26:CP27" si="95">SUM(CH26:CO26)</f>
        <v>0</v>
      </c>
      <c r="CQ26" s="67">
        <f t="shared" si="77"/>
        <v>0</v>
      </c>
      <c r="CR26" s="67">
        <f t="shared" si="78"/>
        <v>0</v>
      </c>
      <c r="CS26" s="68">
        <f t="shared" si="79"/>
        <v>0</v>
      </c>
      <c r="CT26" s="67">
        <f t="shared" si="80"/>
        <v>0</v>
      </c>
      <c r="CU26" s="67">
        <f t="shared" si="81"/>
        <v>0</v>
      </c>
      <c r="CV26" s="67">
        <f t="shared" si="82"/>
        <v>0</v>
      </c>
      <c r="CW26" s="67">
        <f t="shared" si="83"/>
        <v>0</v>
      </c>
      <c r="CX26" s="67">
        <f t="shared" si="84"/>
        <v>0</v>
      </c>
      <c r="CY26" s="74">
        <f t="shared" si="85"/>
        <v>0</v>
      </c>
      <c r="DC26" s="59">
        <f>SUM($AD26:$AF26)+SUM($AH26:$AJ26)+SUM($AL26:AN26)+SUM($AP26:AR26)+SUM($AT26:AV26)+SUM($AX26:AZ26)+SUM($BB26:BD26)+SUM($BF26:BH26)</f>
        <v>0</v>
      </c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</row>
    <row r="27" spans="1:150" s="2" customFormat="1" hidden="1" x14ac:dyDescent="0.25">
      <c r="A27" s="225" t="s">
        <v>237</v>
      </c>
      <c r="B27" s="456">
        <f>'ПЛАН НАВЧАЛЬНОГО ПРОЦЕСУ ДЕННА'!B28</f>
        <v>0</v>
      </c>
      <c r="C27" s="459">
        <f>'ПЛАН НАВЧАЛЬНОГО ПРОЦЕСУ ДЕННА'!C28</f>
        <v>0</v>
      </c>
      <c r="D27" s="454">
        <f>'ПЛАН НАВЧАЛЬНОГО ПРОЦЕСУ ДЕННА'!D28</f>
        <v>0</v>
      </c>
      <c r="E27" s="455">
        <f>'ПЛАН НАВЧАЛЬНОГО ПРОЦЕСУ ДЕННА'!E28</f>
        <v>0</v>
      </c>
      <c r="F27" s="455">
        <f>'ПЛАН НАВЧАЛЬНОГО ПРОЦЕСУ ДЕННА'!F28</f>
        <v>0</v>
      </c>
      <c r="G27" s="458">
        <f>'ПЛАН НАВЧАЛЬНОГО ПРОЦЕСУ ДЕННА'!G28</f>
        <v>0</v>
      </c>
      <c r="H27" s="454">
        <f>'ПЛАН НАВЧАЛЬНОГО ПРОЦЕСУ ДЕННА'!H28</f>
        <v>0</v>
      </c>
      <c r="I27" s="455">
        <f>'ПЛАН НАВЧАЛЬНОГО ПРОЦЕСУ ДЕННА'!I28</f>
        <v>0</v>
      </c>
      <c r="J27" s="455">
        <f>'ПЛАН НАВЧАЛЬНОГО ПРОЦЕСУ ДЕННА'!J28</f>
        <v>0</v>
      </c>
      <c r="K27" s="455">
        <f>'ПЛАН НАВЧАЛЬНОГО ПРОЦЕСУ ДЕННА'!K28</f>
        <v>0</v>
      </c>
      <c r="L27" s="455">
        <f>'ПЛАН НАВЧАЛЬНОГО ПРОЦЕСУ ДЕННА'!L28</f>
        <v>0</v>
      </c>
      <c r="M27" s="455">
        <f>'ПЛАН НАВЧАЛЬНОГО ПРОЦЕСУ ДЕННА'!M28</f>
        <v>0</v>
      </c>
      <c r="N27" s="455">
        <f>'ПЛАН НАВЧАЛЬНОГО ПРОЦЕСУ ДЕННА'!N28</f>
        <v>0</v>
      </c>
      <c r="O27" s="460">
        <f>'ПЛАН НАВЧАЛЬНОГО ПРОЦЕСУ ДЕННА'!O28</f>
        <v>0</v>
      </c>
      <c r="P27" s="460">
        <f>'ПЛАН НАВЧАЛЬНОГО ПРОЦЕСУ ДЕННА'!P28</f>
        <v>0</v>
      </c>
      <c r="Q27" s="454">
        <f>'ПЛАН НАВЧАЛЬНОГО ПРОЦЕСУ ДЕННА'!Q28</f>
        <v>0</v>
      </c>
      <c r="R27" s="455">
        <f>'ПЛАН НАВЧАЛЬНОГО ПРОЦЕСУ ДЕННА'!R28</f>
        <v>0</v>
      </c>
      <c r="S27" s="455">
        <f>'ПЛАН НАВЧАЛЬНОГО ПРОЦЕСУ ДЕННА'!S28</f>
        <v>0</v>
      </c>
      <c r="T27" s="455">
        <f>'ПЛАН НАВЧАЛЬНОГО ПРОЦЕСУ ДЕННА'!T28</f>
        <v>0</v>
      </c>
      <c r="U27" s="455">
        <f>'ПЛАН НАВЧАЛЬНОГО ПРОЦЕСУ ДЕННА'!U28</f>
        <v>0</v>
      </c>
      <c r="V27" s="455">
        <f>'ПЛАН НАВЧАЛЬНОГО ПРОЦЕСУ ДЕННА'!V28</f>
        <v>0</v>
      </c>
      <c r="W27" s="455">
        <f>'ПЛАН НАВЧАЛЬНОГО ПРОЦЕСУ ДЕННА'!W28</f>
        <v>0</v>
      </c>
      <c r="X27" s="231">
        <f>'ПЛАН НАВЧАЛЬНОГО ПРОЦЕСУ ДЕННА'!X28</f>
        <v>0</v>
      </c>
      <c r="Y27" s="127">
        <f t="shared" si="90"/>
        <v>0</v>
      </c>
      <c r="Z27" s="9">
        <f t="shared" si="91"/>
        <v>0</v>
      </c>
      <c r="AA27" s="9">
        <f t="shared" si="92"/>
        <v>0</v>
      </c>
      <c r="AB27" s="9">
        <f t="shared" si="93"/>
        <v>0</v>
      </c>
      <c r="AC27" s="9">
        <f t="shared" si="94"/>
        <v>0</v>
      </c>
      <c r="AD27" s="270">
        <f>IF('ПЛАН НАВЧАЛЬНОГО ПРОЦЕСУ ДЕННА'!AD28&gt;0,IF(ROUND('ПЛАН НАВЧАЛЬНОГО ПРОЦЕСУ ДЕННА'!AD28*$BW$4,0)&gt;0,ROUND('ПЛАН НАВЧАЛЬНОГО ПРОЦЕСУ ДЕННА'!AD28*$BW$4,0)*2,2),0)</f>
        <v>0</v>
      </c>
      <c r="AE27" s="270">
        <f>IF('ПЛАН НАВЧАЛЬНОГО ПРОЦЕСУ ДЕННА'!AE28&gt;0,IF(ROUND('ПЛАН НАВЧАЛЬНОГО ПРОЦЕСУ ДЕННА'!AE28*$BW$4,0)&gt;0,ROUND('ПЛАН НАВЧАЛЬНОГО ПРОЦЕСУ ДЕННА'!AE28*$BW$4,0)*2,2),0)</f>
        <v>0</v>
      </c>
      <c r="AF27" s="270">
        <f>IF('ПЛАН НАВЧАЛЬНОГО ПРОЦЕСУ ДЕННА'!AF28&gt;0,IF(ROUND('ПЛАН НАВЧАЛЬНОГО ПРОЦЕСУ ДЕННА'!AF28*$BW$4,0)&gt;0,ROUND('ПЛАН НАВЧАЛЬНОГО ПРОЦЕСУ ДЕННА'!AF28*$BW$4,0)*2,2),0)</f>
        <v>0</v>
      </c>
      <c r="AG27" s="62">
        <f t="shared" si="47"/>
        <v>0</v>
      </c>
      <c r="AH27" s="270">
        <f>IF('ПЛАН НАВЧАЛЬНОГО ПРОЦЕСУ ДЕННА'!AH28&gt;0,IF(ROUND('ПЛАН НАВЧАЛЬНОГО ПРОЦЕСУ ДЕННА'!AH28*$BW$4,0)&gt;0,ROUND('ПЛАН НАВЧАЛЬНОГО ПРОЦЕСУ ДЕННА'!AH28*$BW$4,0)*2,2),0)</f>
        <v>0</v>
      </c>
      <c r="AI27" s="270">
        <f>IF('ПЛАН НАВЧАЛЬНОГО ПРОЦЕСУ ДЕННА'!AI28&gt;0,IF(ROUND('ПЛАН НАВЧАЛЬНОГО ПРОЦЕСУ ДЕННА'!AI28*$BW$4,0)&gt;0,ROUND('ПЛАН НАВЧАЛЬНОГО ПРОЦЕСУ ДЕННА'!AI28*$BW$4,0)*2,2),0)</f>
        <v>0</v>
      </c>
      <c r="AJ27" s="270">
        <f>IF('ПЛАН НАВЧАЛЬНОГО ПРОЦЕСУ ДЕННА'!AJ28&gt;0,IF(ROUND('ПЛАН НАВЧАЛЬНОГО ПРОЦЕСУ ДЕННА'!AJ28*$BW$4,0)&gt;0,ROUND('ПЛАН НАВЧАЛЬНОГО ПРОЦЕСУ ДЕННА'!AJ28*$BW$4,0)*2,2),0)</f>
        <v>0</v>
      </c>
      <c r="AK27" s="62">
        <f t="shared" si="48"/>
        <v>0</v>
      </c>
      <c r="AL27" s="270">
        <f>IF('ПЛАН НАВЧАЛЬНОГО ПРОЦЕСУ ДЕННА'!AL28&gt;0,IF(ROUND('ПЛАН НАВЧАЛЬНОГО ПРОЦЕСУ ДЕННА'!AL28*$BW$4,0)&gt;0,ROUND('ПЛАН НАВЧАЛЬНОГО ПРОЦЕСУ ДЕННА'!AL28*$BW$4,0)*2,2),0)</f>
        <v>0</v>
      </c>
      <c r="AM27" s="270">
        <f>IF('ПЛАН НАВЧАЛЬНОГО ПРОЦЕСУ ДЕННА'!AM28&gt;0,IF(ROUND('ПЛАН НАВЧАЛЬНОГО ПРОЦЕСУ ДЕННА'!AM28*$BW$4,0)&gt;0,ROUND('ПЛАН НАВЧАЛЬНОГО ПРОЦЕСУ ДЕННА'!AM28*$BW$4,0)*2,2),0)</f>
        <v>0</v>
      </c>
      <c r="AN27" s="270">
        <f>IF('ПЛАН НАВЧАЛЬНОГО ПРОЦЕСУ ДЕННА'!AN28&gt;0,IF(ROUND('ПЛАН НАВЧАЛЬНОГО ПРОЦЕСУ ДЕННА'!AN28*$BW$4,0)&gt;0,ROUND('ПЛАН НАВЧАЛЬНОГО ПРОЦЕСУ ДЕННА'!AN28*$BW$4,0)*2,2),0)</f>
        <v>0</v>
      </c>
      <c r="AO27" s="62">
        <f t="shared" si="49"/>
        <v>0</v>
      </c>
      <c r="AP27" s="270">
        <f>IF('ПЛАН НАВЧАЛЬНОГО ПРОЦЕСУ ДЕННА'!AP28&gt;0,IF(ROUND('ПЛАН НАВЧАЛЬНОГО ПРОЦЕСУ ДЕННА'!AP28*$BW$4,0)&gt;0,ROUND('ПЛАН НАВЧАЛЬНОГО ПРОЦЕСУ ДЕННА'!AP28*$BW$4,0)*2,2),0)</f>
        <v>0</v>
      </c>
      <c r="AQ27" s="270">
        <f>IF('ПЛАН НАВЧАЛЬНОГО ПРОЦЕСУ ДЕННА'!AQ28&gt;0,IF(ROUND('ПЛАН НАВЧАЛЬНОГО ПРОЦЕСУ ДЕННА'!AQ28*$BW$4,0)&gt;0,ROUND('ПЛАН НАВЧАЛЬНОГО ПРОЦЕСУ ДЕННА'!AQ28*$BW$4,0)*2,2),0)</f>
        <v>0</v>
      </c>
      <c r="AR27" s="270">
        <f>IF('ПЛАН НАВЧАЛЬНОГО ПРОЦЕСУ ДЕННА'!AR28&gt;0,IF(ROUND('ПЛАН НАВЧАЛЬНОГО ПРОЦЕСУ ДЕННА'!AR28*$BW$4,0)&gt;0,ROUND('ПЛАН НАВЧАЛЬНОГО ПРОЦЕСУ ДЕННА'!AR28*$BW$4,0)*2,2),0)</f>
        <v>0</v>
      </c>
      <c r="AS27" s="62">
        <f t="shared" si="50"/>
        <v>0</v>
      </c>
      <c r="AT27" s="195"/>
      <c r="AU27" s="195"/>
      <c r="AV27" s="195"/>
      <c r="AW27" s="62">
        <f t="shared" si="86"/>
        <v>0</v>
      </c>
      <c r="AX27" s="195"/>
      <c r="AY27" s="195"/>
      <c r="AZ27" s="195"/>
      <c r="BA27" s="62">
        <f t="shared" si="87"/>
        <v>0</v>
      </c>
      <c r="BB27" s="195"/>
      <c r="BC27" s="195"/>
      <c r="BD27" s="195"/>
      <c r="BE27" s="62">
        <f t="shared" si="88"/>
        <v>0</v>
      </c>
      <c r="BF27" s="195"/>
      <c r="BG27" s="195"/>
      <c r="BH27" s="195"/>
      <c r="BI27" s="62">
        <f t="shared" si="89"/>
        <v>0</v>
      </c>
      <c r="BJ27" s="56">
        <f t="shared" si="55"/>
        <v>0</v>
      </c>
      <c r="BK27" s="116" t="str">
        <f t="shared" si="2"/>
        <v/>
      </c>
      <c r="BL27" s="12">
        <f t="shared" si="56"/>
        <v>0</v>
      </c>
      <c r="BM27" s="12">
        <f t="shared" si="56"/>
        <v>0</v>
      </c>
      <c r="BN27" s="12">
        <f t="shared" si="56"/>
        <v>0</v>
      </c>
      <c r="BO27" s="12">
        <f t="shared" si="56"/>
        <v>0</v>
      </c>
      <c r="BP27" s="12">
        <f t="shared" si="56"/>
        <v>0</v>
      </c>
      <c r="BQ27" s="12">
        <f t="shared" si="56"/>
        <v>0</v>
      </c>
      <c r="BR27" s="12">
        <f t="shared" si="56"/>
        <v>0</v>
      </c>
      <c r="BS27" s="12">
        <f t="shared" si="56"/>
        <v>0</v>
      </c>
      <c r="BT27" s="80">
        <f t="shared" si="57"/>
        <v>0</v>
      </c>
      <c r="BW27" s="12">
        <f t="shared" si="58"/>
        <v>0</v>
      </c>
      <c r="BX27" s="12">
        <f t="shared" si="59"/>
        <v>0</v>
      </c>
      <c r="BY27" s="12">
        <f t="shared" si="60"/>
        <v>0</v>
      </c>
      <c r="BZ27" s="12">
        <f t="shared" si="61"/>
        <v>0</v>
      </c>
      <c r="CA27" s="12">
        <f t="shared" si="62"/>
        <v>0</v>
      </c>
      <c r="CB27" s="12">
        <f t="shared" si="63"/>
        <v>0</v>
      </c>
      <c r="CC27" s="12">
        <f t="shared" si="64"/>
        <v>0</v>
      </c>
      <c r="CD27" s="12">
        <f t="shared" si="65"/>
        <v>0</v>
      </c>
      <c r="CE27" s="171">
        <f t="shared" si="66"/>
        <v>0</v>
      </c>
      <c r="CF27" s="186">
        <f t="shared" si="67"/>
        <v>0</v>
      </c>
      <c r="CH27" s="67">
        <f t="shared" si="68"/>
        <v>0</v>
      </c>
      <c r="CI27" s="67">
        <f t="shared" si="69"/>
        <v>0</v>
      </c>
      <c r="CJ27" s="67">
        <f t="shared" si="70"/>
        <v>0</v>
      </c>
      <c r="CK27" s="67">
        <f t="shared" si="71"/>
        <v>0</v>
      </c>
      <c r="CL27" s="67">
        <f t="shared" si="72"/>
        <v>0</v>
      </c>
      <c r="CM27" s="67">
        <f t="shared" si="73"/>
        <v>0</v>
      </c>
      <c r="CN27" s="67">
        <f t="shared" si="74"/>
        <v>0</v>
      </c>
      <c r="CO27" s="67">
        <f t="shared" si="75"/>
        <v>0</v>
      </c>
      <c r="CP27" s="75">
        <f t="shared" si="95"/>
        <v>0</v>
      </c>
      <c r="CQ27" s="67">
        <f t="shared" si="77"/>
        <v>0</v>
      </c>
      <c r="CR27" s="67">
        <f t="shared" si="78"/>
        <v>0</v>
      </c>
      <c r="CS27" s="68">
        <f t="shared" si="79"/>
        <v>0</v>
      </c>
      <c r="CT27" s="67">
        <f t="shared" si="80"/>
        <v>0</v>
      </c>
      <c r="CU27" s="67">
        <f t="shared" si="81"/>
        <v>0</v>
      </c>
      <c r="CV27" s="67">
        <f t="shared" si="82"/>
        <v>0</v>
      </c>
      <c r="CW27" s="67">
        <f t="shared" si="83"/>
        <v>0</v>
      </c>
      <c r="CX27" s="67">
        <f t="shared" si="84"/>
        <v>0</v>
      </c>
      <c r="CY27" s="74">
        <f t="shared" si="85"/>
        <v>0</v>
      </c>
      <c r="DC27" s="59">
        <f>SUM($AD27:$AF27)+SUM($AH27:$AJ27)+SUM($AL27:AN27)+SUM($AP27:AR27)+SUM($AT27:AV27)+SUM($AX27:AZ27)+SUM($BB27:BD27)+SUM($BF27:BH27)</f>
        <v>0</v>
      </c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</row>
    <row r="28" spans="1:150" s="2" customFormat="1" hidden="1" x14ac:dyDescent="0.25">
      <c r="A28" s="225" t="s">
        <v>238</v>
      </c>
      <c r="B28" s="456">
        <f>'ПЛАН НАВЧАЛЬНОГО ПРОЦЕСУ ДЕННА'!B29</f>
        <v>0</v>
      </c>
      <c r="C28" s="459">
        <f>'ПЛАН НАВЧАЛЬНОГО ПРОЦЕСУ ДЕННА'!C29</f>
        <v>0</v>
      </c>
      <c r="D28" s="454">
        <f>'ПЛАН НАВЧАЛЬНОГО ПРОЦЕСУ ДЕННА'!D29</f>
        <v>0</v>
      </c>
      <c r="E28" s="455">
        <f>'ПЛАН НАВЧАЛЬНОГО ПРОЦЕСУ ДЕННА'!E29</f>
        <v>0</v>
      </c>
      <c r="F28" s="455">
        <f>'ПЛАН НАВЧАЛЬНОГО ПРОЦЕСУ ДЕННА'!F29</f>
        <v>0</v>
      </c>
      <c r="G28" s="458">
        <f>'ПЛАН НАВЧАЛЬНОГО ПРОЦЕСУ ДЕННА'!G29</f>
        <v>0</v>
      </c>
      <c r="H28" s="454">
        <f>'ПЛАН НАВЧАЛЬНОГО ПРОЦЕСУ ДЕННА'!H29</f>
        <v>0</v>
      </c>
      <c r="I28" s="455">
        <f>'ПЛАН НАВЧАЛЬНОГО ПРОЦЕСУ ДЕННА'!I29</f>
        <v>0</v>
      </c>
      <c r="J28" s="455">
        <f>'ПЛАН НАВЧАЛЬНОГО ПРОЦЕСУ ДЕННА'!J29</f>
        <v>0</v>
      </c>
      <c r="K28" s="455">
        <f>'ПЛАН НАВЧАЛЬНОГО ПРОЦЕСУ ДЕННА'!K29</f>
        <v>0</v>
      </c>
      <c r="L28" s="455">
        <f>'ПЛАН НАВЧАЛЬНОГО ПРОЦЕСУ ДЕННА'!L29</f>
        <v>0</v>
      </c>
      <c r="M28" s="455">
        <f>'ПЛАН НАВЧАЛЬНОГО ПРОЦЕСУ ДЕННА'!M29</f>
        <v>0</v>
      </c>
      <c r="N28" s="455">
        <f>'ПЛАН НАВЧАЛЬНОГО ПРОЦЕСУ ДЕННА'!N29</f>
        <v>0</v>
      </c>
      <c r="O28" s="460">
        <f>'ПЛАН НАВЧАЛЬНОГО ПРОЦЕСУ ДЕННА'!O29</f>
        <v>0</v>
      </c>
      <c r="P28" s="460">
        <f>'ПЛАН НАВЧАЛЬНОГО ПРОЦЕСУ ДЕННА'!P29</f>
        <v>0</v>
      </c>
      <c r="Q28" s="454">
        <f>'ПЛАН НАВЧАЛЬНОГО ПРОЦЕСУ ДЕННА'!Q29</f>
        <v>0</v>
      </c>
      <c r="R28" s="455">
        <f>'ПЛАН НАВЧАЛЬНОГО ПРОЦЕСУ ДЕННА'!R29</f>
        <v>0</v>
      </c>
      <c r="S28" s="455">
        <f>'ПЛАН НАВЧАЛЬНОГО ПРОЦЕСУ ДЕННА'!S29</f>
        <v>0</v>
      </c>
      <c r="T28" s="455">
        <f>'ПЛАН НАВЧАЛЬНОГО ПРОЦЕСУ ДЕННА'!T29</f>
        <v>0</v>
      </c>
      <c r="U28" s="455">
        <f>'ПЛАН НАВЧАЛЬНОГО ПРОЦЕСУ ДЕННА'!U29</f>
        <v>0</v>
      </c>
      <c r="V28" s="455">
        <f>'ПЛАН НАВЧАЛЬНОГО ПРОЦЕСУ ДЕННА'!V29</f>
        <v>0</v>
      </c>
      <c r="W28" s="455">
        <f>'ПЛАН НАВЧАЛЬНОГО ПРОЦЕСУ ДЕННА'!W29</f>
        <v>0</v>
      </c>
      <c r="X28" s="231">
        <f>'ПЛАН НАВЧАЛЬНОГО ПРОЦЕСУ ДЕННА'!X29</f>
        <v>0</v>
      </c>
      <c r="Y28" s="127">
        <f t="shared" si="90"/>
        <v>0</v>
      </c>
      <c r="Z28" s="9">
        <f t="shared" si="91"/>
        <v>0</v>
      </c>
      <c r="AA28" s="9">
        <f t="shared" si="92"/>
        <v>0</v>
      </c>
      <c r="AB28" s="9">
        <f t="shared" si="93"/>
        <v>0</v>
      </c>
      <c r="AC28" s="9">
        <f t="shared" si="94"/>
        <v>0</v>
      </c>
      <c r="AD28" s="270">
        <f>IF('ПЛАН НАВЧАЛЬНОГО ПРОЦЕСУ ДЕННА'!AD29&gt;0,IF(ROUND('ПЛАН НАВЧАЛЬНОГО ПРОЦЕСУ ДЕННА'!AD29*$BW$4,0)&gt;0,ROUND('ПЛАН НАВЧАЛЬНОГО ПРОЦЕСУ ДЕННА'!AD29*$BW$4,0)*2,2),0)</f>
        <v>0</v>
      </c>
      <c r="AE28" s="270">
        <f>IF('ПЛАН НАВЧАЛЬНОГО ПРОЦЕСУ ДЕННА'!AE29&gt;0,IF(ROUND('ПЛАН НАВЧАЛЬНОГО ПРОЦЕСУ ДЕННА'!AE29*$BW$4,0)&gt;0,ROUND('ПЛАН НАВЧАЛЬНОГО ПРОЦЕСУ ДЕННА'!AE29*$BW$4,0)*2,2),0)</f>
        <v>0</v>
      </c>
      <c r="AF28" s="270">
        <f>IF('ПЛАН НАВЧАЛЬНОГО ПРОЦЕСУ ДЕННА'!AF29&gt;0,IF(ROUND('ПЛАН НАВЧАЛЬНОГО ПРОЦЕСУ ДЕННА'!AF29*$BW$4,0)&gt;0,ROUND('ПЛАН НАВЧАЛЬНОГО ПРОЦЕСУ ДЕННА'!AF29*$BW$4,0)*2,2),0)</f>
        <v>0</v>
      </c>
      <c r="AG28" s="62">
        <f t="shared" si="47"/>
        <v>0</v>
      </c>
      <c r="AH28" s="270">
        <f>IF('ПЛАН НАВЧАЛЬНОГО ПРОЦЕСУ ДЕННА'!AH29&gt;0,IF(ROUND('ПЛАН НАВЧАЛЬНОГО ПРОЦЕСУ ДЕННА'!AH29*$BW$4,0)&gt;0,ROUND('ПЛАН НАВЧАЛЬНОГО ПРОЦЕСУ ДЕННА'!AH29*$BW$4,0)*2,2),0)</f>
        <v>0</v>
      </c>
      <c r="AI28" s="270">
        <f>IF('ПЛАН НАВЧАЛЬНОГО ПРОЦЕСУ ДЕННА'!AI29&gt;0,IF(ROUND('ПЛАН НАВЧАЛЬНОГО ПРОЦЕСУ ДЕННА'!AI29*$BW$4,0)&gt;0,ROUND('ПЛАН НАВЧАЛЬНОГО ПРОЦЕСУ ДЕННА'!AI29*$BW$4,0)*2,2),0)</f>
        <v>0</v>
      </c>
      <c r="AJ28" s="270">
        <f>IF('ПЛАН НАВЧАЛЬНОГО ПРОЦЕСУ ДЕННА'!AJ29&gt;0,IF(ROUND('ПЛАН НАВЧАЛЬНОГО ПРОЦЕСУ ДЕННА'!AJ29*$BW$4,0)&gt;0,ROUND('ПЛАН НАВЧАЛЬНОГО ПРОЦЕСУ ДЕННА'!AJ29*$BW$4,0)*2,2),0)</f>
        <v>0</v>
      </c>
      <c r="AK28" s="62">
        <f t="shared" si="48"/>
        <v>0</v>
      </c>
      <c r="AL28" s="270">
        <f>IF('ПЛАН НАВЧАЛЬНОГО ПРОЦЕСУ ДЕННА'!AL29&gt;0,IF(ROUND('ПЛАН НАВЧАЛЬНОГО ПРОЦЕСУ ДЕННА'!AL29*$BW$4,0)&gt;0,ROUND('ПЛАН НАВЧАЛЬНОГО ПРОЦЕСУ ДЕННА'!AL29*$BW$4,0)*2,2),0)</f>
        <v>0</v>
      </c>
      <c r="AM28" s="270">
        <f>IF('ПЛАН НАВЧАЛЬНОГО ПРОЦЕСУ ДЕННА'!AM29&gt;0,IF(ROUND('ПЛАН НАВЧАЛЬНОГО ПРОЦЕСУ ДЕННА'!AM29*$BW$4,0)&gt;0,ROUND('ПЛАН НАВЧАЛЬНОГО ПРОЦЕСУ ДЕННА'!AM29*$BW$4,0)*2,2),0)</f>
        <v>0</v>
      </c>
      <c r="AN28" s="270">
        <f>IF('ПЛАН НАВЧАЛЬНОГО ПРОЦЕСУ ДЕННА'!AN29&gt;0,IF(ROUND('ПЛАН НАВЧАЛЬНОГО ПРОЦЕСУ ДЕННА'!AN29*$BW$4,0)&gt;0,ROUND('ПЛАН НАВЧАЛЬНОГО ПРОЦЕСУ ДЕННА'!AN29*$BW$4,0)*2,2),0)</f>
        <v>0</v>
      </c>
      <c r="AO28" s="62">
        <f t="shared" si="49"/>
        <v>0</v>
      </c>
      <c r="AP28" s="270">
        <f>IF('ПЛАН НАВЧАЛЬНОГО ПРОЦЕСУ ДЕННА'!AP29&gt;0,IF(ROUND('ПЛАН НАВЧАЛЬНОГО ПРОЦЕСУ ДЕННА'!AP29*$BW$4,0)&gt;0,ROUND('ПЛАН НАВЧАЛЬНОГО ПРОЦЕСУ ДЕННА'!AP29*$BW$4,0)*2,2),0)</f>
        <v>0</v>
      </c>
      <c r="AQ28" s="270">
        <f>IF('ПЛАН НАВЧАЛЬНОГО ПРОЦЕСУ ДЕННА'!AQ29&gt;0,IF(ROUND('ПЛАН НАВЧАЛЬНОГО ПРОЦЕСУ ДЕННА'!AQ29*$BW$4,0)&gt;0,ROUND('ПЛАН НАВЧАЛЬНОГО ПРОЦЕСУ ДЕННА'!AQ29*$BW$4,0)*2,2),0)</f>
        <v>0</v>
      </c>
      <c r="AR28" s="270">
        <f>IF('ПЛАН НАВЧАЛЬНОГО ПРОЦЕСУ ДЕННА'!AR29&gt;0,IF(ROUND('ПЛАН НАВЧАЛЬНОГО ПРОЦЕСУ ДЕННА'!AR29*$BW$4,0)&gt;0,ROUND('ПЛАН НАВЧАЛЬНОГО ПРОЦЕСУ ДЕННА'!AR29*$BW$4,0)*2,2),0)</f>
        <v>0</v>
      </c>
      <c r="AS28" s="62">
        <f t="shared" si="50"/>
        <v>0</v>
      </c>
      <c r="AT28" s="195"/>
      <c r="AU28" s="195"/>
      <c r="AV28" s="195"/>
      <c r="AW28" s="62">
        <f t="shared" si="86"/>
        <v>0</v>
      </c>
      <c r="AX28" s="195"/>
      <c r="AY28" s="195"/>
      <c r="AZ28" s="195"/>
      <c r="BA28" s="62">
        <f t="shared" si="87"/>
        <v>0</v>
      </c>
      <c r="BB28" s="195"/>
      <c r="BC28" s="195"/>
      <c r="BD28" s="195"/>
      <c r="BE28" s="62">
        <f t="shared" si="88"/>
        <v>0</v>
      </c>
      <c r="BF28" s="195"/>
      <c r="BG28" s="195"/>
      <c r="BH28" s="195"/>
      <c r="BI28" s="62">
        <f t="shared" si="89"/>
        <v>0</v>
      </c>
      <c r="BJ28" s="56">
        <f t="shared" si="55"/>
        <v>0</v>
      </c>
      <c r="BK28" s="116" t="str">
        <f t="shared" si="2"/>
        <v/>
      </c>
      <c r="BL28" s="12">
        <f t="shared" si="56"/>
        <v>0</v>
      </c>
      <c r="BM28" s="12">
        <f t="shared" si="56"/>
        <v>0</v>
      </c>
      <c r="BN28" s="12">
        <f t="shared" si="56"/>
        <v>0</v>
      </c>
      <c r="BO28" s="12">
        <f t="shared" si="56"/>
        <v>0</v>
      </c>
      <c r="BP28" s="12">
        <f t="shared" si="56"/>
        <v>0</v>
      </c>
      <c r="BQ28" s="12">
        <f t="shared" si="56"/>
        <v>0</v>
      </c>
      <c r="BR28" s="12">
        <f t="shared" si="56"/>
        <v>0</v>
      </c>
      <c r="BS28" s="12">
        <f t="shared" si="56"/>
        <v>0</v>
      </c>
      <c r="BT28" s="80">
        <f t="shared" si="57"/>
        <v>0</v>
      </c>
      <c r="BW28" s="12">
        <f t="shared" si="58"/>
        <v>0</v>
      </c>
      <c r="BX28" s="12">
        <f t="shared" si="59"/>
        <v>0</v>
      </c>
      <c r="BY28" s="12">
        <f t="shared" si="60"/>
        <v>0</v>
      </c>
      <c r="BZ28" s="12">
        <f t="shared" si="61"/>
        <v>0</v>
      </c>
      <c r="CA28" s="12">
        <f t="shared" si="62"/>
        <v>0</v>
      </c>
      <c r="CB28" s="12">
        <f t="shared" si="63"/>
        <v>0</v>
      </c>
      <c r="CC28" s="12">
        <f t="shared" si="64"/>
        <v>0</v>
      </c>
      <c r="CD28" s="12">
        <f t="shared" si="65"/>
        <v>0</v>
      </c>
      <c r="CE28" s="171">
        <f t="shared" si="66"/>
        <v>0</v>
      </c>
      <c r="CF28" s="186">
        <f t="shared" si="67"/>
        <v>0</v>
      </c>
      <c r="CH28" s="67">
        <f t="shared" si="68"/>
        <v>0</v>
      </c>
      <c r="CI28" s="67">
        <f t="shared" si="69"/>
        <v>0</v>
      </c>
      <c r="CJ28" s="67">
        <f t="shared" si="70"/>
        <v>0</v>
      </c>
      <c r="CK28" s="67">
        <f t="shared" si="71"/>
        <v>0</v>
      </c>
      <c r="CL28" s="67">
        <f t="shared" si="72"/>
        <v>0</v>
      </c>
      <c r="CM28" s="67">
        <f t="shared" si="73"/>
        <v>0</v>
      </c>
      <c r="CN28" s="67">
        <f t="shared" si="74"/>
        <v>0</v>
      </c>
      <c r="CO28" s="67">
        <f t="shared" si="75"/>
        <v>0</v>
      </c>
      <c r="CP28" s="75">
        <f t="shared" ref="CP28:CP34" si="96">SUM(CH28:CO28)</f>
        <v>0</v>
      </c>
      <c r="CQ28" s="67">
        <f t="shared" si="77"/>
        <v>0</v>
      </c>
      <c r="CR28" s="67">
        <f t="shared" si="78"/>
        <v>0</v>
      </c>
      <c r="CS28" s="68">
        <f t="shared" si="79"/>
        <v>0</v>
      </c>
      <c r="CT28" s="67">
        <f t="shared" si="80"/>
        <v>0</v>
      </c>
      <c r="CU28" s="67">
        <f t="shared" si="81"/>
        <v>0</v>
      </c>
      <c r="CV28" s="67">
        <f t="shared" si="82"/>
        <v>0</v>
      </c>
      <c r="CW28" s="67">
        <f t="shared" si="83"/>
        <v>0</v>
      </c>
      <c r="CX28" s="67">
        <f t="shared" si="84"/>
        <v>0</v>
      </c>
      <c r="CY28" s="74">
        <f t="shared" si="85"/>
        <v>0</v>
      </c>
      <c r="DC28" s="59">
        <f>SUM($AD28:$AF28)+SUM($AH28:$AJ28)+SUM($AL28:AN28)+SUM($AP28:AR28)+SUM($AT28:AV28)+SUM($AX28:AZ28)+SUM($BB28:BD28)+SUM($BF28:BH28)</f>
        <v>0</v>
      </c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</row>
    <row r="29" spans="1:150" s="2" customFormat="1" hidden="1" x14ac:dyDescent="0.25">
      <c r="A29" s="225" t="s">
        <v>239</v>
      </c>
      <c r="B29" s="456">
        <f>'ПЛАН НАВЧАЛЬНОГО ПРОЦЕСУ ДЕННА'!B30</f>
        <v>0</v>
      </c>
      <c r="C29" s="459">
        <f>'ПЛАН НАВЧАЛЬНОГО ПРОЦЕСУ ДЕННА'!C30</f>
        <v>0</v>
      </c>
      <c r="D29" s="454">
        <f>'ПЛАН НАВЧАЛЬНОГО ПРОЦЕСУ ДЕННА'!D30</f>
        <v>0</v>
      </c>
      <c r="E29" s="455">
        <f>'ПЛАН НАВЧАЛЬНОГО ПРОЦЕСУ ДЕННА'!E30</f>
        <v>0</v>
      </c>
      <c r="F29" s="455">
        <f>'ПЛАН НАВЧАЛЬНОГО ПРОЦЕСУ ДЕННА'!F30</f>
        <v>0</v>
      </c>
      <c r="G29" s="458">
        <f>'ПЛАН НАВЧАЛЬНОГО ПРОЦЕСУ ДЕННА'!G30</f>
        <v>0</v>
      </c>
      <c r="H29" s="454">
        <f>'ПЛАН НАВЧАЛЬНОГО ПРОЦЕСУ ДЕННА'!H30</f>
        <v>0</v>
      </c>
      <c r="I29" s="455">
        <f>'ПЛАН НАВЧАЛЬНОГО ПРОЦЕСУ ДЕННА'!I30</f>
        <v>0</v>
      </c>
      <c r="J29" s="455">
        <f>'ПЛАН НАВЧАЛЬНОГО ПРОЦЕСУ ДЕННА'!J30</f>
        <v>0</v>
      </c>
      <c r="K29" s="455">
        <f>'ПЛАН НАВЧАЛЬНОГО ПРОЦЕСУ ДЕННА'!K30</f>
        <v>0</v>
      </c>
      <c r="L29" s="455">
        <f>'ПЛАН НАВЧАЛЬНОГО ПРОЦЕСУ ДЕННА'!L30</f>
        <v>0</v>
      </c>
      <c r="M29" s="455">
        <f>'ПЛАН НАВЧАЛЬНОГО ПРОЦЕСУ ДЕННА'!M30</f>
        <v>0</v>
      </c>
      <c r="N29" s="455">
        <f>'ПЛАН НАВЧАЛЬНОГО ПРОЦЕСУ ДЕННА'!N30</f>
        <v>0</v>
      </c>
      <c r="O29" s="460">
        <f>'ПЛАН НАВЧАЛЬНОГО ПРОЦЕСУ ДЕННА'!O30</f>
        <v>0</v>
      </c>
      <c r="P29" s="460">
        <f>'ПЛАН НАВЧАЛЬНОГО ПРОЦЕСУ ДЕННА'!P30</f>
        <v>0</v>
      </c>
      <c r="Q29" s="454">
        <f>'ПЛАН НАВЧАЛЬНОГО ПРОЦЕСУ ДЕННА'!Q30</f>
        <v>0</v>
      </c>
      <c r="R29" s="455">
        <f>'ПЛАН НАВЧАЛЬНОГО ПРОЦЕСУ ДЕННА'!R30</f>
        <v>0</v>
      </c>
      <c r="S29" s="455">
        <f>'ПЛАН НАВЧАЛЬНОГО ПРОЦЕСУ ДЕННА'!S30</f>
        <v>0</v>
      </c>
      <c r="T29" s="455">
        <f>'ПЛАН НАВЧАЛЬНОГО ПРОЦЕСУ ДЕННА'!T30</f>
        <v>0</v>
      </c>
      <c r="U29" s="455">
        <f>'ПЛАН НАВЧАЛЬНОГО ПРОЦЕСУ ДЕННА'!U30</f>
        <v>0</v>
      </c>
      <c r="V29" s="455">
        <f>'ПЛАН НАВЧАЛЬНОГО ПРОЦЕСУ ДЕННА'!V30</f>
        <v>0</v>
      </c>
      <c r="W29" s="455">
        <f>'ПЛАН НАВЧАЛЬНОГО ПРОЦЕСУ ДЕННА'!W30</f>
        <v>0</v>
      </c>
      <c r="X29" s="231">
        <f>'ПЛАН НАВЧАЛЬНОГО ПРОЦЕСУ ДЕННА'!X30</f>
        <v>0</v>
      </c>
      <c r="Y29" s="127">
        <f t="shared" si="90"/>
        <v>0</v>
      </c>
      <c r="Z29" s="9">
        <f t="shared" si="91"/>
        <v>0</v>
      </c>
      <c r="AA29" s="9">
        <f t="shared" si="92"/>
        <v>0</v>
      </c>
      <c r="AB29" s="9">
        <f t="shared" si="93"/>
        <v>0</v>
      </c>
      <c r="AC29" s="9">
        <f t="shared" si="94"/>
        <v>0</v>
      </c>
      <c r="AD29" s="270">
        <f>IF('ПЛАН НАВЧАЛЬНОГО ПРОЦЕСУ ДЕННА'!AD30&gt;0,IF(ROUND('ПЛАН НАВЧАЛЬНОГО ПРОЦЕСУ ДЕННА'!AD30*$BW$4,0)&gt;0,ROUND('ПЛАН НАВЧАЛЬНОГО ПРОЦЕСУ ДЕННА'!AD30*$BW$4,0)*2,2),0)</f>
        <v>0</v>
      </c>
      <c r="AE29" s="270">
        <f>IF('ПЛАН НАВЧАЛЬНОГО ПРОЦЕСУ ДЕННА'!AE30&gt;0,IF(ROUND('ПЛАН НАВЧАЛЬНОГО ПРОЦЕСУ ДЕННА'!AE30*$BW$4,0)&gt;0,ROUND('ПЛАН НАВЧАЛЬНОГО ПРОЦЕСУ ДЕННА'!AE30*$BW$4,0)*2,2),0)</f>
        <v>0</v>
      </c>
      <c r="AF29" s="270">
        <f>IF('ПЛАН НАВЧАЛЬНОГО ПРОЦЕСУ ДЕННА'!AF30&gt;0,IF(ROUND('ПЛАН НАВЧАЛЬНОГО ПРОЦЕСУ ДЕННА'!AF30*$BW$4,0)&gt;0,ROUND('ПЛАН НАВЧАЛЬНОГО ПРОЦЕСУ ДЕННА'!AF30*$BW$4,0)*2,2),0)</f>
        <v>0</v>
      </c>
      <c r="AG29" s="62">
        <f t="shared" si="47"/>
        <v>0</v>
      </c>
      <c r="AH29" s="270">
        <f>IF('ПЛАН НАВЧАЛЬНОГО ПРОЦЕСУ ДЕННА'!AH30&gt;0,IF(ROUND('ПЛАН НАВЧАЛЬНОГО ПРОЦЕСУ ДЕННА'!AH30*$BW$4,0)&gt;0,ROUND('ПЛАН НАВЧАЛЬНОГО ПРОЦЕСУ ДЕННА'!AH30*$BW$4,0)*2,2),0)</f>
        <v>0</v>
      </c>
      <c r="AI29" s="270">
        <f>IF('ПЛАН НАВЧАЛЬНОГО ПРОЦЕСУ ДЕННА'!AI30&gt;0,IF(ROUND('ПЛАН НАВЧАЛЬНОГО ПРОЦЕСУ ДЕННА'!AI30*$BW$4,0)&gt;0,ROUND('ПЛАН НАВЧАЛЬНОГО ПРОЦЕСУ ДЕННА'!AI30*$BW$4,0)*2,2),0)</f>
        <v>0</v>
      </c>
      <c r="AJ29" s="270">
        <f>IF('ПЛАН НАВЧАЛЬНОГО ПРОЦЕСУ ДЕННА'!AJ30&gt;0,IF(ROUND('ПЛАН НАВЧАЛЬНОГО ПРОЦЕСУ ДЕННА'!AJ30*$BW$4,0)&gt;0,ROUND('ПЛАН НАВЧАЛЬНОГО ПРОЦЕСУ ДЕННА'!AJ30*$BW$4,0)*2,2),0)</f>
        <v>0</v>
      </c>
      <c r="AK29" s="62">
        <f t="shared" si="48"/>
        <v>0</v>
      </c>
      <c r="AL29" s="270">
        <f>IF('ПЛАН НАВЧАЛЬНОГО ПРОЦЕСУ ДЕННА'!AL30&gt;0,IF(ROUND('ПЛАН НАВЧАЛЬНОГО ПРОЦЕСУ ДЕННА'!AL30*$BW$4,0)&gt;0,ROUND('ПЛАН НАВЧАЛЬНОГО ПРОЦЕСУ ДЕННА'!AL30*$BW$4,0)*2,2),0)</f>
        <v>0</v>
      </c>
      <c r="AM29" s="270">
        <f>IF('ПЛАН НАВЧАЛЬНОГО ПРОЦЕСУ ДЕННА'!AM30&gt;0,IF(ROUND('ПЛАН НАВЧАЛЬНОГО ПРОЦЕСУ ДЕННА'!AM30*$BW$4,0)&gt;0,ROUND('ПЛАН НАВЧАЛЬНОГО ПРОЦЕСУ ДЕННА'!AM30*$BW$4,0)*2,2),0)</f>
        <v>0</v>
      </c>
      <c r="AN29" s="270">
        <f>IF('ПЛАН НАВЧАЛЬНОГО ПРОЦЕСУ ДЕННА'!AN30&gt;0,IF(ROUND('ПЛАН НАВЧАЛЬНОГО ПРОЦЕСУ ДЕННА'!AN30*$BW$4,0)&gt;0,ROUND('ПЛАН НАВЧАЛЬНОГО ПРОЦЕСУ ДЕННА'!AN30*$BW$4,0)*2,2),0)</f>
        <v>0</v>
      </c>
      <c r="AO29" s="62">
        <f t="shared" si="49"/>
        <v>0</v>
      </c>
      <c r="AP29" s="270">
        <f>IF('ПЛАН НАВЧАЛЬНОГО ПРОЦЕСУ ДЕННА'!AP30&gt;0,IF(ROUND('ПЛАН НАВЧАЛЬНОГО ПРОЦЕСУ ДЕННА'!AP30*$BW$4,0)&gt;0,ROUND('ПЛАН НАВЧАЛЬНОГО ПРОЦЕСУ ДЕННА'!AP30*$BW$4,0)*2,2),0)</f>
        <v>0</v>
      </c>
      <c r="AQ29" s="270">
        <f>IF('ПЛАН НАВЧАЛЬНОГО ПРОЦЕСУ ДЕННА'!AQ30&gt;0,IF(ROUND('ПЛАН НАВЧАЛЬНОГО ПРОЦЕСУ ДЕННА'!AQ30*$BW$4,0)&gt;0,ROUND('ПЛАН НАВЧАЛЬНОГО ПРОЦЕСУ ДЕННА'!AQ30*$BW$4,0)*2,2),0)</f>
        <v>0</v>
      </c>
      <c r="AR29" s="270">
        <f>IF('ПЛАН НАВЧАЛЬНОГО ПРОЦЕСУ ДЕННА'!AR30&gt;0,IF(ROUND('ПЛАН НАВЧАЛЬНОГО ПРОЦЕСУ ДЕННА'!AR30*$BW$4,0)&gt;0,ROUND('ПЛАН НАВЧАЛЬНОГО ПРОЦЕСУ ДЕННА'!AR30*$BW$4,0)*2,2),0)</f>
        <v>0</v>
      </c>
      <c r="AS29" s="62">
        <f t="shared" si="50"/>
        <v>0</v>
      </c>
      <c r="AT29" s="195"/>
      <c r="AU29" s="195"/>
      <c r="AV29" s="195"/>
      <c r="AW29" s="62">
        <f t="shared" si="86"/>
        <v>0</v>
      </c>
      <c r="AX29" s="195"/>
      <c r="AY29" s="195"/>
      <c r="AZ29" s="195"/>
      <c r="BA29" s="62">
        <f t="shared" si="87"/>
        <v>0</v>
      </c>
      <c r="BB29" s="195"/>
      <c r="BC29" s="195"/>
      <c r="BD29" s="195"/>
      <c r="BE29" s="62">
        <f t="shared" si="88"/>
        <v>0</v>
      </c>
      <c r="BF29" s="195"/>
      <c r="BG29" s="195"/>
      <c r="BH29" s="195"/>
      <c r="BI29" s="62">
        <f t="shared" si="89"/>
        <v>0</v>
      </c>
      <c r="BJ29" s="56">
        <f t="shared" si="55"/>
        <v>0</v>
      </c>
      <c r="BK29" s="116" t="str">
        <f t="shared" si="2"/>
        <v/>
      </c>
      <c r="BL29" s="12">
        <f t="shared" si="56"/>
        <v>0</v>
      </c>
      <c r="BM29" s="12">
        <f t="shared" si="56"/>
        <v>0</v>
      </c>
      <c r="BN29" s="12">
        <f t="shared" si="56"/>
        <v>0</v>
      </c>
      <c r="BO29" s="12">
        <f t="shared" si="56"/>
        <v>0</v>
      </c>
      <c r="BP29" s="12">
        <f t="shared" si="56"/>
        <v>0</v>
      </c>
      <c r="BQ29" s="12">
        <f t="shared" si="56"/>
        <v>0</v>
      </c>
      <c r="BR29" s="12">
        <f t="shared" si="56"/>
        <v>0</v>
      </c>
      <c r="BS29" s="12">
        <f t="shared" si="56"/>
        <v>0</v>
      </c>
      <c r="BT29" s="80">
        <f t="shared" si="57"/>
        <v>0</v>
      </c>
      <c r="BW29" s="12">
        <f t="shared" si="58"/>
        <v>0</v>
      </c>
      <c r="BX29" s="12">
        <f t="shared" si="59"/>
        <v>0</v>
      </c>
      <c r="BY29" s="12">
        <f t="shared" si="60"/>
        <v>0</v>
      </c>
      <c r="BZ29" s="12">
        <f t="shared" si="61"/>
        <v>0</v>
      </c>
      <c r="CA29" s="12">
        <f t="shared" si="62"/>
        <v>0</v>
      </c>
      <c r="CB29" s="12">
        <f t="shared" si="63"/>
        <v>0</v>
      </c>
      <c r="CC29" s="12">
        <f t="shared" si="64"/>
        <v>0</v>
      </c>
      <c r="CD29" s="12">
        <f t="shared" si="65"/>
        <v>0</v>
      </c>
      <c r="CE29" s="171">
        <f t="shared" si="66"/>
        <v>0</v>
      </c>
      <c r="CF29" s="186">
        <f t="shared" si="67"/>
        <v>0</v>
      </c>
      <c r="CH29" s="67">
        <f t="shared" si="68"/>
        <v>0</v>
      </c>
      <c r="CI29" s="67">
        <f t="shared" si="69"/>
        <v>0</v>
      </c>
      <c r="CJ29" s="67">
        <f t="shared" si="70"/>
        <v>0</v>
      </c>
      <c r="CK29" s="67">
        <f t="shared" si="71"/>
        <v>0</v>
      </c>
      <c r="CL29" s="67">
        <f t="shared" si="72"/>
        <v>0</v>
      </c>
      <c r="CM29" s="67">
        <f t="shared" si="73"/>
        <v>0</v>
      </c>
      <c r="CN29" s="67">
        <f t="shared" si="74"/>
        <v>0</v>
      </c>
      <c r="CO29" s="67">
        <f t="shared" si="75"/>
        <v>0</v>
      </c>
      <c r="CP29" s="75">
        <f t="shared" si="96"/>
        <v>0</v>
      </c>
      <c r="CQ29" s="67">
        <f t="shared" si="77"/>
        <v>0</v>
      </c>
      <c r="CR29" s="67">
        <f t="shared" si="78"/>
        <v>0</v>
      </c>
      <c r="CS29" s="68">
        <f t="shared" si="79"/>
        <v>0</v>
      </c>
      <c r="CT29" s="67">
        <f t="shared" si="80"/>
        <v>0</v>
      </c>
      <c r="CU29" s="67">
        <f t="shared" si="81"/>
        <v>0</v>
      </c>
      <c r="CV29" s="67">
        <f t="shared" si="82"/>
        <v>0</v>
      </c>
      <c r="CW29" s="67">
        <f t="shared" si="83"/>
        <v>0</v>
      </c>
      <c r="CX29" s="67">
        <f t="shared" si="84"/>
        <v>0</v>
      </c>
      <c r="CY29" s="74">
        <f t="shared" si="85"/>
        <v>0</v>
      </c>
      <c r="DC29" s="59">
        <f>SUM($AD29:$AF29)+SUM($AH29:$AJ29)+SUM($AL29:AN29)+SUM($AP29:AR29)+SUM($AT29:AV29)+SUM($AX29:AZ29)+SUM($BB29:BD29)+SUM($BF29:BH29)</f>
        <v>0</v>
      </c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</row>
    <row r="30" spans="1:150" s="2" customFormat="1" hidden="1" x14ac:dyDescent="0.25">
      <c r="A30" s="225" t="s">
        <v>240</v>
      </c>
      <c r="B30" s="456">
        <f>'ПЛАН НАВЧАЛЬНОГО ПРОЦЕСУ ДЕННА'!B31</f>
        <v>0</v>
      </c>
      <c r="C30" s="459">
        <f>'ПЛАН НАВЧАЛЬНОГО ПРОЦЕСУ ДЕННА'!C31</f>
        <v>0</v>
      </c>
      <c r="D30" s="454">
        <f>'ПЛАН НАВЧАЛЬНОГО ПРОЦЕСУ ДЕННА'!D31</f>
        <v>0</v>
      </c>
      <c r="E30" s="455">
        <f>'ПЛАН НАВЧАЛЬНОГО ПРОЦЕСУ ДЕННА'!E31</f>
        <v>0</v>
      </c>
      <c r="F30" s="455">
        <f>'ПЛАН НАВЧАЛЬНОГО ПРОЦЕСУ ДЕННА'!F31</f>
        <v>0</v>
      </c>
      <c r="G30" s="458">
        <f>'ПЛАН НАВЧАЛЬНОГО ПРОЦЕСУ ДЕННА'!G31</f>
        <v>0</v>
      </c>
      <c r="H30" s="454">
        <f>'ПЛАН НАВЧАЛЬНОГО ПРОЦЕСУ ДЕННА'!H31</f>
        <v>0</v>
      </c>
      <c r="I30" s="455">
        <f>'ПЛАН НАВЧАЛЬНОГО ПРОЦЕСУ ДЕННА'!I31</f>
        <v>0</v>
      </c>
      <c r="J30" s="455">
        <f>'ПЛАН НАВЧАЛЬНОГО ПРОЦЕСУ ДЕННА'!J31</f>
        <v>0</v>
      </c>
      <c r="K30" s="455">
        <f>'ПЛАН НАВЧАЛЬНОГО ПРОЦЕСУ ДЕННА'!K31</f>
        <v>0</v>
      </c>
      <c r="L30" s="455">
        <f>'ПЛАН НАВЧАЛЬНОГО ПРОЦЕСУ ДЕННА'!L31</f>
        <v>0</v>
      </c>
      <c r="M30" s="455">
        <f>'ПЛАН НАВЧАЛЬНОГО ПРОЦЕСУ ДЕННА'!M31</f>
        <v>0</v>
      </c>
      <c r="N30" s="455">
        <f>'ПЛАН НАВЧАЛЬНОГО ПРОЦЕСУ ДЕННА'!N31</f>
        <v>0</v>
      </c>
      <c r="O30" s="460">
        <f>'ПЛАН НАВЧАЛЬНОГО ПРОЦЕСУ ДЕННА'!O31</f>
        <v>0</v>
      </c>
      <c r="P30" s="460">
        <f>'ПЛАН НАВЧАЛЬНОГО ПРОЦЕСУ ДЕННА'!P31</f>
        <v>0</v>
      </c>
      <c r="Q30" s="454">
        <f>'ПЛАН НАВЧАЛЬНОГО ПРОЦЕСУ ДЕННА'!Q31</f>
        <v>0</v>
      </c>
      <c r="R30" s="455">
        <f>'ПЛАН НАВЧАЛЬНОГО ПРОЦЕСУ ДЕННА'!R31</f>
        <v>0</v>
      </c>
      <c r="S30" s="455">
        <f>'ПЛАН НАВЧАЛЬНОГО ПРОЦЕСУ ДЕННА'!S31</f>
        <v>0</v>
      </c>
      <c r="T30" s="455">
        <f>'ПЛАН НАВЧАЛЬНОГО ПРОЦЕСУ ДЕННА'!T31</f>
        <v>0</v>
      </c>
      <c r="U30" s="455">
        <f>'ПЛАН НАВЧАЛЬНОГО ПРОЦЕСУ ДЕННА'!U31</f>
        <v>0</v>
      </c>
      <c r="V30" s="455">
        <f>'ПЛАН НАВЧАЛЬНОГО ПРОЦЕСУ ДЕННА'!V31</f>
        <v>0</v>
      </c>
      <c r="W30" s="455">
        <f>'ПЛАН НАВЧАЛЬНОГО ПРОЦЕСУ ДЕННА'!W31</f>
        <v>0</v>
      </c>
      <c r="X30" s="231">
        <f>'ПЛАН НАВЧАЛЬНОГО ПРОЦЕСУ ДЕННА'!X31</f>
        <v>0</v>
      </c>
      <c r="Y30" s="127">
        <f t="shared" si="90"/>
        <v>0</v>
      </c>
      <c r="Z30" s="9">
        <f t="shared" si="91"/>
        <v>0</v>
      </c>
      <c r="AA30" s="9">
        <f t="shared" si="92"/>
        <v>0</v>
      </c>
      <c r="AB30" s="9">
        <f t="shared" si="93"/>
        <v>0</v>
      </c>
      <c r="AC30" s="9">
        <f t="shared" si="94"/>
        <v>0</v>
      </c>
      <c r="AD30" s="270">
        <f>IF('ПЛАН НАВЧАЛЬНОГО ПРОЦЕСУ ДЕННА'!AD31&gt;0,IF(ROUND('ПЛАН НАВЧАЛЬНОГО ПРОЦЕСУ ДЕННА'!AD31*$BW$4,0)&gt;0,ROUND('ПЛАН НАВЧАЛЬНОГО ПРОЦЕСУ ДЕННА'!AD31*$BW$4,0)*2,2),0)</f>
        <v>0</v>
      </c>
      <c r="AE30" s="270">
        <f>IF('ПЛАН НАВЧАЛЬНОГО ПРОЦЕСУ ДЕННА'!AE31&gt;0,IF(ROUND('ПЛАН НАВЧАЛЬНОГО ПРОЦЕСУ ДЕННА'!AE31*$BW$4,0)&gt;0,ROUND('ПЛАН НАВЧАЛЬНОГО ПРОЦЕСУ ДЕННА'!AE31*$BW$4,0)*2,2),0)</f>
        <v>0</v>
      </c>
      <c r="AF30" s="270">
        <f>IF('ПЛАН НАВЧАЛЬНОГО ПРОЦЕСУ ДЕННА'!AF31&gt;0,IF(ROUND('ПЛАН НАВЧАЛЬНОГО ПРОЦЕСУ ДЕННА'!AF31*$BW$4,0)&gt;0,ROUND('ПЛАН НАВЧАЛЬНОГО ПРОЦЕСУ ДЕННА'!AF31*$BW$4,0)*2,2),0)</f>
        <v>0</v>
      </c>
      <c r="AG30" s="62">
        <f t="shared" si="47"/>
        <v>0</v>
      </c>
      <c r="AH30" s="270">
        <f>IF('ПЛАН НАВЧАЛЬНОГО ПРОЦЕСУ ДЕННА'!AH31&gt;0,IF(ROUND('ПЛАН НАВЧАЛЬНОГО ПРОЦЕСУ ДЕННА'!AH31*$BW$4,0)&gt;0,ROUND('ПЛАН НАВЧАЛЬНОГО ПРОЦЕСУ ДЕННА'!AH31*$BW$4,0)*2,2),0)</f>
        <v>0</v>
      </c>
      <c r="AI30" s="270">
        <f>IF('ПЛАН НАВЧАЛЬНОГО ПРОЦЕСУ ДЕННА'!AI31&gt;0,IF(ROUND('ПЛАН НАВЧАЛЬНОГО ПРОЦЕСУ ДЕННА'!AI31*$BW$4,0)&gt;0,ROUND('ПЛАН НАВЧАЛЬНОГО ПРОЦЕСУ ДЕННА'!AI31*$BW$4,0)*2,2),0)</f>
        <v>0</v>
      </c>
      <c r="AJ30" s="270">
        <f>IF('ПЛАН НАВЧАЛЬНОГО ПРОЦЕСУ ДЕННА'!AJ31&gt;0,IF(ROUND('ПЛАН НАВЧАЛЬНОГО ПРОЦЕСУ ДЕННА'!AJ31*$BW$4,0)&gt;0,ROUND('ПЛАН НАВЧАЛЬНОГО ПРОЦЕСУ ДЕННА'!AJ31*$BW$4,0)*2,2),0)</f>
        <v>0</v>
      </c>
      <c r="AK30" s="62">
        <f t="shared" si="48"/>
        <v>0</v>
      </c>
      <c r="AL30" s="270">
        <f>IF('ПЛАН НАВЧАЛЬНОГО ПРОЦЕСУ ДЕННА'!AL31&gt;0,IF(ROUND('ПЛАН НАВЧАЛЬНОГО ПРОЦЕСУ ДЕННА'!AL31*$BW$4,0)&gt;0,ROUND('ПЛАН НАВЧАЛЬНОГО ПРОЦЕСУ ДЕННА'!AL31*$BW$4,0)*2,2),0)</f>
        <v>0</v>
      </c>
      <c r="AM30" s="270">
        <f>IF('ПЛАН НАВЧАЛЬНОГО ПРОЦЕСУ ДЕННА'!AM31&gt;0,IF(ROUND('ПЛАН НАВЧАЛЬНОГО ПРОЦЕСУ ДЕННА'!AM31*$BW$4,0)&gt;0,ROUND('ПЛАН НАВЧАЛЬНОГО ПРОЦЕСУ ДЕННА'!AM31*$BW$4,0)*2,2),0)</f>
        <v>0</v>
      </c>
      <c r="AN30" s="270">
        <f>IF('ПЛАН НАВЧАЛЬНОГО ПРОЦЕСУ ДЕННА'!AN31&gt;0,IF(ROUND('ПЛАН НАВЧАЛЬНОГО ПРОЦЕСУ ДЕННА'!AN31*$BW$4,0)&gt;0,ROUND('ПЛАН НАВЧАЛЬНОГО ПРОЦЕСУ ДЕННА'!AN31*$BW$4,0)*2,2),0)</f>
        <v>0</v>
      </c>
      <c r="AO30" s="62">
        <f t="shared" si="49"/>
        <v>0</v>
      </c>
      <c r="AP30" s="270">
        <f>IF('ПЛАН НАВЧАЛЬНОГО ПРОЦЕСУ ДЕННА'!AP31&gt;0,IF(ROUND('ПЛАН НАВЧАЛЬНОГО ПРОЦЕСУ ДЕННА'!AP31*$BW$4,0)&gt;0,ROUND('ПЛАН НАВЧАЛЬНОГО ПРОЦЕСУ ДЕННА'!AP31*$BW$4,0)*2,2),0)</f>
        <v>0</v>
      </c>
      <c r="AQ30" s="270">
        <f>IF('ПЛАН НАВЧАЛЬНОГО ПРОЦЕСУ ДЕННА'!AQ31&gt;0,IF(ROUND('ПЛАН НАВЧАЛЬНОГО ПРОЦЕСУ ДЕННА'!AQ31*$BW$4,0)&gt;0,ROUND('ПЛАН НАВЧАЛЬНОГО ПРОЦЕСУ ДЕННА'!AQ31*$BW$4,0)*2,2),0)</f>
        <v>0</v>
      </c>
      <c r="AR30" s="270">
        <f>IF('ПЛАН НАВЧАЛЬНОГО ПРОЦЕСУ ДЕННА'!AR31&gt;0,IF(ROUND('ПЛАН НАВЧАЛЬНОГО ПРОЦЕСУ ДЕННА'!AR31*$BW$4,0)&gt;0,ROUND('ПЛАН НАВЧАЛЬНОГО ПРОЦЕСУ ДЕННА'!AR31*$BW$4,0)*2,2),0)</f>
        <v>0</v>
      </c>
      <c r="AS30" s="62">
        <f t="shared" si="50"/>
        <v>0</v>
      </c>
      <c r="AT30" s="195"/>
      <c r="AU30" s="195"/>
      <c r="AV30" s="195"/>
      <c r="AW30" s="62">
        <f t="shared" si="86"/>
        <v>0</v>
      </c>
      <c r="AX30" s="195"/>
      <c r="AY30" s="195"/>
      <c r="AZ30" s="195"/>
      <c r="BA30" s="62">
        <f t="shared" si="87"/>
        <v>0</v>
      </c>
      <c r="BB30" s="195"/>
      <c r="BC30" s="195"/>
      <c r="BD30" s="195"/>
      <c r="BE30" s="62">
        <f t="shared" si="88"/>
        <v>0</v>
      </c>
      <c r="BF30" s="195"/>
      <c r="BG30" s="195"/>
      <c r="BH30" s="195"/>
      <c r="BI30" s="62">
        <f t="shared" si="89"/>
        <v>0</v>
      </c>
      <c r="BJ30" s="56">
        <f t="shared" si="55"/>
        <v>0</v>
      </c>
      <c r="BK30" s="116" t="str">
        <f t="shared" si="2"/>
        <v/>
      </c>
      <c r="BL30" s="12">
        <f t="shared" si="56"/>
        <v>0</v>
      </c>
      <c r="BM30" s="12">
        <f t="shared" si="56"/>
        <v>0</v>
      </c>
      <c r="BN30" s="12">
        <f t="shared" si="56"/>
        <v>0</v>
      </c>
      <c r="BO30" s="12">
        <f t="shared" si="56"/>
        <v>0</v>
      </c>
      <c r="BP30" s="12">
        <f t="shared" si="56"/>
        <v>0</v>
      </c>
      <c r="BQ30" s="12">
        <f t="shared" si="56"/>
        <v>0</v>
      </c>
      <c r="BR30" s="12">
        <f t="shared" si="56"/>
        <v>0</v>
      </c>
      <c r="BS30" s="12">
        <f t="shared" si="56"/>
        <v>0</v>
      </c>
      <c r="BT30" s="80">
        <f t="shared" si="57"/>
        <v>0</v>
      </c>
      <c r="BW30" s="12">
        <f t="shared" si="58"/>
        <v>0</v>
      </c>
      <c r="BX30" s="12">
        <f t="shared" si="59"/>
        <v>0</v>
      </c>
      <c r="BY30" s="12">
        <f t="shared" si="60"/>
        <v>0</v>
      </c>
      <c r="BZ30" s="12">
        <f t="shared" si="61"/>
        <v>0</v>
      </c>
      <c r="CA30" s="12">
        <f t="shared" si="62"/>
        <v>0</v>
      </c>
      <c r="CB30" s="12">
        <f t="shared" si="63"/>
        <v>0</v>
      </c>
      <c r="CC30" s="12">
        <f t="shared" si="64"/>
        <v>0</v>
      </c>
      <c r="CD30" s="12">
        <f t="shared" si="65"/>
        <v>0</v>
      </c>
      <c r="CE30" s="171">
        <f t="shared" si="66"/>
        <v>0</v>
      </c>
      <c r="CF30" s="186">
        <f t="shared" si="67"/>
        <v>0</v>
      </c>
      <c r="CH30" s="67">
        <f t="shared" si="68"/>
        <v>0</v>
      </c>
      <c r="CI30" s="67">
        <f t="shared" si="69"/>
        <v>0</v>
      </c>
      <c r="CJ30" s="67">
        <f t="shared" si="70"/>
        <v>0</v>
      </c>
      <c r="CK30" s="67">
        <f t="shared" si="71"/>
        <v>0</v>
      </c>
      <c r="CL30" s="67">
        <f t="shared" si="72"/>
        <v>0</v>
      </c>
      <c r="CM30" s="67">
        <f t="shared" si="73"/>
        <v>0</v>
      </c>
      <c r="CN30" s="67">
        <f t="shared" si="74"/>
        <v>0</v>
      </c>
      <c r="CO30" s="67">
        <f t="shared" si="75"/>
        <v>0</v>
      </c>
      <c r="CP30" s="75">
        <f t="shared" si="96"/>
        <v>0</v>
      </c>
      <c r="CQ30" s="67">
        <f t="shared" si="77"/>
        <v>0</v>
      </c>
      <c r="CR30" s="67">
        <f t="shared" si="78"/>
        <v>0</v>
      </c>
      <c r="CS30" s="68">
        <f t="shared" si="79"/>
        <v>0</v>
      </c>
      <c r="CT30" s="67">
        <f t="shared" si="80"/>
        <v>0</v>
      </c>
      <c r="CU30" s="67">
        <f t="shared" si="81"/>
        <v>0</v>
      </c>
      <c r="CV30" s="67">
        <f t="shared" si="82"/>
        <v>0</v>
      </c>
      <c r="CW30" s="67">
        <f t="shared" si="83"/>
        <v>0</v>
      </c>
      <c r="CX30" s="67">
        <f t="shared" si="84"/>
        <v>0</v>
      </c>
      <c r="CY30" s="74">
        <f t="shared" si="85"/>
        <v>0</v>
      </c>
      <c r="DC30" s="59">
        <f>SUM($AD30:$AF30)+SUM($AH30:$AJ30)+SUM($AL30:AN30)+SUM($AP30:AR30)+SUM($AT30:AV30)+SUM($AX30:AZ30)+SUM($BB30:BD30)+SUM($BF30:BH30)</f>
        <v>0</v>
      </c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</row>
    <row r="31" spans="1:150" s="2" customFormat="1" hidden="1" x14ac:dyDescent="0.25">
      <c r="A31" s="225" t="s">
        <v>241</v>
      </c>
      <c r="B31" s="456">
        <f>'ПЛАН НАВЧАЛЬНОГО ПРОЦЕСУ ДЕННА'!B32</f>
        <v>0</v>
      </c>
      <c r="C31" s="459">
        <f>'ПЛАН НАВЧАЛЬНОГО ПРОЦЕСУ ДЕННА'!C32</f>
        <v>0</v>
      </c>
      <c r="D31" s="454">
        <f>'ПЛАН НАВЧАЛЬНОГО ПРОЦЕСУ ДЕННА'!D32</f>
        <v>0</v>
      </c>
      <c r="E31" s="455">
        <f>'ПЛАН НАВЧАЛЬНОГО ПРОЦЕСУ ДЕННА'!E32</f>
        <v>0</v>
      </c>
      <c r="F31" s="455">
        <f>'ПЛАН НАВЧАЛЬНОГО ПРОЦЕСУ ДЕННА'!F32</f>
        <v>0</v>
      </c>
      <c r="G31" s="458">
        <f>'ПЛАН НАВЧАЛЬНОГО ПРОЦЕСУ ДЕННА'!G32</f>
        <v>0</v>
      </c>
      <c r="H31" s="454">
        <f>'ПЛАН НАВЧАЛЬНОГО ПРОЦЕСУ ДЕННА'!H32</f>
        <v>0</v>
      </c>
      <c r="I31" s="455">
        <f>'ПЛАН НАВЧАЛЬНОГО ПРОЦЕСУ ДЕННА'!I32</f>
        <v>0</v>
      </c>
      <c r="J31" s="455">
        <f>'ПЛАН НАВЧАЛЬНОГО ПРОЦЕСУ ДЕННА'!J32</f>
        <v>0</v>
      </c>
      <c r="K31" s="455">
        <f>'ПЛАН НАВЧАЛЬНОГО ПРОЦЕСУ ДЕННА'!K32</f>
        <v>0</v>
      </c>
      <c r="L31" s="455">
        <f>'ПЛАН НАВЧАЛЬНОГО ПРОЦЕСУ ДЕННА'!L32</f>
        <v>0</v>
      </c>
      <c r="M31" s="455">
        <f>'ПЛАН НАВЧАЛЬНОГО ПРОЦЕСУ ДЕННА'!M32</f>
        <v>0</v>
      </c>
      <c r="N31" s="455">
        <f>'ПЛАН НАВЧАЛЬНОГО ПРОЦЕСУ ДЕННА'!N32</f>
        <v>0</v>
      </c>
      <c r="O31" s="460">
        <f>'ПЛАН НАВЧАЛЬНОГО ПРОЦЕСУ ДЕННА'!O32</f>
        <v>0</v>
      </c>
      <c r="P31" s="460">
        <f>'ПЛАН НАВЧАЛЬНОГО ПРОЦЕСУ ДЕННА'!P32</f>
        <v>0</v>
      </c>
      <c r="Q31" s="454">
        <f>'ПЛАН НАВЧАЛЬНОГО ПРОЦЕСУ ДЕННА'!Q32</f>
        <v>0</v>
      </c>
      <c r="R31" s="455">
        <f>'ПЛАН НАВЧАЛЬНОГО ПРОЦЕСУ ДЕННА'!R32</f>
        <v>0</v>
      </c>
      <c r="S31" s="455">
        <f>'ПЛАН НАВЧАЛЬНОГО ПРОЦЕСУ ДЕННА'!S32</f>
        <v>0</v>
      </c>
      <c r="T31" s="455">
        <f>'ПЛАН НАВЧАЛЬНОГО ПРОЦЕСУ ДЕННА'!T32</f>
        <v>0</v>
      </c>
      <c r="U31" s="455">
        <f>'ПЛАН НАВЧАЛЬНОГО ПРОЦЕСУ ДЕННА'!U32</f>
        <v>0</v>
      </c>
      <c r="V31" s="455">
        <f>'ПЛАН НАВЧАЛЬНОГО ПРОЦЕСУ ДЕННА'!V32</f>
        <v>0</v>
      </c>
      <c r="W31" s="455">
        <f>'ПЛАН НАВЧАЛЬНОГО ПРОЦЕСУ ДЕННА'!W32</f>
        <v>0</v>
      </c>
      <c r="X31" s="231">
        <f>'ПЛАН НАВЧАЛЬНОГО ПРОЦЕСУ ДЕННА'!X32</f>
        <v>0</v>
      </c>
      <c r="Y31" s="127">
        <f t="shared" si="90"/>
        <v>0</v>
      </c>
      <c r="Z31" s="9">
        <f t="shared" si="91"/>
        <v>0</v>
      </c>
      <c r="AA31" s="9">
        <f t="shared" si="92"/>
        <v>0</v>
      </c>
      <c r="AB31" s="9">
        <f t="shared" si="93"/>
        <v>0</v>
      </c>
      <c r="AC31" s="9">
        <f t="shared" si="94"/>
        <v>0</v>
      </c>
      <c r="AD31" s="270">
        <f>IF('ПЛАН НАВЧАЛЬНОГО ПРОЦЕСУ ДЕННА'!AD32&gt;0,IF(ROUND('ПЛАН НАВЧАЛЬНОГО ПРОЦЕСУ ДЕННА'!AD32*$BW$4,0)&gt;0,ROUND('ПЛАН НАВЧАЛЬНОГО ПРОЦЕСУ ДЕННА'!AD32*$BW$4,0)*2,2),0)</f>
        <v>0</v>
      </c>
      <c r="AE31" s="270">
        <f>IF('ПЛАН НАВЧАЛЬНОГО ПРОЦЕСУ ДЕННА'!AE32&gt;0,IF(ROUND('ПЛАН НАВЧАЛЬНОГО ПРОЦЕСУ ДЕННА'!AE32*$BW$4,0)&gt;0,ROUND('ПЛАН НАВЧАЛЬНОГО ПРОЦЕСУ ДЕННА'!AE32*$BW$4,0)*2,2),0)</f>
        <v>0</v>
      </c>
      <c r="AF31" s="270">
        <f>IF('ПЛАН НАВЧАЛЬНОГО ПРОЦЕСУ ДЕННА'!AF32&gt;0,IF(ROUND('ПЛАН НАВЧАЛЬНОГО ПРОЦЕСУ ДЕННА'!AF32*$BW$4,0)&gt;0,ROUND('ПЛАН НАВЧАЛЬНОГО ПРОЦЕСУ ДЕННА'!AF32*$BW$4,0)*2,2),0)</f>
        <v>0</v>
      </c>
      <c r="AG31" s="62">
        <f t="shared" si="47"/>
        <v>0</v>
      </c>
      <c r="AH31" s="270">
        <f>IF('ПЛАН НАВЧАЛЬНОГО ПРОЦЕСУ ДЕННА'!AH32&gt;0,IF(ROUND('ПЛАН НАВЧАЛЬНОГО ПРОЦЕСУ ДЕННА'!AH32*$BW$4,0)&gt;0,ROUND('ПЛАН НАВЧАЛЬНОГО ПРОЦЕСУ ДЕННА'!AH32*$BW$4,0)*2,2),0)</f>
        <v>0</v>
      </c>
      <c r="AI31" s="270">
        <f>IF('ПЛАН НАВЧАЛЬНОГО ПРОЦЕСУ ДЕННА'!AI32&gt;0,IF(ROUND('ПЛАН НАВЧАЛЬНОГО ПРОЦЕСУ ДЕННА'!AI32*$BW$4,0)&gt;0,ROUND('ПЛАН НАВЧАЛЬНОГО ПРОЦЕСУ ДЕННА'!AI32*$BW$4,0)*2,2),0)</f>
        <v>0</v>
      </c>
      <c r="AJ31" s="270">
        <f>IF('ПЛАН НАВЧАЛЬНОГО ПРОЦЕСУ ДЕННА'!AJ32&gt;0,IF(ROUND('ПЛАН НАВЧАЛЬНОГО ПРОЦЕСУ ДЕННА'!AJ32*$BW$4,0)&gt;0,ROUND('ПЛАН НАВЧАЛЬНОГО ПРОЦЕСУ ДЕННА'!AJ32*$BW$4,0)*2,2),0)</f>
        <v>0</v>
      </c>
      <c r="AK31" s="62">
        <f t="shared" si="48"/>
        <v>0</v>
      </c>
      <c r="AL31" s="270">
        <f>IF('ПЛАН НАВЧАЛЬНОГО ПРОЦЕСУ ДЕННА'!AL32&gt;0,IF(ROUND('ПЛАН НАВЧАЛЬНОГО ПРОЦЕСУ ДЕННА'!AL32*$BW$4,0)&gt;0,ROUND('ПЛАН НАВЧАЛЬНОГО ПРОЦЕСУ ДЕННА'!AL32*$BW$4,0)*2,2),0)</f>
        <v>0</v>
      </c>
      <c r="AM31" s="270">
        <f>IF('ПЛАН НАВЧАЛЬНОГО ПРОЦЕСУ ДЕННА'!AM32&gt;0,IF(ROUND('ПЛАН НАВЧАЛЬНОГО ПРОЦЕСУ ДЕННА'!AM32*$BW$4,0)&gt;0,ROUND('ПЛАН НАВЧАЛЬНОГО ПРОЦЕСУ ДЕННА'!AM32*$BW$4,0)*2,2),0)</f>
        <v>0</v>
      </c>
      <c r="AN31" s="270">
        <f>IF('ПЛАН НАВЧАЛЬНОГО ПРОЦЕСУ ДЕННА'!AN32&gt;0,IF(ROUND('ПЛАН НАВЧАЛЬНОГО ПРОЦЕСУ ДЕННА'!AN32*$BW$4,0)&gt;0,ROUND('ПЛАН НАВЧАЛЬНОГО ПРОЦЕСУ ДЕННА'!AN32*$BW$4,0)*2,2),0)</f>
        <v>0</v>
      </c>
      <c r="AO31" s="62">
        <f t="shared" si="49"/>
        <v>0</v>
      </c>
      <c r="AP31" s="270">
        <f>IF('ПЛАН НАВЧАЛЬНОГО ПРОЦЕСУ ДЕННА'!AP32&gt;0,IF(ROUND('ПЛАН НАВЧАЛЬНОГО ПРОЦЕСУ ДЕННА'!AP32*$BW$4,0)&gt;0,ROUND('ПЛАН НАВЧАЛЬНОГО ПРОЦЕСУ ДЕННА'!AP32*$BW$4,0)*2,2),0)</f>
        <v>0</v>
      </c>
      <c r="AQ31" s="270">
        <f>IF('ПЛАН НАВЧАЛЬНОГО ПРОЦЕСУ ДЕННА'!AQ32&gt;0,IF(ROUND('ПЛАН НАВЧАЛЬНОГО ПРОЦЕСУ ДЕННА'!AQ32*$BW$4,0)&gt;0,ROUND('ПЛАН НАВЧАЛЬНОГО ПРОЦЕСУ ДЕННА'!AQ32*$BW$4,0)*2,2),0)</f>
        <v>0</v>
      </c>
      <c r="AR31" s="270">
        <f>IF('ПЛАН НАВЧАЛЬНОГО ПРОЦЕСУ ДЕННА'!AR32&gt;0,IF(ROUND('ПЛАН НАВЧАЛЬНОГО ПРОЦЕСУ ДЕННА'!AR32*$BW$4,0)&gt;0,ROUND('ПЛАН НАВЧАЛЬНОГО ПРОЦЕСУ ДЕННА'!AR32*$BW$4,0)*2,2),0)</f>
        <v>0</v>
      </c>
      <c r="AS31" s="62">
        <f t="shared" si="50"/>
        <v>0</v>
      </c>
      <c r="AT31" s="195"/>
      <c r="AU31" s="195"/>
      <c r="AV31" s="195"/>
      <c r="AW31" s="62">
        <f t="shared" si="86"/>
        <v>0</v>
      </c>
      <c r="AX31" s="195"/>
      <c r="AY31" s="195"/>
      <c r="AZ31" s="195"/>
      <c r="BA31" s="62">
        <f t="shared" si="87"/>
        <v>0</v>
      </c>
      <c r="BB31" s="195"/>
      <c r="BC31" s="195"/>
      <c r="BD31" s="195"/>
      <c r="BE31" s="62">
        <f t="shared" si="88"/>
        <v>0</v>
      </c>
      <c r="BF31" s="195"/>
      <c r="BG31" s="195"/>
      <c r="BH31" s="195"/>
      <c r="BI31" s="62">
        <f t="shared" si="89"/>
        <v>0</v>
      </c>
      <c r="BJ31" s="56">
        <f t="shared" si="55"/>
        <v>0</v>
      </c>
      <c r="BK31" s="116" t="str">
        <f t="shared" si="2"/>
        <v/>
      </c>
      <c r="BL31" s="12">
        <f t="shared" si="56"/>
        <v>0</v>
      </c>
      <c r="BM31" s="12">
        <f t="shared" si="56"/>
        <v>0</v>
      </c>
      <c r="BN31" s="12">
        <f t="shared" si="56"/>
        <v>0</v>
      </c>
      <c r="BO31" s="12">
        <f t="shared" si="56"/>
        <v>0</v>
      </c>
      <c r="BP31" s="12">
        <f t="shared" si="56"/>
        <v>0</v>
      </c>
      <c r="BQ31" s="12">
        <f t="shared" si="56"/>
        <v>0</v>
      </c>
      <c r="BR31" s="12">
        <f t="shared" si="56"/>
        <v>0</v>
      </c>
      <c r="BS31" s="12">
        <f t="shared" si="56"/>
        <v>0</v>
      </c>
      <c r="BT31" s="80">
        <f t="shared" si="57"/>
        <v>0</v>
      </c>
      <c r="BW31" s="12">
        <f t="shared" si="58"/>
        <v>0</v>
      </c>
      <c r="BX31" s="12">
        <f t="shared" si="59"/>
        <v>0</v>
      </c>
      <c r="BY31" s="12">
        <f t="shared" si="60"/>
        <v>0</v>
      </c>
      <c r="BZ31" s="12">
        <f t="shared" si="61"/>
        <v>0</v>
      </c>
      <c r="CA31" s="12">
        <f t="shared" si="62"/>
        <v>0</v>
      </c>
      <c r="CB31" s="12">
        <f t="shared" si="63"/>
        <v>0</v>
      </c>
      <c r="CC31" s="12">
        <f t="shared" si="64"/>
        <v>0</v>
      </c>
      <c r="CD31" s="12">
        <f t="shared" si="65"/>
        <v>0</v>
      </c>
      <c r="CE31" s="171">
        <f t="shared" si="66"/>
        <v>0</v>
      </c>
      <c r="CF31" s="186">
        <f t="shared" si="67"/>
        <v>0</v>
      </c>
      <c r="CH31" s="67">
        <f t="shared" si="68"/>
        <v>0</v>
      </c>
      <c r="CI31" s="67">
        <f t="shared" si="69"/>
        <v>0</v>
      </c>
      <c r="CJ31" s="67">
        <f t="shared" si="70"/>
        <v>0</v>
      </c>
      <c r="CK31" s="67">
        <f t="shared" si="71"/>
        <v>0</v>
      </c>
      <c r="CL31" s="67">
        <f t="shared" si="72"/>
        <v>0</v>
      </c>
      <c r="CM31" s="67">
        <f t="shared" si="73"/>
        <v>0</v>
      </c>
      <c r="CN31" s="67">
        <f t="shared" si="74"/>
        <v>0</v>
      </c>
      <c r="CO31" s="67">
        <f t="shared" si="75"/>
        <v>0</v>
      </c>
      <c r="CP31" s="75">
        <f t="shared" ref="CP31:CP33" si="97">SUM(CH31:CO31)</f>
        <v>0</v>
      </c>
      <c r="CQ31" s="67">
        <f t="shared" si="77"/>
        <v>0</v>
      </c>
      <c r="CR31" s="67">
        <f t="shared" si="78"/>
        <v>0</v>
      </c>
      <c r="CS31" s="68">
        <f t="shared" si="79"/>
        <v>0</v>
      </c>
      <c r="CT31" s="67">
        <f t="shared" si="80"/>
        <v>0</v>
      </c>
      <c r="CU31" s="67">
        <f t="shared" si="81"/>
        <v>0</v>
      </c>
      <c r="CV31" s="67">
        <f t="shared" si="82"/>
        <v>0</v>
      </c>
      <c r="CW31" s="67">
        <f t="shared" si="83"/>
        <v>0</v>
      </c>
      <c r="CX31" s="67">
        <f t="shared" si="84"/>
        <v>0</v>
      </c>
      <c r="CY31" s="74">
        <f t="shared" si="85"/>
        <v>0</v>
      </c>
      <c r="DC31" s="59">
        <f>SUM($AD31:$AF31)+SUM($AH31:$AJ31)+SUM($AL31:AN31)+SUM($AP31:AR31)+SUM($AT31:AV31)+SUM($AX31:AZ31)+SUM($BB31:BD31)+SUM($BF31:BH31)</f>
        <v>0</v>
      </c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</row>
    <row r="32" spans="1:150" s="2" customFormat="1" hidden="1" x14ac:dyDescent="0.25">
      <c r="A32" s="225" t="s">
        <v>242</v>
      </c>
      <c r="B32" s="456">
        <f>'ПЛАН НАВЧАЛЬНОГО ПРОЦЕСУ ДЕННА'!B33</f>
        <v>0</v>
      </c>
      <c r="C32" s="459">
        <f>'ПЛАН НАВЧАЛЬНОГО ПРОЦЕСУ ДЕННА'!C33</f>
        <v>0</v>
      </c>
      <c r="D32" s="454">
        <f>'ПЛАН НАВЧАЛЬНОГО ПРОЦЕСУ ДЕННА'!D33</f>
        <v>0</v>
      </c>
      <c r="E32" s="455">
        <f>'ПЛАН НАВЧАЛЬНОГО ПРОЦЕСУ ДЕННА'!E33</f>
        <v>0</v>
      </c>
      <c r="F32" s="455">
        <f>'ПЛАН НАВЧАЛЬНОГО ПРОЦЕСУ ДЕННА'!F33</f>
        <v>0</v>
      </c>
      <c r="G32" s="458">
        <f>'ПЛАН НАВЧАЛЬНОГО ПРОЦЕСУ ДЕННА'!G33</f>
        <v>0</v>
      </c>
      <c r="H32" s="454">
        <f>'ПЛАН НАВЧАЛЬНОГО ПРОЦЕСУ ДЕННА'!H33</f>
        <v>0</v>
      </c>
      <c r="I32" s="455">
        <f>'ПЛАН НАВЧАЛЬНОГО ПРОЦЕСУ ДЕННА'!I33</f>
        <v>0</v>
      </c>
      <c r="J32" s="455">
        <f>'ПЛАН НАВЧАЛЬНОГО ПРОЦЕСУ ДЕННА'!J33</f>
        <v>0</v>
      </c>
      <c r="K32" s="455">
        <f>'ПЛАН НАВЧАЛЬНОГО ПРОЦЕСУ ДЕННА'!K33</f>
        <v>0</v>
      </c>
      <c r="L32" s="455">
        <f>'ПЛАН НАВЧАЛЬНОГО ПРОЦЕСУ ДЕННА'!L33</f>
        <v>0</v>
      </c>
      <c r="M32" s="455">
        <f>'ПЛАН НАВЧАЛЬНОГО ПРОЦЕСУ ДЕННА'!M33</f>
        <v>0</v>
      </c>
      <c r="N32" s="455">
        <f>'ПЛАН НАВЧАЛЬНОГО ПРОЦЕСУ ДЕННА'!N33</f>
        <v>0</v>
      </c>
      <c r="O32" s="460">
        <f>'ПЛАН НАВЧАЛЬНОГО ПРОЦЕСУ ДЕННА'!O33</f>
        <v>0</v>
      </c>
      <c r="P32" s="460">
        <f>'ПЛАН НАВЧАЛЬНОГО ПРОЦЕСУ ДЕННА'!P33</f>
        <v>0</v>
      </c>
      <c r="Q32" s="454">
        <f>'ПЛАН НАВЧАЛЬНОГО ПРОЦЕСУ ДЕННА'!Q33</f>
        <v>0</v>
      </c>
      <c r="R32" s="455">
        <f>'ПЛАН НАВЧАЛЬНОГО ПРОЦЕСУ ДЕННА'!R33</f>
        <v>0</v>
      </c>
      <c r="S32" s="455">
        <f>'ПЛАН НАВЧАЛЬНОГО ПРОЦЕСУ ДЕННА'!S33</f>
        <v>0</v>
      </c>
      <c r="T32" s="455">
        <f>'ПЛАН НАВЧАЛЬНОГО ПРОЦЕСУ ДЕННА'!T33</f>
        <v>0</v>
      </c>
      <c r="U32" s="455">
        <f>'ПЛАН НАВЧАЛЬНОГО ПРОЦЕСУ ДЕННА'!U33</f>
        <v>0</v>
      </c>
      <c r="V32" s="455">
        <f>'ПЛАН НАВЧАЛЬНОГО ПРОЦЕСУ ДЕННА'!V33</f>
        <v>0</v>
      </c>
      <c r="W32" s="455">
        <f>'ПЛАН НАВЧАЛЬНОГО ПРОЦЕСУ ДЕННА'!W33</f>
        <v>0</v>
      </c>
      <c r="X32" s="231">
        <f>'ПЛАН НАВЧАЛЬНОГО ПРОЦЕСУ ДЕННА'!X33</f>
        <v>0</v>
      </c>
      <c r="Y32" s="127">
        <f t="shared" si="90"/>
        <v>0</v>
      </c>
      <c r="Z32" s="9">
        <f t="shared" si="91"/>
        <v>0</v>
      </c>
      <c r="AA32" s="9">
        <f t="shared" si="92"/>
        <v>0</v>
      </c>
      <c r="AB32" s="9">
        <f t="shared" si="93"/>
        <v>0</v>
      </c>
      <c r="AC32" s="9">
        <f t="shared" si="94"/>
        <v>0</v>
      </c>
      <c r="AD32" s="270">
        <f>IF('ПЛАН НАВЧАЛЬНОГО ПРОЦЕСУ ДЕННА'!AD33&gt;0,IF(ROUND('ПЛАН НАВЧАЛЬНОГО ПРОЦЕСУ ДЕННА'!AD33*$BW$4,0)&gt;0,ROUND('ПЛАН НАВЧАЛЬНОГО ПРОЦЕСУ ДЕННА'!AD33*$BW$4,0)*2,2),0)</f>
        <v>0</v>
      </c>
      <c r="AE32" s="270">
        <f>IF('ПЛАН НАВЧАЛЬНОГО ПРОЦЕСУ ДЕННА'!AE33&gt;0,IF(ROUND('ПЛАН НАВЧАЛЬНОГО ПРОЦЕСУ ДЕННА'!AE33*$BW$4,0)&gt;0,ROUND('ПЛАН НАВЧАЛЬНОГО ПРОЦЕСУ ДЕННА'!AE33*$BW$4,0)*2,2),0)</f>
        <v>0</v>
      </c>
      <c r="AF32" s="270">
        <f>IF('ПЛАН НАВЧАЛЬНОГО ПРОЦЕСУ ДЕННА'!AF33&gt;0,IF(ROUND('ПЛАН НАВЧАЛЬНОГО ПРОЦЕСУ ДЕННА'!AF33*$BW$4,0)&gt;0,ROUND('ПЛАН НАВЧАЛЬНОГО ПРОЦЕСУ ДЕННА'!AF33*$BW$4,0)*2,2),0)</f>
        <v>0</v>
      </c>
      <c r="AG32" s="62">
        <f t="shared" si="47"/>
        <v>0</v>
      </c>
      <c r="AH32" s="270">
        <f>IF('ПЛАН НАВЧАЛЬНОГО ПРОЦЕСУ ДЕННА'!AH33&gt;0,IF(ROUND('ПЛАН НАВЧАЛЬНОГО ПРОЦЕСУ ДЕННА'!AH33*$BW$4,0)&gt;0,ROUND('ПЛАН НАВЧАЛЬНОГО ПРОЦЕСУ ДЕННА'!AH33*$BW$4,0)*2,2),0)</f>
        <v>0</v>
      </c>
      <c r="AI32" s="270">
        <f>IF('ПЛАН НАВЧАЛЬНОГО ПРОЦЕСУ ДЕННА'!AI33&gt;0,IF(ROUND('ПЛАН НАВЧАЛЬНОГО ПРОЦЕСУ ДЕННА'!AI33*$BW$4,0)&gt;0,ROUND('ПЛАН НАВЧАЛЬНОГО ПРОЦЕСУ ДЕННА'!AI33*$BW$4,0)*2,2),0)</f>
        <v>0</v>
      </c>
      <c r="AJ32" s="270">
        <f>IF('ПЛАН НАВЧАЛЬНОГО ПРОЦЕСУ ДЕННА'!AJ33&gt;0,IF(ROUND('ПЛАН НАВЧАЛЬНОГО ПРОЦЕСУ ДЕННА'!AJ33*$BW$4,0)&gt;0,ROUND('ПЛАН НАВЧАЛЬНОГО ПРОЦЕСУ ДЕННА'!AJ33*$BW$4,0)*2,2),0)</f>
        <v>0</v>
      </c>
      <c r="AK32" s="62">
        <f t="shared" si="48"/>
        <v>0</v>
      </c>
      <c r="AL32" s="270">
        <f>IF('ПЛАН НАВЧАЛЬНОГО ПРОЦЕСУ ДЕННА'!AL33&gt;0,IF(ROUND('ПЛАН НАВЧАЛЬНОГО ПРОЦЕСУ ДЕННА'!AL33*$BW$4,0)&gt;0,ROUND('ПЛАН НАВЧАЛЬНОГО ПРОЦЕСУ ДЕННА'!AL33*$BW$4,0)*2,2),0)</f>
        <v>0</v>
      </c>
      <c r="AM32" s="270">
        <f>IF('ПЛАН НАВЧАЛЬНОГО ПРОЦЕСУ ДЕННА'!AM33&gt;0,IF(ROUND('ПЛАН НАВЧАЛЬНОГО ПРОЦЕСУ ДЕННА'!AM33*$BW$4,0)&gt;0,ROUND('ПЛАН НАВЧАЛЬНОГО ПРОЦЕСУ ДЕННА'!AM33*$BW$4,0)*2,2),0)</f>
        <v>0</v>
      </c>
      <c r="AN32" s="270">
        <f>IF('ПЛАН НАВЧАЛЬНОГО ПРОЦЕСУ ДЕННА'!AN33&gt;0,IF(ROUND('ПЛАН НАВЧАЛЬНОГО ПРОЦЕСУ ДЕННА'!AN33*$BW$4,0)&gt;0,ROUND('ПЛАН НАВЧАЛЬНОГО ПРОЦЕСУ ДЕННА'!AN33*$BW$4,0)*2,2),0)</f>
        <v>0</v>
      </c>
      <c r="AO32" s="62">
        <f t="shared" si="49"/>
        <v>0</v>
      </c>
      <c r="AP32" s="270">
        <f>IF('ПЛАН НАВЧАЛЬНОГО ПРОЦЕСУ ДЕННА'!AP33&gt;0,IF(ROUND('ПЛАН НАВЧАЛЬНОГО ПРОЦЕСУ ДЕННА'!AP33*$BW$4,0)&gt;0,ROUND('ПЛАН НАВЧАЛЬНОГО ПРОЦЕСУ ДЕННА'!AP33*$BW$4,0)*2,2),0)</f>
        <v>0</v>
      </c>
      <c r="AQ32" s="270">
        <f>IF('ПЛАН НАВЧАЛЬНОГО ПРОЦЕСУ ДЕННА'!AQ33&gt;0,IF(ROUND('ПЛАН НАВЧАЛЬНОГО ПРОЦЕСУ ДЕННА'!AQ33*$BW$4,0)&gt;0,ROUND('ПЛАН НАВЧАЛЬНОГО ПРОЦЕСУ ДЕННА'!AQ33*$BW$4,0)*2,2),0)</f>
        <v>0</v>
      </c>
      <c r="AR32" s="270">
        <f>IF('ПЛАН НАВЧАЛЬНОГО ПРОЦЕСУ ДЕННА'!AR33&gt;0,IF(ROUND('ПЛАН НАВЧАЛЬНОГО ПРОЦЕСУ ДЕННА'!AR33*$BW$4,0)&gt;0,ROUND('ПЛАН НАВЧАЛЬНОГО ПРОЦЕСУ ДЕННА'!AR33*$BW$4,0)*2,2),0)</f>
        <v>0</v>
      </c>
      <c r="AS32" s="62">
        <f t="shared" si="50"/>
        <v>0</v>
      </c>
      <c r="AT32" s="195"/>
      <c r="AU32" s="195"/>
      <c r="AV32" s="195"/>
      <c r="AW32" s="62">
        <f t="shared" si="86"/>
        <v>0</v>
      </c>
      <c r="AX32" s="195"/>
      <c r="AY32" s="195"/>
      <c r="AZ32" s="195"/>
      <c r="BA32" s="62">
        <f t="shared" si="87"/>
        <v>0</v>
      </c>
      <c r="BB32" s="195"/>
      <c r="BC32" s="195"/>
      <c r="BD32" s="195"/>
      <c r="BE32" s="62">
        <f t="shared" si="88"/>
        <v>0</v>
      </c>
      <c r="BF32" s="195"/>
      <c r="BG32" s="195"/>
      <c r="BH32" s="195"/>
      <c r="BI32" s="62">
        <f t="shared" si="89"/>
        <v>0</v>
      </c>
      <c r="BJ32" s="56">
        <f t="shared" si="55"/>
        <v>0</v>
      </c>
      <c r="BK32" s="116" t="str">
        <f t="shared" si="2"/>
        <v/>
      </c>
      <c r="BL32" s="12">
        <f t="shared" si="56"/>
        <v>0</v>
      </c>
      <c r="BM32" s="12">
        <f t="shared" si="56"/>
        <v>0</v>
      </c>
      <c r="BN32" s="12">
        <f t="shared" si="56"/>
        <v>0</v>
      </c>
      <c r="BO32" s="12">
        <f t="shared" si="56"/>
        <v>0</v>
      </c>
      <c r="BP32" s="12">
        <f t="shared" si="56"/>
        <v>0</v>
      </c>
      <c r="BQ32" s="12">
        <f t="shared" si="56"/>
        <v>0</v>
      </c>
      <c r="BR32" s="12">
        <f t="shared" si="56"/>
        <v>0</v>
      </c>
      <c r="BS32" s="12">
        <f t="shared" si="56"/>
        <v>0</v>
      </c>
      <c r="BT32" s="80">
        <f t="shared" si="57"/>
        <v>0</v>
      </c>
      <c r="BW32" s="12">
        <f t="shared" si="58"/>
        <v>0</v>
      </c>
      <c r="BX32" s="12">
        <f t="shared" si="59"/>
        <v>0</v>
      </c>
      <c r="BY32" s="12">
        <f t="shared" si="60"/>
        <v>0</v>
      </c>
      <c r="BZ32" s="12">
        <f t="shared" si="61"/>
        <v>0</v>
      </c>
      <c r="CA32" s="12">
        <f t="shared" si="62"/>
        <v>0</v>
      </c>
      <c r="CB32" s="12">
        <f t="shared" si="63"/>
        <v>0</v>
      </c>
      <c r="CC32" s="12">
        <f t="shared" si="64"/>
        <v>0</v>
      </c>
      <c r="CD32" s="12">
        <f t="shared" si="65"/>
        <v>0</v>
      </c>
      <c r="CE32" s="171">
        <f t="shared" si="66"/>
        <v>0</v>
      </c>
      <c r="CF32" s="186">
        <f t="shared" si="67"/>
        <v>0</v>
      </c>
      <c r="CH32" s="67">
        <f t="shared" si="68"/>
        <v>0</v>
      </c>
      <c r="CI32" s="67">
        <f t="shared" si="69"/>
        <v>0</v>
      </c>
      <c r="CJ32" s="67">
        <f t="shared" si="70"/>
        <v>0</v>
      </c>
      <c r="CK32" s="67">
        <f t="shared" si="71"/>
        <v>0</v>
      </c>
      <c r="CL32" s="67">
        <f t="shared" si="72"/>
        <v>0</v>
      </c>
      <c r="CM32" s="67">
        <f t="shared" si="73"/>
        <v>0</v>
      </c>
      <c r="CN32" s="67">
        <f t="shared" si="74"/>
        <v>0</v>
      </c>
      <c r="CO32" s="67">
        <f t="shared" si="75"/>
        <v>0</v>
      </c>
      <c r="CP32" s="75">
        <f t="shared" si="97"/>
        <v>0</v>
      </c>
      <c r="CQ32" s="67">
        <f t="shared" si="77"/>
        <v>0</v>
      </c>
      <c r="CR32" s="67">
        <f t="shared" si="78"/>
        <v>0</v>
      </c>
      <c r="CS32" s="68">
        <f t="shared" si="79"/>
        <v>0</v>
      </c>
      <c r="CT32" s="67">
        <f t="shared" si="80"/>
        <v>0</v>
      </c>
      <c r="CU32" s="67">
        <f t="shared" si="81"/>
        <v>0</v>
      </c>
      <c r="CV32" s="67">
        <f t="shared" si="82"/>
        <v>0</v>
      </c>
      <c r="CW32" s="67">
        <f t="shared" si="83"/>
        <v>0</v>
      </c>
      <c r="CX32" s="67">
        <f t="shared" si="84"/>
        <v>0</v>
      </c>
      <c r="CY32" s="74">
        <f t="shared" si="85"/>
        <v>0</v>
      </c>
      <c r="DC32" s="59">
        <f>SUM($AD32:$AF32)+SUM($AH32:$AJ32)+SUM($AL32:AN32)+SUM($AP32:AR32)+SUM($AT32:AV32)+SUM($AX32:AZ32)+SUM($BB32:BD32)+SUM($BF32:BH32)</f>
        <v>0</v>
      </c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</row>
    <row r="33" spans="1:130" s="2" customFormat="1" hidden="1" x14ac:dyDescent="0.25">
      <c r="A33" s="225" t="s">
        <v>243</v>
      </c>
      <c r="B33" s="456">
        <f>'ПЛАН НАВЧАЛЬНОГО ПРОЦЕСУ ДЕННА'!B34</f>
        <v>0</v>
      </c>
      <c r="C33" s="459">
        <f>'ПЛАН НАВЧАЛЬНОГО ПРОЦЕСУ ДЕННА'!C34</f>
        <v>0</v>
      </c>
      <c r="D33" s="454">
        <f>'ПЛАН НАВЧАЛЬНОГО ПРОЦЕСУ ДЕННА'!D34</f>
        <v>0</v>
      </c>
      <c r="E33" s="455">
        <f>'ПЛАН НАВЧАЛЬНОГО ПРОЦЕСУ ДЕННА'!E34</f>
        <v>0</v>
      </c>
      <c r="F33" s="455">
        <f>'ПЛАН НАВЧАЛЬНОГО ПРОЦЕСУ ДЕННА'!F34</f>
        <v>0</v>
      </c>
      <c r="G33" s="458">
        <f>'ПЛАН НАВЧАЛЬНОГО ПРОЦЕСУ ДЕННА'!G34</f>
        <v>0</v>
      </c>
      <c r="H33" s="454">
        <f>'ПЛАН НАВЧАЛЬНОГО ПРОЦЕСУ ДЕННА'!H34</f>
        <v>0</v>
      </c>
      <c r="I33" s="455">
        <f>'ПЛАН НАВЧАЛЬНОГО ПРОЦЕСУ ДЕННА'!I34</f>
        <v>0</v>
      </c>
      <c r="J33" s="455">
        <f>'ПЛАН НАВЧАЛЬНОГО ПРОЦЕСУ ДЕННА'!J34</f>
        <v>0</v>
      </c>
      <c r="K33" s="455">
        <f>'ПЛАН НАВЧАЛЬНОГО ПРОЦЕСУ ДЕННА'!K34</f>
        <v>0</v>
      </c>
      <c r="L33" s="455">
        <f>'ПЛАН НАВЧАЛЬНОГО ПРОЦЕСУ ДЕННА'!L34</f>
        <v>0</v>
      </c>
      <c r="M33" s="455">
        <f>'ПЛАН НАВЧАЛЬНОГО ПРОЦЕСУ ДЕННА'!M34</f>
        <v>0</v>
      </c>
      <c r="N33" s="455">
        <f>'ПЛАН НАВЧАЛЬНОГО ПРОЦЕСУ ДЕННА'!N34</f>
        <v>0</v>
      </c>
      <c r="O33" s="460">
        <f>'ПЛАН НАВЧАЛЬНОГО ПРОЦЕСУ ДЕННА'!O34</f>
        <v>0</v>
      </c>
      <c r="P33" s="460">
        <f>'ПЛАН НАВЧАЛЬНОГО ПРОЦЕСУ ДЕННА'!P34</f>
        <v>0</v>
      </c>
      <c r="Q33" s="454">
        <f>'ПЛАН НАВЧАЛЬНОГО ПРОЦЕСУ ДЕННА'!Q34</f>
        <v>0</v>
      </c>
      <c r="R33" s="455">
        <f>'ПЛАН НАВЧАЛЬНОГО ПРОЦЕСУ ДЕННА'!R34</f>
        <v>0</v>
      </c>
      <c r="S33" s="455">
        <f>'ПЛАН НАВЧАЛЬНОГО ПРОЦЕСУ ДЕННА'!S34</f>
        <v>0</v>
      </c>
      <c r="T33" s="455">
        <f>'ПЛАН НАВЧАЛЬНОГО ПРОЦЕСУ ДЕННА'!T34</f>
        <v>0</v>
      </c>
      <c r="U33" s="455">
        <f>'ПЛАН НАВЧАЛЬНОГО ПРОЦЕСУ ДЕННА'!U34</f>
        <v>0</v>
      </c>
      <c r="V33" s="455">
        <f>'ПЛАН НАВЧАЛЬНОГО ПРОЦЕСУ ДЕННА'!V34</f>
        <v>0</v>
      </c>
      <c r="W33" s="455">
        <f>'ПЛАН НАВЧАЛЬНОГО ПРОЦЕСУ ДЕННА'!W34</f>
        <v>0</v>
      </c>
      <c r="X33" s="231">
        <f>'ПЛАН НАВЧАЛЬНОГО ПРОЦЕСУ ДЕННА'!X34</f>
        <v>0</v>
      </c>
      <c r="Y33" s="127">
        <f t="shared" si="90"/>
        <v>0</v>
      </c>
      <c r="Z33" s="9">
        <f t="shared" si="91"/>
        <v>0</v>
      </c>
      <c r="AA33" s="9">
        <f t="shared" si="92"/>
        <v>0</v>
      </c>
      <c r="AB33" s="9">
        <f t="shared" si="93"/>
        <v>0</v>
      </c>
      <c r="AC33" s="9">
        <f t="shared" si="94"/>
        <v>0</v>
      </c>
      <c r="AD33" s="270">
        <f>IF('ПЛАН НАВЧАЛЬНОГО ПРОЦЕСУ ДЕННА'!AD34&gt;0,IF(ROUND('ПЛАН НАВЧАЛЬНОГО ПРОЦЕСУ ДЕННА'!AD34*$BW$4,0)&gt;0,ROUND('ПЛАН НАВЧАЛЬНОГО ПРОЦЕСУ ДЕННА'!AD34*$BW$4,0)*2,2),0)</f>
        <v>0</v>
      </c>
      <c r="AE33" s="270">
        <f>IF('ПЛАН НАВЧАЛЬНОГО ПРОЦЕСУ ДЕННА'!AE34&gt;0,IF(ROUND('ПЛАН НАВЧАЛЬНОГО ПРОЦЕСУ ДЕННА'!AE34*$BW$4,0)&gt;0,ROUND('ПЛАН НАВЧАЛЬНОГО ПРОЦЕСУ ДЕННА'!AE34*$BW$4,0)*2,2),0)</f>
        <v>0</v>
      </c>
      <c r="AF33" s="270">
        <f>IF('ПЛАН НАВЧАЛЬНОГО ПРОЦЕСУ ДЕННА'!AF34&gt;0,IF(ROUND('ПЛАН НАВЧАЛЬНОГО ПРОЦЕСУ ДЕННА'!AF34*$BW$4,0)&gt;0,ROUND('ПЛАН НАВЧАЛЬНОГО ПРОЦЕСУ ДЕННА'!AF34*$BW$4,0)*2,2),0)</f>
        <v>0</v>
      </c>
      <c r="AG33" s="62">
        <f t="shared" si="47"/>
        <v>0</v>
      </c>
      <c r="AH33" s="270">
        <f>IF('ПЛАН НАВЧАЛЬНОГО ПРОЦЕСУ ДЕННА'!AH34&gt;0,IF(ROUND('ПЛАН НАВЧАЛЬНОГО ПРОЦЕСУ ДЕННА'!AH34*$BW$4,0)&gt;0,ROUND('ПЛАН НАВЧАЛЬНОГО ПРОЦЕСУ ДЕННА'!AH34*$BW$4,0)*2,2),0)</f>
        <v>0</v>
      </c>
      <c r="AI33" s="270">
        <f>IF('ПЛАН НАВЧАЛЬНОГО ПРОЦЕСУ ДЕННА'!AI34&gt;0,IF(ROUND('ПЛАН НАВЧАЛЬНОГО ПРОЦЕСУ ДЕННА'!AI34*$BW$4,0)&gt;0,ROUND('ПЛАН НАВЧАЛЬНОГО ПРОЦЕСУ ДЕННА'!AI34*$BW$4,0)*2,2),0)</f>
        <v>0</v>
      </c>
      <c r="AJ33" s="270">
        <f>IF('ПЛАН НАВЧАЛЬНОГО ПРОЦЕСУ ДЕННА'!AJ34&gt;0,IF(ROUND('ПЛАН НАВЧАЛЬНОГО ПРОЦЕСУ ДЕННА'!AJ34*$BW$4,0)&gt;0,ROUND('ПЛАН НАВЧАЛЬНОГО ПРОЦЕСУ ДЕННА'!AJ34*$BW$4,0)*2,2),0)</f>
        <v>0</v>
      </c>
      <c r="AK33" s="62">
        <f t="shared" si="48"/>
        <v>0</v>
      </c>
      <c r="AL33" s="270">
        <f>IF('ПЛАН НАВЧАЛЬНОГО ПРОЦЕСУ ДЕННА'!AL34&gt;0,IF(ROUND('ПЛАН НАВЧАЛЬНОГО ПРОЦЕСУ ДЕННА'!AL34*$BW$4,0)&gt;0,ROUND('ПЛАН НАВЧАЛЬНОГО ПРОЦЕСУ ДЕННА'!AL34*$BW$4,0)*2,2),0)</f>
        <v>0</v>
      </c>
      <c r="AM33" s="270">
        <f>IF('ПЛАН НАВЧАЛЬНОГО ПРОЦЕСУ ДЕННА'!AM34&gt;0,IF(ROUND('ПЛАН НАВЧАЛЬНОГО ПРОЦЕСУ ДЕННА'!AM34*$BW$4,0)&gt;0,ROUND('ПЛАН НАВЧАЛЬНОГО ПРОЦЕСУ ДЕННА'!AM34*$BW$4,0)*2,2),0)</f>
        <v>0</v>
      </c>
      <c r="AN33" s="270">
        <f>IF('ПЛАН НАВЧАЛЬНОГО ПРОЦЕСУ ДЕННА'!AN34&gt;0,IF(ROUND('ПЛАН НАВЧАЛЬНОГО ПРОЦЕСУ ДЕННА'!AN34*$BW$4,0)&gt;0,ROUND('ПЛАН НАВЧАЛЬНОГО ПРОЦЕСУ ДЕННА'!AN34*$BW$4,0)*2,2),0)</f>
        <v>0</v>
      </c>
      <c r="AO33" s="62">
        <f t="shared" si="49"/>
        <v>0</v>
      </c>
      <c r="AP33" s="270">
        <f>IF('ПЛАН НАВЧАЛЬНОГО ПРОЦЕСУ ДЕННА'!AP34&gt;0,IF(ROUND('ПЛАН НАВЧАЛЬНОГО ПРОЦЕСУ ДЕННА'!AP34*$BW$4,0)&gt;0,ROUND('ПЛАН НАВЧАЛЬНОГО ПРОЦЕСУ ДЕННА'!AP34*$BW$4,0)*2,2),0)</f>
        <v>0</v>
      </c>
      <c r="AQ33" s="270">
        <f>IF('ПЛАН НАВЧАЛЬНОГО ПРОЦЕСУ ДЕННА'!AQ34&gt;0,IF(ROUND('ПЛАН НАВЧАЛЬНОГО ПРОЦЕСУ ДЕННА'!AQ34*$BW$4,0)&gt;0,ROUND('ПЛАН НАВЧАЛЬНОГО ПРОЦЕСУ ДЕННА'!AQ34*$BW$4,0)*2,2),0)</f>
        <v>0</v>
      </c>
      <c r="AR33" s="270">
        <f>IF('ПЛАН НАВЧАЛЬНОГО ПРОЦЕСУ ДЕННА'!AR34&gt;0,IF(ROUND('ПЛАН НАВЧАЛЬНОГО ПРОЦЕСУ ДЕННА'!AR34*$BW$4,0)&gt;0,ROUND('ПЛАН НАВЧАЛЬНОГО ПРОЦЕСУ ДЕННА'!AR34*$BW$4,0)*2,2),0)</f>
        <v>0</v>
      </c>
      <c r="AS33" s="62">
        <f t="shared" si="50"/>
        <v>0</v>
      </c>
      <c r="AT33" s="195"/>
      <c r="AU33" s="195"/>
      <c r="AV33" s="195"/>
      <c r="AW33" s="62">
        <f t="shared" si="86"/>
        <v>0</v>
      </c>
      <c r="AX33" s="195"/>
      <c r="AY33" s="195"/>
      <c r="AZ33" s="195"/>
      <c r="BA33" s="62">
        <f t="shared" si="87"/>
        <v>0</v>
      </c>
      <c r="BB33" s="195"/>
      <c r="BC33" s="195"/>
      <c r="BD33" s="195"/>
      <c r="BE33" s="62">
        <f t="shared" si="88"/>
        <v>0</v>
      </c>
      <c r="BF33" s="195"/>
      <c r="BG33" s="195"/>
      <c r="BH33" s="195"/>
      <c r="BI33" s="62">
        <f t="shared" si="89"/>
        <v>0</v>
      </c>
      <c r="BJ33" s="56">
        <f t="shared" si="55"/>
        <v>0</v>
      </c>
      <c r="BK33" s="116" t="str">
        <f t="shared" si="2"/>
        <v/>
      </c>
      <c r="BL33" s="12">
        <f t="shared" si="56"/>
        <v>0</v>
      </c>
      <c r="BM33" s="12">
        <f t="shared" si="56"/>
        <v>0</v>
      </c>
      <c r="BN33" s="12">
        <f t="shared" si="56"/>
        <v>0</v>
      </c>
      <c r="BO33" s="12">
        <f t="shared" si="56"/>
        <v>0</v>
      </c>
      <c r="BP33" s="12">
        <f t="shared" si="56"/>
        <v>0</v>
      </c>
      <c r="BQ33" s="12">
        <f t="shared" si="56"/>
        <v>0</v>
      </c>
      <c r="BR33" s="12">
        <f t="shared" si="56"/>
        <v>0</v>
      </c>
      <c r="BS33" s="12">
        <f t="shared" si="56"/>
        <v>0</v>
      </c>
      <c r="BT33" s="80">
        <f t="shared" si="57"/>
        <v>0</v>
      </c>
      <c r="BW33" s="12">
        <f t="shared" si="58"/>
        <v>0</v>
      </c>
      <c r="BX33" s="12">
        <f t="shared" si="59"/>
        <v>0</v>
      </c>
      <c r="BY33" s="12">
        <f t="shared" si="60"/>
        <v>0</v>
      </c>
      <c r="BZ33" s="12">
        <f t="shared" si="61"/>
        <v>0</v>
      </c>
      <c r="CA33" s="12">
        <f t="shared" si="62"/>
        <v>0</v>
      </c>
      <c r="CB33" s="12">
        <f t="shared" si="63"/>
        <v>0</v>
      </c>
      <c r="CC33" s="12">
        <f t="shared" si="64"/>
        <v>0</v>
      </c>
      <c r="CD33" s="12">
        <f t="shared" si="65"/>
        <v>0</v>
      </c>
      <c r="CE33" s="171">
        <f t="shared" si="66"/>
        <v>0</v>
      </c>
      <c r="CF33" s="186">
        <f t="shared" si="67"/>
        <v>0</v>
      </c>
      <c r="CH33" s="67">
        <f t="shared" si="68"/>
        <v>0</v>
      </c>
      <c r="CI33" s="67">
        <f t="shared" si="69"/>
        <v>0</v>
      </c>
      <c r="CJ33" s="67">
        <f t="shared" si="70"/>
        <v>0</v>
      </c>
      <c r="CK33" s="67">
        <f t="shared" si="71"/>
        <v>0</v>
      </c>
      <c r="CL33" s="67">
        <f t="shared" si="72"/>
        <v>0</v>
      </c>
      <c r="CM33" s="67">
        <f t="shared" si="73"/>
        <v>0</v>
      </c>
      <c r="CN33" s="67">
        <f t="shared" si="74"/>
        <v>0</v>
      </c>
      <c r="CO33" s="67">
        <f t="shared" si="75"/>
        <v>0</v>
      </c>
      <c r="CP33" s="75">
        <f t="shared" si="97"/>
        <v>0</v>
      </c>
      <c r="CQ33" s="67">
        <f t="shared" si="77"/>
        <v>0</v>
      </c>
      <c r="CR33" s="67">
        <f t="shared" si="78"/>
        <v>0</v>
      </c>
      <c r="CS33" s="68">
        <f t="shared" si="79"/>
        <v>0</v>
      </c>
      <c r="CT33" s="67">
        <f t="shared" si="80"/>
        <v>0</v>
      </c>
      <c r="CU33" s="67">
        <f t="shared" si="81"/>
        <v>0</v>
      </c>
      <c r="CV33" s="67">
        <f t="shared" si="82"/>
        <v>0</v>
      </c>
      <c r="CW33" s="67">
        <f t="shared" si="83"/>
        <v>0</v>
      </c>
      <c r="CX33" s="67">
        <f t="shared" si="84"/>
        <v>0</v>
      </c>
      <c r="CY33" s="74">
        <f t="shared" si="85"/>
        <v>0</v>
      </c>
      <c r="DC33" s="59">
        <f>SUM($AD33:$AF33)+SUM($AH33:$AJ33)+SUM($AL33:AN33)+SUM($AP33:AR33)+SUM($AT33:AV33)+SUM($AX33:AZ33)+SUM($BB33:BD33)+SUM($BF33:BH33)</f>
        <v>0</v>
      </c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</row>
    <row r="34" spans="1:130" s="2" customFormat="1" hidden="1" x14ac:dyDescent="0.25">
      <c r="A34" s="225" t="s">
        <v>244</v>
      </c>
      <c r="B34" s="456">
        <f>'ПЛАН НАВЧАЛЬНОГО ПРОЦЕСУ ДЕННА'!B35</f>
        <v>0</v>
      </c>
      <c r="C34" s="459">
        <f>'ПЛАН НАВЧАЛЬНОГО ПРОЦЕСУ ДЕННА'!C35</f>
        <v>0</v>
      </c>
      <c r="D34" s="454">
        <f>'ПЛАН НАВЧАЛЬНОГО ПРОЦЕСУ ДЕННА'!D35</f>
        <v>0</v>
      </c>
      <c r="E34" s="455">
        <f>'ПЛАН НАВЧАЛЬНОГО ПРОЦЕСУ ДЕННА'!E35</f>
        <v>0</v>
      </c>
      <c r="F34" s="455">
        <f>'ПЛАН НАВЧАЛЬНОГО ПРОЦЕСУ ДЕННА'!F35</f>
        <v>0</v>
      </c>
      <c r="G34" s="458">
        <f>'ПЛАН НАВЧАЛЬНОГО ПРОЦЕСУ ДЕННА'!G35</f>
        <v>0</v>
      </c>
      <c r="H34" s="454">
        <f>'ПЛАН НАВЧАЛЬНОГО ПРОЦЕСУ ДЕННА'!H35</f>
        <v>0</v>
      </c>
      <c r="I34" s="455">
        <f>'ПЛАН НАВЧАЛЬНОГО ПРОЦЕСУ ДЕННА'!I35</f>
        <v>0</v>
      </c>
      <c r="J34" s="455">
        <f>'ПЛАН НАВЧАЛЬНОГО ПРОЦЕСУ ДЕННА'!J35</f>
        <v>0</v>
      </c>
      <c r="K34" s="455">
        <f>'ПЛАН НАВЧАЛЬНОГО ПРОЦЕСУ ДЕННА'!K35</f>
        <v>0</v>
      </c>
      <c r="L34" s="455">
        <f>'ПЛАН НАВЧАЛЬНОГО ПРОЦЕСУ ДЕННА'!L35</f>
        <v>0</v>
      </c>
      <c r="M34" s="455">
        <f>'ПЛАН НАВЧАЛЬНОГО ПРОЦЕСУ ДЕННА'!M35</f>
        <v>0</v>
      </c>
      <c r="N34" s="455">
        <f>'ПЛАН НАВЧАЛЬНОГО ПРОЦЕСУ ДЕННА'!N35</f>
        <v>0</v>
      </c>
      <c r="O34" s="460">
        <f>'ПЛАН НАВЧАЛЬНОГО ПРОЦЕСУ ДЕННА'!O35</f>
        <v>0</v>
      </c>
      <c r="P34" s="460">
        <f>'ПЛАН НАВЧАЛЬНОГО ПРОЦЕСУ ДЕННА'!P35</f>
        <v>0</v>
      </c>
      <c r="Q34" s="454">
        <f>'ПЛАН НАВЧАЛЬНОГО ПРОЦЕСУ ДЕННА'!Q35</f>
        <v>0</v>
      </c>
      <c r="R34" s="455">
        <f>'ПЛАН НАВЧАЛЬНОГО ПРОЦЕСУ ДЕННА'!R35</f>
        <v>0</v>
      </c>
      <c r="S34" s="455">
        <f>'ПЛАН НАВЧАЛЬНОГО ПРОЦЕСУ ДЕННА'!S35</f>
        <v>0</v>
      </c>
      <c r="T34" s="455">
        <f>'ПЛАН НАВЧАЛЬНОГО ПРОЦЕСУ ДЕННА'!T35</f>
        <v>0</v>
      </c>
      <c r="U34" s="455">
        <f>'ПЛАН НАВЧАЛЬНОГО ПРОЦЕСУ ДЕННА'!U35</f>
        <v>0</v>
      </c>
      <c r="V34" s="455">
        <f>'ПЛАН НАВЧАЛЬНОГО ПРОЦЕСУ ДЕННА'!V35</f>
        <v>0</v>
      </c>
      <c r="W34" s="455">
        <f>'ПЛАН НАВЧАЛЬНОГО ПРОЦЕСУ ДЕННА'!W35</f>
        <v>0</v>
      </c>
      <c r="X34" s="231">
        <f>'ПЛАН НАВЧАЛЬНОГО ПРОЦЕСУ ДЕННА'!X35</f>
        <v>0</v>
      </c>
      <c r="Y34" s="127">
        <f t="shared" si="90"/>
        <v>0</v>
      </c>
      <c r="Z34" s="9">
        <f t="shared" si="91"/>
        <v>0</v>
      </c>
      <c r="AA34" s="9">
        <f t="shared" si="92"/>
        <v>0</v>
      </c>
      <c r="AB34" s="9">
        <f t="shared" si="93"/>
        <v>0</v>
      </c>
      <c r="AC34" s="9">
        <f t="shared" si="94"/>
        <v>0</v>
      </c>
      <c r="AD34" s="270">
        <f>IF('ПЛАН НАВЧАЛЬНОГО ПРОЦЕСУ ДЕННА'!AD35&gt;0,IF(ROUND('ПЛАН НАВЧАЛЬНОГО ПРОЦЕСУ ДЕННА'!AD35*$BW$4,0)&gt;0,ROUND('ПЛАН НАВЧАЛЬНОГО ПРОЦЕСУ ДЕННА'!AD35*$BW$4,0)*2,2),0)</f>
        <v>0</v>
      </c>
      <c r="AE34" s="270">
        <f>IF('ПЛАН НАВЧАЛЬНОГО ПРОЦЕСУ ДЕННА'!AE35&gt;0,IF(ROUND('ПЛАН НАВЧАЛЬНОГО ПРОЦЕСУ ДЕННА'!AE35*$BW$4,0)&gt;0,ROUND('ПЛАН НАВЧАЛЬНОГО ПРОЦЕСУ ДЕННА'!AE35*$BW$4,0)*2,2),0)</f>
        <v>0</v>
      </c>
      <c r="AF34" s="270">
        <f>IF('ПЛАН НАВЧАЛЬНОГО ПРОЦЕСУ ДЕННА'!AF35&gt;0,IF(ROUND('ПЛАН НАВЧАЛЬНОГО ПРОЦЕСУ ДЕННА'!AF35*$BW$4,0)&gt;0,ROUND('ПЛАН НАВЧАЛЬНОГО ПРОЦЕСУ ДЕННА'!AF35*$BW$4,0)*2,2),0)</f>
        <v>0</v>
      </c>
      <c r="AG34" s="62">
        <f t="shared" si="47"/>
        <v>0</v>
      </c>
      <c r="AH34" s="270">
        <f>IF('ПЛАН НАВЧАЛЬНОГО ПРОЦЕСУ ДЕННА'!AH35&gt;0,IF(ROUND('ПЛАН НАВЧАЛЬНОГО ПРОЦЕСУ ДЕННА'!AH35*$BW$4,0)&gt;0,ROUND('ПЛАН НАВЧАЛЬНОГО ПРОЦЕСУ ДЕННА'!AH35*$BW$4,0)*2,2),0)</f>
        <v>0</v>
      </c>
      <c r="AI34" s="270">
        <f>IF('ПЛАН НАВЧАЛЬНОГО ПРОЦЕСУ ДЕННА'!AI35&gt;0,IF(ROUND('ПЛАН НАВЧАЛЬНОГО ПРОЦЕСУ ДЕННА'!AI35*$BW$4,0)&gt;0,ROUND('ПЛАН НАВЧАЛЬНОГО ПРОЦЕСУ ДЕННА'!AI35*$BW$4,0)*2,2),0)</f>
        <v>0</v>
      </c>
      <c r="AJ34" s="270">
        <f>IF('ПЛАН НАВЧАЛЬНОГО ПРОЦЕСУ ДЕННА'!AJ35&gt;0,IF(ROUND('ПЛАН НАВЧАЛЬНОГО ПРОЦЕСУ ДЕННА'!AJ35*$BW$4,0)&gt;0,ROUND('ПЛАН НАВЧАЛЬНОГО ПРОЦЕСУ ДЕННА'!AJ35*$BW$4,0)*2,2),0)</f>
        <v>0</v>
      </c>
      <c r="AK34" s="62">
        <f t="shared" si="48"/>
        <v>0</v>
      </c>
      <c r="AL34" s="270">
        <f>IF('ПЛАН НАВЧАЛЬНОГО ПРОЦЕСУ ДЕННА'!AL35&gt;0,IF(ROUND('ПЛАН НАВЧАЛЬНОГО ПРОЦЕСУ ДЕННА'!AL35*$BW$4,0)&gt;0,ROUND('ПЛАН НАВЧАЛЬНОГО ПРОЦЕСУ ДЕННА'!AL35*$BW$4,0)*2,2),0)</f>
        <v>0</v>
      </c>
      <c r="AM34" s="270">
        <f>IF('ПЛАН НАВЧАЛЬНОГО ПРОЦЕСУ ДЕННА'!AM35&gt;0,IF(ROUND('ПЛАН НАВЧАЛЬНОГО ПРОЦЕСУ ДЕННА'!AM35*$BW$4,0)&gt;0,ROUND('ПЛАН НАВЧАЛЬНОГО ПРОЦЕСУ ДЕННА'!AM35*$BW$4,0)*2,2),0)</f>
        <v>0</v>
      </c>
      <c r="AN34" s="270">
        <f>IF('ПЛАН НАВЧАЛЬНОГО ПРОЦЕСУ ДЕННА'!AN35&gt;0,IF(ROUND('ПЛАН НАВЧАЛЬНОГО ПРОЦЕСУ ДЕННА'!AN35*$BW$4,0)&gt;0,ROUND('ПЛАН НАВЧАЛЬНОГО ПРОЦЕСУ ДЕННА'!AN35*$BW$4,0)*2,2),0)</f>
        <v>0</v>
      </c>
      <c r="AO34" s="62">
        <f t="shared" si="49"/>
        <v>0</v>
      </c>
      <c r="AP34" s="270">
        <f>IF('ПЛАН НАВЧАЛЬНОГО ПРОЦЕСУ ДЕННА'!AP35&gt;0,IF(ROUND('ПЛАН НАВЧАЛЬНОГО ПРОЦЕСУ ДЕННА'!AP35*$BW$4,0)&gt;0,ROUND('ПЛАН НАВЧАЛЬНОГО ПРОЦЕСУ ДЕННА'!AP35*$BW$4,0)*2,2),0)</f>
        <v>0</v>
      </c>
      <c r="AQ34" s="270">
        <f>IF('ПЛАН НАВЧАЛЬНОГО ПРОЦЕСУ ДЕННА'!AQ35&gt;0,IF(ROUND('ПЛАН НАВЧАЛЬНОГО ПРОЦЕСУ ДЕННА'!AQ35*$BW$4,0)&gt;0,ROUND('ПЛАН НАВЧАЛЬНОГО ПРОЦЕСУ ДЕННА'!AQ35*$BW$4,0)*2,2),0)</f>
        <v>0</v>
      </c>
      <c r="AR34" s="270">
        <f>IF('ПЛАН НАВЧАЛЬНОГО ПРОЦЕСУ ДЕННА'!AR35&gt;0,IF(ROUND('ПЛАН НАВЧАЛЬНОГО ПРОЦЕСУ ДЕННА'!AR35*$BW$4,0)&gt;0,ROUND('ПЛАН НАВЧАЛЬНОГО ПРОЦЕСУ ДЕННА'!AR35*$BW$4,0)*2,2),0)</f>
        <v>0</v>
      </c>
      <c r="AS34" s="62">
        <f t="shared" si="50"/>
        <v>0</v>
      </c>
      <c r="AT34" s="195"/>
      <c r="AU34" s="195"/>
      <c r="AV34" s="195"/>
      <c r="AW34" s="62">
        <f t="shared" si="86"/>
        <v>0</v>
      </c>
      <c r="AX34" s="195"/>
      <c r="AY34" s="195"/>
      <c r="AZ34" s="195"/>
      <c r="BA34" s="62">
        <f t="shared" si="87"/>
        <v>0</v>
      </c>
      <c r="BB34" s="195"/>
      <c r="BC34" s="195"/>
      <c r="BD34" s="195"/>
      <c r="BE34" s="62">
        <f t="shared" si="88"/>
        <v>0</v>
      </c>
      <c r="BF34" s="195"/>
      <c r="BG34" s="195"/>
      <c r="BH34" s="195"/>
      <c r="BI34" s="62">
        <f t="shared" si="89"/>
        <v>0</v>
      </c>
      <c r="BJ34" s="56">
        <f t="shared" si="55"/>
        <v>0</v>
      </c>
      <c r="BK34" s="116" t="str">
        <f t="shared" si="2"/>
        <v/>
      </c>
      <c r="BL34" s="12">
        <f t="shared" si="56"/>
        <v>0</v>
      </c>
      <c r="BM34" s="12">
        <f t="shared" si="56"/>
        <v>0</v>
      </c>
      <c r="BN34" s="12">
        <f t="shared" si="56"/>
        <v>0</v>
      </c>
      <c r="BO34" s="12">
        <f t="shared" si="56"/>
        <v>0</v>
      </c>
      <c r="BP34" s="12">
        <f t="shared" si="56"/>
        <v>0</v>
      </c>
      <c r="BQ34" s="12">
        <f t="shared" si="56"/>
        <v>0</v>
      </c>
      <c r="BR34" s="12">
        <f t="shared" si="56"/>
        <v>0</v>
      </c>
      <c r="BS34" s="12">
        <f t="shared" si="56"/>
        <v>0</v>
      </c>
      <c r="BT34" s="80">
        <f t="shared" si="57"/>
        <v>0</v>
      </c>
      <c r="BW34" s="12">
        <f t="shared" si="58"/>
        <v>0</v>
      </c>
      <c r="BX34" s="12">
        <f t="shared" si="59"/>
        <v>0</v>
      </c>
      <c r="BY34" s="12">
        <f t="shared" si="60"/>
        <v>0</v>
      </c>
      <c r="BZ34" s="12">
        <f t="shared" si="61"/>
        <v>0</v>
      </c>
      <c r="CA34" s="12">
        <f t="shared" si="62"/>
        <v>0</v>
      </c>
      <c r="CB34" s="12">
        <f t="shared" si="63"/>
        <v>0</v>
      </c>
      <c r="CC34" s="12">
        <f t="shared" si="64"/>
        <v>0</v>
      </c>
      <c r="CD34" s="12">
        <f t="shared" si="65"/>
        <v>0</v>
      </c>
      <c r="CE34" s="171">
        <f t="shared" si="66"/>
        <v>0</v>
      </c>
      <c r="CF34" s="186">
        <f t="shared" si="67"/>
        <v>0</v>
      </c>
      <c r="CH34" s="67">
        <f t="shared" si="68"/>
        <v>0</v>
      </c>
      <c r="CI34" s="67">
        <f t="shared" si="69"/>
        <v>0</v>
      </c>
      <c r="CJ34" s="67">
        <f t="shared" si="70"/>
        <v>0</v>
      </c>
      <c r="CK34" s="67">
        <f t="shared" si="71"/>
        <v>0</v>
      </c>
      <c r="CL34" s="67">
        <f t="shared" si="72"/>
        <v>0</v>
      </c>
      <c r="CM34" s="67">
        <f t="shared" si="73"/>
        <v>0</v>
      </c>
      <c r="CN34" s="67">
        <f t="shared" si="74"/>
        <v>0</v>
      </c>
      <c r="CO34" s="67">
        <f t="shared" si="75"/>
        <v>0</v>
      </c>
      <c r="CP34" s="75">
        <f t="shared" si="96"/>
        <v>0</v>
      </c>
      <c r="CQ34" s="67">
        <f t="shared" si="77"/>
        <v>0</v>
      </c>
      <c r="CR34" s="67">
        <f t="shared" si="78"/>
        <v>0</v>
      </c>
      <c r="CS34" s="68">
        <f t="shared" si="79"/>
        <v>0</v>
      </c>
      <c r="CT34" s="67">
        <f t="shared" si="80"/>
        <v>0</v>
      </c>
      <c r="CU34" s="67">
        <f t="shared" si="81"/>
        <v>0</v>
      </c>
      <c r="CV34" s="67">
        <f t="shared" si="82"/>
        <v>0</v>
      </c>
      <c r="CW34" s="67">
        <f t="shared" si="83"/>
        <v>0</v>
      </c>
      <c r="CX34" s="67">
        <f t="shared" si="84"/>
        <v>0</v>
      </c>
      <c r="CY34" s="74">
        <f t="shared" si="85"/>
        <v>0</v>
      </c>
      <c r="DC34" s="59">
        <f>SUM($AD34:$AF34)+SUM($AH34:$AJ34)+SUM($AL34:AN34)+SUM($AP34:AR34)+SUM($AT34:AV34)+SUM($AX34:AZ34)+SUM($BB34:BD34)+SUM($BF34:BH34)</f>
        <v>0</v>
      </c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</row>
    <row r="35" spans="1:130" s="2" customFormat="1" hidden="1" x14ac:dyDescent="0.25">
      <c r="A35" s="225" t="s">
        <v>245</v>
      </c>
      <c r="B35" s="496">
        <f>'ПЛАН НАВЧАЛЬНОГО ПРОЦЕСУ ДЕННА'!B36</f>
        <v>0</v>
      </c>
      <c r="C35" s="459">
        <f>'ПЛАН НАВЧАЛЬНОГО ПРОЦЕСУ ДЕННА'!C36</f>
        <v>0</v>
      </c>
      <c r="D35" s="454">
        <f>'ПЛАН НАВЧАЛЬНОГО ПРОЦЕСУ ДЕННА'!D36</f>
        <v>0</v>
      </c>
      <c r="E35" s="455">
        <f>'ПЛАН НАВЧАЛЬНОГО ПРОЦЕСУ ДЕННА'!E36</f>
        <v>0</v>
      </c>
      <c r="F35" s="455">
        <f>'ПЛАН НАВЧАЛЬНОГО ПРОЦЕСУ ДЕННА'!F36</f>
        <v>0</v>
      </c>
      <c r="G35" s="458">
        <f>'ПЛАН НАВЧАЛЬНОГО ПРОЦЕСУ ДЕННА'!G36</f>
        <v>0</v>
      </c>
      <c r="H35" s="454">
        <f>'ПЛАН НАВЧАЛЬНОГО ПРОЦЕСУ ДЕННА'!H36</f>
        <v>0</v>
      </c>
      <c r="I35" s="455">
        <f>'ПЛАН НАВЧАЛЬНОГО ПРОЦЕСУ ДЕННА'!I36</f>
        <v>0</v>
      </c>
      <c r="J35" s="455">
        <f>'ПЛАН НАВЧАЛЬНОГО ПРОЦЕСУ ДЕННА'!J36</f>
        <v>0</v>
      </c>
      <c r="K35" s="455">
        <f>'ПЛАН НАВЧАЛЬНОГО ПРОЦЕСУ ДЕННА'!K36</f>
        <v>0</v>
      </c>
      <c r="L35" s="455">
        <f>'ПЛАН НАВЧАЛЬНОГО ПРОЦЕСУ ДЕННА'!L36</f>
        <v>0</v>
      </c>
      <c r="M35" s="455">
        <f>'ПЛАН НАВЧАЛЬНОГО ПРОЦЕСУ ДЕННА'!M36</f>
        <v>0</v>
      </c>
      <c r="N35" s="455">
        <f>'ПЛАН НАВЧАЛЬНОГО ПРОЦЕСУ ДЕННА'!N36</f>
        <v>0</v>
      </c>
      <c r="O35" s="460">
        <f>'ПЛАН НАВЧАЛЬНОГО ПРОЦЕСУ ДЕННА'!O36</f>
        <v>0</v>
      </c>
      <c r="P35" s="460">
        <f>'ПЛАН НАВЧАЛЬНОГО ПРОЦЕСУ ДЕННА'!P36</f>
        <v>0</v>
      </c>
      <c r="Q35" s="454">
        <f>'ПЛАН НАВЧАЛЬНОГО ПРОЦЕСУ ДЕННА'!Q36</f>
        <v>0</v>
      </c>
      <c r="R35" s="455">
        <f>'ПЛАН НАВЧАЛЬНОГО ПРОЦЕСУ ДЕННА'!R36</f>
        <v>0</v>
      </c>
      <c r="S35" s="455">
        <f>'ПЛАН НАВЧАЛЬНОГО ПРОЦЕСУ ДЕННА'!S36</f>
        <v>0</v>
      </c>
      <c r="T35" s="455">
        <f>'ПЛАН НАВЧАЛЬНОГО ПРОЦЕСУ ДЕННА'!T36</f>
        <v>0</v>
      </c>
      <c r="U35" s="455">
        <f>'ПЛАН НАВЧАЛЬНОГО ПРОЦЕСУ ДЕННА'!U36</f>
        <v>0</v>
      </c>
      <c r="V35" s="455">
        <f>'ПЛАН НАВЧАЛЬНОГО ПРОЦЕСУ ДЕННА'!V36</f>
        <v>0</v>
      </c>
      <c r="W35" s="455">
        <f>'ПЛАН НАВЧАЛЬНОГО ПРОЦЕСУ ДЕННА'!W36</f>
        <v>0</v>
      </c>
      <c r="X35" s="231">
        <f>'ПЛАН НАВЧАЛЬНОГО ПРОЦЕСУ ДЕННА'!X36</f>
        <v>0</v>
      </c>
      <c r="Y35" s="127">
        <f t="shared" si="90"/>
        <v>0</v>
      </c>
      <c r="Z35" s="9">
        <f t="shared" si="91"/>
        <v>0</v>
      </c>
      <c r="AA35" s="9">
        <f t="shared" si="92"/>
        <v>0</v>
      </c>
      <c r="AB35" s="9">
        <f t="shared" si="93"/>
        <v>0</v>
      </c>
      <c r="AC35" s="9">
        <f t="shared" si="94"/>
        <v>0</v>
      </c>
      <c r="AD35" s="270">
        <f>IF('ПЛАН НАВЧАЛЬНОГО ПРОЦЕСУ ДЕННА'!AD36&gt;0,IF(ROUND('ПЛАН НАВЧАЛЬНОГО ПРОЦЕСУ ДЕННА'!AD36*$BW$4,0)&gt;0,ROUND('ПЛАН НАВЧАЛЬНОГО ПРОЦЕСУ ДЕННА'!AD36*$BW$4,0)*2,2),0)</f>
        <v>0</v>
      </c>
      <c r="AE35" s="270">
        <f>IF('ПЛАН НАВЧАЛЬНОГО ПРОЦЕСУ ДЕННА'!AE36&gt;0,IF(ROUND('ПЛАН НАВЧАЛЬНОГО ПРОЦЕСУ ДЕННА'!AE36*$BW$4,0)&gt;0,ROUND('ПЛАН НАВЧАЛЬНОГО ПРОЦЕСУ ДЕННА'!AE36*$BW$4,0)*2,2),0)</f>
        <v>0</v>
      </c>
      <c r="AF35" s="270">
        <f>IF('ПЛАН НАВЧАЛЬНОГО ПРОЦЕСУ ДЕННА'!AF36&gt;0,IF(ROUND('ПЛАН НАВЧАЛЬНОГО ПРОЦЕСУ ДЕННА'!AF36*$BW$4,0)&gt;0,ROUND('ПЛАН НАВЧАЛЬНОГО ПРОЦЕСУ ДЕННА'!AF36*$BW$4,0)*2,2),0)</f>
        <v>0</v>
      </c>
      <c r="AG35" s="62">
        <f t="shared" si="47"/>
        <v>0</v>
      </c>
      <c r="AH35" s="270">
        <f>IF('ПЛАН НАВЧАЛЬНОГО ПРОЦЕСУ ДЕННА'!AH36&gt;0,IF(ROUND('ПЛАН НАВЧАЛЬНОГО ПРОЦЕСУ ДЕННА'!AH36*$BW$4,0)&gt;0,ROUND('ПЛАН НАВЧАЛЬНОГО ПРОЦЕСУ ДЕННА'!AH36*$BW$4,0)*2,2),0)</f>
        <v>0</v>
      </c>
      <c r="AI35" s="270">
        <f>IF('ПЛАН НАВЧАЛЬНОГО ПРОЦЕСУ ДЕННА'!AI36&gt;0,IF(ROUND('ПЛАН НАВЧАЛЬНОГО ПРОЦЕСУ ДЕННА'!AI36*$BW$4,0)&gt;0,ROUND('ПЛАН НАВЧАЛЬНОГО ПРОЦЕСУ ДЕННА'!AI36*$BW$4,0)*2,2),0)</f>
        <v>0</v>
      </c>
      <c r="AJ35" s="270">
        <f>IF('ПЛАН НАВЧАЛЬНОГО ПРОЦЕСУ ДЕННА'!AJ36&gt;0,IF(ROUND('ПЛАН НАВЧАЛЬНОГО ПРОЦЕСУ ДЕННА'!AJ36*$BW$4,0)&gt;0,ROUND('ПЛАН НАВЧАЛЬНОГО ПРОЦЕСУ ДЕННА'!AJ36*$BW$4,0)*2,2),0)</f>
        <v>0</v>
      </c>
      <c r="AK35" s="62">
        <f t="shared" si="48"/>
        <v>0</v>
      </c>
      <c r="AL35" s="270">
        <f>IF('ПЛАН НАВЧАЛЬНОГО ПРОЦЕСУ ДЕННА'!AL36&gt;0,IF(ROUND('ПЛАН НАВЧАЛЬНОГО ПРОЦЕСУ ДЕННА'!AL36*$BW$4,0)&gt;0,ROUND('ПЛАН НАВЧАЛЬНОГО ПРОЦЕСУ ДЕННА'!AL36*$BW$4,0)*2,2),0)</f>
        <v>0</v>
      </c>
      <c r="AM35" s="270">
        <f>IF('ПЛАН НАВЧАЛЬНОГО ПРОЦЕСУ ДЕННА'!AM36&gt;0,IF(ROUND('ПЛАН НАВЧАЛЬНОГО ПРОЦЕСУ ДЕННА'!AM36*$BW$4,0)&gt;0,ROUND('ПЛАН НАВЧАЛЬНОГО ПРОЦЕСУ ДЕННА'!AM36*$BW$4,0)*2,2),0)</f>
        <v>0</v>
      </c>
      <c r="AN35" s="270">
        <f>IF('ПЛАН НАВЧАЛЬНОГО ПРОЦЕСУ ДЕННА'!AN36&gt;0,IF(ROUND('ПЛАН НАВЧАЛЬНОГО ПРОЦЕСУ ДЕННА'!AN36*$BW$4,0)&gt;0,ROUND('ПЛАН НАВЧАЛЬНОГО ПРОЦЕСУ ДЕННА'!AN36*$BW$4,0)*2,2),0)</f>
        <v>0</v>
      </c>
      <c r="AO35" s="62">
        <f t="shared" si="49"/>
        <v>0</v>
      </c>
      <c r="AP35" s="270">
        <f>IF('ПЛАН НАВЧАЛЬНОГО ПРОЦЕСУ ДЕННА'!AP36&gt;0,IF(ROUND('ПЛАН НАВЧАЛЬНОГО ПРОЦЕСУ ДЕННА'!AP36*$BW$4,0)&gt;0,ROUND('ПЛАН НАВЧАЛЬНОГО ПРОЦЕСУ ДЕННА'!AP36*$BW$4,0)*2,2),0)</f>
        <v>0</v>
      </c>
      <c r="AQ35" s="270">
        <f>IF('ПЛАН НАВЧАЛЬНОГО ПРОЦЕСУ ДЕННА'!AQ36&gt;0,IF(ROUND('ПЛАН НАВЧАЛЬНОГО ПРОЦЕСУ ДЕННА'!AQ36*$BW$4,0)&gt;0,ROUND('ПЛАН НАВЧАЛЬНОГО ПРОЦЕСУ ДЕННА'!AQ36*$BW$4,0)*2,2),0)</f>
        <v>0</v>
      </c>
      <c r="AR35" s="270">
        <f>IF('ПЛАН НАВЧАЛЬНОГО ПРОЦЕСУ ДЕННА'!AR36&gt;0,IF(ROUND('ПЛАН НАВЧАЛЬНОГО ПРОЦЕСУ ДЕННА'!AR36*$BW$4,0)&gt;0,ROUND('ПЛАН НАВЧАЛЬНОГО ПРОЦЕСУ ДЕННА'!AR36*$BW$4,0)*2,2),0)</f>
        <v>0</v>
      </c>
      <c r="AS35" s="62">
        <f t="shared" si="50"/>
        <v>0</v>
      </c>
      <c r="AT35" s="127">
        <v>0</v>
      </c>
      <c r="AU35" s="127">
        <v>0</v>
      </c>
      <c r="AV35" s="127">
        <v>0</v>
      </c>
      <c r="AW35" s="62">
        <f>BP35</f>
        <v>0</v>
      </c>
      <c r="AX35" s="127">
        <v>0</v>
      </c>
      <c r="AY35" s="127">
        <v>0</v>
      </c>
      <c r="AZ35" s="127">
        <v>0</v>
      </c>
      <c r="BA35" s="62">
        <f>BQ35</f>
        <v>0</v>
      </c>
      <c r="BB35" s="127">
        <v>0</v>
      </c>
      <c r="BC35" s="127">
        <v>0</v>
      </c>
      <c r="BD35" s="127">
        <v>0</v>
      </c>
      <c r="BE35" s="62">
        <f>BR35</f>
        <v>0</v>
      </c>
      <c r="BF35" s="127">
        <v>0</v>
      </c>
      <c r="BG35" s="127">
        <v>0</v>
      </c>
      <c r="BH35" s="127">
        <v>0</v>
      </c>
      <c r="BI35" s="62">
        <f>BS35</f>
        <v>0</v>
      </c>
      <c r="BJ35" s="56">
        <f t="shared" si="55"/>
        <v>0</v>
      </c>
      <c r="BK35" s="16"/>
      <c r="BL35" s="12">
        <f>IF(OR(MID($D35,1,1)="1",MID($E35,1,1)="1",MID($F35,1,1)="1",MID($G35,1,1)="1",MID($H35,1,1)="1",MID($I35,1,1)="1",MID($J35,1,1)="1",MID($K35,1,1)="1",MID($L35,1,1)="1",MID($M35,1,1)="1",MID($N35,1,1)=1),$Y35/$CZ35,0)</f>
        <v>0</v>
      </c>
      <c r="BM35" s="12">
        <f>IF(OR(MID($D35,1,1)="2",MID($E35,1,1)="2",MID($F35,1,1)="2",MID($G35,1,1)="2",MID($H35,1,1)="2",MID($I35,1,1)="2",MID($J35,1,1)="2",MID($K35,1,1)="2",MID($L35,1,1)="2",MID($M35,1,1)="2",MID($N35,1,1)=1),$Y35/$CZ35,0)</f>
        <v>0</v>
      </c>
      <c r="BN35" s="12">
        <f>IF(OR(MID($D35,1,1)="3",MID($E35,1,1)="3",MID($F35,1,1)="3",MID($G35,1,1)="3",MID($H35,1,1)="3",MID($I35,1,1)="3",MID($J35,1,1)="3",MID($K35,1,1)="3",MID($L35,1,1)="3",MID($M35,1,1)="3",MID($N35,1,1)=1),$Y35/$CZ35,0)</f>
        <v>0</v>
      </c>
      <c r="BO35" s="12">
        <f>IF(OR(MID($D35,1,1)="4",MID($E35,1,1)="4",MID($F35,1,1)="4",MID($G35,1,1)="4",MID($H35,1,1)="4",MID($I35,1,1)="4",MID($J35,1,1)="4",MID($K35,1,1)="4",MID($L35,1,1)="4",MID($M35,1,1)="4",MID($N35,1,1)=1),$Y35/$CZ35,0)</f>
        <v>0</v>
      </c>
      <c r="BP35" s="12">
        <f>IF(OR(MID($D35,1,1)="5",MID($E35,1,1)="5",MID($F35,1,1)="5",MID($G35,1,1)="5",MID($H35,1,1)="5",MID($I35,1,1)="5",MID($J35,1,1)="5",MID($K35,1,1)="5",MID($L35,1,1)="5",MID($M35,1,1)="5",MID($N35,1,1)=1),$Y35/$CZ35,0)</f>
        <v>0</v>
      </c>
      <c r="BQ35" s="12">
        <f>IF(OR(MID($D35,1,1)="6",MID($E35,1,1)="6",MID($F35,1,1)="6",MID($G35,1,1)="6",MID($H35,1,1)="6",MID($I35,1,1)="6",MID($J35,1,1)="6",MID($K35,1,1)="6",MID($L35,1,1)="6",MID($M35,1,1)="6",MID($N35,1,1)=1),$Y35/$CZ35,0)</f>
        <v>0</v>
      </c>
      <c r="BR35" s="12">
        <f>IF(OR(MID($D35,1,1)="7",MID($E35,1,1)="7",MID($F35,1,1)="7",MID($G35,1,1)="7",MID($H35,1,1)="7",MID($I35,1,1)="7",MID($J35,1,1)="7",MID($K35,1,1)="7",MID($L35,1,1)="7",MID($M35,1,1)="7",MID($N35,1,1)=1),$Y35/$CZ35,0)</f>
        <v>0</v>
      </c>
      <c r="BS35" s="12">
        <f>IF(OR(MID($D35,1,1)="8",MID($E35,1,1)="8",MID($F35,1,1)="8",MID($G35,1,1)="8",MID($H35,1,1)="8",MID($I35,1,1)="8",MID($J35,1,1)="8",MID($K35,1,1)="8",MID($L35,1,1)="8",MID($M35,1,1)="8",MID($N35,1,1)=1),$Y35/$CZ35,0)</f>
        <v>0</v>
      </c>
      <c r="BT35" s="80">
        <f>SUM(BL35:BS35)</f>
        <v>0</v>
      </c>
      <c r="BW35"/>
      <c r="BX35"/>
      <c r="BY35"/>
      <c r="BZ35"/>
      <c r="CA35"/>
      <c r="CB35"/>
      <c r="CC35"/>
      <c r="CD35"/>
      <c r="CE35" s="174"/>
      <c r="CF35" s="186">
        <f>MAX(BW35:CD35)</f>
        <v>0</v>
      </c>
      <c r="CH35"/>
      <c r="CI35"/>
      <c r="CJ35"/>
      <c r="CK35"/>
      <c r="CL35"/>
      <c r="CM35"/>
      <c r="CN35"/>
      <c r="CO35"/>
      <c r="CP35"/>
      <c r="CQ35" s="67">
        <f>IF(MID(H35,1,1)="1",1,0)+IF(MID(I35,1,1)="1",1,0)+IF(MID(J35,1,1)="1",1,0)+IF(MID(K35,1,1)="1",1,0)+IF(MID(L35,1,1)="1",1,0)+IF(MID(M35,1,1)="1",1,0)+IF(MID(N35,1,1)="1",1,0)</f>
        <v>0</v>
      </c>
      <c r="CR35" s="67">
        <f>IF(MID(H35,1,1)="2",1,0)+IF(MID(I35,1,1)="2",1,0)+IF(MID(J35,1,1)="2",1,0)+IF(MID(K35,1,1)="2",1,0)+IF(MID(L35,1,1)="2",1,0)+IF(MID(M35,1,1)="2",1,0)+IF(MID(N35,1,1)="2",1,0)</f>
        <v>0</v>
      </c>
      <c r="CS35" s="68">
        <f>IF(MID(H35,1,1)="3",1,0)+IF(MID(I35,1,1)="3",1,0)+IF(MID(J35,1,1)="3",1,0)+IF(MID(K35,1,1)="3",1,0)+IF(MID(L35,1,1)="3",1,0)+IF(MID(M35,1,1)="3",1,0)+IF(MID(N35,1,1)="3",1,0)</f>
        <v>0</v>
      </c>
      <c r="CT35" s="67">
        <f>IF(MID(H35,1,1)="4",1,0)+IF(MID(I35,1,1)="4",1,0)+IF(MID(J35,1,1)="4",1,0)+IF(MID(K35,1,1)="4",1,0)+IF(MID(L35,1,1)="4",1,0)+IF(MID(M35,1,1)="4",1,0)+IF(MID(N35,1,1)="4",1,0)</f>
        <v>0</v>
      </c>
      <c r="CU35" s="67">
        <f>IF(MID(H35,1,1)="5",1,0)+IF(MID(I35,1,1)="5",1,0)+IF(MID(J35,1,1)="5",1,0)+IF(MID(K35,1,1)="5",1,0)+IF(MID(L35,1,1)="5",1,0)+IF(MID(M35,1,1)="5",1,0)+IF(MID(N35,1,1)="5",1,0)</f>
        <v>0</v>
      </c>
      <c r="CV35" s="67">
        <f>IF(MID(H35,1,1)="6",1,0)+IF(MID(I35,1,1)="6",1,0)+IF(MID(J35,1,1)="6",1,0)+IF(MID(K35,1,1)="6",1,0)+IF(MID(L35,1,1)="6",1,0)+IF(MID(M35,1,1)="6",1,0)+IF(MID(N35,1,1)="6",1,0)</f>
        <v>0</v>
      </c>
      <c r="CW35" s="67">
        <f>IF(MID(H35,1,1)="7",1,0)+IF(MID(I35,1,1)="7",1,0)+IF(MID(J35,1,1)="7",1,0)+IF(MID(K35,1,1)="7",1,0)+IF(MID(L35,1,1)="7",1,0)+IF(MID(M35,1,1)="7",1,0)+IF(MID(N35,1,1)="7",1,0)</f>
        <v>0</v>
      </c>
      <c r="CX35" s="67">
        <f>IF(MID(H35,1,1)="8",1,0)+IF(MID(I35,1,1)="8",1,0)+IF(MID(J35,1,1)="8",1,0)+IF(MID(K35,1,1)="8",1,0)+IF(MID(L35,1,1)="8",1,0)+IF(MID(M35,1,1)="8",1,0)+IF(MID(N35,1,1)="8",1,0)</f>
        <v>0</v>
      </c>
      <c r="CY35" s="74">
        <f>SUM(CQ35:CX35)</f>
        <v>0</v>
      </c>
      <c r="CZ35" s="2">
        <f>CP35+CY35</f>
        <v>0</v>
      </c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</row>
    <row r="36" spans="1:130" s="2" customFormat="1" x14ac:dyDescent="0.25">
      <c r="A36" s="161" t="s">
        <v>23</v>
      </c>
      <c r="B36" s="496" t="str">
        <f>'ПЛАН НАВЧАЛЬНОГО ПРОЦЕСУ ДЕННА'!B37</f>
        <v xml:space="preserve">Разом навчальні дисципліни: </v>
      </c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1"/>
      <c r="P36" s="151"/>
      <c r="Q36" s="157"/>
      <c r="R36" s="157"/>
      <c r="S36" s="157"/>
      <c r="T36" s="157"/>
      <c r="U36" s="157"/>
      <c r="V36" s="157"/>
      <c r="W36" s="160"/>
      <c r="X36" s="127">
        <f>SUM(X14:X35)</f>
        <v>840</v>
      </c>
      <c r="Y36" s="127">
        <f>SUM(Y14:Y35)</f>
        <v>28</v>
      </c>
      <c r="Z36" s="31">
        <f t="shared" ref="Z36:AB36" si="98">SUM(Z14:Z35)</f>
        <v>30</v>
      </c>
      <c r="AA36" s="31">
        <f t="shared" si="98"/>
        <v>0</v>
      </c>
      <c r="AB36" s="31">
        <f t="shared" si="98"/>
        <v>40</v>
      </c>
      <c r="AC36" s="31">
        <f>SUM(AC14:AC35)</f>
        <v>770</v>
      </c>
      <c r="AD36" s="31">
        <f t="shared" ref="AD36:AF36" si="99">SUM(AD14:AD35)</f>
        <v>16</v>
      </c>
      <c r="AE36" s="31">
        <f t="shared" si="99"/>
        <v>0</v>
      </c>
      <c r="AF36" s="31">
        <f t="shared" si="99"/>
        <v>18</v>
      </c>
      <c r="AG36" s="62">
        <f>SUM(AG14:AG35)</f>
        <v>13</v>
      </c>
      <c r="AH36" s="31">
        <f t="shared" ref="AH36:AJ36" si="100">SUM(AH14:AH35)</f>
        <v>6</v>
      </c>
      <c r="AI36" s="31">
        <f t="shared" si="100"/>
        <v>0</v>
      </c>
      <c r="AJ36" s="31">
        <f t="shared" si="100"/>
        <v>14</v>
      </c>
      <c r="AK36" s="62">
        <f>SUM(AK14:AK35)</f>
        <v>8</v>
      </c>
      <c r="AL36" s="31">
        <f t="shared" ref="AL36:AN36" si="101">SUM(AL14:AL35)</f>
        <v>8</v>
      </c>
      <c r="AM36" s="31">
        <f t="shared" si="101"/>
        <v>0</v>
      </c>
      <c r="AN36" s="31">
        <f t="shared" si="101"/>
        <v>8</v>
      </c>
      <c r="AO36" s="62">
        <f>SUM(AO14:AO35)</f>
        <v>7</v>
      </c>
      <c r="AP36" s="31">
        <f t="shared" ref="AP36:AR36" si="102">SUM(AP14:AP35)</f>
        <v>0</v>
      </c>
      <c r="AQ36" s="31">
        <f t="shared" si="102"/>
        <v>0</v>
      </c>
      <c r="AR36" s="31">
        <f t="shared" si="102"/>
        <v>0</v>
      </c>
      <c r="AS36" s="62">
        <f>SUM(AS14:AS35)</f>
        <v>0</v>
      </c>
      <c r="AT36" s="193">
        <f t="shared" ref="AT36:BI36" si="103">SUM(AT28:AT35)</f>
        <v>0</v>
      </c>
      <c r="AU36" s="193">
        <f t="shared" si="103"/>
        <v>0</v>
      </c>
      <c r="AV36" s="193">
        <f t="shared" si="103"/>
        <v>0</v>
      </c>
      <c r="AW36" s="62">
        <f t="shared" si="103"/>
        <v>0</v>
      </c>
      <c r="AX36" s="193">
        <f t="shared" si="103"/>
        <v>0</v>
      </c>
      <c r="AY36" s="193">
        <f t="shared" si="103"/>
        <v>0</v>
      </c>
      <c r="AZ36" s="193">
        <f t="shared" si="103"/>
        <v>0</v>
      </c>
      <c r="BA36" s="62">
        <f t="shared" si="103"/>
        <v>0</v>
      </c>
      <c r="BB36" s="193">
        <f t="shared" si="103"/>
        <v>0</v>
      </c>
      <c r="BC36" s="193">
        <f t="shared" si="103"/>
        <v>0</v>
      </c>
      <c r="BD36" s="193">
        <f t="shared" si="103"/>
        <v>0</v>
      </c>
      <c r="BE36" s="62">
        <f t="shared" si="103"/>
        <v>0</v>
      </c>
      <c r="BF36" s="193">
        <f t="shared" si="103"/>
        <v>0</v>
      </c>
      <c r="BG36" s="193">
        <f t="shared" si="103"/>
        <v>0</v>
      </c>
      <c r="BH36" s="193">
        <f t="shared" si="103"/>
        <v>0</v>
      </c>
      <c r="BI36" s="62">
        <f t="shared" si="103"/>
        <v>0</v>
      </c>
      <c r="BJ36" s="56">
        <f t="shared" si="55"/>
        <v>0.91666666666666663</v>
      </c>
      <c r="BK36" s="16"/>
      <c r="BL36" s="72">
        <f t="shared" ref="BL36:BT36" si="104">SUM(BL28:BL35)</f>
        <v>0</v>
      </c>
      <c r="BM36" s="72">
        <f t="shared" si="104"/>
        <v>0</v>
      </c>
      <c r="BN36" s="72">
        <f t="shared" si="104"/>
        <v>0</v>
      </c>
      <c r="BO36" s="72">
        <f t="shared" si="104"/>
        <v>0</v>
      </c>
      <c r="BP36" s="72">
        <f t="shared" si="104"/>
        <v>0</v>
      </c>
      <c r="BQ36" s="72">
        <f t="shared" si="104"/>
        <v>0</v>
      </c>
      <c r="BR36" s="72">
        <f t="shared" si="104"/>
        <v>0</v>
      </c>
      <c r="BS36" s="72">
        <f t="shared" si="104"/>
        <v>0</v>
      </c>
      <c r="BT36" s="72">
        <f t="shared" si="104"/>
        <v>0</v>
      </c>
      <c r="BU36" s="42"/>
      <c r="BV36" s="42"/>
      <c r="BW36"/>
      <c r="BX36"/>
      <c r="BY36"/>
      <c r="BZ36"/>
      <c r="CA36"/>
      <c r="CB36"/>
      <c r="CC36"/>
      <c r="CD36"/>
      <c r="CE36" s="174"/>
      <c r="CF36" s="186">
        <f t="shared" ref="CF36" si="105">MAX(BW36:CD36)</f>
        <v>0</v>
      </c>
      <c r="CH36"/>
      <c r="CI36"/>
      <c r="CJ36"/>
      <c r="CK36"/>
      <c r="CL36"/>
      <c r="CM36"/>
      <c r="CN36"/>
      <c r="CO36"/>
      <c r="CP36"/>
      <c r="CQ36" s="2">
        <f t="shared" ref="CQ36:CY36" si="106">SUM(CQ28:CQ35)</f>
        <v>0</v>
      </c>
      <c r="CR36" s="2">
        <f t="shared" si="106"/>
        <v>0</v>
      </c>
      <c r="CS36" s="2">
        <f t="shared" si="106"/>
        <v>0</v>
      </c>
      <c r="CT36" s="2">
        <f t="shared" si="106"/>
        <v>0</v>
      </c>
      <c r="CU36" s="2">
        <f t="shared" si="106"/>
        <v>0</v>
      </c>
      <c r="CV36" s="2">
        <f t="shared" si="106"/>
        <v>0</v>
      </c>
      <c r="CW36" s="2">
        <f t="shared" si="106"/>
        <v>0</v>
      </c>
      <c r="CX36" s="2">
        <f t="shared" si="106"/>
        <v>0</v>
      </c>
      <c r="CY36" s="78">
        <f t="shared" si="106"/>
        <v>0</v>
      </c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</row>
    <row r="37" spans="1:130" s="16" customFormat="1" x14ac:dyDescent="0.25">
      <c r="A37" s="151"/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31"/>
      <c r="BK37" s="20"/>
      <c r="BL37" s="44"/>
      <c r="BM37" s="44"/>
      <c r="BN37" s="44"/>
      <c r="BO37" s="44"/>
      <c r="BP37" s="44"/>
      <c r="BQ37" s="44"/>
      <c r="BR37" s="44"/>
      <c r="BS37" s="44"/>
      <c r="BT37" s="44"/>
      <c r="CE37" s="172"/>
      <c r="CF37" s="187"/>
      <c r="DD37" s="46"/>
      <c r="DE37" s="46"/>
      <c r="DF37" s="46"/>
      <c r="DG37" s="46"/>
      <c r="DH37" s="46"/>
      <c r="DI37" s="46"/>
      <c r="DJ37" s="46"/>
      <c r="DK37" s="46"/>
    </row>
    <row r="38" spans="1:130" s="16" customFormat="1" x14ac:dyDescent="0.25">
      <c r="A38" s="223" t="str">
        <f>'ПЛАН НАВЧАЛЬНОГО ПРОЦЕСУ ДЕННА'!A39</f>
        <v>1.2</v>
      </c>
      <c r="B38" s="491" t="str">
        <f>'ПЛАН НАВЧАЛЬНОГО ПРОЦЕСУ ДЕННА'!B39</f>
        <v>Практика</v>
      </c>
      <c r="C38" s="65"/>
      <c r="D38" s="204"/>
      <c r="E38" s="204"/>
      <c r="F38" s="204"/>
      <c r="G38" s="204"/>
      <c r="H38" s="204"/>
      <c r="I38" s="198"/>
      <c r="J38" s="198"/>
      <c r="K38" s="204"/>
      <c r="L38" s="204"/>
      <c r="M38" s="204"/>
      <c r="N38" s="204"/>
      <c r="O38" s="204"/>
      <c r="P38" s="204"/>
      <c r="Q38" s="204"/>
      <c r="R38" s="204"/>
      <c r="S38" s="204"/>
      <c r="T38" s="198"/>
      <c r="U38" s="198"/>
      <c r="V38" s="198"/>
      <c r="W38" s="204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32"/>
      <c r="BK38" s="20"/>
      <c r="BL38" s="44"/>
      <c r="BM38" s="44"/>
      <c r="BN38" s="44"/>
      <c r="BO38" s="44"/>
      <c r="BP38" s="44"/>
      <c r="BQ38" s="44"/>
      <c r="BR38" s="44"/>
      <c r="BS38" s="44"/>
      <c r="BT38" s="44"/>
      <c r="CE38" s="172"/>
      <c r="CF38" s="187"/>
      <c r="DD38" s="46"/>
      <c r="DE38" s="46"/>
      <c r="DF38" s="46"/>
      <c r="DG38" s="46"/>
      <c r="DH38" s="46"/>
      <c r="DI38" s="46"/>
      <c r="DJ38" s="46"/>
      <c r="DK38" s="46"/>
    </row>
    <row r="39" spans="1:130" s="16" customFormat="1" x14ac:dyDescent="0.25">
      <c r="A39" s="238" t="str">
        <f>'ПЛАН НАВЧАЛЬНОГО ПРОЦЕСУ ДЕННА'!A40</f>
        <v>1.2.01</v>
      </c>
      <c r="B39" s="456" t="str">
        <f>'ПЛАН НАВЧАЛЬНОГО ПРОЦЕСУ ДЕННА'!B40</f>
        <v>Педагогічна практика</v>
      </c>
      <c r="C39" s="457">
        <f>'ПЛАН НАВЧАЛЬНОГО ПРОЦЕСУ ДЕННА'!C40</f>
        <v>0</v>
      </c>
      <c r="D39" s="454">
        <f>'ПЛАН НАВЧАЛЬНОГО ПРОЦЕСУ ДЕННА'!D40</f>
        <v>0</v>
      </c>
      <c r="E39" s="455">
        <f>'ПЛАН НАВЧАЛЬНОГО ПРОЦЕСУ ДЕННА'!E40</f>
        <v>0</v>
      </c>
      <c r="F39" s="455">
        <f>'ПЛАН НАВЧАЛЬНОГО ПРОЦЕСУ ДЕННА'!F40</f>
        <v>0</v>
      </c>
      <c r="G39" s="458">
        <f>'ПЛАН НАВЧАЛЬНОГО ПРОЦЕСУ ДЕННА'!G40</f>
        <v>0</v>
      </c>
      <c r="H39" s="454">
        <f>'ПЛАН НАВЧАЛЬНОГО ПРОЦЕСУ ДЕННА'!H40</f>
        <v>4</v>
      </c>
      <c r="I39" s="455">
        <f>'ПЛАН НАВЧАЛЬНОГО ПРОЦЕСУ ДЕННА'!I40</f>
        <v>0</v>
      </c>
      <c r="J39" s="455">
        <f>'ПЛАН НАВЧАЛЬНОГО ПРОЦЕСУ ДЕННА'!J40</f>
        <v>0</v>
      </c>
      <c r="K39" s="455">
        <f>'ПЛАН НАВЧАЛЬНОГО ПРОЦЕСУ ДЕННА'!K40</f>
        <v>0</v>
      </c>
      <c r="L39" s="455">
        <f>'ПЛАН НАВЧАЛЬНОГО ПРОЦЕСУ ДЕННА'!L40</f>
        <v>0</v>
      </c>
      <c r="M39" s="455">
        <f>'ПЛАН НАВЧАЛЬНОГО ПРОЦЕСУ ДЕННА'!M40</f>
        <v>0</v>
      </c>
      <c r="N39" s="455">
        <f>'ПЛАН НАВЧАЛЬНОГО ПРОЦЕСУ ДЕННА'!N40</f>
        <v>0</v>
      </c>
      <c r="O39" s="460">
        <f>'ПЛАН НАВЧАЛЬНОГО ПРОЦЕСУ ДЕННА'!O40</f>
        <v>0</v>
      </c>
      <c r="P39" s="460">
        <f>'ПЛАН НАВЧАЛЬНОГО ПРОЦЕСУ ДЕННА'!P40</f>
        <v>0</v>
      </c>
      <c r="Q39" s="454">
        <f>'ПЛАН НАВЧАЛЬНОГО ПРОЦЕСУ ДЕННА'!Q40</f>
        <v>0</v>
      </c>
      <c r="R39" s="455">
        <f>'ПЛАН НАВЧАЛЬНОГО ПРОЦЕСУ ДЕННА'!R40</f>
        <v>0</v>
      </c>
      <c r="S39" s="455">
        <f>'ПЛАН НАВЧАЛЬНОГО ПРОЦЕСУ ДЕННА'!S40</f>
        <v>0</v>
      </c>
      <c r="T39" s="455">
        <f>'ПЛАН НАВЧАЛЬНОГО ПРОЦЕСУ ДЕННА'!T40</f>
        <v>0</v>
      </c>
      <c r="U39" s="455">
        <f>'ПЛАН НАВЧАЛЬНОГО ПРОЦЕСУ ДЕННА'!U40</f>
        <v>0</v>
      </c>
      <c r="V39" s="455">
        <f>'ПЛАН НАВЧАЛЬНОГО ПРОЦЕСУ ДЕННА'!V40</f>
        <v>0</v>
      </c>
      <c r="W39" s="455">
        <f>'ПЛАН НАВЧАЛЬНОГО ПРОЦЕСУ ДЕННА'!W40</f>
        <v>0</v>
      </c>
      <c r="X39" s="231">
        <f>'ПЛАН НАВЧАЛЬНОГО ПРОЦЕСУ ДЕННА'!X40</f>
        <v>60</v>
      </c>
      <c r="Y39" s="127">
        <f t="shared" ref="Y39" si="107">CEILING(X39/$BR$7,0.25)</f>
        <v>2</v>
      </c>
      <c r="Z39" s="9">
        <f>AD39*$BL$5+AH39*$BM$5+AL39*$BN$5+AP39*$BO$5+AT39*$BP$5+AX39*$BQ$5+BB39*$BR$5+BF39*$BS$5</f>
        <v>0</v>
      </c>
      <c r="AA39" s="9">
        <f>AE39*$BL$5+AI39*$BM$5+AM39*$BN$5+AQ39*$BO$5+AU39*$BP$5+AY39*$BQ$5+BC39*$BR$5+BG39*$BS$5</f>
        <v>0</v>
      </c>
      <c r="AB39" s="9">
        <f>AF39*$BL$5+AJ39*$BM$5+AN39*$BN$5+AR39*$BO$5+AV39*$BP$5+AZ39*$BQ$5+BD39*$BR$5+BH39*$BS$5</f>
        <v>0</v>
      </c>
      <c r="AC39" s="9">
        <f>X39-(Z39+AA39+AB39)</f>
        <v>60</v>
      </c>
      <c r="AD39" s="270">
        <f>IF('ПЛАН НАВЧАЛЬНОГО ПРОЦЕСУ ДЕННА'!AD40&gt;0,IF(ROUND('ПЛАН НАВЧАЛЬНОГО ПРОЦЕСУ ДЕННА'!AD40*$BW$4,0)&gt;0,ROUND('ПЛАН НАВЧАЛЬНОГО ПРОЦЕСУ ДЕННА'!AD40*$BW$4,0)*2,2),0)</f>
        <v>0</v>
      </c>
      <c r="AE39" s="270">
        <f>IF('ПЛАН НАВЧАЛЬНОГО ПРОЦЕСУ ДЕННА'!AE40&gt;0,IF(ROUND('ПЛАН НАВЧАЛЬНОГО ПРОЦЕСУ ДЕННА'!AE40*$BW$4,0)&gt;0,ROUND('ПЛАН НАВЧАЛЬНОГО ПРОЦЕСУ ДЕННА'!AE40*$BW$4,0)*2,2),0)</f>
        <v>0</v>
      </c>
      <c r="AF39" s="270">
        <f>IF('ПЛАН НАВЧАЛЬНОГО ПРОЦЕСУ ДЕННА'!AF40&gt;0,IF(ROUND('ПЛАН НАВЧАЛЬНОГО ПРОЦЕСУ ДЕННА'!AF40*$BW$4,0)&gt;0,ROUND('ПЛАН НАВЧАЛЬНОГО ПРОЦЕСУ ДЕННА'!AF40*$BW$4,0)*2,2),0)</f>
        <v>0</v>
      </c>
      <c r="AG39" s="62">
        <f>BL39</f>
        <v>0</v>
      </c>
      <c r="AH39" s="270">
        <f>IF('ПЛАН НАВЧАЛЬНОГО ПРОЦЕСУ ДЕННА'!AH40&gt;0,IF(ROUND('ПЛАН НАВЧАЛЬНОГО ПРОЦЕСУ ДЕННА'!AH40*$BW$4,0)&gt;0,ROUND('ПЛАН НАВЧАЛЬНОГО ПРОЦЕСУ ДЕННА'!AH40*$BW$4,0)*2,2),0)</f>
        <v>0</v>
      </c>
      <c r="AI39" s="270">
        <f>IF('ПЛАН НАВЧАЛЬНОГО ПРОЦЕСУ ДЕННА'!AI40&gt;0,IF(ROUND('ПЛАН НАВЧАЛЬНОГО ПРОЦЕСУ ДЕННА'!AI40*$BW$4,0)&gt;0,ROUND('ПЛАН НАВЧАЛЬНОГО ПРОЦЕСУ ДЕННА'!AI40*$BW$4,0)*2,2),0)</f>
        <v>0</v>
      </c>
      <c r="AJ39" s="270">
        <f>IF('ПЛАН НАВЧАЛЬНОГО ПРОЦЕСУ ДЕННА'!AJ40&gt;0,IF(ROUND('ПЛАН НАВЧАЛЬНОГО ПРОЦЕСУ ДЕННА'!AJ40*$BW$4,0)&gt;0,ROUND('ПЛАН НАВЧАЛЬНОГО ПРОЦЕСУ ДЕННА'!AJ40*$BW$4,0)*2,2),0)</f>
        <v>0</v>
      </c>
      <c r="AK39" s="62">
        <f>BM39</f>
        <v>0</v>
      </c>
      <c r="AL39" s="270">
        <f>IF('ПЛАН НАВЧАЛЬНОГО ПРОЦЕСУ ДЕННА'!AL40&gt;0,IF(ROUND('ПЛАН НАВЧАЛЬНОГО ПРОЦЕСУ ДЕННА'!AL40*$BW$4,0)&gt;0,ROUND('ПЛАН НАВЧАЛЬНОГО ПРОЦЕСУ ДЕННА'!AL40*$BW$4,0)*2,2),0)</f>
        <v>0</v>
      </c>
      <c r="AM39" s="270">
        <f>IF('ПЛАН НАВЧАЛЬНОГО ПРОЦЕСУ ДЕННА'!AM40&gt;0,IF(ROUND('ПЛАН НАВЧАЛЬНОГО ПРОЦЕСУ ДЕННА'!AM40*$BW$4,0)&gt;0,ROUND('ПЛАН НАВЧАЛЬНОГО ПРОЦЕСУ ДЕННА'!AM40*$BW$4,0)*2,2),0)</f>
        <v>0</v>
      </c>
      <c r="AN39" s="270">
        <f>IF('ПЛАН НАВЧАЛЬНОГО ПРОЦЕСУ ДЕННА'!AN40&gt;0,IF(ROUND('ПЛАН НАВЧАЛЬНОГО ПРОЦЕСУ ДЕННА'!AN40*$BW$4,0)&gt;0,ROUND('ПЛАН НАВЧАЛЬНОГО ПРОЦЕСУ ДЕННА'!AN40*$BW$4,0)*2,2),0)</f>
        <v>0</v>
      </c>
      <c r="AO39" s="62">
        <f>BN39</f>
        <v>0</v>
      </c>
      <c r="AP39" s="270">
        <f>IF('ПЛАН НАВЧАЛЬНОГО ПРОЦЕСУ ДЕННА'!AP40&gt;0,IF(ROUND('ПЛАН НАВЧАЛЬНОГО ПРОЦЕСУ ДЕННА'!AP40*$BW$4,0)&gt;0,ROUND('ПЛАН НАВЧАЛЬНОГО ПРОЦЕСУ ДЕННА'!AP40*$BW$4,0)*2,2),0)</f>
        <v>0</v>
      </c>
      <c r="AQ39" s="270">
        <f>IF('ПЛАН НАВЧАЛЬНОГО ПРОЦЕСУ ДЕННА'!AQ40&gt;0,IF(ROUND('ПЛАН НАВЧАЛЬНОГО ПРОЦЕСУ ДЕННА'!AQ40*$BW$4,0)&gt;0,ROUND('ПЛАН НАВЧАЛЬНОГО ПРОЦЕСУ ДЕННА'!AQ40*$BW$4,0)*2,2),0)</f>
        <v>0</v>
      </c>
      <c r="AR39" s="270">
        <f>IF('ПЛАН НАВЧАЛЬНОГО ПРОЦЕСУ ДЕННА'!AR40&gt;0,IF(ROUND('ПЛАН НАВЧАЛЬНОГО ПРОЦЕСУ ДЕННА'!AR40*$BW$4,0)&gt;0,ROUND('ПЛАН НАВЧАЛЬНОГО ПРОЦЕСУ ДЕННА'!AR40*$BW$4,0)*2,2),0)</f>
        <v>0</v>
      </c>
      <c r="AS39" s="62">
        <f>BO39</f>
        <v>2</v>
      </c>
      <c r="AT39" s="127">
        <v>0</v>
      </c>
      <c r="AU39" s="127">
        <v>0</v>
      </c>
      <c r="AV39" s="127">
        <v>0</v>
      </c>
      <c r="AW39" s="62">
        <f>BP39</f>
        <v>0</v>
      </c>
      <c r="AX39" s="127">
        <v>0</v>
      </c>
      <c r="AY39" s="127">
        <v>0</v>
      </c>
      <c r="AZ39" s="127">
        <v>0</v>
      </c>
      <c r="BA39" s="62">
        <f>BQ39</f>
        <v>0</v>
      </c>
      <c r="BB39" s="127">
        <v>0</v>
      </c>
      <c r="BC39" s="127">
        <v>0</v>
      </c>
      <c r="BD39" s="127">
        <v>0</v>
      </c>
      <c r="BE39" s="62">
        <f>BR39</f>
        <v>0</v>
      </c>
      <c r="BF39" s="127">
        <v>0</v>
      </c>
      <c r="BG39" s="127">
        <v>0</v>
      </c>
      <c r="BH39" s="127">
        <v>0</v>
      </c>
      <c r="BI39" s="62">
        <f>BS39</f>
        <v>0</v>
      </c>
      <c r="BJ39" s="56">
        <f t="shared" ref="BJ39:BJ44" si="108">IF(ISERROR(AC39/X39),0,AC39/X39)</f>
        <v>1</v>
      </c>
      <c r="BK39" s="481"/>
      <c r="BL39" s="12">
        <f>IF(OR(MID($D39,1,1)="1",MID($E39,1,1)="1",MID($F39,1,1)="1",MID($G39,1,1)="1",MID($H39,1,1)="1",MID($I39,1,1)="1",MID($J39,1,1)="1",MID($K39,1,1)="1",MID($L39,1,1)="1",MID($M39,1,1)="1",MID($N39,1,1)=1),$Y39/$CZ39,0)</f>
        <v>0</v>
      </c>
      <c r="BM39" s="12">
        <f>IF(OR(MID($D39,1,1)="2",MID($E39,1,1)="2",MID($F39,1,1)="2",MID($G39,1,1)="2",MID($H39,1,1)="2",MID($I39,1,1)="2",MID($J39,1,1)="2",MID($K39,1,1)="2",MID($L39,1,1)="2",MID($M39,1,1)="2",MID($N39,1,1)=1),$Y39/$CZ39,0)</f>
        <v>0</v>
      </c>
      <c r="BN39" s="12">
        <f>IF(OR(MID($D39,1,1)="3",MID($E39,1,1)="3",MID($F39,1,1)="3",MID($G39,1,1)="3",MID($H39,1,1)="3",MID($I39,1,1)="3",MID($J39,1,1)="3",MID($K39,1,1)="3",MID($L39,1,1)="3",MID($M39,1,1)="3",MID($N39,1,1)=1),$Y39/$CZ39,0)</f>
        <v>0</v>
      </c>
      <c r="BO39" s="12">
        <f>IF(OR(MID($D39,1,1)="4",MID($E39,1,1)="4",MID($F39,1,1)="4",MID($G39,1,1)="4",MID($H39,1,1)="4",MID($I39,1,1)="4",MID($J39,1,1)="4",MID($K39,1,1)="4",MID($L39,1,1)="4",MID($M39,1,1)="4",MID($N39,1,1)=1),$Y39/$CZ39,0)</f>
        <v>2</v>
      </c>
      <c r="BP39" s="12">
        <f>IF(OR(MID($D39,1,1)="5",MID($E39,1,1)="5",MID($F39,1,1)="5",MID($G39,1,1)="5",MID($H39,1,1)="5",MID($I39,1,1)="5",MID($J39,1,1)="5",MID($K39,1,1)="5",MID($L39,1,1)="5",MID($M39,1,1)="5",MID($N39,1,1)=1),$Y39/$CZ39,0)</f>
        <v>0</v>
      </c>
      <c r="BQ39" s="12">
        <f>IF(OR(MID($D39,1,1)="6",MID($E39,1,1)="6",MID($F39,1,1)="6",MID($G39,1,1)="6",MID($H39,1,1)="6",MID($I39,1,1)="6",MID($J39,1,1)="6",MID($K39,1,1)="6",MID($L39,1,1)="6",MID($M39,1,1)="6",MID($N39,1,1)=1),$Y39/$CZ39,0)</f>
        <v>0</v>
      </c>
      <c r="BR39" s="12">
        <f>IF(OR(MID($D39,1,1)="7",MID($E39,1,1)="7",MID($F39,1,1)="7",MID($G39,1,1)="7",MID($H39,1,1)="7",MID($I39,1,1)="7",MID($J39,1,1)="7",MID($K39,1,1)="7",MID($L39,1,1)="7",MID($M39,1,1)="7",MID($N39,1,1)=1),$Y39/$CZ39,0)</f>
        <v>0</v>
      </c>
      <c r="BS39" s="12">
        <f>IF(OR(MID($D39,1,1)="8",MID($E39,1,1)="8",MID($F39,1,1)="8",MID($G39,1,1)="8",MID($H39,1,1)="8",MID($I39,1,1)="8",MID($J39,1,1)="8",MID($K39,1,1)="8",MID($L39,1,1)="8",MID($M39,1,1)="8",MID($N39,1,1)=1),$Y39/$CZ39,0)</f>
        <v>0</v>
      </c>
      <c r="BT39" s="80">
        <f>SUM(BL39:BS39)</f>
        <v>2</v>
      </c>
      <c r="BU39" s="470"/>
      <c r="BV39" s="470"/>
      <c r="BW39"/>
      <c r="BX39" s="482" t="s">
        <v>271</v>
      </c>
      <c r="BY39"/>
      <c r="BZ39"/>
      <c r="CA39"/>
      <c r="CB39"/>
      <c r="CC39"/>
      <c r="CD39"/>
      <c r="CE39" s="174"/>
      <c r="CF39" s="186">
        <f t="shared" ref="CF39:CF44" si="109">MAX(BW39:CD39)</f>
        <v>0</v>
      </c>
      <c r="CG39" s="470"/>
      <c r="CH39"/>
      <c r="CI39"/>
      <c r="CJ39"/>
      <c r="CK39"/>
      <c r="CL39"/>
      <c r="CM39"/>
      <c r="CN39"/>
      <c r="CO39"/>
      <c r="CP39"/>
      <c r="CQ39" s="483">
        <f>IF(MID(H39,1,1)="1",1,0)+IF(MID(I39,1,1)="1",1,0)+IF(MID(J39,1,1)="1",1,0)+IF(MID(K39,1,1)="1",1,0)+IF(MID(L39,1,1)="1",1,0)+IF(MID(M39,1,1)="1",1,0)+IF(MID(N39,1,1)="1",1,0)</f>
        <v>0</v>
      </c>
      <c r="CR39" s="483">
        <f>IF(MID(H39,1,1)="2",1,0)+IF(MID(I39,1,1)="2",1,0)+IF(MID(J39,1,1)="2",1,0)+IF(MID(K39,1,1)="2",1,0)+IF(MID(L39,1,1)="2",1,0)+IF(MID(M39,1,1)="2",1,0)+IF(MID(N39,1,1)="2",1,0)</f>
        <v>0</v>
      </c>
      <c r="CS39" s="484">
        <f>IF(MID(H39,1,1)="3",1,0)+IF(MID(I39,1,1)="3",1,0)+IF(MID(J39,1,1)="3",1,0)+IF(MID(K39,1,1)="3",1,0)+IF(MID(L39,1,1)="3",1,0)+IF(MID(M39,1,1)="3",1,0)+IF(MID(N39,1,1)="3",1,0)</f>
        <v>0</v>
      </c>
      <c r="CT39" s="483">
        <f>IF(MID(H39,1,1)="4",1,0)+IF(MID(I39,1,1)="4",1,0)+IF(MID(J39,1,1)="4",1,0)+IF(MID(K39,1,1)="4",1,0)+IF(MID(L39,1,1)="4",1,0)+IF(MID(M39,1,1)="4",1,0)+IF(MID(N39,1,1)="4",1,0)</f>
        <v>1</v>
      </c>
      <c r="CU39" s="483">
        <f>IF(MID(H39,1,1)="5",1,0)+IF(MID(I39,1,1)="5",1,0)+IF(MID(J39,1,1)="5",1,0)+IF(MID(K39,1,1)="5",1,0)+IF(MID(L39,1,1)="5",1,0)+IF(MID(M39,1,1)="5",1,0)+IF(MID(N39,1,1)="5",1,0)</f>
        <v>0</v>
      </c>
      <c r="CV39" s="483">
        <f>IF(MID(H39,1,1)="6",1,0)+IF(MID(I39,1,1)="6",1,0)+IF(MID(J39,1,1)="6",1,0)+IF(MID(K39,1,1)="6",1,0)+IF(MID(L39,1,1)="6",1,0)+IF(MID(M39,1,1)="6",1,0)+IF(MID(N39,1,1)="6",1,0)</f>
        <v>0</v>
      </c>
      <c r="CW39" s="483">
        <f>IF(MID(H39,1,1)="7",1,0)+IF(MID(I39,1,1)="7",1,0)+IF(MID(J39,1,1)="7",1,0)+IF(MID(K39,1,1)="7",1,0)+IF(MID(L39,1,1)="7",1,0)+IF(MID(M39,1,1)="7",1,0)+IF(MID(N39,1,1)="7",1,0)</f>
        <v>0</v>
      </c>
      <c r="CX39" s="483">
        <f>IF(MID(H39,1,1)="8",1,0)+IF(MID(I39,1,1)="8",1,0)+IF(MID(J39,1,1)="8",1,0)+IF(MID(K39,1,1)="8",1,0)+IF(MID(L39,1,1)="8",1,0)+IF(MID(M39,1,1)="8",1,0)+IF(MID(N39,1,1)="8",1,0)</f>
        <v>0</v>
      </c>
      <c r="CY39" s="74">
        <f>SUM(CQ39:CX39)</f>
        <v>1</v>
      </c>
      <c r="CZ39" s="470">
        <f>CP39+CY39</f>
        <v>1</v>
      </c>
      <c r="DA39" s="470"/>
      <c r="DB39" s="470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 s="470"/>
      <c r="DW39" s="470"/>
      <c r="DX39" s="470"/>
      <c r="DY39" s="470"/>
      <c r="DZ39" s="470"/>
    </row>
    <row r="40" spans="1:130" s="16" customFormat="1" hidden="1" x14ac:dyDescent="0.25">
      <c r="A40" s="238" t="str">
        <f>'ПЛАН НАВЧАЛЬНОГО ПРОЦЕСУ ДЕННА'!A41</f>
        <v>1.2.02</v>
      </c>
      <c r="B40" s="456">
        <f>'ПЛАН НАВЧАЛЬНОГО ПРОЦЕСУ ДЕННА'!B41</f>
        <v>0</v>
      </c>
      <c r="C40" s="457">
        <f>'ПЛАН НАВЧАЛЬНОГО ПРОЦЕСУ ДЕННА'!C41</f>
        <v>0</v>
      </c>
      <c r="D40" s="454">
        <f>'ПЛАН НАВЧАЛЬНОГО ПРОЦЕСУ ДЕННА'!D41</f>
        <v>0</v>
      </c>
      <c r="E40" s="455">
        <f>'ПЛАН НАВЧАЛЬНОГО ПРОЦЕСУ ДЕННА'!E41</f>
        <v>0</v>
      </c>
      <c r="F40" s="455">
        <f>'ПЛАН НАВЧАЛЬНОГО ПРОЦЕСУ ДЕННА'!F41</f>
        <v>0</v>
      </c>
      <c r="G40" s="458">
        <f>'ПЛАН НАВЧАЛЬНОГО ПРОЦЕСУ ДЕННА'!G41</f>
        <v>0</v>
      </c>
      <c r="H40" s="454">
        <f>'ПЛАН НАВЧАЛЬНОГО ПРОЦЕСУ ДЕННА'!H41</f>
        <v>0</v>
      </c>
      <c r="I40" s="455">
        <f>'ПЛАН НАВЧАЛЬНОГО ПРОЦЕСУ ДЕННА'!I41</f>
        <v>0</v>
      </c>
      <c r="J40" s="455">
        <f>'ПЛАН НАВЧАЛЬНОГО ПРОЦЕСУ ДЕННА'!J41</f>
        <v>0</v>
      </c>
      <c r="K40" s="455">
        <f>'ПЛАН НАВЧАЛЬНОГО ПРОЦЕСУ ДЕННА'!K41</f>
        <v>0</v>
      </c>
      <c r="L40" s="455">
        <f>'ПЛАН НАВЧАЛЬНОГО ПРОЦЕСУ ДЕННА'!L41</f>
        <v>0</v>
      </c>
      <c r="M40" s="455">
        <f>'ПЛАН НАВЧАЛЬНОГО ПРОЦЕСУ ДЕННА'!M41</f>
        <v>0</v>
      </c>
      <c r="N40" s="455">
        <f>'ПЛАН НАВЧАЛЬНОГО ПРОЦЕСУ ДЕННА'!N41</f>
        <v>0</v>
      </c>
      <c r="O40" s="460">
        <f>'ПЛАН НАВЧАЛЬНОГО ПРОЦЕСУ ДЕННА'!O41</f>
        <v>0</v>
      </c>
      <c r="P40" s="460">
        <f>'ПЛАН НАВЧАЛЬНОГО ПРОЦЕСУ ДЕННА'!P41</f>
        <v>0</v>
      </c>
      <c r="Q40" s="454">
        <f>'ПЛАН НАВЧАЛЬНОГО ПРОЦЕСУ ДЕННА'!Q41</f>
        <v>0</v>
      </c>
      <c r="R40" s="455">
        <f>'ПЛАН НАВЧАЛЬНОГО ПРОЦЕСУ ДЕННА'!R41</f>
        <v>0</v>
      </c>
      <c r="S40" s="455">
        <f>'ПЛАН НАВЧАЛЬНОГО ПРОЦЕСУ ДЕННА'!S41</f>
        <v>0</v>
      </c>
      <c r="T40" s="455">
        <f>'ПЛАН НАВЧАЛЬНОГО ПРОЦЕСУ ДЕННА'!T41</f>
        <v>0</v>
      </c>
      <c r="U40" s="455">
        <f>'ПЛАН НАВЧАЛЬНОГО ПРОЦЕСУ ДЕННА'!U41</f>
        <v>0</v>
      </c>
      <c r="V40" s="455">
        <f>'ПЛАН НАВЧАЛЬНОГО ПРОЦЕСУ ДЕННА'!V41</f>
        <v>0</v>
      </c>
      <c r="W40" s="455">
        <f>'ПЛАН НАВЧАЛЬНОГО ПРОЦЕСУ ДЕННА'!W41</f>
        <v>0</v>
      </c>
      <c r="X40" s="231">
        <f>'ПЛАН НАВЧАЛЬНОГО ПРОЦЕСУ ДЕННА'!X41</f>
        <v>0</v>
      </c>
      <c r="Y40" s="127">
        <f t="shared" ref="Y40:Y44" si="110">CEILING(X40/$BR$7,0.25)</f>
        <v>0</v>
      </c>
      <c r="Z40" s="9">
        <f t="shared" ref="Z40:Z44" si="111">AD40*$BL$5+AH40*$BM$5+AL40*$BN$5+AP40*$BO$5+AT40*$BP$5+AX40*$BQ$5+BB40*$BR$5+BF40*$BS$5</f>
        <v>0</v>
      </c>
      <c r="AA40" s="9">
        <f t="shared" ref="AA40:AA44" si="112">AE40*$BL$5+AI40*$BM$5+AM40*$BN$5+AQ40*$BO$5+AU40*$BP$5+AY40*$BQ$5+BC40*$BR$5+BG40*$BS$5</f>
        <v>0</v>
      </c>
      <c r="AB40" s="9">
        <f t="shared" ref="AB40:AB44" si="113">AF40*$BL$5+AJ40*$BM$5+AN40*$BN$5+AR40*$BO$5+AV40*$BP$5+AZ40*$BQ$5+BD40*$BR$5+BH40*$BS$5</f>
        <v>0</v>
      </c>
      <c r="AC40" s="9">
        <f t="shared" ref="AC40:AC44" si="114">X40-(Z40+AA40+AB40)</f>
        <v>0</v>
      </c>
      <c r="AD40" s="270">
        <f>IF('ПЛАН НАВЧАЛЬНОГО ПРОЦЕСУ ДЕННА'!AD41&gt;0,IF(ROUND('ПЛАН НАВЧАЛЬНОГО ПРОЦЕСУ ДЕННА'!AD41*$BW$4,0)&gt;0,ROUND('ПЛАН НАВЧАЛЬНОГО ПРОЦЕСУ ДЕННА'!AD41*$BW$4,0)*2,2),0)</f>
        <v>0</v>
      </c>
      <c r="AE40" s="270">
        <f>IF('ПЛАН НАВЧАЛЬНОГО ПРОЦЕСУ ДЕННА'!AE41&gt;0,IF(ROUND('ПЛАН НАВЧАЛЬНОГО ПРОЦЕСУ ДЕННА'!AE41*$BW$4,0)&gt;0,ROUND('ПЛАН НАВЧАЛЬНОГО ПРОЦЕСУ ДЕННА'!AE41*$BW$4,0)*2,2),0)</f>
        <v>0</v>
      </c>
      <c r="AF40" s="270">
        <f>IF('ПЛАН НАВЧАЛЬНОГО ПРОЦЕСУ ДЕННА'!AF41&gt;0,IF(ROUND('ПЛАН НАВЧАЛЬНОГО ПРОЦЕСУ ДЕННА'!AF41*$BW$4,0)&gt;0,ROUND('ПЛАН НАВЧАЛЬНОГО ПРОЦЕСУ ДЕННА'!AF41*$BW$4,0)*2,2),0)</f>
        <v>0</v>
      </c>
      <c r="AG40" s="62">
        <f t="shared" ref="AG40:AG44" si="115">BL40</f>
        <v>0</v>
      </c>
      <c r="AH40" s="270">
        <f>IF('ПЛАН НАВЧАЛЬНОГО ПРОЦЕСУ ДЕННА'!AH41&gt;0,IF(ROUND('ПЛАН НАВЧАЛЬНОГО ПРОЦЕСУ ДЕННА'!AH41*$BW$4,0)&gt;0,ROUND('ПЛАН НАВЧАЛЬНОГО ПРОЦЕСУ ДЕННА'!AH41*$BW$4,0)*2,2),0)</f>
        <v>0</v>
      </c>
      <c r="AI40" s="270">
        <f>IF('ПЛАН НАВЧАЛЬНОГО ПРОЦЕСУ ДЕННА'!AI41&gt;0,IF(ROUND('ПЛАН НАВЧАЛЬНОГО ПРОЦЕСУ ДЕННА'!AI41*$BW$4,0)&gt;0,ROUND('ПЛАН НАВЧАЛЬНОГО ПРОЦЕСУ ДЕННА'!AI41*$BW$4,0)*2,2),0)</f>
        <v>0</v>
      </c>
      <c r="AJ40" s="270">
        <f>IF('ПЛАН НАВЧАЛЬНОГО ПРОЦЕСУ ДЕННА'!AJ41&gt;0,IF(ROUND('ПЛАН НАВЧАЛЬНОГО ПРОЦЕСУ ДЕННА'!AJ41*$BW$4,0)&gt;0,ROUND('ПЛАН НАВЧАЛЬНОГО ПРОЦЕСУ ДЕННА'!AJ41*$BW$4,0)*2,2),0)</f>
        <v>0</v>
      </c>
      <c r="AK40" s="62">
        <f t="shared" ref="AK40:AK44" si="116">BM40</f>
        <v>0</v>
      </c>
      <c r="AL40" s="270">
        <f>IF('ПЛАН НАВЧАЛЬНОГО ПРОЦЕСУ ДЕННА'!AL41&gt;0,IF(ROUND('ПЛАН НАВЧАЛЬНОГО ПРОЦЕСУ ДЕННА'!AL41*$BW$4,0)&gt;0,ROUND('ПЛАН НАВЧАЛЬНОГО ПРОЦЕСУ ДЕННА'!AL41*$BW$4,0)*2,2),0)</f>
        <v>0</v>
      </c>
      <c r="AM40" s="270">
        <f>IF('ПЛАН НАВЧАЛЬНОГО ПРОЦЕСУ ДЕННА'!AM41&gt;0,IF(ROUND('ПЛАН НАВЧАЛЬНОГО ПРОЦЕСУ ДЕННА'!AM41*$BW$4,0)&gt;0,ROUND('ПЛАН НАВЧАЛЬНОГО ПРОЦЕСУ ДЕННА'!AM41*$BW$4,0)*2,2),0)</f>
        <v>0</v>
      </c>
      <c r="AN40" s="270">
        <f>IF('ПЛАН НАВЧАЛЬНОГО ПРОЦЕСУ ДЕННА'!AN41&gt;0,IF(ROUND('ПЛАН НАВЧАЛЬНОГО ПРОЦЕСУ ДЕННА'!AN41*$BW$4,0)&gt;0,ROUND('ПЛАН НАВЧАЛЬНОГО ПРОЦЕСУ ДЕННА'!AN41*$BW$4,0)*2,2),0)</f>
        <v>0</v>
      </c>
      <c r="AO40" s="62">
        <f t="shared" ref="AO40:AO44" si="117">BN40</f>
        <v>0</v>
      </c>
      <c r="AP40" s="270">
        <f>IF('ПЛАН НАВЧАЛЬНОГО ПРОЦЕСУ ДЕННА'!AP41&gt;0,IF(ROUND('ПЛАН НАВЧАЛЬНОГО ПРОЦЕСУ ДЕННА'!AP41*$BW$4,0)&gt;0,ROUND('ПЛАН НАВЧАЛЬНОГО ПРОЦЕСУ ДЕННА'!AP41*$BW$4,0)*2,2),0)</f>
        <v>0</v>
      </c>
      <c r="AQ40" s="270">
        <f>IF('ПЛАН НАВЧАЛЬНОГО ПРОЦЕСУ ДЕННА'!AQ41&gt;0,IF(ROUND('ПЛАН НАВЧАЛЬНОГО ПРОЦЕСУ ДЕННА'!AQ41*$BW$4,0)&gt;0,ROUND('ПЛАН НАВЧАЛЬНОГО ПРОЦЕСУ ДЕННА'!AQ41*$BW$4,0)*2,2),0)</f>
        <v>0</v>
      </c>
      <c r="AR40" s="270">
        <f>IF('ПЛАН НАВЧАЛЬНОГО ПРОЦЕСУ ДЕННА'!AR41&gt;0,IF(ROUND('ПЛАН НАВЧАЛЬНОГО ПРОЦЕСУ ДЕННА'!AR41*$BW$4,0)&gt;0,ROUND('ПЛАН НАВЧАЛЬНОГО ПРОЦЕСУ ДЕННА'!AR41*$BW$4,0)*2,2),0)</f>
        <v>0</v>
      </c>
      <c r="AS40" s="62">
        <f t="shared" ref="AS40:AS44" si="118">BO40</f>
        <v>0</v>
      </c>
      <c r="AT40" s="127">
        <v>0</v>
      </c>
      <c r="AU40" s="127">
        <v>0</v>
      </c>
      <c r="AV40" s="127">
        <v>0</v>
      </c>
      <c r="AW40" s="62">
        <f>BP40</f>
        <v>0</v>
      </c>
      <c r="AX40" s="127">
        <v>0</v>
      </c>
      <c r="AY40" s="127">
        <v>0</v>
      </c>
      <c r="AZ40" s="127">
        <v>0</v>
      </c>
      <c r="BA40" s="62">
        <f>BQ40</f>
        <v>0</v>
      </c>
      <c r="BB40" s="127">
        <v>0</v>
      </c>
      <c r="BC40" s="127">
        <v>0</v>
      </c>
      <c r="BD40" s="127">
        <v>0</v>
      </c>
      <c r="BE40" s="62">
        <f>BR40</f>
        <v>0</v>
      </c>
      <c r="BF40" s="127">
        <v>0</v>
      </c>
      <c r="BG40" s="127">
        <v>0</v>
      </c>
      <c r="BH40" s="127">
        <v>0</v>
      </c>
      <c r="BI40" s="62">
        <f>BS40</f>
        <v>0</v>
      </c>
      <c r="BJ40" s="56">
        <f t="shared" si="108"/>
        <v>0</v>
      </c>
      <c r="BK40" s="481"/>
      <c r="BL40" s="12">
        <f>IF(OR(MID($D40,1,1)="1",MID($E40,1,1)="1",MID($F40,1,1)="1",MID($G40,1,1)="1",MID($H40,1,1)="1",MID($I40,1,1)="1",MID($J40,1,1)="1",MID($K40,1,1)="1",MID($L40,1,1)="1",MID($M40,1,1)="1",MID($N40,1,1)=1),$Y40/$CZ40,0)</f>
        <v>0</v>
      </c>
      <c r="BM40" s="12">
        <f>IF(OR(MID($D40,1,1)="2",MID($E40,1,1)="2",MID($F40,1,1)="2",MID($G40,1,1)="2",MID($H40,1,1)="2",MID($I40,1,1)="2",MID($J40,1,1)="2",MID($K40,1,1)="2",MID($L40,1,1)="2",MID($M40,1,1)="2",MID($N40,1,1)=1),$Y40/$CZ40,0)</f>
        <v>0</v>
      </c>
      <c r="BN40" s="12">
        <f>IF(OR(MID($D40,1,1)="3",MID($E40,1,1)="3",MID($F40,1,1)="3",MID($G40,1,1)="3",MID($H40,1,1)="3",MID($I40,1,1)="3",MID($J40,1,1)="3",MID($K40,1,1)="3",MID($L40,1,1)="3",MID($M40,1,1)="3",MID($N40,1,1)=1),$Y40/$CZ40,0)</f>
        <v>0</v>
      </c>
      <c r="BO40" s="12">
        <f>IF(OR(MID($D40,1,1)="4",MID($E40,1,1)="4",MID($F40,1,1)="4",MID($G40,1,1)="4",MID($H40,1,1)="4",MID($I40,1,1)="4",MID($J40,1,1)="4",MID($K40,1,1)="4",MID($L40,1,1)="4",MID($M40,1,1)="4",MID($N40,1,1)=1),$Y40/$CZ40,0)</f>
        <v>0</v>
      </c>
      <c r="BP40" s="12">
        <f>IF(OR(MID($D40,1,1)="5",MID($E40,1,1)="5",MID($F40,1,1)="5",MID($G40,1,1)="5",MID($H40,1,1)="5",MID($I40,1,1)="5",MID($J40,1,1)="5",MID($K40,1,1)="5",MID($L40,1,1)="5",MID($M40,1,1)="5",MID($N40,1,1)=1),$Y40/$CZ40,0)</f>
        <v>0</v>
      </c>
      <c r="BQ40" s="12">
        <f>IF(OR(MID($D40,1,1)="6",MID($E40,1,1)="6",MID($F40,1,1)="6",MID($G40,1,1)="6",MID($H40,1,1)="6",MID($I40,1,1)="6",MID($J40,1,1)="6",MID($K40,1,1)="6",MID($L40,1,1)="6",MID($M40,1,1)="6",MID($N40,1,1)=1),$Y40/$CZ40,0)</f>
        <v>0</v>
      </c>
      <c r="BR40" s="12">
        <f>IF(OR(MID($D40,1,1)="7",MID($E40,1,1)="7",MID($F40,1,1)="7",MID($G40,1,1)="7",MID($H40,1,1)="7",MID($I40,1,1)="7",MID($J40,1,1)="7",MID($K40,1,1)="7",MID($L40,1,1)="7",MID($M40,1,1)="7",MID($N40,1,1)=1),$Y40/$CZ40,0)</f>
        <v>0</v>
      </c>
      <c r="BS40" s="12">
        <f>IF(OR(MID($D40,1,1)="8",MID($E40,1,1)="8",MID($F40,1,1)="8",MID($G40,1,1)="8",MID($H40,1,1)="8",MID($I40,1,1)="8",MID($J40,1,1)="8",MID($K40,1,1)="8",MID($L40,1,1)="8",MID($M40,1,1)="8",MID($N40,1,1)=1),$Y40/$CZ40,0)</f>
        <v>0</v>
      </c>
      <c r="BT40" s="80">
        <f>SUM(BL40:BS40)</f>
        <v>0</v>
      </c>
      <c r="BU40" s="470"/>
      <c r="BV40" s="470"/>
      <c r="BW40"/>
      <c r="BX40" s="482" t="s">
        <v>272</v>
      </c>
      <c r="BY40"/>
      <c r="BZ40"/>
      <c r="CA40"/>
      <c r="CB40"/>
      <c r="CC40"/>
      <c r="CD40"/>
      <c r="CE40" s="174"/>
      <c r="CF40" s="186">
        <f t="shared" si="109"/>
        <v>0</v>
      </c>
      <c r="CG40" s="470"/>
      <c r="CH40"/>
      <c r="CI40"/>
      <c r="CJ40"/>
      <c r="CK40"/>
      <c r="CL40"/>
      <c r="CM40"/>
      <c r="CN40"/>
      <c r="CO40"/>
      <c r="CP40"/>
      <c r="CQ40" s="483">
        <f>IF(MID(H40,1,1)="1",1,0)+IF(MID(I40,1,1)="1",1,0)+IF(MID(J40,1,1)="1",1,0)+IF(MID(K40,1,1)="1",1,0)+IF(MID(L40,1,1)="1",1,0)+IF(MID(M40,1,1)="1",1,0)+IF(MID(N40,1,1)="1",1,0)</f>
        <v>0</v>
      </c>
      <c r="CR40" s="483">
        <f>IF(MID(H40,1,1)="2",1,0)+IF(MID(I40,1,1)="2",1,0)+IF(MID(J40,1,1)="2",1,0)+IF(MID(K40,1,1)="2",1,0)+IF(MID(L40,1,1)="2",1,0)+IF(MID(M40,1,1)="2",1,0)+IF(MID(N40,1,1)="2",1,0)</f>
        <v>0</v>
      </c>
      <c r="CS40" s="484">
        <f>IF(MID(H40,1,1)="3",1,0)+IF(MID(I40,1,1)="3",1,0)+IF(MID(J40,1,1)="3",1,0)+IF(MID(K40,1,1)="3",1,0)+IF(MID(L40,1,1)="3",1,0)+IF(MID(M40,1,1)="3",1,0)+IF(MID(N40,1,1)="3",1,0)</f>
        <v>0</v>
      </c>
      <c r="CT40" s="483">
        <f>IF(MID(H40,1,1)="4",1,0)+IF(MID(I40,1,1)="4",1,0)+IF(MID(J40,1,1)="4",1,0)+IF(MID(K40,1,1)="4",1,0)+IF(MID(L40,1,1)="4",1,0)+IF(MID(M40,1,1)="4",1,0)+IF(MID(N40,1,1)="4",1,0)</f>
        <v>0</v>
      </c>
      <c r="CU40" s="483">
        <f>IF(MID(H40,1,1)="5",1,0)+IF(MID(I40,1,1)="5",1,0)+IF(MID(J40,1,1)="5",1,0)+IF(MID(K40,1,1)="5",1,0)+IF(MID(L40,1,1)="5",1,0)+IF(MID(M40,1,1)="5",1,0)+IF(MID(N40,1,1)="5",1,0)</f>
        <v>0</v>
      </c>
      <c r="CV40" s="483">
        <f>IF(MID(H40,1,1)="6",1,0)+IF(MID(I40,1,1)="6",1,0)+IF(MID(J40,1,1)="6",1,0)+IF(MID(K40,1,1)="6",1,0)+IF(MID(L40,1,1)="6",1,0)+IF(MID(M40,1,1)="6",1,0)+IF(MID(N40,1,1)="6",1,0)</f>
        <v>0</v>
      </c>
      <c r="CW40" s="483">
        <f>IF(MID(H40,1,1)="7",1,0)+IF(MID(I40,1,1)="7",1,0)+IF(MID(J40,1,1)="7",1,0)+IF(MID(K40,1,1)="7",1,0)+IF(MID(L40,1,1)="7",1,0)+IF(MID(M40,1,1)="7",1,0)+IF(MID(N40,1,1)="7",1,0)</f>
        <v>0</v>
      </c>
      <c r="CX40" s="483">
        <f>IF(MID(H40,1,1)="8",1,0)+IF(MID(I40,1,1)="8",1,0)+IF(MID(J40,1,1)="8",1,0)+IF(MID(K40,1,1)="8",1,0)+IF(MID(L40,1,1)="8",1,0)+IF(MID(M40,1,1)="8",1,0)+IF(MID(N40,1,1)="8",1,0)</f>
        <v>0</v>
      </c>
      <c r="CY40" s="74">
        <f>SUM(CQ40:CX40)</f>
        <v>0</v>
      </c>
      <c r="CZ40" s="470">
        <f>CP40+CY40</f>
        <v>0</v>
      </c>
      <c r="DA40" s="470"/>
      <c r="DB40" s="47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 s="470"/>
      <c r="DW40" s="470"/>
      <c r="DX40" s="470"/>
      <c r="DY40" s="470"/>
      <c r="DZ40" s="470"/>
    </row>
    <row r="41" spans="1:130" s="16" customFormat="1" hidden="1" x14ac:dyDescent="0.25">
      <c r="A41" s="238" t="str">
        <f>'ПЛАН НАВЧАЛЬНОГО ПРОЦЕСУ ДЕННА'!A42</f>
        <v>1.2.03</v>
      </c>
      <c r="B41" s="456">
        <f>'ПЛАН НАВЧАЛЬНОГО ПРОЦЕСУ ДЕННА'!B42</f>
        <v>0</v>
      </c>
      <c r="C41" s="457">
        <f>'ПЛАН НАВЧАЛЬНОГО ПРОЦЕСУ ДЕННА'!C42</f>
        <v>0</v>
      </c>
      <c r="D41" s="454">
        <f>'ПЛАН НАВЧАЛЬНОГО ПРОЦЕСУ ДЕННА'!D42</f>
        <v>0</v>
      </c>
      <c r="E41" s="455">
        <f>'ПЛАН НАВЧАЛЬНОГО ПРОЦЕСУ ДЕННА'!E42</f>
        <v>0</v>
      </c>
      <c r="F41" s="455">
        <f>'ПЛАН НАВЧАЛЬНОГО ПРОЦЕСУ ДЕННА'!F42</f>
        <v>0</v>
      </c>
      <c r="G41" s="458">
        <f>'ПЛАН НАВЧАЛЬНОГО ПРОЦЕСУ ДЕННА'!G42</f>
        <v>0</v>
      </c>
      <c r="H41" s="454">
        <f>'ПЛАН НАВЧАЛЬНОГО ПРОЦЕСУ ДЕННА'!H42</f>
        <v>0</v>
      </c>
      <c r="I41" s="455">
        <f>'ПЛАН НАВЧАЛЬНОГО ПРОЦЕСУ ДЕННА'!I42</f>
        <v>0</v>
      </c>
      <c r="J41" s="455">
        <f>'ПЛАН НАВЧАЛЬНОГО ПРОЦЕСУ ДЕННА'!J42</f>
        <v>0</v>
      </c>
      <c r="K41" s="455">
        <f>'ПЛАН НАВЧАЛЬНОГО ПРОЦЕСУ ДЕННА'!K42</f>
        <v>0</v>
      </c>
      <c r="L41" s="455">
        <f>'ПЛАН НАВЧАЛЬНОГО ПРОЦЕСУ ДЕННА'!L42</f>
        <v>0</v>
      </c>
      <c r="M41" s="455">
        <f>'ПЛАН НАВЧАЛЬНОГО ПРОЦЕСУ ДЕННА'!M42</f>
        <v>0</v>
      </c>
      <c r="N41" s="455">
        <f>'ПЛАН НАВЧАЛЬНОГО ПРОЦЕСУ ДЕННА'!N42</f>
        <v>0</v>
      </c>
      <c r="O41" s="460">
        <f>'ПЛАН НАВЧАЛЬНОГО ПРОЦЕСУ ДЕННА'!O42</f>
        <v>0</v>
      </c>
      <c r="P41" s="460">
        <f>'ПЛАН НАВЧАЛЬНОГО ПРОЦЕСУ ДЕННА'!P42</f>
        <v>0</v>
      </c>
      <c r="Q41" s="454">
        <f>'ПЛАН НАВЧАЛЬНОГО ПРОЦЕСУ ДЕННА'!Q42</f>
        <v>0</v>
      </c>
      <c r="R41" s="455">
        <f>'ПЛАН НАВЧАЛЬНОГО ПРОЦЕСУ ДЕННА'!R42</f>
        <v>0</v>
      </c>
      <c r="S41" s="455">
        <f>'ПЛАН НАВЧАЛЬНОГО ПРОЦЕСУ ДЕННА'!S42</f>
        <v>0</v>
      </c>
      <c r="T41" s="455">
        <f>'ПЛАН НАВЧАЛЬНОГО ПРОЦЕСУ ДЕННА'!T42</f>
        <v>0</v>
      </c>
      <c r="U41" s="455">
        <f>'ПЛАН НАВЧАЛЬНОГО ПРОЦЕСУ ДЕННА'!U42</f>
        <v>0</v>
      </c>
      <c r="V41" s="455">
        <f>'ПЛАН НАВЧАЛЬНОГО ПРОЦЕСУ ДЕННА'!V42</f>
        <v>0</v>
      </c>
      <c r="W41" s="455">
        <f>'ПЛАН НАВЧАЛЬНОГО ПРОЦЕСУ ДЕННА'!W42</f>
        <v>0</v>
      </c>
      <c r="X41" s="231">
        <f>'ПЛАН НАВЧАЛЬНОГО ПРОЦЕСУ ДЕННА'!X42</f>
        <v>0</v>
      </c>
      <c r="Y41" s="127">
        <f t="shared" si="110"/>
        <v>0</v>
      </c>
      <c r="Z41" s="9">
        <f t="shared" si="111"/>
        <v>0</v>
      </c>
      <c r="AA41" s="9">
        <f t="shared" si="112"/>
        <v>0</v>
      </c>
      <c r="AB41" s="9">
        <f t="shared" si="113"/>
        <v>0</v>
      </c>
      <c r="AC41" s="9">
        <f t="shared" si="114"/>
        <v>0</v>
      </c>
      <c r="AD41" s="270">
        <f>IF('ПЛАН НАВЧАЛЬНОГО ПРОЦЕСУ ДЕННА'!AD42&gt;0,IF(ROUND('ПЛАН НАВЧАЛЬНОГО ПРОЦЕСУ ДЕННА'!AD42*$BW$4,0)&gt;0,ROUND('ПЛАН НАВЧАЛЬНОГО ПРОЦЕСУ ДЕННА'!AD42*$BW$4,0)*2,2),0)</f>
        <v>0</v>
      </c>
      <c r="AE41" s="270">
        <f>IF('ПЛАН НАВЧАЛЬНОГО ПРОЦЕСУ ДЕННА'!AE42&gt;0,IF(ROUND('ПЛАН НАВЧАЛЬНОГО ПРОЦЕСУ ДЕННА'!AE42*$BW$4,0)&gt;0,ROUND('ПЛАН НАВЧАЛЬНОГО ПРОЦЕСУ ДЕННА'!AE42*$BW$4,0)*2,2),0)</f>
        <v>0</v>
      </c>
      <c r="AF41" s="270">
        <f>IF('ПЛАН НАВЧАЛЬНОГО ПРОЦЕСУ ДЕННА'!AF42&gt;0,IF(ROUND('ПЛАН НАВЧАЛЬНОГО ПРОЦЕСУ ДЕННА'!AF42*$BW$4,0)&gt;0,ROUND('ПЛАН НАВЧАЛЬНОГО ПРОЦЕСУ ДЕННА'!AF42*$BW$4,0)*2,2),0)</f>
        <v>0</v>
      </c>
      <c r="AG41" s="62">
        <f t="shared" si="115"/>
        <v>0</v>
      </c>
      <c r="AH41" s="270">
        <f>IF('ПЛАН НАВЧАЛЬНОГО ПРОЦЕСУ ДЕННА'!AH42&gt;0,IF(ROUND('ПЛАН НАВЧАЛЬНОГО ПРОЦЕСУ ДЕННА'!AH42*$BW$4,0)&gt;0,ROUND('ПЛАН НАВЧАЛЬНОГО ПРОЦЕСУ ДЕННА'!AH42*$BW$4,0)*2,2),0)</f>
        <v>0</v>
      </c>
      <c r="AI41" s="270">
        <f>IF('ПЛАН НАВЧАЛЬНОГО ПРОЦЕСУ ДЕННА'!AI42&gt;0,IF(ROUND('ПЛАН НАВЧАЛЬНОГО ПРОЦЕСУ ДЕННА'!AI42*$BW$4,0)&gt;0,ROUND('ПЛАН НАВЧАЛЬНОГО ПРОЦЕСУ ДЕННА'!AI42*$BW$4,0)*2,2),0)</f>
        <v>0</v>
      </c>
      <c r="AJ41" s="270">
        <f>IF('ПЛАН НАВЧАЛЬНОГО ПРОЦЕСУ ДЕННА'!AJ42&gt;0,IF(ROUND('ПЛАН НАВЧАЛЬНОГО ПРОЦЕСУ ДЕННА'!AJ42*$BW$4,0)&gt;0,ROUND('ПЛАН НАВЧАЛЬНОГО ПРОЦЕСУ ДЕННА'!AJ42*$BW$4,0)*2,2),0)</f>
        <v>0</v>
      </c>
      <c r="AK41" s="62">
        <f t="shared" si="116"/>
        <v>0</v>
      </c>
      <c r="AL41" s="270">
        <f>IF('ПЛАН НАВЧАЛЬНОГО ПРОЦЕСУ ДЕННА'!AL42&gt;0,IF(ROUND('ПЛАН НАВЧАЛЬНОГО ПРОЦЕСУ ДЕННА'!AL42*$BW$4,0)&gt;0,ROUND('ПЛАН НАВЧАЛЬНОГО ПРОЦЕСУ ДЕННА'!AL42*$BW$4,0)*2,2),0)</f>
        <v>0</v>
      </c>
      <c r="AM41" s="270">
        <f>IF('ПЛАН НАВЧАЛЬНОГО ПРОЦЕСУ ДЕННА'!AM42&gt;0,IF(ROUND('ПЛАН НАВЧАЛЬНОГО ПРОЦЕСУ ДЕННА'!AM42*$BW$4,0)&gt;0,ROUND('ПЛАН НАВЧАЛЬНОГО ПРОЦЕСУ ДЕННА'!AM42*$BW$4,0)*2,2),0)</f>
        <v>0</v>
      </c>
      <c r="AN41" s="270">
        <f>IF('ПЛАН НАВЧАЛЬНОГО ПРОЦЕСУ ДЕННА'!AN42&gt;0,IF(ROUND('ПЛАН НАВЧАЛЬНОГО ПРОЦЕСУ ДЕННА'!AN42*$BW$4,0)&gt;0,ROUND('ПЛАН НАВЧАЛЬНОГО ПРОЦЕСУ ДЕННА'!AN42*$BW$4,0)*2,2),0)</f>
        <v>0</v>
      </c>
      <c r="AO41" s="62">
        <f t="shared" si="117"/>
        <v>0</v>
      </c>
      <c r="AP41" s="270">
        <f>IF('ПЛАН НАВЧАЛЬНОГО ПРОЦЕСУ ДЕННА'!AP42&gt;0,IF(ROUND('ПЛАН НАВЧАЛЬНОГО ПРОЦЕСУ ДЕННА'!AP42*$BW$4,0)&gt;0,ROUND('ПЛАН НАВЧАЛЬНОГО ПРОЦЕСУ ДЕННА'!AP42*$BW$4,0)*2,2),0)</f>
        <v>0</v>
      </c>
      <c r="AQ41" s="270">
        <f>IF('ПЛАН НАВЧАЛЬНОГО ПРОЦЕСУ ДЕННА'!AQ42&gt;0,IF(ROUND('ПЛАН НАВЧАЛЬНОГО ПРОЦЕСУ ДЕННА'!AQ42*$BW$4,0)&gt;0,ROUND('ПЛАН НАВЧАЛЬНОГО ПРОЦЕСУ ДЕННА'!AQ42*$BW$4,0)*2,2),0)</f>
        <v>0</v>
      </c>
      <c r="AR41" s="270">
        <f>IF('ПЛАН НАВЧАЛЬНОГО ПРОЦЕСУ ДЕННА'!AR42&gt;0,IF(ROUND('ПЛАН НАВЧАЛЬНОГО ПРОЦЕСУ ДЕННА'!AR42*$BW$4,0)&gt;0,ROUND('ПЛАН НАВЧАЛЬНОГО ПРОЦЕСУ ДЕННА'!AR42*$BW$4,0)*2,2),0)</f>
        <v>0</v>
      </c>
      <c r="AS41" s="62">
        <f t="shared" si="118"/>
        <v>0</v>
      </c>
      <c r="AT41" s="127">
        <v>0</v>
      </c>
      <c r="AU41" s="127">
        <v>0</v>
      </c>
      <c r="AV41" s="127">
        <v>0</v>
      </c>
      <c r="AW41" s="62">
        <f>BP41</f>
        <v>0</v>
      </c>
      <c r="AX41" s="127">
        <v>0</v>
      </c>
      <c r="AY41" s="127">
        <v>0</v>
      </c>
      <c r="AZ41" s="127">
        <v>0</v>
      </c>
      <c r="BA41" s="62">
        <f>BQ41</f>
        <v>0</v>
      </c>
      <c r="BB41" s="127">
        <v>0</v>
      </c>
      <c r="BC41" s="127">
        <v>0</v>
      </c>
      <c r="BD41" s="127">
        <v>0</v>
      </c>
      <c r="BE41" s="62">
        <f>BR41</f>
        <v>0</v>
      </c>
      <c r="BF41" s="127">
        <v>0</v>
      </c>
      <c r="BG41" s="127">
        <v>0</v>
      </c>
      <c r="BH41" s="127">
        <v>0</v>
      </c>
      <c r="BI41" s="62">
        <f>BS41</f>
        <v>0</v>
      </c>
      <c r="BJ41" s="56">
        <f t="shared" si="108"/>
        <v>0</v>
      </c>
      <c r="BK41" s="481"/>
      <c r="BL41" s="12">
        <f>IF(OR(MID($D41,1,1)="1",MID($E41,1,1)="1",MID($F41,1,1)="1",MID($G41,1,1)="1",MID($H41,1,1)="1",MID($I41,1,1)="1",MID($J41,1,1)="1",MID($K41,1,1)="1",MID($L41,1,1)="1",MID($M41,1,1)="1",MID($N41,1,1)=1),$Y41/$CZ41,0)</f>
        <v>0</v>
      </c>
      <c r="BM41" s="12">
        <f>IF(OR(MID($D41,1,1)="2",MID($E41,1,1)="2",MID($F41,1,1)="2",MID($G41,1,1)="2",MID($H41,1,1)="2",MID($I41,1,1)="2",MID($J41,1,1)="2",MID($K41,1,1)="2",MID($L41,1,1)="2",MID($M41,1,1)="2",MID($N41,1,1)=1),$Y41/$CZ41,0)</f>
        <v>0</v>
      </c>
      <c r="BN41" s="12">
        <f>IF(OR(MID($D41,1,1)="3",MID($E41,1,1)="3",MID($F41,1,1)="3",MID($G41,1,1)="3",MID($H41,1,1)="3",MID($I41,1,1)="3",MID($J41,1,1)="3",MID($K41,1,1)="3",MID($L41,1,1)="3",MID($M41,1,1)="3",MID($N41,1,1)=1),$Y41/$CZ41,0)</f>
        <v>0</v>
      </c>
      <c r="BO41" s="12">
        <f>IF(OR(MID($D41,1,1)="4",MID($E41,1,1)="4",MID($F41,1,1)="4",MID($G41,1,1)="4",MID($H41,1,1)="4",MID($I41,1,1)="4",MID($J41,1,1)="4",MID($K41,1,1)="4",MID($L41,1,1)="4",MID($M41,1,1)="4",MID($N41,1,1)=1),$Y41/$CZ41,0)</f>
        <v>0</v>
      </c>
      <c r="BP41" s="12">
        <f>IF(OR(MID($D41,1,1)="5",MID($E41,1,1)="5",MID($F41,1,1)="5",MID($G41,1,1)="5",MID($H41,1,1)="5",MID($I41,1,1)="5",MID($J41,1,1)="5",MID($K41,1,1)="5",MID($L41,1,1)="5",MID($M41,1,1)="5",MID($N41,1,1)=1),$Y41/$CZ41,0)</f>
        <v>0</v>
      </c>
      <c r="BQ41" s="12">
        <f>IF(OR(MID($D41,1,1)="6",MID($E41,1,1)="6",MID($F41,1,1)="6",MID($G41,1,1)="6",MID($H41,1,1)="6",MID($I41,1,1)="6",MID($J41,1,1)="6",MID($K41,1,1)="6",MID($L41,1,1)="6",MID($M41,1,1)="6",MID($N41,1,1)=1),$Y41/$CZ41,0)</f>
        <v>0</v>
      </c>
      <c r="BR41" s="12">
        <f>IF(OR(MID($D41,1,1)="7",MID($E41,1,1)="7",MID($F41,1,1)="7",MID($G41,1,1)="7",MID($H41,1,1)="7",MID($I41,1,1)="7",MID($J41,1,1)="7",MID($K41,1,1)="7",MID($L41,1,1)="7",MID($M41,1,1)="7",MID($N41,1,1)=1),$Y41/$CZ41,0)</f>
        <v>0</v>
      </c>
      <c r="BS41" s="12">
        <f>IF(OR(MID($D41,1,1)="8",MID($E41,1,1)="8",MID($F41,1,1)="8",MID($G41,1,1)="8",MID($H41,1,1)="8",MID($I41,1,1)="8",MID($J41,1,1)="8",MID($K41,1,1)="8",MID($L41,1,1)="8",MID($M41,1,1)="8",MID($N41,1,1)=1),$Y41/$CZ41,0)</f>
        <v>0</v>
      </c>
      <c r="BT41" s="80">
        <f>SUM(BL41:BS41)</f>
        <v>0</v>
      </c>
      <c r="BU41" s="470"/>
      <c r="BV41" s="470"/>
      <c r="BW41"/>
      <c r="BX41" s="482" t="s">
        <v>273</v>
      </c>
      <c r="BY41"/>
      <c r="BZ41"/>
      <c r="CA41"/>
      <c r="CB41"/>
      <c r="CC41"/>
      <c r="CD41"/>
      <c r="CE41" s="174"/>
      <c r="CF41" s="186">
        <f t="shared" si="109"/>
        <v>0</v>
      </c>
      <c r="CG41" s="470"/>
      <c r="CH41"/>
      <c r="CI41"/>
      <c r="CJ41"/>
      <c r="CK41"/>
      <c r="CL41"/>
      <c r="CM41"/>
      <c r="CN41"/>
      <c r="CO41"/>
      <c r="CP41"/>
      <c r="CQ41" s="483">
        <f>IF(MID(H41,1,1)="1",1,0)+IF(MID(I41,1,1)="1",1,0)+IF(MID(J41,1,1)="1",1,0)+IF(MID(K41,1,1)="1",1,0)+IF(MID(L41,1,1)="1",1,0)+IF(MID(M41,1,1)="1",1,0)+IF(MID(N41,1,1)="1",1,0)</f>
        <v>0</v>
      </c>
      <c r="CR41" s="483">
        <f>IF(MID(H41,1,1)="2",1,0)+IF(MID(I41,1,1)="2",1,0)+IF(MID(J41,1,1)="2",1,0)+IF(MID(K41,1,1)="2",1,0)+IF(MID(L41,1,1)="2",1,0)+IF(MID(M41,1,1)="2",1,0)+IF(MID(N41,1,1)="2",1,0)</f>
        <v>0</v>
      </c>
      <c r="CS41" s="484">
        <f>IF(MID(H41,1,1)="3",1,0)+IF(MID(I41,1,1)="3",1,0)+IF(MID(J41,1,1)="3",1,0)+IF(MID(K41,1,1)="3",1,0)+IF(MID(L41,1,1)="3",1,0)+IF(MID(M41,1,1)="3",1,0)+IF(MID(N41,1,1)="3",1,0)</f>
        <v>0</v>
      </c>
      <c r="CT41" s="483">
        <f>IF(MID(H41,1,1)="4",1,0)+IF(MID(I41,1,1)="4",1,0)+IF(MID(J41,1,1)="4",1,0)+IF(MID(K41,1,1)="4",1,0)+IF(MID(L41,1,1)="4",1,0)+IF(MID(M41,1,1)="4",1,0)+IF(MID(N41,1,1)="4",1,0)</f>
        <v>0</v>
      </c>
      <c r="CU41" s="483">
        <f>IF(MID(H41,1,1)="5",1,0)+IF(MID(I41,1,1)="5",1,0)+IF(MID(J41,1,1)="5",1,0)+IF(MID(K41,1,1)="5",1,0)+IF(MID(L41,1,1)="5",1,0)+IF(MID(M41,1,1)="5",1,0)+IF(MID(N41,1,1)="5",1,0)</f>
        <v>0</v>
      </c>
      <c r="CV41" s="483">
        <f>IF(MID(H41,1,1)="6",1,0)+IF(MID(I41,1,1)="6",1,0)+IF(MID(J41,1,1)="6",1,0)+IF(MID(K41,1,1)="6",1,0)+IF(MID(L41,1,1)="6",1,0)+IF(MID(M41,1,1)="6",1,0)+IF(MID(N41,1,1)="6",1,0)</f>
        <v>0</v>
      </c>
      <c r="CW41" s="483">
        <f>IF(MID(H41,1,1)="7",1,0)+IF(MID(I41,1,1)="7",1,0)+IF(MID(J41,1,1)="7",1,0)+IF(MID(K41,1,1)="7",1,0)+IF(MID(L41,1,1)="7",1,0)+IF(MID(M41,1,1)="7",1,0)+IF(MID(N41,1,1)="7",1,0)</f>
        <v>0</v>
      </c>
      <c r="CX41" s="483">
        <f>IF(MID(H41,1,1)="8",1,0)+IF(MID(I41,1,1)="8",1,0)+IF(MID(J41,1,1)="8",1,0)+IF(MID(K41,1,1)="8",1,0)+IF(MID(L41,1,1)="8",1,0)+IF(MID(M41,1,1)="8",1,0)+IF(MID(N41,1,1)="8",1,0)</f>
        <v>0</v>
      </c>
      <c r="CY41" s="74">
        <f>SUM(CQ41:CX41)</f>
        <v>0</v>
      </c>
      <c r="CZ41" s="470">
        <f>CP41+CY41</f>
        <v>0</v>
      </c>
      <c r="DA41" s="470"/>
      <c r="DB41" s="470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 s="470"/>
      <c r="DW41" s="470"/>
      <c r="DX41" s="470"/>
      <c r="DY41" s="470"/>
      <c r="DZ41" s="470"/>
    </row>
    <row r="42" spans="1:130" s="16" customFormat="1" hidden="1" x14ac:dyDescent="0.25">
      <c r="A42" s="238" t="str">
        <f>'ПЛАН НАВЧАЛЬНОГО ПРОЦЕСУ ДЕННА'!A43</f>
        <v>1.2.04</v>
      </c>
      <c r="B42" s="456">
        <f>'ПЛАН НАВЧАЛЬНОГО ПРОЦЕСУ ДЕННА'!B43</f>
        <v>0</v>
      </c>
      <c r="C42" s="457">
        <f>'ПЛАН НАВЧАЛЬНОГО ПРОЦЕСУ ДЕННА'!C43</f>
        <v>0</v>
      </c>
      <c r="D42" s="454">
        <f>'ПЛАН НАВЧАЛЬНОГО ПРОЦЕСУ ДЕННА'!D43</f>
        <v>0</v>
      </c>
      <c r="E42" s="455">
        <f>'ПЛАН НАВЧАЛЬНОГО ПРОЦЕСУ ДЕННА'!E43</f>
        <v>0</v>
      </c>
      <c r="F42" s="455">
        <f>'ПЛАН НАВЧАЛЬНОГО ПРОЦЕСУ ДЕННА'!F43</f>
        <v>0</v>
      </c>
      <c r="G42" s="458">
        <f>'ПЛАН НАВЧАЛЬНОГО ПРОЦЕСУ ДЕННА'!G43</f>
        <v>0</v>
      </c>
      <c r="H42" s="454">
        <f>'ПЛАН НАВЧАЛЬНОГО ПРОЦЕСУ ДЕННА'!H43</f>
        <v>0</v>
      </c>
      <c r="I42" s="455">
        <f>'ПЛАН НАВЧАЛЬНОГО ПРОЦЕСУ ДЕННА'!I43</f>
        <v>0</v>
      </c>
      <c r="J42" s="455">
        <f>'ПЛАН НАВЧАЛЬНОГО ПРОЦЕСУ ДЕННА'!J43</f>
        <v>0</v>
      </c>
      <c r="K42" s="455">
        <f>'ПЛАН НАВЧАЛЬНОГО ПРОЦЕСУ ДЕННА'!K43</f>
        <v>0</v>
      </c>
      <c r="L42" s="455">
        <f>'ПЛАН НАВЧАЛЬНОГО ПРОЦЕСУ ДЕННА'!L43</f>
        <v>0</v>
      </c>
      <c r="M42" s="455">
        <f>'ПЛАН НАВЧАЛЬНОГО ПРОЦЕСУ ДЕННА'!M43</f>
        <v>0</v>
      </c>
      <c r="N42" s="455">
        <f>'ПЛАН НАВЧАЛЬНОГО ПРОЦЕСУ ДЕННА'!N43</f>
        <v>0</v>
      </c>
      <c r="O42" s="460">
        <f>'ПЛАН НАВЧАЛЬНОГО ПРОЦЕСУ ДЕННА'!O43</f>
        <v>0</v>
      </c>
      <c r="P42" s="460">
        <f>'ПЛАН НАВЧАЛЬНОГО ПРОЦЕСУ ДЕННА'!P43</f>
        <v>0</v>
      </c>
      <c r="Q42" s="454">
        <f>'ПЛАН НАВЧАЛЬНОГО ПРОЦЕСУ ДЕННА'!Q43</f>
        <v>0</v>
      </c>
      <c r="R42" s="455">
        <f>'ПЛАН НАВЧАЛЬНОГО ПРОЦЕСУ ДЕННА'!R43</f>
        <v>0</v>
      </c>
      <c r="S42" s="455">
        <f>'ПЛАН НАВЧАЛЬНОГО ПРОЦЕСУ ДЕННА'!S43</f>
        <v>0</v>
      </c>
      <c r="T42" s="455">
        <f>'ПЛАН НАВЧАЛЬНОГО ПРОЦЕСУ ДЕННА'!T43</f>
        <v>0</v>
      </c>
      <c r="U42" s="455">
        <f>'ПЛАН НАВЧАЛЬНОГО ПРОЦЕСУ ДЕННА'!U43</f>
        <v>0</v>
      </c>
      <c r="V42" s="455">
        <f>'ПЛАН НАВЧАЛЬНОГО ПРОЦЕСУ ДЕННА'!V43</f>
        <v>0</v>
      </c>
      <c r="W42" s="455">
        <f>'ПЛАН НАВЧАЛЬНОГО ПРОЦЕСУ ДЕННА'!W43</f>
        <v>0</v>
      </c>
      <c r="X42" s="231">
        <f>'ПЛАН НАВЧАЛЬНОГО ПРОЦЕСУ ДЕННА'!X43</f>
        <v>0</v>
      </c>
      <c r="Y42" s="127">
        <f t="shared" si="110"/>
        <v>0</v>
      </c>
      <c r="Z42" s="9">
        <f t="shared" si="111"/>
        <v>0</v>
      </c>
      <c r="AA42" s="9">
        <f t="shared" si="112"/>
        <v>0</v>
      </c>
      <c r="AB42" s="9">
        <f t="shared" si="113"/>
        <v>0</v>
      </c>
      <c r="AC42" s="9">
        <f t="shared" si="114"/>
        <v>0</v>
      </c>
      <c r="AD42" s="270">
        <f>IF('ПЛАН НАВЧАЛЬНОГО ПРОЦЕСУ ДЕННА'!AD43&gt;0,IF(ROUND('ПЛАН НАВЧАЛЬНОГО ПРОЦЕСУ ДЕННА'!AD43*$BW$4,0)&gt;0,ROUND('ПЛАН НАВЧАЛЬНОГО ПРОЦЕСУ ДЕННА'!AD43*$BW$4,0)*2,2),0)</f>
        <v>0</v>
      </c>
      <c r="AE42" s="270">
        <f>IF('ПЛАН НАВЧАЛЬНОГО ПРОЦЕСУ ДЕННА'!AE43&gt;0,IF(ROUND('ПЛАН НАВЧАЛЬНОГО ПРОЦЕСУ ДЕННА'!AE43*$BW$4,0)&gt;0,ROUND('ПЛАН НАВЧАЛЬНОГО ПРОЦЕСУ ДЕННА'!AE43*$BW$4,0)*2,2),0)</f>
        <v>0</v>
      </c>
      <c r="AF42" s="270">
        <f>IF('ПЛАН НАВЧАЛЬНОГО ПРОЦЕСУ ДЕННА'!AF43&gt;0,IF(ROUND('ПЛАН НАВЧАЛЬНОГО ПРОЦЕСУ ДЕННА'!AF43*$BW$4,0)&gt;0,ROUND('ПЛАН НАВЧАЛЬНОГО ПРОЦЕСУ ДЕННА'!AF43*$BW$4,0)*2,2),0)</f>
        <v>0</v>
      </c>
      <c r="AG42" s="62">
        <f t="shared" si="115"/>
        <v>0</v>
      </c>
      <c r="AH42" s="270">
        <f>IF('ПЛАН НАВЧАЛЬНОГО ПРОЦЕСУ ДЕННА'!AH43&gt;0,IF(ROUND('ПЛАН НАВЧАЛЬНОГО ПРОЦЕСУ ДЕННА'!AH43*$BW$4,0)&gt;0,ROUND('ПЛАН НАВЧАЛЬНОГО ПРОЦЕСУ ДЕННА'!AH43*$BW$4,0)*2,2),0)</f>
        <v>0</v>
      </c>
      <c r="AI42" s="270">
        <f>IF('ПЛАН НАВЧАЛЬНОГО ПРОЦЕСУ ДЕННА'!AI43&gt;0,IF(ROUND('ПЛАН НАВЧАЛЬНОГО ПРОЦЕСУ ДЕННА'!AI43*$BW$4,0)&gt;0,ROUND('ПЛАН НАВЧАЛЬНОГО ПРОЦЕСУ ДЕННА'!AI43*$BW$4,0)*2,2),0)</f>
        <v>0</v>
      </c>
      <c r="AJ42" s="270">
        <f>IF('ПЛАН НАВЧАЛЬНОГО ПРОЦЕСУ ДЕННА'!AJ43&gt;0,IF(ROUND('ПЛАН НАВЧАЛЬНОГО ПРОЦЕСУ ДЕННА'!AJ43*$BW$4,0)&gt;0,ROUND('ПЛАН НАВЧАЛЬНОГО ПРОЦЕСУ ДЕННА'!AJ43*$BW$4,0)*2,2),0)</f>
        <v>0</v>
      </c>
      <c r="AK42" s="62">
        <f t="shared" si="116"/>
        <v>0</v>
      </c>
      <c r="AL42" s="270">
        <f>IF('ПЛАН НАВЧАЛЬНОГО ПРОЦЕСУ ДЕННА'!AL43&gt;0,IF(ROUND('ПЛАН НАВЧАЛЬНОГО ПРОЦЕСУ ДЕННА'!AL43*$BW$4,0)&gt;0,ROUND('ПЛАН НАВЧАЛЬНОГО ПРОЦЕСУ ДЕННА'!AL43*$BW$4,0)*2,2),0)</f>
        <v>0</v>
      </c>
      <c r="AM42" s="270">
        <f>IF('ПЛАН НАВЧАЛЬНОГО ПРОЦЕСУ ДЕННА'!AM43&gt;0,IF(ROUND('ПЛАН НАВЧАЛЬНОГО ПРОЦЕСУ ДЕННА'!AM43*$BW$4,0)&gt;0,ROUND('ПЛАН НАВЧАЛЬНОГО ПРОЦЕСУ ДЕННА'!AM43*$BW$4,0)*2,2),0)</f>
        <v>0</v>
      </c>
      <c r="AN42" s="270">
        <f>IF('ПЛАН НАВЧАЛЬНОГО ПРОЦЕСУ ДЕННА'!AN43&gt;0,IF(ROUND('ПЛАН НАВЧАЛЬНОГО ПРОЦЕСУ ДЕННА'!AN43*$BW$4,0)&gt;0,ROUND('ПЛАН НАВЧАЛЬНОГО ПРОЦЕСУ ДЕННА'!AN43*$BW$4,0)*2,2),0)</f>
        <v>0</v>
      </c>
      <c r="AO42" s="62">
        <f t="shared" si="117"/>
        <v>0</v>
      </c>
      <c r="AP42" s="270">
        <f>IF('ПЛАН НАВЧАЛЬНОГО ПРОЦЕСУ ДЕННА'!AP43&gt;0,IF(ROUND('ПЛАН НАВЧАЛЬНОГО ПРОЦЕСУ ДЕННА'!AP43*$BW$4,0)&gt;0,ROUND('ПЛАН НАВЧАЛЬНОГО ПРОЦЕСУ ДЕННА'!AP43*$BW$4,0)*2,2),0)</f>
        <v>0</v>
      </c>
      <c r="AQ42" s="270">
        <f>IF('ПЛАН НАВЧАЛЬНОГО ПРОЦЕСУ ДЕННА'!AQ43&gt;0,IF(ROUND('ПЛАН НАВЧАЛЬНОГО ПРОЦЕСУ ДЕННА'!AQ43*$BW$4,0)&gt;0,ROUND('ПЛАН НАВЧАЛЬНОГО ПРОЦЕСУ ДЕННА'!AQ43*$BW$4,0)*2,2),0)</f>
        <v>0</v>
      </c>
      <c r="AR42" s="270">
        <f>IF('ПЛАН НАВЧАЛЬНОГО ПРОЦЕСУ ДЕННА'!AR43&gt;0,IF(ROUND('ПЛАН НАВЧАЛЬНОГО ПРОЦЕСУ ДЕННА'!AR43*$BW$4,0)&gt;0,ROUND('ПЛАН НАВЧАЛЬНОГО ПРОЦЕСУ ДЕННА'!AR43*$BW$4,0)*2,2),0)</f>
        <v>0</v>
      </c>
      <c r="AS42" s="62">
        <f t="shared" si="118"/>
        <v>0</v>
      </c>
      <c r="AT42" s="127">
        <v>0</v>
      </c>
      <c r="AU42" s="127">
        <v>0</v>
      </c>
      <c r="AV42" s="127">
        <v>0</v>
      </c>
      <c r="AW42" s="62">
        <f>BP42</f>
        <v>0</v>
      </c>
      <c r="AX42" s="127">
        <v>0</v>
      </c>
      <c r="AY42" s="127">
        <v>0</v>
      </c>
      <c r="AZ42" s="127">
        <v>0</v>
      </c>
      <c r="BA42" s="62">
        <f>BQ42</f>
        <v>0</v>
      </c>
      <c r="BB42" s="127">
        <v>0</v>
      </c>
      <c r="BC42" s="127">
        <v>0</v>
      </c>
      <c r="BD42" s="127">
        <v>0</v>
      </c>
      <c r="BE42" s="62">
        <f>BR42</f>
        <v>0</v>
      </c>
      <c r="BF42" s="127">
        <v>0</v>
      </c>
      <c r="BG42" s="127">
        <v>0</v>
      </c>
      <c r="BH42" s="127">
        <v>0</v>
      </c>
      <c r="BI42" s="62">
        <f>BS42</f>
        <v>0</v>
      </c>
      <c r="BJ42" s="56">
        <f t="shared" si="108"/>
        <v>0</v>
      </c>
      <c r="BK42" s="481"/>
      <c r="BL42" s="12">
        <f>IF(OR(MID($D42,1,1)="1",MID($E42,1,1)="1",MID($F42,1,1)="1",MID($G42,1,1)="1",MID($H42,1,1)="1",MID($I42,1,1)="1",MID($J42,1,1)="1",MID($K42,1,1)="1",MID($L42,1,1)="1",MID($M42,1,1)="1",MID($N42,1,1)=1),$Y42/$CZ42,0)</f>
        <v>0</v>
      </c>
      <c r="BM42" s="12">
        <f>IF(OR(MID($D42,1,1)="2",MID($E42,1,1)="2",MID($F42,1,1)="2",MID($G42,1,1)="2",MID($H42,1,1)="2",MID($I42,1,1)="2",MID($J42,1,1)="2",MID($K42,1,1)="2",MID($L42,1,1)="2",MID($M42,1,1)="2",MID($N42,1,1)=1),$Y42/$CZ42,0)</f>
        <v>0</v>
      </c>
      <c r="BN42" s="12">
        <f>IF(OR(MID($D42,1,1)="3",MID($E42,1,1)="3",MID($F42,1,1)="3",MID($G42,1,1)="3",MID($H42,1,1)="3",MID($I42,1,1)="3",MID($J42,1,1)="3",MID($K42,1,1)="3",MID($L42,1,1)="3",MID($M42,1,1)="3",MID($N42,1,1)=1),$Y42/$CZ42,0)</f>
        <v>0</v>
      </c>
      <c r="BO42" s="12">
        <f>IF(OR(MID($D42,1,1)="4",MID($E42,1,1)="4",MID($F42,1,1)="4",MID($G42,1,1)="4",MID($H42,1,1)="4",MID($I42,1,1)="4",MID($J42,1,1)="4",MID($K42,1,1)="4",MID($L42,1,1)="4",MID($M42,1,1)="4",MID($N42,1,1)=1),$Y42/$CZ42,0)</f>
        <v>0</v>
      </c>
      <c r="BP42" s="12">
        <f>IF(OR(MID($D42,1,1)="5",MID($E42,1,1)="5",MID($F42,1,1)="5",MID($G42,1,1)="5",MID($H42,1,1)="5",MID($I42,1,1)="5",MID($J42,1,1)="5",MID($K42,1,1)="5",MID($L42,1,1)="5",MID($M42,1,1)="5",MID($N42,1,1)=1),$Y42/$CZ42,0)</f>
        <v>0</v>
      </c>
      <c r="BQ42" s="12">
        <f>IF(OR(MID($D42,1,1)="6",MID($E42,1,1)="6",MID($F42,1,1)="6",MID($G42,1,1)="6",MID($H42,1,1)="6",MID($I42,1,1)="6",MID($J42,1,1)="6",MID($K42,1,1)="6",MID($L42,1,1)="6",MID($M42,1,1)="6",MID($N42,1,1)=1),$Y42/$CZ42,0)</f>
        <v>0</v>
      </c>
      <c r="BR42" s="12">
        <f>IF(OR(MID($D42,1,1)="7",MID($E42,1,1)="7",MID($F42,1,1)="7",MID($G42,1,1)="7",MID($H42,1,1)="7",MID($I42,1,1)="7",MID($J42,1,1)="7",MID($K42,1,1)="7",MID($L42,1,1)="7",MID($M42,1,1)="7",MID($N42,1,1)=1),$Y42/$CZ42,0)</f>
        <v>0</v>
      </c>
      <c r="BS42" s="12">
        <f>IF(OR(MID($D42,1,1)="8",MID($E42,1,1)="8",MID($F42,1,1)="8",MID($G42,1,1)="8",MID($H42,1,1)="8",MID($I42,1,1)="8",MID($J42,1,1)="8",MID($K42,1,1)="8",MID($L42,1,1)="8",MID($M42,1,1)="8",MID($N42,1,1)=1),$Y42/$CZ42,0)</f>
        <v>0</v>
      </c>
      <c r="BT42" s="80">
        <f>SUM(BL42:BS42)</f>
        <v>0</v>
      </c>
      <c r="BU42" s="470"/>
      <c r="BV42" s="470"/>
      <c r="BW42"/>
      <c r="BX42" s="482" t="s">
        <v>274</v>
      </c>
      <c r="BY42"/>
      <c r="BZ42"/>
      <c r="CA42"/>
      <c r="CB42"/>
      <c r="CC42"/>
      <c r="CD42"/>
      <c r="CE42" s="174"/>
      <c r="CF42" s="186">
        <f>MAX(BW42:CD42)</f>
        <v>0</v>
      </c>
      <c r="CG42" s="470"/>
      <c r="CH42"/>
      <c r="CI42"/>
      <c r="CJ42"/>
      <c r="CK42"/>
      <c r="CL42"/>
      <c r="CM42"/>
      <c r="CN42"/>
      <c r="CO42"/>
      <c r="CP42"/>
      <c r="CQ42" s="483">
        <f>IF(MID(H42,1,1)="1",1,0)+IF(MID(I42,1,1)="1",1,0)+IF(MID(J42,1,1)="1",1,0)+IF(MID(K42,1,1)="1",1,0)+IF(MID(L42,1,1)="1",1,0)+IF(MID(M42,1,1)="1",1,0)+IF(MID(N42,1,1)="1",1,0)</f>
        <v>0</v>
      </c>
      <c r="CR42" s="483">
        <f>IF(MID(H42,1,1)="2",1,0)+IF(MID(I42,1,1)="2",1,0)+IF(MID(J42,1,1)="2",1,0)+IF(MID(K42,1,1)="2",1,0)+IF(MID(L42,1,1)="2",1,0)+IF(MID(M42,1,1)="2",1,0)+IF(MID(N42,1,1)="2",1,0)</f>
        <v>0</v>
      </c>
      <c r="CS42" s="484">
        <f>IF(MID(H42,1,1)="3",1,0)+IF(MID(I42,1,1)="3",1,0)+IF(MID(J42,1,1)="3",1,0)+IF(MID(K42,1,1)="3",1,0)+IF(MID(L42,1,1)="3",1,0)+IF(MID(M42,1,1)="3",1,0)+IF(MID(N42,1,1)="3",1,0)</f>
        <v>0</v>
      </c>
      <c r="CT42" s="483">
        <f>IF(MID(H42,1,1)="4",1,0)+IF(MID(I42,1,1)="4",1,0)+IF(MID(J42,1,1)="4",1,0)+IF(MID(K42,1,1)="4",1,0)+IF(MID(L42,1,1)="4",1,0)+IF(MID(M42,1,1)="4",1,0)+IF(MID(N42,1,1)="4",1,0)</f>
        <v>0</v>
      </c>
      <c r="CU42" s="483">
        <f>IF(MID(H42,1,1)="5",1,0)+IF(MID(I42,1,1)="5",1,0)+IF(MID(J42,1,1)="5",1,0)+IF(MID(K42,1,1)="5",1,0)+IF(MID(L42,1,1)="5",1,0)+IF(MID(M42,1,1)="5",1,0)+IF(MID(N42,1,1)="5",1,0)</f>
        <v>0</v>
      </c>
      <c r="CV42" s="483">
        <f>IF(MID(H42,1,1)="6",1,0)+IF(MID(I42,1,1)="6",1,0)+IF(MID(J42,1,1)="6",1,0)+IF(MID(K42,1,1)="6",1,0)+IF(MID(L42,1,1)="6",1,0)+IF(MID(M42,1,1)="6",1,0)+IF(MID(N42,1,1)="6",1,0)</f>
        <v>0</v>
      </c>
      <c r="CW42" s="483">
        <f>IF(MID(H42,1,1)="7",1,0)+IF(MID(I42,1,1)="7",1,0)+IF(MID(J42,1,1)="7",1,0)+IF(MID(K42,1,1)="7",1,0)+IF(MID(L42,1,1)="7",1,0)+IF(MID(M42,1,1)="7",1,0)+IF(MID(N42,1,1)="7",1,0)</f>
        <v>0</v>
      </c>
      <c r="CX42" s="483">
        <f>IF(MID(H42,1,1)="8",1,0)+IF(MID(I42,1,1)="8",1,0)+IF(MID(J42,1,1)="8",1,0)+IF(MID(K42,1,1)="8",1,0)+IF(MID(L42,1,1)="8",1,0)+IF(MID(M42,1,1)="8",1,0)+IF(MID(N42,1,1)="8",1,0)</f>
        <v>0</v>
      </c>
      <c r="CY42" s="74">
        <f>SUM(CQ42:CX42)</f>
        <v>0</v>
      </c>
      <c r="CZ42" s="470">
        <f>CP42+CY42</f>
        <v>0</v>
      </c>
      <c r="DA42" s="470"/>
      <c r="DB42" s="470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 s="470"/>
      <c r="DW42" s="470"/>
      <c r="DX42" s="470"/>
      <c r="DY42" s="470"/>
      <c r="DZ42" s="470"/>
    </row>
    <row r="43" spans="1:130" s="16" customFormat="1" hidden="1" x14ac:dyDescent="0.25">
      <c r="A43" s="238" t="str">
        <f>'ПЛАН НАВЧАЛЬНОГО ПРОЦЕСУ ДЕННА'!A44</f>
        <v>1.2.05</v>
      </c>
      <c r="B43" s="456">
        <f>'ПЛАН НАВЧАЛЬНОГО ПРОЦЕСУ ДЕННА'!B44</f>
        <v>0</v>
      </c>
      <c r="C43" s="457">
        <f>'ПЛАН НАВЧАЛЬНОГО ПРОЦЕСУ ДЕННА'!C44</f>
        <v>0</v>
      </c>
      <c r="D43" s="454">
        <f>'ПЛАН НАВЧАЛЬНОГО ПРОЦЕСУ ДЕННА'!D44</f>
        <v>0</v>
      </c>
      <c r="E43" s="455">
        <f>'ПЛАН НАВЧАЛЬНОГО ПРОЦЕСУ ДЕННА'!E44</f>
        <v>0</v>
      </c>
      <c r="F43" s="455">
        <f>'ПЛАН НАВЧАЛЬНОГО ПРОЦЕСУ ДЕННА'!F44</f>
        <v>0</v>
      </c>
      <c r="G43" s="458">
        <f>'ПЛАН НАВЧАЛЬНОГО ПРОЦЕСУ ДЕННА'!G44</f>
        <v>0</v>
      </c>
      <c r="H43" s="454">
        <f>'ПЛАН НАВЧАЛЬНОГО ПРОЦЕСУ ДЕННА'!H44</f>
        <v>0</v>
      </c>
      <c r="I43" s="455">
        <f>'ПЛАН НАВЧАЛЬНОГО ПРОЦЕСУ ДЕННА'!I44</f>
        <v>0</v>
      </c>
      <c r="J43" s="455">
        <f>'ПЛАН НАВЧАЛЬНОГО ПРОЦЕСУ ДЕННА'!J44</f>
        <v>0</v>
      </c>
      <c r="K43" s="455">
        <f>'ПЛАН НАВЧАЛЬНОГО ПРОЦЕСУ ДЕННА'!K44</f>
        <v>0</v>
      </c>
      <c r="L43" s="455">
        <f>'ПЛАН НАВЧАЛЬНОГО ПРОЦЕСУ ДЕННА'!L44</f>
        <v>0</v>
      </c>
      <c r="M43" s="455">
        <f>'ПЛАН НАВЧАЛЬНОГО ПРОЦЕСУ ДЕННА'!M44</f>
        <v>0</v>
      </c>
      <c r="N43" s="455">
        <f>'ПЛАН НАВЧАЛЬНОГО ПРОЦЕСУ ДЕННА'!N44</f>
        <v>0</v>
      </c>
      <c r="O43" s="460">
        <f>'ПЛАН НАВЧАЛЬНОГО ПРОЦЕСУ ДЕННА'!O44</f>
        <v>0</v>
      </c>
      <c r="P43" s="460">
        <f>'ПЛАН НАВЧАЛЬНОГО ПРОЦЕСУ ДЕННА'!P44</f>
        <v>0</v>
      </c>
      <c r="Q43" s="454">
        <f>'ПЛАН НАВЧАЛЬНОГО ПРОЦЕСУ ДЕННА'!Q44</f>
        <v>0</v>
      </c>
      <c r="R43" s="455">
        <f>'ПЛАН НАВЧАЛЬНОГО ПРОЦЕСУ ДЕННА'!R44</f>
        <v>0</v>
      </c>
      <c r="S43" s="455">
        <f>'ПЛАН НАВЧАЛЬНОГО ПРОЦЕСУ ДЕННА'!S44</f>
        <v>0</v>
      </c>
      <c r="T43" s="455">
        <f>'ПЛАН НАВЧАЛЬНОГО ПРОЦЕСУ ДЕННА'!T44</f>
        <v>0</v>
      </c>
      <c r="U43" s="455">
        <f>'ПЛАН НАВЧАЛЬНОГО ПРОЦЕСУ ДЕННА'!U44</f>
        <v>0</v>
      </c>
      <c r="V43" s="455">
        <f>'ПЛАН НАВЧАЛЬНОГО ПРОЦЕСУ ДЕННА'!V44</f>
        <v>0</v>
      </c>
      <c r="W43" s="455">
        <f>'ПЛАН НАВЧАЛЬНОГО ПРОЦЕСУ ДЕННА'!W44</f>
        <v>0</v>
      </c>
      <c r="X43" s="231">
        <f>'ПЛАН НАВЧАЛЬНОГО ПРОЦЕСУ ДЕННА'!X44</f>
        <v>0</v>
      </c>
      <c r="Y43" s="127">
        <f t="shared" si="110"/>
        <v>0</v>
      </c>
      <c r="Z43" s="9">
        <f t="shared" si="111"/>
        <v>0</v>
      </c>
      <c r="AA43" s="9">
        <f t="shared" si="112"/>
        <v>0</v>
      </c>
      <c r="AB43" s="9">
        <f t="shared" si="113"/>
        <v>0</v>
      </c>
      <c r="AC43" s="9">
        <f t="shared" si="114"/>
        <v>0</v>
      </c>
      <c r="AD43" s="270">
        <f>IF('ПЛАН НАВЧАЛЬНОГО ПРОЦЕСУ ДЕННА'!AD44&gt;0,IF(ROUND('ПЛАН НАВЧАЛЬНОГО ПРОЦЕСУ ДЕННА'!AD44*$BW$4,0)&gt;0,ROUND('ПЛАН НАВЧАЛЬНОГО ПРОЦЕСУ ДЕННА'!AD44*$BW$4,0)*2,2),0)</f>
        <v>0</v>
      </c>
      <c r="AE43" s="270">
        <f>IF('ПЛАН НАВЧАЛЬНОГО ПРОЦЕСУ ДЕННА'!AE44&gt;0,IF(ROUND('ПЛАН НАВЧАЛЬНОГО ПРОЦЕСУ ДЕННА'!AE44*$BW$4,0)&gt;0,ROUND('ПЛАН НАВЧАЛЬНОГО ПРОЦЕСУ ДЕННА'!AE44*$BW$4,0)*2,2),0)</f>
        <v>0</v>
      </c>
      <c r="AF43" s="270">
        <f>IF('ПЛАН НАВЧАЛЬНОГО ПРОЦЕСУ ДЕННА'!AF44&gt;0,IF(ROUND('ПЛАН НАВЧАЛЬНОГО ПРОЦЕСУ ДЕННА'!AF44*$BW$4,0)&gt;0,ROUND('ПЛАН НАВЧАЛЬНОГО ПРОЦЕСУ ДЕННА'!AF44*$BW$4,0)*2,2),0)</f>
        <v>0</v>
      </c>
      <c r="AG43" s="62">
        <f t="shared" si="115"/>
        <v>0</v>
      </c>
      <c r="AH43" s="270">
        <f>IF('ПЛАН НАВЧАЛЬНОГО ПРОЦЕСУ ДЕННА'!AH44&gt;0,IF(ROUND('ПЛАН НАВЧАЛЬНОГО ПРОЦЕСУ ДЕННА'!AH44*$BW$4,0)&gt;0,ROUND('ПЛАН НАВЧАЛЬНОГО ПРОЦЕСУ ДЕННА'!AH44*$BW$4,0)*2,2),0)</f>
        <v>0</v>
      </c>
      <c r="AI43" s="270">
        <f>IF('ПЛАН НАВЧАЛЬНОГО ПРОЦЕСУ ДЕННА'!AI44&gt;0,IF(ROUND('ПЛАН НАВЧАЛЬНОГО ПРОЦЕСУ ДЕННА'!AI44*$BW$4,0)&gt;0,ROUND('ПЛАН НАВЧАЛЬНОГО ПРОЦЕСУ ДЕННА'!AI44*$BW$4,0)*2,2),0)</f>
        <v>0</v>
      </c>
      <c r="AJ43" s="270">
        <f>IF('ПЛАН НАВЧАЛЬНОГО ПРОЦЕСУ ДЕННА'!AJ44&gt;0,IF(ROUND('ПЛАН НАВЧАЛЬНОГО ПРОЦЕСУ ДЕННА'!AJ44*$BW$4,0)&gt;0,ROUND('ПЛАН НАВЧАЛЬНОГО ПРОЦЕСУ ДЕННА'!AJ44*$BW$4,0)*2,2),0)</f>
        <v>0</v>
      </c>
      <c r="AK43" s="62">
        <f t="shared" si="116"/>
        <v>0</v>
      </c>
      <c r="AL43" s="270">
        <f>IF('ПЛАН НАВЧАЛЬНОГО ПРОЦЕСУ ДЕННА'!AL44&gt;0,IF(ROUND('ПЛАН НАВЧАЛЬНОГО ПРОЦЕСУ ДЕННА'!AL44*$BW$4,0)&gt;0,ROUND('ПЛАН НАВЧАЛЬНОГО ПРОЦЕСУ ДЕННА'!AL44*$BW$4,0)*2,2),0)</f>
        <v>0</v>
      </c>
      <c r="AM43" s="270">
        <f>IF('ПЛАН НАВЧАЛЬНОГО ПРОЦЕСУ ДЕННА'!AM44&gt;0,IF(ROUND('ПЛАН НАВЧАЛЬНОГО ПРОЦЕСУ ДЕННА'!AM44*$BW$4,0)&gt;0,ROUND('ПЛАН НАВЧАЛЬНОГО ПРОЦЕСУ ДЕННА'!AM44*$BW$4,0)*2,2),0)</f>
        <v>0</v>
      </c>
      <c r="AN43" s="270">
        <f>IF('ПЛАН НАВЧАЛЬНОГО ПРОЦЕСУ ДЕННА'!AN44&gt;0,IF(ROUND('ПЛАН НАВЧАЛЬНОГО ПРОЦЕСУ ДЕННА'!AN44*$BW$4,0)&gt;0,ROUND('ПЛАН НАВЧАЛЬНОГО ПРОЦЕСУ ДЕННА'!AN44*$BW$4,0)*2,2),0)</f>
        <v>0</v>
      </c>
      <c r="AO43" s="62">
        <f t="shared" si="117"/>
        <v>0</v>
      </c>
      <c r="AP43" s="270">
        <f>IF('ПЛАН НАВЧАЛЬНОГО ПРОЦЕСУ ДЕННА'!AP44&gt;0,IF(ROUND('ПЛАН НАВЧАЛЬНОГО ПРОЦЕСУ ДЕННА'!AP44*$BW$4,0)&gt;0,ROUND('ПЛАН НАВЧАЛЬНОГО ПРОЦЕСУ ДЕННА'!AP44*$BW$4,0)*2,2),0)</f>
        <v>0</v>
      </c>
      <c r="AQ43" s="270">
        <f>IF('ПЛАН НАВЧАЛЬНОГО ПРОЦЕСУ ДЕННА'!AQ44&gt;0,IF(ROUND('ПЛАН НАВЧАЛЬНОГО ПРОЦЕСУ ДЕННА'!AQ44*$BW$4,0)&gt;0,ROUND('ПЛАН НАВЧАЛЬНОГО ПРОЦЕСУ ДЕННА'!AQ44*$BW$4,0)*2,2),0)</f>
        <v>0</v>
      </c>
      <c r="AR43" s="270">
        <f>IF('ПЛАН НАВЧАЛЬНОГО ПРОЦЕСУ ДЕННА'!AR44&gt;0,IF(ROUND('ПЛАН НАВЧАЛЬНОГО ПРОЦЕСУ ДЕННА'!AR44*$BW$4,0)&gt;0,ROUND('ПЛАН НАВЧАЛЬНОГО ПРОЦЕСУ ДЕННА'!AR44*$BW$4,0)*2,2),0)</f>
        <v>0</v>
      </c>
      <c r="AS43" s="62">
        <f t="shared" si="118"/>
        <v>0</v>
      </c>
      <c r="AT43" s="127">
        <v>0</v>
      </c>
      <c r="AU43" s="127">
        <v>0</v>
      </c>
      <c r="AV43" s="127">
        <v>0</v>
      </c>
      <c r="AW43" s="62">
        <f>BP43</f>
        <v>0</v>
      </c>
      <c r="AX43" s="127">
        <v>0</v>
      </c>
      <c r="AY43" s="127">
        <v>0</v>
      </c>
      <c r="AZ43" s="127">
        <v>0</v>
      </c>
      <c r="BA43" s="62">
        <f>BQ43</f>
        <v>0</v>
      </c>
      <c r="BB43" s="127">
        <v>0</v>
      </c>
      <c r="BC43" s="127">
        <v>0</v>
      </c>
      <c r="BD43" s="127">
        <v>0</v>
      </c>
      <c r="BE43" s="62">
        <f>BR43</f>
        <v>0</v>
      </c>
      <c r="BF43" s="127">
        <v>0</v>
      </c>
      <c r="BG43" s="127">
        <v>0</v>
      </c>
      <c r="BH43" s="127">
        <v>0</v>
      </c>
      <c r="BI43" s="62">
        <f>BS43</f>
        <v>0</v>
      </c>
      <c r="BJ43" s="56">
        <f t="shared" si="108"/>
        <v>0</v>
      </c>
      <c r="BK43" s="481"/>
      <c r="BL43" s="12">
        <f>IF(OR(MID($D43,1,1)="1",MID($E43,1,1)="1",MID($F43,1,1)="1",MID($G43,1,1)="1",MID($H43,1,1)="1",MID($I43,1,1)="1",MID($J43,1,1)="1",MID($K43,1,1)="1",MID($L43,1,1)="1",MID($M43,1,1)="1",MID($N43,1,1)=1),$Y43/$CZ43,0)</f>
        <v>0</v>
      </c>
      <c r="BM43" s="12">
        <f>IF(OR(MID($D43,1,1)="2",MID($E43,1,1)="2",MID($F43,1,1)="2",MID($G43,1,1)="2",MID($H43,1,1)="2",MID($I43,1,1)="2",MID($J43,1,1)="2",MID($K43,1,1)="2",MID($L43,1,1)="2",MID($M43,1,1)="2",MID($N43,1,1)=1),$Y43/$CZ43,0)</f>
        <v>0</v>
      </c>
      <c r="BN43" s="12">
        <f>IF(OR(MID($D43,1,1)="3",MID($E43,1,1)="3",MID($F43,1,1)="3",MID($G43,1,1)="3",MID($H43,1,1)="3",MID($I43,1,1)="3",MID($J43,1,1)="3",MID($K43,1,1)="3",MID($L43,1,1)="3",MID($M43,1,1)="3",MID($N43,1,1)=1),$Y43/$CZ43,0)</f>
        <v>0</v>
      </c>
      <c r="BO43" s="12">
        <f>IF(OR(MID($D43,1,1)="4",MID($E43,1,1)="4",MID($F43,1,1)="4",MID($G43,1,1)="4",MID($H43,1,1)="4",MID($I43,1,1)="4",MID($J43,1,1)="4",MID($K43,1,1)="4",MID($L43,1,1)="4",MID($M43,1,1)="4",MID($N43,1,1)=1),$Y43/$CZ43,0)</f>
        <v>0</v>
      </c>
      <c r="BP43" s="12">
        <f>IF(OR(MID($D43,1,1)="5",MID($E43,1,1)="5",MID($F43,1,1)="5",MID($G43,1,1)="5",MID($H43,1,1)="5",MID($I43,1,1)="5",MID($J43,1,1)="5",MID($K43,1,1)="5",MID($L43,1,1)="5",MID($M43,1,1)="5",MID($N43,1,1)=1),$Y43/$CZ43,0)</f>
        <v>0</v>
      </c>
      <c r="BQ43" s="12">
        <f>IF(OR(MID($D43,1,1)="6",MID($E43,1,1)="6",MID($F43,1,1)="6",MID($G43,1,1)="6",MID($H43,1,1)="6",MID($I43,1,1)="6",MID($J43,1,1)="6",MID($K43,1,1)="6",MID($L43,1,1)="6",MID($M43,1,1)="6",MID($N43,1,1)=1),$Y43/$CZ43,0)</f>
        <v>0</v>
      </c>
      <c r="BR43" s="12">
        <f>IF(OR(MID($D43,1,1)="7",MID($E43,1,1)="7",MID($F43,1,1)="7",MID($G43,1,1)="7",MID($H43,1,1)="7",MID($I43,1,1)="7",MID($J43,1,1)="7",MID($K43,1,1)="7",MID($L43,1,1)="7",MID($M43,1,1)="7",MID($N43,1,1)=1),$Y43/$CZ43,0)</f>
        <v>0</v>
      </c>
      <c r="BS43" s="12">
        <f>IF(OR(MID($D43,1,1)="8",MID($E43,1,1)="8",MID($F43,1,1)="8",MID($G43,1,1)="8",MID($H43,1,1)="8",MID($I43,1,1)="8",MID($J43,1,1)="8",MID($K43,1,1)="8",MID($L43,1,1)="8",MID($M43,1,1)="8",MID($N43,1,1)=1),$Y43/$CZ43,0)</f>
        <v>0</v>
      </c>
      <c r="BT43" s="80">
        <f>SUM(BL43:BS43)</f>
        <v>0</v>
      </c>
      <c r="BU43" s="470"/>
      <c r="BV43" s="470"/>
      <c r="BW43"/>
      <c r="BX43" s="482" t="s">
        <v>275</v>
      </c>
      <c r="BY43"/>
      <c r="BZ43"/>
      <c r="CA43"/>
      <c r="CB43"/>
      <c r="CC43"/>
      <c r="CD43"/>
      <c r="CE43" s="174"/>
      <c r="CF43" s="186">
        <f>MAX(BW43:CD43)</f>
        <v>0</v>
      </c>
      <c r="CG43" s="470"/>
      <c r="CH43"/>
      <c r="CI43"/>
      <c r="CJ43"/>
      <c r="CK43"/>
      <c r="CL43"/>
      <c r="CM43"/>
      <c r="CN43"/>
      <c r="CO43"/>
      <c r="CP43"/>
      <c r="CQ43" s="483">
        <f>IF(MID(H43,1,1)="1",1,0)+IF(MID(I43,1,1)="1",1,0)+IF(MID(J43,1,1)="1",1,0)+IF(MID(K43,1,1)="1",1,0)+IF(MID(L43,1,1)="1",1,0)+IF(MID(M43,1,1)="1",1,0)+IF(MID(N43,1,1)="1",1,0)</f>
        <v>0</v>
      </c>
      <c r="CR43" s="483">
        <f>IF(MID(H43,1,1)="2",1,0)+IF(MID(I43,1,1)="2",1,0)+IF(MID(J43,1,1)="2",1,0)+IF(MID(K43,1,1)="2",1,0)+IF(MID(L43,1,1)="2",1,0)+IF(MID(M43,1,1)="2",1,0)+IF(MID(N43,1,1)="2",1,0)</f>
        <v>0</v>
      </c>
      <c r="CS43" s="484">
        <f>IF(MID(H43,1,1)="3",1,0)+IF(MID(I43,1,1)="3",1,0)+IF(MID(J43,1,1)="3",1,0)+IF(MID(K43,1,1)="3",1,0)+IF(MID(L43,1,1)="3",1,0)+IF(MID(M43,1,1)="3",1,0)+IF(MID(N43,1,1)="3",1,0)</f>
        <v>0</v>
      </c>
      <c r="CT43" s="483">
        <f>IF(MID(H43,1,1)="4",1,0)+IF(MID(I43,1,1)="4",1,0)+IF(MID(J43,1,1)="4",1,0)+IF(MID(K43,1,1)="4",1,0)+IF(MID(L43,1,1)="4",1,0)+IF(MID(M43,1,1)="4",1,0)+IF(MID(N43,1,1)="4",1,0)</f>
        <v>0</v>
      </c>
      <c r="CU43" s="483">
        <f>IF(MID(H43,1,1)="5",1,0)+IF(MID(I43,1,1)="5",1,0)+IF(MID(J43,1,1)="5",1,0)+IF(MID(K43,1,1)="5",1,0)+IF(MID(L43,1,1)="5",1,0)+IF(MID(M43,1,1)="5",1,0)+IF(MID(N43,1,1)="5",1,0)</f>
        <v>0</v>
      </c>
      <c r="CV43" s="483">
        <f>IF(MID(H43,1,1)="6",1,0)+IF(MID(I43,1,1)="6",1,0)+IF(MID(J43,1,1)="6",1,0)+IF(MID(K43,1,1)="6",1,0)+IF(MID(L43,1,1)="6",1,0)+IF(MID(M43,1,1)="6",1,0)+IF(MID(N43,1,1)="6",1,0)</f>
        <v>0</v>
      </c>
      <c r="CW43" s="483">
        <f>IF(MID(H43,1,1)="7",1,0)+IF(MID(I43,1,1)="7",1,0)+IF(MID(J43,1,1)="7",1,0)+IF(MID(K43,1,1)="7",1,0)+IF(MID(L43,1,1)="7",1,0)+IF(MID(M43,1,1)="7",1,0)+IF(MID(N43,1,1)="7",1,0)</f>
        <v>0</v>
      </c>
      <c r="CX43" s="483">
        <f>IF(MID(H43,1,1)="8",1,0)+IF(MID(I43,1,1)="8",1,0)+IF(MID(J43,1,1)="8",1,0)+IF(MID(K43,1,1)="8",1,0)+IF(MID(L43,1,1)="8",1,0)+IF(MID(M43,1,1)="8",1,0)+IF(MID(N43,1,1)="8",1,0)</f>
        <v>0</v>
      </c>
      <c r="CY43" s="74">
        <f>SUM(CQ43:CX43)</f>
        <v>0</v>
      </c>
      <c r="CZ43" s="470">
        <f>CP43+CY43</f>
        <v>0</v>
      </c>
      <c r="DA43" s="470"/>
      <c r="DB43" s="470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 s="470"/>
      <c r="DW43" s="470"/>
      <c r="DX43" s="470"/>
      <c r="DY43" s="470"/>
      <c r="DZ43" s="470"/>
    </row>
    <row r="44" spans="1:130" s="16" customFormat="1" x14ac:dyDescent="0.25">
      <c r="A44" s="223"/>
      <c r="B44" s="496" t="str">
        <f>'ПЛАН НАВЧАЛЬНОГО ПРОЦЕСУ ДЕННА'!B45</f>
        <v xml:space="preserve">Разом практика: </v>
      </c>
      <c r="C44" s="457">
        <f>'ПЛАН НАВЧАЛЬНОГО ПРОЦЕСУ ДЕННА'!C45</f>
        <v>0</v>
      </c>
      <c r="D44" s="454">
        <f>'ПЛАН НАВЧАЛЬНОГО ПРОЦЕСУ ДЕННА'!D45</f>
        <v>0</v>
      </c>
      <c r="E44" s="455">
        <f>'ПЛАН НАВЧАЛЬНОГО ПРОЦЕСУ ДЕННА'!E45</f>
        <v>0</v>
      </c>
      <c r="F44" s="455">
        <f>'ПЛАН НАВЧАЛЬНОГО ПРОЦЕСУ ДЕННА'!F45</f>
        <v>0</v>
      </c>
      <c r="G44" s="458">
        <f>'ПЛАН НАВЧАЛЬНОГО ПРОЦЕСУ ДЕННА'!G45</f>
        <v>0</v>
      </c>
      <c r="H44" s="454">
        <f>'ПЛАН НАВЧАЛЬНОГО ПРОЦЕСУ ДЕННА'!H45</f>
        <v>0</v>
      </c>
      <c r="I44" s="455">
        <f>'ПЛАН НАВЧАЛЬНОГО ПРОЦЕСУ ДЕННА'!I45</f>
        <v>0</v>
      </c>
      <c r="J44" s="455">
        <f>'ПЛАН НАВЧАЛЬНОГО ПРОЦЕСУ ДЕННА'!J45</f>
        <v>0</v>
      </c>
      <c r="K44" s="455">
        <f>'ПЛАН НАВЧАЛЬНОГО ПРОЦЕСУ ДЕННА'!K45</f>
        <v>0</v>
      </c>
      <c r="L44" s="455">
        <f>'ПЛАН НАВЧАЛЬНОГО ПРОЦЕСУ ДЕННА'!L45</f>
        <v>0</v>
      </c>
      <c r="M44" s="455">
        <f>'ПЛАН НАВЧАЛЬНОГО ПРОЦЕСУ ДЕННА'!M45</f>
        <v>0</v>
      </c>
      <c r="N44" s="455">
        <f>'ПЛАН НАВЧАЛЬНОГО ПРОЦЕСУ ДЕННА'!N45</f>
        <v>0</v>
      </c>
      <c r="O44" s="460">
        <f>'ПЛАН НАВЧАЛЬНОГО ПРОЦЕСУ ДЕННА'!O45</f>
        <v>0</v>
      </c>
      <c r="P44" s="460">
        <f>'ПЛАН НАВЧАЛЬНОГО ПРОЦЕСУ ДЕННА'!P45</f>
        <v>0</v>
      </c>
      <c r="Q44" s="454">
        <f>'ПЛАН НАВЧАЛЬНОГО ПРОЦЕСУ ДЕННА'!Q45</f>
        <v>0</v>
      </c>
      <c r="R44" s="455">
        <f>'ПЛАН НАВЧАЛЬНОГО ПРОЦЕСУ ДЕННА'!R45</f>
        <v>0</v>
      </c>
      <c r="S44" s="455">
        <f>'ПЛАН НАВЧАЛЬНОГО ПРОЦЕСУ ДЕННА'!S45</f>
        <v>0</v>
      </c>
      <c r="T44" s="455">
        <f>'ПЛАН НАВЧАЛЬНОГО ПРОЦЕСУ ДЕННА'!T45</f>
        <v>0</v>
      </c>
      <c r="U44" s="455">
        <f>'ПЛАН НАВЧАЛЬНОГО ПРОЦЕСУ ДЕННА'!U45</f>
        <v>0</v>
      </c>
      <c r="V44" s="455">
        <f>'ПЛАН НАВЧАЛЬНОГО ПРОЦЕСУ ДЕННА'!V45</f>
        <v>0</v>
      </c>
      <c r="W44" s="455">
        <f>'ПЛАН НАВЧАЛЬНОГО ПРОЦЕСУ ДЕННА'!W45</f>
        <v>0</v>
      </c>
      <c r="X44" s="231">
        <f>'ПЛАН НАВЧАЛЬНОГО ПРОЦЕСУ ДЕННА'!X45</f>
        <v>60</v>
      </c>
      <c r="Y44" s="127">
        <f t="shared" si="110"/>
        <v>2</v>
      </c>
      <c r="Z44" s="9">
        <f t="shared" si="111"/>
        <v>0</v>
      </c>
      <c r="AA44" s="9">
        <f t="shared" si="112"/>
        <v>0</v>
      </c>
      <c r="AB44" s="9">
        <f t="shared" si="113"/>
        <v>0</v>
      </c>
      <c r="AC44" s="9">
        <f t="shared" si="114"/>
        <v>60</v>
      </c>
      <c r="AD44" s="270">
        <f>IF('ПЛАН НАВЧАЛЬНОГО ПРОЦЕСУ ДЕННА'!AD45&gt;0,IF(ROUND('ПЛАН НАВЧАЛЬНОГО ПРОЦЕСУ ДЕННА'!AD45*$BW$4,0)&gt;0,ROUND('ПЛАН НАВЧАЛЬНОГО ПРОЦЕСУ ДЕННА'!AD45*$BW$4,0)*2,2),0)</f>
        <v>0</v>
      </c>
      <c r="AE44" s="270">
        <f>IF('ПЛАН НАВЧАЛЬНОГО ПРОЦЕСУ ДЕННА'!AE45&gt;0,IF(ROUND('ПЛАН НАВЧАЛЬНОГО ПРОЦЕСУ ДЕННА'!AE45*$BW$4,0)&gt;0,ROUND('ПЛАН НАВЧАЛЬНОГО ПРОЦЕСУ ДЕННА'!AE45*$BW$4,0)*2,2),0)</f>
        <v>0</v>
      </c>
      <c r="AF44" s="270">
        <f>IF('ПЛАН НАВЧАЛЬНОГО ПРОЦЕСУ ДЕННА'!AF45&gt;0,IF(ROUND('ПЛАН НАВЧАЛЬНОГО ПРОЦЕСУ ДЕННА'!AF45*$BW$4,0)&gt;0,ROUND('ПЛАН НАВЧАЛЬНОГО ПРОЦЕСУ ДЕННА'!AF45*$BW$4,0)*2,2),0)</f>
        <v>0</v>
      </c>
      <c r="AG44" s="62">
        <f t="shared" si="115"/>
        <v>0</v>
      </c>
      <c r="AH44" s="270">
        <f>IF('ПЛАН НАВЧАЛЬНОГО ПРОЦЕСУ ДЕННА'!AH45&gt;0,IF(ROUND('ПЛАН НАВЧАЛЬНОГО ПРОЦЕСУ ДЕННА'!AH45*$BW$4,0)&gt;0,ROUND('ПЛАН НАВЧАЛЬНОГО ПРОЦЕСУ ДЕННА'!AH45*$BW$4,0)*2,2),0)</f>
        <v>0</v>
      </c>
      <c r="AI44" s="270">
        <f>IF('ПЛАН НАВЧАЛЬНОГО ПРОЦЕСУ ДЕННА'!AI45&gt;0,IF(ROUND('ПЛАН НАВЧАЛЬНОГО ПРОЦЕСУ ДЕННА'!AI45*$BW$4,0)&gt;0,ROUND('ПЛАН НАВЧАЛЬНОГО ПРОЦЕСУ ДЕННА'!AI45*$BW$4,0)*2,2),0)</f>
        <v>0</v>
      </c>
      <c r="AJ44" s="270">
        <f>IF('ПЛАН НАВЧАЛЬНОГО ПРОЦЕСУ ДЕННА'!AJ45&gt;0,IF(ROUND('ПЛАН НАВЧАЛЬНОГО ПРОЦЕСУ ДЕННА'!AJ45*$BW$4,0)&gt;0,ROUND('ПЛАН НАВЧАЛЬНОГО ПРОЦЕСУ ДЕННА'!AJ45*$BW$4,0)*2,2),0)</f>
        <v>0</v>
      </c>
      <c r="AK44" s="62">
        <f t="shared" si="116"/>
        <v>0</v>
      </c>
      <c r="AL44" s="270">
        <f>IF('ПЛАН НАВЧАЛЬНОГО ПРОЦЕСУ ДЕННА'!AL45&gt;0,IF(ROUND('ПЛАН НАВЧАЛЬНОГО ПРОЦЕСУ ДЕННА'!AL45*$BW$4,0)&gt;0,ROUND('ПЛАН НАВЧАЛЬНОГО ПРОЦЕСУ ДЕННА'!AL45*$BW$4,0)*2,2),0)</f>
        <v>0</v>
      </c>
      <c r="AM44" s="270">
        <f>IF('ПЛАН НАВЧАЛЬНОГО ПРОЦЕСУ ДЕННА'!AM45&gt;0,IF(ROUND('ПЛАН НАВЧАЛЬНОГО ПРОЦЕСУ ДЕННА'!AM45*$BW$4,0)&gt;0,ROUND('ПЛАН НАВЧАЛЬНОГО ПРОЦЕСУ ДЕННА'!AM45*$BW$4,0)*2,2),0)</f>
        <v>0</v>
      </c>
      <c r="AN44" s="270">
        <f>IF('ПЛАН НАВЧАЛЬНОГО ПРОЦЕСУ ДЕННА'!AN45&gt;0,IF(ROUND('ПЛАН НАВЧАЛЬНОГО ПРОЦЕСУ ДЕННА'!AN45*$BW$4,0)&gt;0,ROUND('ПЛАН НАВЧАЛЬНОГО ПРОЦЕСУ ДЕННА'!AN45*$BW$4,0)*2,2),0)</f>
        <v>0</v>
      </c>
      <c r="AO44" s="62">
        <f t="shared" si="117"/>
        <v>0</v>
      </c>
      <c r="AP44" s="270">
        <f>IF('ПЛАН НАВЧАЛЬНОГО ПРОЦЕСУ ДЕННА'!AP45&gt;0,IF(ROUND('ПЛАН НАВЧАЛЬНОГО ПРОЦЕСУ ДЕННА'!AP45*$BW$4,0)&gt;0,ROUND('ПЛАН НАВЧАЛЬНОГО ПРОЦЕСУ ДЕННА'!AP45*$BW$4,0)*2,2),0)</f>
        <v>0</v>
      </c>
      <c r="AQ44" s="270">
        <f>IF('ПЛАН НАВЧАЛЬНОГО ПРОЦЕСУ ДЕННА'!AQ45&gt;0,IF(ROUND('ПЛАН НАВЧАЛЬНОГО ПРОЦЕСУ ДЕННА'!AQ45*$BW$4,0)&gt;0,ROUND('ПЛАН НАВЧАЛЬНОГО ПРОЦЕСУ ДЕННА'!AQ45*$BW$4,0)*2,2),0)</f>
        <v>0</v>
      </c>
      <c r="AR44" s="270">
        <f>IF('ПЛАН НАВЧАЛЬНОГО ПРОЦЕСУ ДЕННА'!AR45&gt;0,IF(ROUND('ПЛАН НАВЧАЛЬНОГО ПРОЦЕСУ ДЕННА'!AR45*$BW$4,0)&gt;0,ROUND('ПЛАН НАВЧАЛЬНОГО ПРОЦЕСУ ДЕННА'!AR45*$BW$4,0)*2,2),0)</f>
        <v>0</v>
      </c>
      <c r="AS44" s="62">
        <f t="shared" si="118"/>
        <v>2</v>
      </c>
      <c r="AT44" s="193">
        <f t="shared" ref="AT44:BI44" si="119">SUM(AT39:AT43)</f>
        <v>0</v>
      </c>
      <c r="AU44" s="193">
        <f t="shared" si="119"/>
        <v>0</v>
      </c>
      <c r="AV44" s="193">
        <f t="shared" si="119"/>
        <v>0</v>
      </c>
      <c r="AW44" s="62">
        <f t="shared" si="119"/>
        <v>0</v>
      </c>
      <c r="AX44" s="193">
        <f t="shared" si="119"/>
        <v>0</v>
      </c>
      <c r="AY44" s="193">
        <f t="shared" si="119"/>
        <v>0</v>
      </c>
      <c r="AZ44" s="193">
        <f t="shared" si="119"/>
        <v>0</v>
      </c>
      <c r="BA44" s="62">
        <f t="shared" si="119"/>
        <v>0</v>
      </c>
      <c r="BB44" s="193">
        <f t="shared" si="119"/>
        <v>0</v>
      </c>
      <c r="BC44" s="193">
        <f t="shared" si="119"/>
        <v>0</v>
      </c>
      <c r="BD44" s="193">
        <f t="shared" si="119"/>
        <v>0</v>
      </c>
      <c r="BE44" s="62">
        <f t="shared" si="119"/>
        <v>0</v>
      </c>
      <c r="BF44" s="193">
        <f t="shared" si="119"/>
        <v>0</v>
      </c>
      <c r="BG44" s="193">
        <f t="shared" si="119"/>
        <v>0</v>
      </c>
      <c r="BH44" s="193">
        <f t="shared" si="119"/>
        <v>0</v>
      </c>
      <c r="BI44" s="62">
        <f t="shared" si="119"/>
        <v>0</v>
      </c>
      <c r="BJ44" s="56">
        <f t="shared" si="108"/>
        <v>1</v>
      </c>
      <c r="BK44" s="481"/>
      <c r="BL44" s="72">
        <f>SUM(BL39:BL43)</f>
        <v>0</v>
      </c>
      <c r="BM44" s="72">
        <f t="shared" ref="BM44:BT44" si="120">SUM(BM39:BM43)</f>
        <v>0</v>
      </c>
      <c r="BN44" s="72">
        <f t="shared" si="120"/>
        <v>0</v>
      </c>
      <c r="BO44" s="72">
        <f t="shared" si="120"/>
        <v>2</v>
      </c>
      <c r="BP44" s="72">
        <f t="shared" si="120"/>
        <v>0</v>
      </c>
      <c r="BQ44" s="72">
        <f t="shared" si="120"/>
        <v>0</v>
      </c>
      <c r="BR44" s="72">
        <f t="shared" si="120"/>
        <v>0</v>
      </c>
      <c r="BS44" s="72">
        <f t="shared" si="120"/>
        <v>0</v>
      </c>
      <c r="BT44" s="72">
        <f t="shared" si="120"/>
        <v>2</v>
      </c>
      <c r="BU44" s="42"/>
      <c r="BV44" s="42"/>
      <c r="BW44"/>
      <c r="BX44"/>
      <c r="BY44"/>
      <c r="BZ44"/>
      <c r="CA44"/>
      <c r="CB44"/>
      <c r="CC44"/>
      <c r="CD44"/>
      <c r="CE44" s="174"/>
      <c r="CF44" s="186">
        <f t="shared" si="109"/>
        <v>0</v>
      </c>
      <c r="CG44" s="470"/>
      <c r="CH44"/>
      <c r="CI44"/>
      <c r="CJ44"/>
      <c r="CK44"/>
      <c r="CL44"/>
      <c r="CM44"/>
      <c r="CN44"/>
      <c r="CO44"/>
      <c r="CP44"/>
      <c r="CQ44" s="470">
        <f t="shared" ref="CQ44:CX44" si="121">SUM(CQ39:CQ43)</f>
        <v>0</v>
      </c>
      <c r="CR44" s="470">
        <f t="shared" si="121"/>
        <v>0</v>
      </c>
      <c r="CS44" s="470">
        <f t="shared" si="121"/>
        <v>0</v>
      </c>
      <c r="CT44" s="470">
        <f t="shared" si="121"/>
        <v>1</v>
      </c>
      <c r="CU44" s="470">
        <f t="shared" si="121"/>
        <v>0</v>
      </c>
      <c r="CV44" s="470">
        <f t="shared" si="121"/>
        <v>0</v>
      </c>
      <c r="CW44" s="470">
        <f t="shared" si="121"/>
        <v>0</v>
      </c>
      <c r="CX44" s="470">
        <f t="shared" si="121"/>
        <v>0</v>
      </c>
      <c r="CY44" s="78">
        <f>SUM(CY39:CY43)</f>
        <v>1</v>
      </c>
      <c r="CZ44" s="470"/>
      <c r="DA44" s="470"/>
      <c r="DB44" s="470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 s="470"/>
      <c r="DW44" s="470"/>
      <c r="DX44" s="470"/>
      <c r="DY44" s="470"/>
      <c r="DZ44" s="470"/>
    </row>
    <row r="45" spans="1:130" s="16" customFormat="1" hidden="1" x14ac:dyDescent="0.25">
      <c r="A45" s="151"/>
      <c r="B45" s="463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32"/>
      <c r="BK45" s="20"/>
      <c r="BL45" s="44"/>
      <c r="BM45" s="44"/>
      <c r="BN45" s="44"/>
      <c r="BO45" s="44"/>
      <c r="BP45" s="44"/>
      <c r="BQ45" s="44"/>
      <c r="BR45" s="44"/>
      <c r="BS45" s="44"/>
      <c r="BT45" s="44"/>
      <c r="CE45" s="172"/>
      <c r="CF45" s="187"/>
      <c r="DD45" s="46"/>
      <c r="DE45" s="46"/>
      <c r="DF45" s="46"/>
      <c r="DG45" s="46"/>
      <c r="DH45" s="46"/>
      <c r="DI45" s="46"/>
      <c r="DJ45" s="46"/>
      <c r="DK45" s="46"/>
    </row>
    <row r="46" spans="1:130" s="2" customFormat="1" x14ac:dyDescent="0.25">
      <c r="A46" s="161" t="s">
        <v>23</v>
      </c>
      <c r="B46" s="236" t="s">
        <v>174</v>
      </c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1"/>
      <c r="P46" s="151"/>
      <c r="Q46" s="157"/>
      <c r="R46" s="157"/>
      <c r="S46" s="157"/>
      <c r="T46" s="157"/>
      <c r="U46" s="157"/>
      <c r="V46" s="157"/>
      <c r="W46" s="160"/>
      <c r="X46" s="497">
        <f>X36+X44</f>
        <v>900</v>
      </c>
      <c r="Y46" s="497">
        <f>Y36+Y44</f>
        <v>30</v>
      </c>
      <c r="Z46" s="200">
        <f>Z36+Z44</f>
        <v>30</v>
      </c>
      <c r="AA46" s="200">
        <f t="shared" ref="AA46:AR46" si="122">AA36+AA44</f>
        <v>0</v>
      </c>
      <c r="AB46" s="200">
        <f t="shared" si="122"/>
        <v>40</v>
      </c>
      <c r="AC46" s="200">
        <f t="shared" si="122"/>
        <v>830</v>
      </c>
      <c r="AD46" s="200">
        <f t="shared" si="122"/>
        <v>16</v>
      </c>
      <c r="AE46" s="200">
        <f t="shared" si="122"/>
        <v>0</v>
      </c>
      <c r="AF46" s="200">
        <f t="shared" si="122"/>
        <v>18</v>
      </c>
      <c r="AG46" s="62">
        <f>AG36+AG44</f>
        <v>13</v>
      </c>
      <c r="AH46" s="200">
        <f t="shared" si="122"/>
        <v>6</v>
      </c>
      <c r="AI46" s="200">
        <f t="shared" si="122"/>
        <v>0</v>
      </c>
      <c r="AJ46" s="200">
        <f t="shared" si="122"/>
        <v>14</v>
      </c>
      <c r="AK46" s="62">
        <f>AK36+AK44</f>
        <v>8</v>
      </c>
      <c r="AL46" s="200">
        <f t="shared" si="122"/>
        <v>8</v>
      </c>
      <c r="AM46" s="200">
        <f t="shared" si="122"/>
        <v>0</v>
      </c>
      <c r="AN46" s="200">
        <f t="shared" si="122"/>
        <v>8</v>
      </c>
      <c r="AO46" s="62">
        <f>AO36+AO44</f>
        <v>7</v>
      </c>
      <c r="AP46" s="200">
        <f t="shared" si="122"/>
        <v>0</v>
      </c>
      <c r="AQ46" s="200">
        <f t="shared" si="122"/>
        <v>0</v>
      </c>
      <c r="AR46" s="200">
        <f t="shared" si="122"/>
        <v>0</v>
      </c>
      <c r="AS46" s="62">
        <f>AS36+AS44</f>
        <v>2</v>
      </c>
      <c r="AT46" s="193">
        <f t="shared" ref="AT46:BI46" si="123">SUM(AT38:AT45)</f>
        <v>0</v>
      </c>
      <c r="AU46" s="193">
        <f t="shared" si="123"/>
        <v>0</v>
      </c>
      <c r="AV46" s="193">
        <f t="shared" si="123"/>
        <v>0</v>
      </c>
      <c r="AW46" s="62">
        <f t="shared" si="123"/>
        <v>0</v>
      </c>
      <c r="AX46" s="193">
        <f t="shared" si="123"/>
        <v>0</v>
      </c>
      <c r="AY46" s="193">
        <f t="shared" si="123"/>
        <v>0</v>
      </c>
      <c r="AZ46" s="193">
        <f t="shared" si="123"/>
        <v>0</v>
      </c>
      <c r="BA46" s="62">
        <f t="shared" si="123"/>
        <v>0</v>
      </c>
      <c r="BB46" s="193">
        <f t="shared" si="123"/>
        <v>0</v>
      </c>
      <c r="BC46" s="193">
        <f t="shared" si="123"/>
        <v>0</v>
      </c>
      <c r="BD46" s="193">
        <f t="shared" si="123"/>
        <v>0</v>
      </c>
      <c r="BE46" s="62">
        <f t="shared" si="123"/>
        <v>0</v>
      </c>
      <c r="BF46" s="193">
        <f t="shared" si="123"/>
        <v>0</v>
      </c>
      <c r="BG46" s="193">
        <f t="shared" si="123"/>
        <v>0</v>
      </c>
      <c r="BH46" s="193">
        <f t="shared" si="123"/>
        <v>0</v>
      </c>
      <c r="BI46" s="62">
        <f t="shared" si="123"/>
        <v>0</v>
      </c>
      <c r="BJ46" s="56">
        <f t="shared" ref="BJ46" si="124">IF(ISERROR(AC46/X46),0,AC46/X46)</f>
        <v>0.92222222222222228</v>
      </c>
      <c r="BK46" s="16"/>
      <c r="BL46" s="72">
        <f t="shared" ref="BL46:BT46" si="125">SUM(BL38:BL45)</f>
        <v>0</v>
      </c>
      <c r="BM46" s="72">
        <f t="shared" si="125"/>
        <v>0</v>
      </c>
      <c r="BN46" s="72">
        <f t="shared" si="125"/>
        <v>0</v>
      </c>
      <c r="BO46" s="72">
        <f t="shared" si="125"/>
        <v>4</v>
      </c>
      <c r="BP46" s="72">
        <f t="shared" si="125"/>
        <v>0</v>
      </c>
      <c r="BQ46" s="72">
        <f t="shared" si="125"/>
        <v>0</v>
      </c>
      <c r="BR46" s="72">
        <f t="shared" si="125"/>
        <v>0</v>
      </c>
      <c r="BS46" s="72">
        <f t="shared" si="125"/>
        <v>0</v>
      </c>
      <c r="BT46" s="72">
        <f t="shared" si="125"/>
        <v>4</v>
      </c>
      <c r="BU46" s="42"/>
      <c r="BV46" s="42"/>
      <c r="BW46"/>
      <c r="BX46"/>
      <c r="BY46"/>
      <c r="BZ46"/>
      <c r="CA46"/>
      <c r="CB46"/>
      <c r="CC46"/>
      <c r="CD46"/>
      <c r="CE46" s="174"/>
      <c r="CF46" s="186">
        <f t="shared" ref="CF46" si="126">MAX(BW46:CD46)</f>
        <v>0</v>
      </c>
      <c r="CH46"/>
      <c r="CI46"/>
      <c r="CJ46"/>
      <c r="CK46"/>
      <c r="CL46"/>
      <c r="CM46"/>
      <c r="CN46"/>
      <c r="CO46"/>
      <c r="CP46"/>
      <c r="CQ46" s="2">
        <f t="shared" ref="CQ46:CY46" si="127">SUM(CQ38:CQ45)</f>
        <v>0</v>
      </c>
      <c r="CR46" s="2">
        <f t="shared" si="127"/>
        <v>0</v>
      </c>
      <c r="CS46" s="2">
        <f t="shared" si="127"/>
        <v>0</v>
      </c>
      <c r="CT46" s="2">
        <f t="shared" si="127"/>
        <v>2</v>
      </c>
      <c r="CU46" s="2">
        <f t="shared" si="127"/>
        <v>0</v>
      </c>
      <c r="CV46" s="2">
        <f t="shared" si="127"/>
        <v>0</v>
      </c>
      <c r="CW46" s="2">
        <f t="shared" si="127"/>
        <v>0</v>
      </c>
      <c r="CX46" s="2">
        <f t="shared" si="127"/>
        <v>0</v>
      </c>
      <c r="CY46" s="78">
        <f t="shared" si="127"/>
        <v>2</v>
      </c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</row>
    <row r="47" spans="1:130" s="16" customFormat="1" x14ac:dyDescent="0.25">
      <c r="A47" s="151"/>
      <c r="B47" s="463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1"/>
      <c r="AW47" s="151"/>
      <c r="AX47" s="151"/>
      <c r="AY47" s="151"/>
      <c r="AZ47" s="151"/>
      <c r="BA47" s="151"/>
      <c r="BB47" s="151"/>
      <c r="BC47" s="151"/>
      <c r="BD47" s="151"/>
      <c r="BE47" s="151"/>
      <c r="BF47" s="151"/>
      <c r="BG47" s="151"/>
      <c r="BH47" s="151"/>
      <c r="BI47" s="151"/>
      <c r="BJ47" s="132"/>
      <c r="BK47" s="20"/>
      <c r="BL47" s="44"/>
      <c r="BM47" s="44"/>
      <c r="BN47" s="44"/>
      <c r="BO47" s="44"/>
      <c r="BP47" s="44"/>
      <c r="BQ47" s="44"/>
      <c r="BR47" s="44"/>
      <c r="BS47" s="44"/>
      <c r="BT47" s="44"/>
      <c r="CE47" s="172"/>
      <c r="CF47" s="187"/>
      <c r="DD47" s="46"/>
      <c r="DE47" s="46"/>
      <c r="DF47" s="46"/>
      <c r="DG47" s="46"/>
      <c r="DH47" s="46"/>
      <c r="DI47" s="46"/>
      <c r="DJ47" s="46"/>
      <c r="DK47" s="46"/>
    </row>
    <row r="48" spans="1:130" s="16" customFormat="1" x14ac:dyDescent="0.25">
      <c r="A48" s="223" t="s">
        <v>123</v>
      </c>
      <c r="B48" s="240" t="s">
        <v>147</v>
      </c>
      <c r="C48" s="241"/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41"/>
      <c r="Y48" s="204"/>
      <c r="Z48" s="204"/>
      <c r="AA48" s="204"/>
      <c r="AB48" s="204"/>
      <c r="AC48" s="204"/>
      <c r="AD48" s="192"/>
      <c r="AE48" s="192"/>
      <c r="AF48" s="192"/>
      <c r="AG48" s="192"/>
      <c r="AH48" s="192"/>
      <c r="AI48" s="192"/>
      <c r="AJ48" s="192"/>
      <c r="AK48" s="192"/>
      <c r="AL48" s="192"/>
      <c r="AM48" s="192"/>
      <c r="AN48" s="192"/>
      <c r="AO48" s="192"/>
      <c r="AP48" s="192"/>
      <c r="AQ48" s="192"/>
      <c r="AR48" s="192"/>
      <c r="AS48" s="192"/>
      <c r="AT48" s="192"/>
      <c r="AU48" s="192"/>
      <c r="AV48" s="192"/>
      <c r="AW48" s="192"/>
      <c r="AX48" s="192"/>
      <c r="AY48" s="192"/>
      <c r="AZ48" s="192"/>
      <c r="BA48" s="192"/>
      <c r="BB48" s="192"/>
      <c r="BC48" s="192"/>
      <c r="BD48" s="192"/>
      <c r="BE48" s="192"/>
      <c r="BF48" s="192"/>
      <c r="BG48" s="192"/>
      <c r="BH48" s="192"/>
      <c r="BI48" s="192"/>
      <c r="BJ48" s="63"/>
      <c r="BK48" s="17"/>
      <c r="BL48" s="44"/>
      <c r="BM48" s="44"/>
      <c r="BN48" s="44"/>
      <c r="BO48" s="44"/>
      <c r="BP48" s="44"/>
      <c r="BQ48" s="44"/>
      <c r="BR48" s="44"/>
      <c r="BS48" s="44"/>
      <c r="BT48" s="81"/>
      <c r="CE48" s="172"/>
      <c r="CF48" s="187"/>
      <c r="DD48" s="46"/>
      <c r="DE48" s="46"/>
      <c r="DF48" s="46"/>
      <c r="DG48" s="46"/>
      <c r="DH48" s="46"/>
      <c r="DI48" s="46"/>
      <c r="DJ48" s="46"/>
      <c r="DK48" s="46"/>
    </row>
    <row r="49" spans="1:150" s="16" customFormat="1" x14ac:dyDescent="0.25">
      <c r="A49" s="18" t="str">
        <f>'ПЛАН НАВЧАЛЬНОГО ПРОЦЕСУ ДЕННА'!A50</f>
        <v>2.01</v>
      </c>
      <c r="B49" s="226" t="str">
        <f>'ПЛАН НАВЧАЛЬНОГО ПРОЦЕСУ ДЕННА'!B50</f>
        <v>Вибіркова дисципліна 1</v>
      </c>
      <c r="C49" s="227"/>
      <c r="D49" s="228">
        <f>'ПЛАН НАВЧАЛЬНОГО ПРОЦЕСУ ДЕННА'!D50</f>
        <v>0</v>
      </c>
      <c r="E49" s="229">
        <f>'ПЛАН НАВЧАЛЬНОГО ПРОЦЕСУ ДЕННА'!E50</f>
        <v>0</v>
      </c>
      <c r="F49" s="229">
        <f>'ПЛАН НАВЧАЛЬНОГО ПРОЦЕСУ ДЕННА'!F50</f>
        <v>0</v>
      </c>
      <c r="G49" s="230">
        <f>'ПЛАН НАВЧАЛЬНОГО ПРОЦЕСУ ДЕННА'!G50</f>
        <v>0</v>
      </c>
      <c r="H49" s="228">
        <f>'ПЛАН НАВЧАЛЬНОГО ПРОЦЕСУ ДЕННА'!H50</f>
        <v>2</v>
      </c>
      <c r="I49" s="229">
        <f>'ПЛАН НАВЧАЛЬНОГО ПРОЦЕСУ ДЕННА'!I50</f>
        <v>0</v>
      </c>
      <c r="J49" s="229">
        <f>'ПЛАН НАВЧАЛЬНОГО ПРОЦЕСУ ДЕННА'!J50</f>
        <v>0</v>
      </c>
      <c r="K49" s="229">
        <f>'ПЛАН НАВЧАЛЬНОГО ПРОЦЕСУ ДЕННА'!K50</f>
        <v>0</v>
      </c>
      <c r="L49" s="229">
        <f>'ПЛАН НАВЧАЛЬНОГО ПРОЦЕСУ ДЕННА'!L50</f>
        <v>0</v>
      </c>
      <c r="M49" s="229">
        <f>'ПЛАН НАВЧАЛЬНОГО ПРОЦЕСУ ДЕННА'!M50</f>
        <v>0</v>
      </c>
      <c r="N49" s="229">
        <f>'ПЛАН НАВЧАЛЬНОГО ПРОЦЕСУ ДЕННА'!N50</f>
        <v>0</v>
      </c>
      <c r="O49" s="213">
        <f>'ПЛАН НАВЧАЛЬНОГО ПРОЦЕСУ ДЕННА'!O50</f>
        <v>0</v>
      </c>
      <c r="P49" s="213">
        <f>'ПЛАН НАВЧАЛЬНОГО ПРОЦЕСУ ДЕННА'!P50</f>
        <v>0</v>
      </c>
      <c r="Q49" s="228">
        <f>'ПЛАН НАВЧАЛЬНОГО ПРОЦЕСУ ДЕННА'!Q50</f>
        <v>0</v>
      </c>
      <c r="R49" s="229">
        <f>'ПЛАН НАВЧАЛЬНОГО ПРОЦЕСУ ДЕННА'!R50</f>
        <v>0</v>
      </c>
      <c r="S49" s="229">
        <f>'ПЛАН НАВЧАЛЬНОГО ПРОЦЕСУ ДЕННА'!S50</f>
        <v>0</v>
      </c>
      <c r="T49" s="229">
        <f>'ПЛАН НАВЧАЛЬНОГО ПРОЦЕСУ ДЕННА'!T50</f>
        <v>0</v>
      </c>
      <c r="U49" s="229">
        <f>'ПЛАН НАВЧАЛЬНОГО ПРОЦЕСУ ДЕННА'!U50</f>
        <v>0</v>
      </c>
      <c r="V49" s="229">
        <f>'ПЛАН НАВЧАЛЬНОГО ПРОЦЕСУ ДЕННА'!V50</f>
        <v>0</v>
      </c>
      <c r="W49" s="229">
        <f>'ПЛАН НАВЧАЛЬНОГО ПРОЦЕСУ ДЕННА'!W50</f>
        <v>0</v>
      </c>
      <c r="X49" s="231">
        <f>'ПЛАН НАВЧАЛЬНОГО ПРОЦЕСУ ДЕННА'!X50</f>
        <v>150</v>
      </c>
      <c r="Y49" s="127">
        <f t="shared" ref="Y49:Y68" si="128">CEILING(X49/$BR$7,0.25)</f>
        <v>5</v>
      </c>
      <c r="Z49" s="9"/>
      <c r="AA49" s="9"/>
      <c r="AB49" s="9"/>
      <c r="AC49" s="9"/>
      <c r="AD49" s="232">
        <f>IF('ПЛАН НАВЧАЛЬНОГО ПРОЦЕСУ ДЕННА'!AD50&gt;0,IF(ROUND('ПЛАН НАВЧАЛЬНОГО ПРОЦЕСУ ДЕННА'!AD50*$BW$4,0)&gt;0,ROUND('ПЛАН НАВЧАЛЬНОГО ПРОЦЕСУ ДЕННА'!AD50*$BW$4,0)*2,2),0)</f>
        <v>0</v>
      </c>
      <c r="AE49" s="232">
        <f>IF('ПЛАН НАВЧАЛЬНОГО ПРОЦЕСУ ДЕННА'!AE50&gt;0,IF(ROUND('ПЛАН НАВЧАЛЬНОГО ПРОЦЕСУ ДЕННА'!AE50*$BW$4,0)&gt;0,ROUND('ПЛАН НАВЧАЛЬНОГО ПРОЦЕСУ ДЕННА'!AE50*$BW$4,0)*2,2),0)</f>
        <v>0</v>
      </c>
      <c r="AF49" s="232">
        <f>IF('ПЛАН НАВЧАЛЬНОГО ПРОЦЕСУ ДЕННА'!AF50&gt;0,IF(ROUND('ПЛАН НАВЧАЛЬНОГО ПРОЦЕСУ ДЕННА'!AF50*$BW$4,0)&gt;0,ROUND('ПЛАН НАВЧАЛЬНОГО ПРОЦЕСУ ДЕННА'!AF50*$BW$4,0)*2,2),0)</f>
        <v>0</v>
      </c>
      <c r="AG49" s="62">
        <f>'ПЛАН НАВЧАЛЬНОГО ПРОЦЕСУ ДЕННА'!AG50</f>
        <v>0</v>
      </c>
      <c r="AH49" s="232">
        <f>IF('ПЛАН НАВЧАЛЬНОГО ПРОЦЕСУ ДЕННА'!AH50&gt;0,IF(ROUND('ПЛАН НАВЧАЛЬНОГО ПРОЦЕСУ ДЕННА'!AH50*$BW$4,0)&gt;0,ROUND('ПЛАН НАВЧАЛЬНОГО ПРОЦЕСУ ДЕННА'!AH50*$BW$4,0)*2,2),0)</f>
        <v>0</v>
      </c>
      <c r="AI49" s="232">
        <f>IF('ПЛАН НАВЧАЛЬНОГО ПРОЦЕСУ ДЕННА'!AI50&gt;0,IF(ROUND('ПЛАН НАВЧАЛЬНОГО ПРОЦЕСУ ДЕННА'!AI50*$BW$4,0)&gt;0,ROUND('ПЛАН НАВЧАЛЬНОГО ПРОЦЕСУ ДЕННА'!AI50*$BW$4,0)*2,2),0)</f>
        <v>0</v>
      </c>
      <c r="AJ49" s="232">
        <f>IF('ПЛАН НАВЧАЛЬНОГО ПРОЦЕСУ ДЕННА'!AJ50&gt;0,IF(ROUND('ПЛАН НАВЧАЛЬНОГО ПРОЦЕСУ ДЕННА'!AJ50*$BW$4,0)&gt;0,ROUND('ПЛАН НАВЧАЛЬНОГО ПРОЦЕСУ ДЕННА'!AJ50*$BW$4,0)*2,2),0)</f>
        <v>0</v>
      </c>
      <c r="AK49" s="62">
        <f>'ПЛАН НАВЧАЛЬНОГО ПРОЦЕСУ ДЕННА'!AK50</f>
        <v>5</v>
      </c>
      <c r="AL49" s="232">
        <f>IF('ПЛАН НАВЧАЛЬНОГО ПРОЦЕСУ ДЕННА'!AL50&gt;0,IF(ROUND('ПЛАН НАВЧАЛЬНОГО ПРОЦЕСУ ДЕННА'!AL50*$BW$4,0)&gt;0,ROUND('ПЛАН НАВЧАЛЬНОГО ПРОЦЕСУ ДЕННА'!AL50*$BW$4,0)*2,2),0)</f>
        <v>0</v>
      </c>
      <c r="AM49" s="232">
        <f>IF('ПЛАН НАВЧАЛЬНОГО ПРОЦЕСУ ДЕННА'!AM50&gt;0,IF(ROUND('ПЛАН НАВЧАЛЬНОГО ПРОЦЕСУ ДЕННА'!AM50*$BW$4,0)&gt;0,ROUND('ПЛАН НАВЧАЛЬНОГО ПРОЦЕСУ ДЕННА'!AM50*$BW$4,0)*2,2),0)</f>
        <v>0</v>
      </c>
      <c r="AN49" s="232">
        <f>IF('ПЛАН НАВЧАЛЬНОГО ПРОЦЕСУ ДЕННА'!AN50&gt;0,IF(ROUND('ПЛАН НАВЧАЛЬНОГО ПРОЦЕСУ ДЕННА'!AN50*$BW$4,0)&gt;0,ROUND('ПЛАН НАВЧАЛЬНОГО ПРОЦЕСУ ДЕННА'!AN50*$BW$4,0)*2,2),0)</f>
        <v>0</v>
      </c>
      <c r="AO49" s="62">
        <f>'ПЛАН НАВЧАЛЬНОГО ПРОЦЕСУ ДЕННА'!AO50</f>
        <v>0</v>
      </c>
      <c r="AP49" s="232">
        <f>IF('ПЛАН НАВЧАЛЬНОГО ПРОЦЕСУ ДЕННА'!AP50&gt;0,IF(ROUND('ПЛАН НАВЧАЛЬНОГО ПРОЦЕСУ ДЕННА'!AP50*$BW$4,0)&gt;0,ROUND('ПЛАН НАВЧАЛЬНОГО ПРОЦЕСУ ДЕННА'!AP50*$BW$4,0)*2,2),0)</f>
        <v>0</v>
      </c>
      <c r="AQ49" s="232">
        <f>IF('ПЛАН НАВЧАЛЬНОГО ПРОЦЕСУ ДЕННА'!AQ50&gt;0,IF(ROUND('ПЛАН НАВЧАЛЬНОГО ПРОЦЕСУ ДЕННА'!AQ50*$BW$4,0)&gt;0,ROUND('ПЛАН НАВЧАЛЬНОГО ПРОЦЕСУ ДЕННА'!AQ50*$BW$4,0)*2,2),0)</f>
        <v>0</v>
      </c>
      <c r="AR49" s="232">
        <f>IF('ПЛАН НАВЧАЛЬНОГО ПРОЦЕСУ ДЕННА'!AR50&gt;0,IF(ROUND('ПЛАН НАВЧАЛЬНОГО ПРОЦЕСУ ДЕННА'!AR50*$BW$4,0)&gt;0,ROUND('ПЛАН НАВЧАЛЬНОГО ПРОЦЕСУ ДЕННА'!AR50*$BW$4,0)*2,2),0)</f>
        <v>0</v>
      </c>
      <c r="AS49" s="62">
        <f>'ПЛАН НАВЧАЛЬНОГО ПРОЦЕСУ ДЕННА'!AS50</f>
        <v>0</v>
      </c>
      <c r="AT49" s="232">
        <f>IF('ПЛАН НАВЧАЛЬНОГО ПРОЦЕСУ ДЕННА'!AT50&gt;0,IF(ROUND('ПЛАН НАВЧАЛЬНОГО ПРОЦЕСУ ДЕННА'!AT50*$BW$4,0)&gt;0,ROUND('ПЛАН НАВЧАЛЬНОГО ПРОЦЕСУ ДЕННА'!AT50*$BW$4,0)*2,2),0)</f>
        <v>0</v>
      </c>
      <c r="AU49" s="232">
        <f>IF('ПЛАН НАВЧАЛЬНОГО ПРОЦЕСУ ДЕННА'!AU50&gt;0,IF(ROUND('ПЛАН НАВЧАЛЬНОГО ПРОЦЕСУ ДЕННА'!AU50*$BW$4,0)&gt;0,ROUND('ПЛАН НАВЧАЛЬНОГО ПРОЦЕСУ ДЕННА'!AU50*$BW$4,0)*2,2),0)</f>
        <v>0</v>
      </c>
      <c r="AV49" s="232">
        <f>IF('ПЛАН НАВЧАЛЬНОГО ПРОЦЕСУ ДЕННА'!AV50&gt;0,IF(ROUND('ПЛАН НАВЧАЛЬНОГО ПРОЦЕСУ ДЕННА'!AV50*$BW$4,0)&gt;0,ROUND('ПЛАН НАВЧАЛЬНОГО ПРОЦЕСУ ДЕННА'!AV50*$BW$4,0)*2,2),0)</f>
        <v>0</v>
      </c>
      <c r="AW49" s="62">
        <f>'ПЛАН НАВЧАЛЬНОГО ПРОЦЕСУ ДЕННА'!AW50</f>
        <v>0</v>
      </c>
      <c r="AX49" s="232">
        <f>IF('ПЛАН НАВЧАЛЬНОГО ПРОЦЕСУ ДЕННА'!AX50&gt;0,IF(ROUND('ПЛАН НАВЧАЛЬНОГО ПРОЦЕСУ ДЕННА'!AX50*$BW$4,0)&gt;0,ROUND('ПЛАН НАВЧАЛЬНОГО ПРОЦЕСУ ДЕННА'!AX50*$BW$4,0)*2,2),0)</f>
        <v>0</v>
      </c>
      <c r="AY49" s="232">
        <f>IF('ПЛАН НАВЧАЛЬНОГО ПРОЦЕСУ ДЕННА'!AY50&gt;0,IF(ROUND('ПЛАН НАВЧАЛЬНОГО ПРОЦЕСУ ДЕННА'!AY50*$BW$4,0)&gt;0,ROUND('ПЛАН НАВЧАЛЬНОГО ПРОЦЕСУ ДЕННА'!AY50*$BW$4,0)*2,2),0)</f>
        <v>0</v>
      </c>
      <c r="AZ49" s="232">
        <f>IF('ПЛАН НАВЧАЛЬНОГО ПРОЦЕСУ ДЕННА'!AZ50&gt;0,IF(ROUND('ПЛАН НАВЧАЛЬНОГО ПРОЦЕСУ ДЕННА'!AZ50*$BW$4,0)&gt;0,ROUND('ПЛАН НАВЧАЛЬНОГО ПРОЦЕСУ ДЕННА'!AZ50*$BW$4,0)*2,2),0)</f>
        <v>0</v>
      </c>
      <c r="BA49" s="62">
        <f>'ПЛАН НАВЧАЛЬНОГО ПРОЦЕСУ ДЕННА'!BA50</f>
        <v>0</v>
      </c>
      <c r="BB49" s="232">
        <f>IF('ПЛАН НАВЧАЛЬНОГО ПРОЦЕСУ ДЕННА'!BB50&gt;0,IF(ROUND('ПЛАН НАВЧАЛЬНОГО ПРОЦЕСУ ДЕННА'!BB50*$BW$4,0)&gt;0,ROUND('ПЛАН НАВЧАЛЬНОГО ПРОЦЕСУ ДЕННА'!BB50*$BW$4,0)*2,2),0)</f>
        <v>0</v>
      </c>
      <c r="BC49" s="232">
        <f>IF('ПЛАН НАВЧАЛЬНОГО ПРОЦЕСУ ДЕННА'!BC50&gt;0,IF(ROUND('ПЛАН НАВЧАЛЬНОГО ПРОЦЕСУ ДЕННА'!BC50*$BW$4,0)&gt;0,ROUND('ПЛАН НАВЧАЛЬНОГО ПРОЦЕСУ ДЕННА'!BC50*$BW$4,0)*2,2),0)</f>
        <v>0</v>
      </c>
      <c r="BD49" s="232">
        <f>IF('ПЛАН НАВЧАЛЬНОГО ПРОЦЕСУ ДЕННА'!BD50&gt;0,IF(ROUND('ПЛАН НАВЧАЛЬНОГО ПРОЦЕСУ ДЕННА'!BD50*$BW$4,0)&gt;0,ROUND('ПЛАН НАВЧАЛЬНОГО ПРОЦЕСУ ДЕННА'!BD50*$BW$4,0)*2,2),0)</f>
        <v>0</v>
      </c>
      <c r="BE49" s="62">
        <f>'ПЛАН НАВЧАЛЬНОГО ПРОЦЕСУ ДЕННА'!BE50</f>
        <v>0</v>
      </c>
      <c r="BF49" s="232">
        <f>IF('ПЛАН НАВЧАЛЬНОГО ПРОЦЕСУ ДЕННА'!BF50&gt;0,IF(ROUND('ПЛАН НАВЧАЛЬНОГО ПРОЦЕСУ ДЕННА'!BF50*$BW$4,0)&gt;0,ROUND('ПЛАН НАВЧАЛЬНОГО ПРОЦЕСУ ДЕННА'!BF50*$BW$4,0)*2,2),0)</f>
        <v>0</v>
      </c>
      <c r="BG49" s="232">
        <f>IF('ПЛАН НАВЧАЛЬНОГО ПРОЦЕСУ ДЕННА'!BG50&gt;0,IF(ROUND('ПЛАН НАВЧАЛЬНОГО ПРОЦЕСУ ДЕННА'!BG50*$BW$4,0)&gt;0,ROUND('ПЛАН НАВЧАЛЬНОГО ПРОЦЕСУ ДЕННА'!BG50*$BW$4,0)*2,2),0)</f>
        <v>0</v>
      </c>
      <c r="BH49" s="232">
        <f>IF('ПЛАН НАВЧАЛЬНОГО ПРОЦЕСУ ДЕННА'!BH50&gt;0,IF(ROUND('ПЛАН НАВЧАЛЬНОГО ПРОЦЕСУ ДЕННА'!BH50*$BW$4,0)&gt;0,ROUND('ПЛАН НАВЧАЛЬНОГО ПРОЦЕСУ ДЕННА'!BH50*$BW$4,0)*2,2),0)</f>
        <v>0</v>
      </c>
      <c r="BI49" s="62">
        <f>'ПЛАН НАВЧАЛЬНОГО ПРОЦЕСУ ДЕННА'!BI50</f>
        <v>0</v>
      </c>
      <c r="BJ49" s="56">
        <f t="shared" ref="BJ49:BJ69" si="129">IF(ISERROR(AC49/X49),0,AC49/X49)</f>
        <v>0</v>
      </c>
      <c r="BK49" s="116" t="str">
        <f t="shared" ref="BK49:BK68" si="130">IF(ISERROR(SEARCH("в",A49)),"",1)</f>
        <v/>
      </c>
      <c r="BL49" s="76">
        <f>IF(AG49&lt;&gt;0,$Y49,0)</f>
        <v>0</v>
      </c>
      <c r="BM49" s="76">
        <f>IF(AK49&lt;&gt;0,$Y49,0)</f>
        <v>5</v>
      </c>
      <c r="BN49" s="76">
        <f>IF(AO49&lt;&gt;0,$Y49,0)</f>
        <v>0</v>
      </c>
      <c r="BO49" s="76">
        <f>IF(AS49&lt;&gt;0,$Y49,0)</f>
        <v>0</v>
      </c>
      <c r="BP49" s="76">
        <f>IF(AW49&lt;&gt;0,$Y49,0)</f>
        <v>0</v>
      </c>
      <c r="BQ49" s="76">
        <f>IF(BA49&lt;&gt;0,$Y49,0)</f>
        <v>0</v>
      </c>
      <c r="BR49" s="76">
        <f>IF(BE49&lt;&gt;0,$Y49,0)</f>
        <v>0</v>
      </c>
      <c r="BS49" s="76">
        <f>IF(BI49&lt;&gt;0,$Y49,0)</f>
        <v>0</v>
      </c>
      <c r="BT49" s="80">
        <f>SUM(BL49:BS49)</f>
        <v>5</v>
      </c>
      <c r="BU49" s="2"/>
      <c r="BV49" s="2"/>
      <c r="BW49" s="12">
        <f>IF($DC49=0,0,ROUND(4*$Y49*SUM(AD49:AF49)/$DC49,0)/4)</f>
        <v>0</v>
      </c>
      <c r="BX49" s="12">
        <f>IF($DC49=0,0,ROUND(4*$Y49*SUM(AH49:AJ49)/$DC49,0)/4)</f>
        <v>0</v>
      </c>
      <c r="BY49" s="12">
        <f>IF($DC49=0,0,ROUND(4*$Y49*SUM(AL49:AN49)/$DC49,0)/4)</f>
        <v>0</v>
      </c>
      <c r="BZ49" s="12">
        <f>IF($DC49=0,0,ROUND(4*$Y49*SUM(AP49:AR49)/$DC49,0)/4)</f>
        <v>0</v>
      </c>
      <c r="CA49" s="12">
        <f>IF($DC49=0,0,ROUND(4*$Y49*SUM(AT49:AV49)/$DC49,0)/4)</f>
        <v>0</v>
      </c>
      <c r="CB49" s="12">
        <f>IF($DC49=0,0,ROUND(4*$Y49*(SUM(AX49:AZ49))/$DC49,0)/4)</f>
        <v>0</v>
      </c>
      <c r="CC49" s="12">
        <f>IF($DC49=0,0,ROUND(4*$Y49*(SUM(BB49:BD49))/$DC49,0)/4)</f>
        <v>0</v>
      </c>
      <c r="CD49" s="12">
        <f>IF($DC49=0,0,ROUND(4*$Y49*(SUM(BF49:BH49))/$DC49,0)/4)</f>
        <v>0</v>
      </c>
      <c r="CE49" s="171">
        <f>SUM(BW49:CD49)</f>
        <v>0</v>
      </c>
      <c r="CF49" s="186">
        <f>MAX(BW49:CD49)</f>
        <v>0</v>
      </c>
      <c r="CG49" s="2"/>
      <c r="CH49" s="67">
        <f>IF(VALUE($D49)=1,1,0)+IF(VALUE($E49)=1,1,0)+IF(VALUE($F49)=1,1,0)+IF(VALUE($G49)=1,1,0)</f>
        <v>0</v>
      </c>
      <c r="CI49" s="67">
        <f>IF(VALUE($D49)=2,1,0)+IF(VALUE($E49)=2,1,0)+IF(VALUE($F49)=2,1,0)+IF(VALUE($G49)=2,1,0)</f>
        <v>0</v>
      </c>
      <c r="CJ49" s="67">
        <f>IF(VALUE($D49)=3,1,0)+IF(VALUE($E49)=3,1,0)+IF(VALUE($F49)=3,1,0)+IF(VALUE($G49)=3,1,0)</f>
        <v>0</v>
      </c>
      <c r="CK49" s="67">
        <f>IF(VALUE($D49)=4,1,0)+IF(VALUE($E49)=4,1,0)+IF(VALUE($F49)=4,1,0)+IF(VALUE($G49)=4,1,0)</f>
        <v>0</v>
      </c>
      <c r="CL49" s="67">
        <f>IF(VALUE($D49)=5,1,0)+IF(VALUE($E49)=5,1,0)+IF(VALUE($F49)=5,1,0)+IF(VALUE($G49)=5,1,0)</f>
        <v>0</v>
      </c>
      <c r="CM49" s="67">
        <f>IF(VALUE($D49)=6,1,0)+IF(VALUE($E49)=6,1,0)+IF(VALUE($F49)=6,1,0)+IF(VALUE($G49)=6,1,0)</f>
        <v>0</v>
      </c>
      <c r="CN49" s="67">
        <f>IF(VALUE($D49)=7,1,0)+IF(VALUE($E49)=7,1,0)+IF(VALUE($F49)=7,1,0)+IF(VALUE($G49)=7,1,0)</f>
        <v>0</v>
      </c>
      <c r="CO49" s="67">
        <f>IF(VALUE($D49)=8,1,0)+IF(VALUE($E49)=8,1,0)+IF(VALUE($F49)=8,1,0)+IF(VALUE($G49)=8,1,0)</f>
        <v>0</v>
      </c>
      <c r="CP49" s="75">
        <f>SUM(CH49:CO49)</f>
        <v>0</v>
      </c>
      <c r="CQ49" s="67">
        <f>IF(MID(H49,1,1)="1",1,0)+IF(MID(I49,1,1)="1",1,0)+IF(MID(J49,1,1)="1",1,0)+IF(MID(K49,1,1)="1",1,0)+IF(MID(L49,1,1)="1",1,0)+IF(MID(M49,1,1)="1",1,0)+IF(MID(N49,1,1)="1",1,0)</f>
        <v>0</v>
      </c>
      <c r="CR49" s="67">
        <f>IF(MID(H49,1,1)="2",1,0)+IF(MID(I49,1,1)="2",1,0)+IF(MID(J49,1,1)="2",1,0)+IF(MID(K49,1,1)="2",1,0)+IF(MID(L49,1,1)="2",1,0)+IF(MID(M49,1,1)="2",1,0)+IF(MID(N49,1,1)="2",1,0)</f>
        <v>1</v>
      </c>
      <c r="CS49" s="68">
        <f>IF(MID(H49,1,1)="3",1,0)+IF(MID(I49,1,1)="3",1,0)+IF(MID(J49,1,1)="3",1,0)+IF(MID(K49,1,1)="3",1,0)+IF(MID(L49,1,1)="3",1,0)+IF(MID(M49,1,1)="3",1,0)+IF(MID(N49,1,1)="3",1,0)</f>
        <v>0</v>
      </c>
      <c r="CT49" s="67">
        <f>IF(MID(H49,1,1)="4",1,0)+IF(MID(I49,1,1)="4",1,0)+IF(MID(J49,1,1)="4",1,0)+IF(MID(K49,1,1)="4",1,0)+IF(MID(L49,1,1)="4",1,0)+IF(MID(M49,1,1)="4",1,0)+IF(MID(N49,1,1)="4",1,0)</f>
        <v>0</v>
      </c>
      <c r="CU49" s="67">
        <f>IF(MID(H49,1,1)="5",1,0)+IF(MID(I49,1,1)="5",1,0)+IF(MID(J49,1,1)="5",1,0)+IF(MID(K49,1,1)="5",1,0)+IF(MID(L49,1,1)="5",1,0)+IF(MID(M49,1,1)="5",1,0)+IF(MID(N49,1,1)="5",1,0)</f>
        <v>0</v>
      </c>
      <c r="CV49" s="67">
        <f>IF(MID(H49,1,1)="6",1,0)+IF(MID(I49,1,1)="6",1,0)+IF(MID(J49,1,1)="6",1,0)+IF(MID(K49,1,1)="6",1,0)+IF(MID(L49,1,1)="6",1,0)+IF(MID(M49,1,1)="6",1,0)+IF(MID(N49,1,1)="6",1,0)</f>
        <v>0</v>
      </c>
      <c r="CW49" s="67">
        <f>IF(MID(H49,1,1)="7",1,0)+IF(MID(I49,1,1)="7",1,0)+IF(MID(J49,1,1)="7",1,0)+IF(MID(K49,1,1)="7",1,0)+IF(MID(L49,1,1)="7",1,0)+IF(MID(M49,1,1)="7",1,0)+IF(MID(N49,1,1)="7",1,0)</f>
        <v>0</v>
      </c>
      <c r="CX49" s="67">
        <f>IF(MID(H49,1,1)="8",1,0)+IF(MID(I49,1,1)="8",1,0)+IF(MID(J49,1,1)="8",1,0)+IF(MID(K49,1,1)="8",1,0)+IF(MID(L49,1,1)="8",1,0)+IF(MID(M49,1,1)="8",1,0)+IF(MID(N49,1,1)="8",1,0)</f>
        <v>0</v>
      </c>
      <c r="CY49" s="74">
        <f>SUM(CQ49:CX49)</f>
        <v>1</v>
      </c>
      <c r="CZ49" s="2"/>
      <c r="DA49" s="2"/>
      <c r="DB49" s="2"/>
      <c r="DC49" s="59">
        <f>SUM($AD49:$AF49)+SUM($AH49:$AJ49)+SUM($AL49:AN49)+SUM($AP49:AR49)+SUM($AT49:AV49)+SUM($AX49:AZ49)+SUM($BB49:BD49)+SUM($BF49:BH49)</f>
        <v>0</v>
      </c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</row>
    <row r="50" spans="1:150" s="16" customFormat="1" x14ac:dyDescent="0.25">
      <c r="A50" s="18" t="str">
        <f>'ПЛАН НАВЧАЛЬНОГО ПРОЦЕСУ ДЕННА'!A51</f>
        <v>2.02</v>
      </c>
      <c r="B50" s="226" t="str">
        <f>'ПЛАН НАВЧАЛЬНОГО ПРОЦЕСУ ДЕННА'!B51</f>
        <v>Вибіркова дисципліна 2</v>
      </c>
      <c r="C50" s="227"/>
      <c r="D50" s="228">
        <f>'ПЛАН НАВЧАЛЬНОГО ПРОЦЕСУ ДЕННА'!D51</f>
        <v>0</v>
      </c>
      <c r="E50" s="229">
        <f>'ПЛАН НАВЧАЛЬНОГО ПРОЦЕСУ ДЕННА'!E51</f>
        <v>0</v>
      </c>
      <c r="F50" s="229">
        <f>'ПЛАН НАВЧАЛЬНОГО ПРОЦЕСУ ДЕННА'!F51</f>
        <v>0</v>
      </c>
      <c r="G50" s="230">
        <f>'ПЛАН НАВЧАЛЬНОГО ПРОЦЕСУ ДЕННА'!G51</f>
        <v>0</v>
      </c>
      <c r="H50" s="228">
        <f>'ПЛАН НАВЧАЛЬНОГО ПРОЦЕСУ ДЕННА'!H51</f>
        <v>2</v>
      </c>
      <c r="I50" s="229">
        <f>'ПЛАН НАВЧАЛЬНОГО ПРОЦЕСУ ДЕННА'!I51</f>
        <v>0</v>
      </c>
      <c r="J50" s="229">
        <f>'ПЛАН НАВЧАЛЬНОГО ПРОЦЕСУ ДЕННА'!J51</f>
        <v>0</v>
      </c>
      <c r="K50" s="229">
        <f>'ПЛАН НАВЧАЛЬНОГО ПРОЦЕСУ ДЕННА'!K51</f>
        <v>0</v>
      </c>
      <c r="L50" s="229">
        <f>'ПЛАН НАВЧАЛЬНОГО ПРОЦЕСУ ДЕННА'!L51</f>
        <v>0</v>
      </c>
      <c r="M50" s="229">
        <f>'ПЛАН НАВЧАЛЬНОГО ПРОЦЕСУ ДЕННА'!M51</f>
        <v>0</v>
      </c>
      <c r="N50" s="229">
        <f>'ПЛАН НАВЧАЛЬНОГО ПРОЦЕСУ ДЕННА'!N51</f>
        <v>0</v>
      </c>
      <c r="O50" s="213">
        <f>'ПЛАН НАВЧАЛЬНОГО ПРОЦЕСУ ДЕННА'!O51</f>
        <v>0</v>
      </c>
      <c r="P50" s="213">
        <f>'ПЛАН НАВЧАЛЬНОГО ПРОЦЕСУ ДЕННА'!P51</f>
        <v>0</v>
      </c>
      <c r="Q50" s="228">
        <f>'ПЛАН НАВЧАЛЬНОГО ПРОЦЕСУ ДЕННА'!Q51</f>
        <v>0</v>
      </c>
      <c r="R50" s="229">
        <f>'ПЛАН НАВЧАЛЬНОГО ПРОЦЕСУ ДЕННА'!R51</f>
        <v>0</v>
      </c>
      <c r="S50" s="229">
        <f>'ПЛАН НАВЧАЛЬНОГО ПРОЦЕСУ ДЕННА'!S51</f>
        <v>0</v>
      </c>
      <c r="T50" s="229">
        <f>'ПЛАН НАВЧАЛЬНОГО ПРОЦЕСУ ДЕННА'!T51</f>
        <v>0</v>
      </c>
      <c r="U50" s="229">
        <f>'ПЛАН НАВЧАЛЬНОГО ПРОЦЕСУ ДЕННА'!U51</f>
        <v>0</v>
      </c>
      <c r="V50" s="229">
        <f>'ПЛАН НАВЧАЛЬНОГО ПРОЦЕСУ ДЕННА'!V51</f>
        <v>0</v>
      </c>
      <c r="W50" s="229">
        <f>'ПЛАН НАВЧАЛЬНОГО ПРОЦЕСУ ДЕННА'!W51</f>
        <v>0</v>
      </c>
      <c r="X50" s="231">
        <f>'ПЛАН НАВЧАЛЬНОГО ПРОЦЕСУ ДЕННА'!X51</f>
        <v>150</v>
      </c>
      <c r="Y50" s="127">
        <f t="shared" si="128"/>
        <v>5</v>
      </c>
      <c r="Z50" s="9"/>
      <c r="AA50" s="9"/>
      <c r="AB50" s="9"/>
      <c r="AC50" s="9"/>
      <c r="AD50" s="232">
        <f>IF('ПЛАН НАВЧАЛЬНОГО ПРОЦЕСУ ДЕННА'!AD51&gt;0,IF(ROUND('ПЛАН НАВЧАЛЬНОГО ПРОЦЕСУ ДЕННА'!AD51*$BW$4,0)&gt;0,ROUND('ПЛАН НАВЧАЛЬНОГО ПРОЦЕСУ ДЕННА'!AD51*$BW$4,0)*2,2),0)</f>
        <v>0</v>
      </c>
      <c r="AE50" s="232">
        <f>IF('ПЛАН НАВЧАЛЬНОГО ПРОЦЕСУ ДЕННА'!AE51&gt;0,IF(ROUND('ПЛАН НАВЧАЛЬНОГО ПРОЦЕСУ ДЕННА'!AE51*$BW$4,0)&gt;0,ROUND('ПЛАН НАВЧАЛЬНОГО ПРОЦЕСУ ДЕННА'!AE51*$BW$4,0)*2,2),0)</f>
        <v>0</v>
      </c>
      <c r="AF50" s="232">
        <f>IF('ПЛАН НАВЧАЛЬНОГО ПРОЦЕСУ ДЕННА'!AF51&gt;0,IF(ROUND('ПЛАН НАВЧАЛЬНОГО ПРОЦЕСУ ДЕННА'!AF51*$BW$4,0)&gt;0,ROUND('ПЛАН НАВЧАЛЬНОГО ПРОЦЕСУ ДЕННА'!AF51*$BW$4,0)*2,2),0)</f>
        <v>0</v>
      </c>
      <c r="AG50" s="62">
        <f>'ПЛАН НАВЧАЛЬНОГО ПРОЦЕСУ ДЕННА'!AG51</f>
        <v>0</v>
      </c>
      <c r="AH50" s="232">
        <f>IF('ПЛАН НАВЧАЛЬНОГО ПРОЦЕСУ ДЕННА'!AH51&gt;0,IF(ROUND('ПЛАН НАВЧАЛЬНОГО ПРОЦЕСУ ДЕННА'!AH51*$BW$4,0)&gt;0,ROUND('ПЛАН НАВЧАЛЬНОГО ПРОЦЕСУ ДЕННА'!AH51*$BW$4,0)*2,2),0)</f>
        <v>0</v>
      </c>
      <c r="AI50" s="232">
        <f>IF('ПЛАН НАВЧАЛЬНОГО ПРОЦЕСУ ДЕННА'!AI51&gt;0,IF(ROUND('ПЛАН НАВЧАЛЬНОГО ПРОЦЕСУ ДЕННА'!AI51*$BW$4,0)&gt;0,ROUND('ПЛАН НАВЧАЛЬНОГО ПРОЦЕСУ ДЕННА'!AI51*$BW$4,0)*2,2),0)</f>
        <v>0</v>
      </c>
      <c r="AJ50" s="232">
        <f>IF('ПЛАН НАВЧАЛЬНОГО ПРОЦЕСУ ДЕННА'!AJ51&gt;0,IF(ROUND('ПЛАН НАВЧАЛЬНОГО ПРОЦЕСУ ДЕННА'!AJ51*$BW$4,0)&gt;0,ROUND('ПЛАН НАВЧАЛЬНОГО ПРОЦЕСУ ДЕННА'!AJ51*$BW$4,0)*2,2),0)</f>
        <v>0</v>
      </c>
      <c r="AK50" s="62">
        <f>'ПЛАН НАВЧАЛЬНОГО ПРОЦЕСУ ДЕННА'!AK51</f>
        <v>5</v>
      </c>
      <c r="AL50" s="232">
        <f>IF('ПЛАН НАВЧАЛЬНОГО ПРОЦЕСУ ДЕННА'!AL51&gt;0,IF(ROUND('ПЛАН НАВЧАЛЬНОГО ПРОЦЕСУ ДЕННА'!AL51*$BW$4,0)&gt;0,ROUND('ПЛАН НАВЧАЛЬНОГО ПРОЦЕСУ ДЕННА'!AL51*$BW$4,0)*2,2),0)</f>
        <v>0</v>
      </c>
      <c r="AM50" s="232">
        <f>IF('ПЛАН НАВЧАЛЬНОГО ПРОЦЕСУ ДЕННА'!AM51&gt;0,IF(ROUND('ПЛАН НАВЧАЛЬНОГО ПРОЦЕСУ ДЕННА'!AM51*$BW$4,0)&gt;0,ROUND('ПЛАН НАВЧАЛЬНОГО ПРОЦЕСУ ДЕННА'!AM51*$BW$4,0)*2,2),0)</f>
        <v>0</v>
      </c>
      <c r="AN50" s="232">
        <f>IF('ПЛАН НАВЧАЛЬНОГО ПРОЦЕСУ ДЕННА'!AN51&gt;0,IF(ROUND('ПЛАН НАВЧАЛЬНОГО ПРОЦЕСУ ДЕННА'!AN51*$BW$4,0)&gt;0,ROUND('ПЛАН НАВЧАЛЬНОГО ПРОЦЕСУ ДЕННА'!AN51*$BW$4,0)*2,2),0)</f>
        <v>0</v>
      </c>
      <c r="AO50" s="62">
        <f>'ПЛАН НАВЧАЛЬНОГО ПРОЦЕСУ ДЕННА'!AO51</f>
        <v>0</v>
      </c>
      <c r="AP50" s="232">
        <f>IF('ПЛАН НАВЧАЛЬНОГО ПРОЦЕСУ ДЕННА'!AP51&gt;0,IF(ROUND('ПЛАН НАВЧАЛЬНОГО ПРОЦЕСУ ДЕННА'!AP51*$BW$4,0)&gt;0,ROUND('ПЛАН НАВЧАЛЬНОГО ПРОЦЕСУ ДЕННА'!AP51*$BW$4,0)*2,2),0)</f>
        <v>0</v>
      </c>
      <c r="AQ50" s="232">
        <f>IF('ПЛАН НАВЧАЛЬНОГО ПРОЦЕСУ ДЕННА'!AQ51&gt;0,IF(ROUND('ПЛАН НАВЧАЛЬНОГО ПРОЦЕСУ ДЕННА'!AQ51*$BW$4,0)&gt;0,ROUND('ПЛАН НАВЧАЛЬНОГО ПРОЦЕСУ ДЕННА'!AQ51*$BW$4,0)*2,2),0)</f>
        <v>0</v>
      </c>
      <c r="AR50" s="232">
        <f>IF('ПЛАН НАВЧАЛЬНОГО ПРОЦЕСУ ДЕННА'!AR51&gt;0,IF(ROUND('ПЛАН НАВЧАЛЬНОГО ПРОЦЕСУ ДЕННА'!AR51*$BW$4,0)&gt;0,ROUND('ПЛАН НАВЧАЛЬНОГО ПРОЦЕСУ ДЕННА'!AR51*$BW$4,0)*2,2),0)</f>
        <v>0</v>
      </c>
      <c r="AS50" s="62">
        <f>'ПЛАН НАВЧАЛЬНОГО ПРОЦЕСУ ДЕННА'!AS51</f>
        <v>0</v>
      </c>
      <c r="AT50" s="232">
        <f>IF('ПЛАН НАВЧАЛЬНОГО ПРОЦЕСУ ДЕННА'!AT51&gt;0,IF(ROUND('ПЛАН НАВЧАЛЬНОГО ПРОЦЕСУ ДЕННА'!AT51*$BW$4,0)&gt;0,ROUND('ПЛАН НАВЧАЛЬНОГО ПРОЦЕСУ ДЕННА'!AT51*$BW$4,0)*2,2),0)</f>
        <v>0</v>
      </c>
      <c r="AU50" s="232">
        <f>IF('ПЛАН НАВЧАЛЬНОГО ПРОЦЕСУ ДЕННА'!AU51&gt;0,IF(ROUND('ПЛАН НАВЧАЛЬНОГО ПРОЦЕСУ ДЕННА'!AU51*$BW$4,0)&gt;0,ROUND('ПЛАН НАВЧАЛЬНОГО ПРОЦЕСУ ДЕННА'!AU51*$BW$4,0)*2,2),0)</f>
        <v>0</v>
      </c>
      <c r="AV50" s="232">
        <f>IF('ПЛАН НАВЧАЛЬНОГО ПРОЦЕСУ ДЕННА'!AV51&gt;0,IF(ROUND('ПЛАН НАВЧАЛЬНОГО ПРОЦЕСУ ДЕННА'!AV51*$BW$4,0)&gt;0,ROUND('ПЛАН НАВЧАЛЬНОГО ПРОЦЕСУ ДЕННА'!AV51*$BW$4,0)*2,2),0)</f>
        <v>0</v>
      </c>
      <c r="AW50" s="62">
        <f>'ПЛАН НАВЧАЛЬНОГО ПРОЦЕСУ ДЕННА'!AW51</f>
        <v>0</v>
      </c>
      <c r="AX50" s="232">
        <f>IF('ПЛАН НАВЧАЛЬНОГО ПРОЦЕСУ ДЕННА'!AX51&gt;0,IF(ROUND('ПЛАН НАВЧАЛЬНОГО ПРОЦЕСУ ДЕННА'!AX51*$BW$4,0)&gt;0,ROUND('ПЛАН НАВЧАЛЬНОГО ПРОЦЕСУ ДЕННА'!AX51*$BW$4,0)*2,2),0)</f>
        <v>0</v>
      </c>
      <c r="AY50" s="232">
        <f>IF('ПЛАН НАВЧАЛЬНОГО ПРОЦЕСУ ДЕННА'!AY51&gt;0,IF(ROUND('ПЛАН НАВЧАЛЬНОГО ПРОЦЕСУ ДЕННА'!AY51*$BW$4,0)&gt;0,ROUND('ПЛАН НАВЧАЛЬНОГО ПРОЦЕСУ ДЕННА'!AY51*$BW$4,0)*2,2),0)</f>
        <v>0</v>
      </c>
      <c r="AZ50" s="232">
        <f>IF('ПЛАН НАВЧАЛЬНОГО ПРОЦЕСУ ДЕННА'!AZ51&gt;0,IF(ROUND('ПЛАН НАВЧАЛЬНОГО ПРОЦЕСУ ДЕННА'!AZ51*$BW$4,0)&gt;0,ROUND('ПЛАН НАВЧАЛЬНОГО ПРОЦЕСУ ДЕННА'!AZ51*$BW$4,0)*2,2),0)</f>
        <v>0</v>
      </c>
      <c r="BA50" s="62">
        <f>'ПЛАН НАВЧАЛЬНОГО ПРОЦЕСУ ДЕННА'!BA51</f>
        <v>0</v>
      </c>
      <c r="BB50" s="232">
        <f>IF('ПЛАН НАВЧАЛЬНОГО ПРОЦЕСУ ДЕННА'!BB51&gt;0,IF(ROUND('ПЛАН НАВЧАЛЬНОГО ПРОЦЕСУ ДЕННА'!BB51*$BW$4,0)&gt;0,ROUND('ПЛАН НАВЧАЛЬНОГО ПРОЦЕСУ ДЕННА'!BB51*$BW$4,0)*2,2),0)</f>
        <v>0</v>
      </c>
      <c r="BC50" s="232">
        <f>IF('ПЛАН НАВЧАЛЬНОГО ПРОЦЕСУ ДЕННА'!BC51&gt;0,IF(ROUND('ПЛАН НАВЧАЛЬНОГО ПРОЦЕСУ ДЕННА'!BC51*$BW$4,0)&gt;0,ROUND('ПЛАН НАВЧАЛЬНОГО ПРОЦЕСУ ДЕННА'!BC51*$BW$4,0)*2,2),0)</f>
        <v>0</v>
      </c>
      <c r="BD50" s="232">
        <f>IF('ПЛАН НАВЧАЛЬНОГО ПРОЦЕСУ ДЕННА'!BD51&gt;0,IF(ROUND('ПЛАН НАВЧАЛЬНОГО ПРОЦЕСУ ДЕННА'!BD51*$BW$4,0)&gt;0,ROUND('ПЛАН НАВЧАЛЬНОГО ПРОЦЕСУ ДЕННА'!BD51*$BW$4,0)*2,2),0)</f>
        <v>0</v>
      </c>
      <c r="BE50" s="62">
        <f>'ПЛАН НАВЧАЛЬНОГО ПРОЦЕСУ ДЕННА'!BE51</f>
        <v>0</v>
      </c>
      <c r="BF50" s="232">
        <f>IF('ПЛАН НАВЧАЛЬНОГО ПРОЦЕСУ ДЕННА'!BF51&gt;0,IF(ROUND('ПЛАН НАВЧАЛЬНОГО ПРОЦЕСУ ДЕННА'!BF51*$BW$4,0)&gt;0,ROUND('ПЛАН НАВЧАЛЬНОГО ПРОЦЕСУ ДЕННА'!BF51*$BW$4,0)*2,2),0)</f>
        <v>0</v>
      </c>
      <c r="BG50" s="232">
        <f>IF('ПЛАН НАВЧАЛЬНОГО ПРОЦЕСУ ДЕННА'!BG51&gt;0,IF(ROUND('ПЛАН НАВЧАЛЬНОГО ПРОЦЕСУ ДЕННА'!BG51*$BW$4,0)&gt;0,ROUND('ПЛАН НАВЧАЛЬНОГО ПРОЦЕСУ ДЕННА'!BG51*$BW$4,0)*2,2),0)</f>
        <v>0</v>
      </c>
      <c r="BH50" s="232">
        <f>IF('ПЛАН НАВЧАЛЬНОГО ПРОЦЕСУ ДЕННА'!BH51&gt;0,IF(ROUND('ПЛАН НАВЧАЛЬНОГО ПРОЦЕСУ ДЕННА'!BH51*$BW$4,0)&gt;0,ROUND('ПЛАН НАВЧАЛЬНОГО ПРОЦЕСУ ДЕННА'!BH51*$BW$4,0)*2,2),0)</f>
        <v>0</v>
      </c>
      <c r="BI50" s="62">
        <f>'ПЛАН НАВЧАЛЬНОГО ПРОЦЕСУ ДЕННА'!BI51</f>
        <v>0</v>
      </c>
      <c r="BJ50" s="56">
        <f t="shared" si="129"/>
        <v>0</v>
      </c>
      <c r="BK50" s="116" t="str">
        <f t="shared" si="130"/>
        <v/>
      </c>
      <c r="BL50" s="76">
        <f t="shared" ref="BL50:BL60" si="131">IF(AG50&lt;&gt;0,$Y50,0)</f>
        <v>0</v>
      </c>
      <c r="BM50" s="76">
        <f t="shared" ref="BM50:BM68" si="132">IF(AK50&lt;&gt;0,$Y50,0)</f>
        <v>5</v>
      </c>
      <c r="BN50" s="76">
        <f t="shared" ref="BN50:BN60" si="133">IF(AO50&lt;&gt;0,$Y50,0)</f>
        <v>0</v>
      </c>
      <c r="BO50" s="76">
        <f t="shared" ref="BO50:BO60" si="134">IF(AS50&lt;&gt;0,$Y50,0)</f>
        <v>0</v>
      </c>
      <c r="BP50" s="76">
        <f t="shared" ref="BP50:BP60" si="135">IF(AW50&lt;&gt;0,$Y50,0)</f>
        <v>0</v>
      </c>
      <c r="BQ50" s="76">
        <f t="shared" ref="BQ50:BQ60" si="136">IF(BA50&lt;&gt;0,$Y50,0)</f>
        <v>0</v>
      </c>
      <c r="BR50" s="76">
        <f t="shared" ref="BR50:BR60" si="137">IF(BE50&lt;&gt;0,$Y50,0)</f>
        <v>0</v>
      </c>
      <c r="BS50" s="76">
        <f t="shared" ref="BS50:BS60" si="138">IF(BI50&lt;&gt;0,$Y50,0)</f>
        <v>0</v>
      </c>
      <c r="BT50" s="80">
        <f t="shared" ref="BT50:BT68" si="139">SUM(BL50:BS50)</f>
        <v>5</v>
      </c>
      <c r="BU50" s="2"/>
      <c r="BV50" s="2"/>
      <c r="BW50" s="12">
        <f t="shared" ref="BW50:BW68" si="140">IF($DC50=0,0,ROUND(4*$Y50*SUM(AD50:AF50)/$DC50,0)/4)</f>
        <v>0</v>
      </c>
      <c r="BX50" s="12">
        <f t="shared" ref="BX50:BX60" si="141">IF($DC50=0,0,ROUND(4*$Y50*SUM(AH50:AJ50)/$DC50,0)/4)</f>
        <v>0</v>
      </c>
      <c r="BY50" s="12">
        <f t="shared" ref="BY50:BY60" si="142">IF($DC50=0,0,ROUND(4*$Y50*SUM(AL50:AN50)/$DC50,0)/4)</f>
        <v>0</v>
      </c>
      <c r="BZ50" s="12">
        <f t="shared" ref="BZ50:BZ60" si="143">IF($DC50=0,0,ROUND(4*$Y50*SUM(AP50:AR50)/$DC50,0)/4)</f>
        <v>0</v>
      </c>
      <c r="CA50" s="12">
        <f t="shared" ref="CA50:CA60" si="144">IF($DC50=0,0,ROUND(4*$Y50*SUM(AT50:AV50)/$DC50,0)/4)</f>
        <v>0</v>
      </c>
      <c r="CB50" s="12">
        <f t="shared" ref="CB50:CB60" si="145">IF($DC50=0,0,ROUND(4*$Y50*(SUM(AX50:AZ50))/$DC50,0)/4)</f>
        <v>0</v>
      </c>
      <c r="CC50" s="12">
        <f t="shared" ref="CC50:CC60" si="146">IF($DC50=0,0,ROUND(4*$Y50*(SUM(BB50:BD50))/$DC50,0)/4)</f>
        <v>0</v>
      </c>
      <c r="CD50" s="12">
        <f t="shared" ref="CD50:CD60" si="147">IF($DC50=0,0,ROUND(4*$Y50*(SUM(BF50:BH50))/$DC50,0)/4)</f>
        <v>0</v>
      </c>
      <c r="CE50" s="171">
        <f t="shared" ref="CE50:CE68" si="148">SUM(BW50:CD50)</f>
        <v>0</v>
      </c>
      <c r="CF50" s="186">
        <f t="shared" ref="CF50:CF68" si="149">MAX(BW50:CD50)</f>
        <v>0</v>
      </c>
      <c r="CG50" s="2"/>
      <c r="CH50" s="67">
        <f t="shared" ref="CH50:CH68" si="150">IF(VALUE($D50)=1,1,0)+IF(VALUE($E50)=1,1,0)+IF(VALUE($F50)=1,1,0)+IF(VALUE($G50)=1,1,0)</f>
        <v>0</v>
      </c>
      <c r="CI50" s="67">
        <f t="shared" ref="CI50:CI68" si="151">IF(VALUE($D50)=2,1,0)+IF(VALUE($E50)=2,1,0)+IF(VALUE($F50)=2,1,0)+IF(VALUE($G50)=2,1,0)</f>
        <v>0</v>
      </c>
      <c r="CJ50" s="67">
        <f t="shared" ref="CJ50:CJ68" si="152">IF(VALUE($D50)=3,1,0)+IF(VALUE($E50)=3,1,0)+IF(VALUE($F50)=3,1,0)+IF(VALUE($G50)=3,1,0)</f>
        <v>0</v>
      </c>
      <c r="CK50" s="67">
        <f t="shared" ref="CK50:CK68" si="153">IF(VALUE($D50)=4,1,0)+IF(VALUE($E50)=4,1,0)+IF(VALUE($F50)=4,1,0)+IF(VALUE($G50)=4,1,0)</f>
        <v>0</v>
      </c>
      <c r="CL50" s="67">
        <f t="shared" ref="CL50:CL68" si="154">IF(VALUE($D50)=5,1,0)+IF(VALUE($E50)=5,1,0)+IF(VALUE($F50)=5,1,0)+IF(VALUE($G50)=5,1,0)</f>
        <v>0</v>
      </c>
      <c r="CM50" s="67">
        <f t="shared" ref="CM50:CM68" si="155">IF(VALUE($D50)=6,1,0)+IF(VALUE($E50)=6,1,0)+IF(VALUE($F50)=6,1,0)+IF(VALUE($G50)=6,1,0)</f>
        <v>0</v>
      </c>
      <c r="CN50" s="67">
        <f t="shared" ref="CN50:CN68" si="156">IF(VALUE($D50)=7,1,0)+IF(VALUE($E50)=7,1,0)+IF(VALUE($F50)=7,1,0)+IF(VALUE($G50)=7,1,0)</f>
        <v>0</v>
      </c>
      <c r="CO50" s="67">
        <f t="shared" ref="CO50:CO68" si="157">IF(VALUE($D50)=8,1,0)+IF(VALUE($E50)=8,1,0)+IF(VALUE($F50)=8,1,0)+IF(VALUE($G50)=8,1,0)</f>
        <v>0</v>
      </c>
      <c r="CP50" s="75">
        <f t="shared" ref="CP50:CP68" si="158">SUM(CH50:CO50)</f>
        <v>0</v>
      </c>
      <c r="CQ50" s="67">
        <f t="shared" ref="CQ50:CQ68" si="159">IF(MID(H50,1,1)="1",1,0)+IF(MID(I50,1,1)="1",1,0)+IF(MID(J50,1,1)="1",1,0)+IF(MID(K50,1,1)="1",1,0)+IF(MID(L50,1,1)="1",1,0)+IF(MID(M50,1,1)="1",1,0)+IF(MID(N50,1,1)="1",1,0)</f>
        <v>0</v>
      </c>
      <c r="CR50" s="67">
        <f t="shared" ref="CR50:CR68" si="160">IF(MID(H50,1,1)="2",1,0)+IF(MID(I50,1,1)="2",1,0)+IF(MID(J50,1,1)="2",1,0)+IF(MID(K50,1,1)="2",1,0)+IF(MID(L50,1,1)="2",1,0)+IF(MID(M50,1,1)="2",1,0)+IF(MID(N50,1,1)="2",1,0)</f>
        <v>1</v>
      </c>
      <c r="CS50" s="68">
        <f t="shared" ref="CS50:CS68" si="161">IF(MID(H50,1,1)="3",1,0)+IF(MID(I50,1,1)="3",1,0)+IF(MID(J50,1,1)="3",1,0)+IF(MID(K50,1,1)="3",1,0)+IF(MID(L50,1,1)="3",1,0)+IF(MID(M50,1,1)="3",1,0)+IF(MID(N50,1,1)="3",1,0)</f>
        <v>0</v>
      </c>
      <c r="CT50" s="67">
        <f t="shared" ref="CT50:CT68" si="162">IF(MID(H50,1,1)="4",1,0)+IF(MID(I50,1,1)="4",1,0)+IF(MID(J50,1,1)="4",1,0)+IF(MID(K50,1,1)="4",1,0)+IF(MID(L50,1,1)="4",1,0)+IF(MID(M50,1,1)="4",1,0)+IF(MID(N50,1,1)="4",1,0)</f>
        <v>0</v>
      </c>
      <c r="CU50" s="67">
        <f t="shared" ref="CU50:CU68" si="163">IF(MID(H50,1,1)="5",1,0)+IF(MID(I50,1,1)="5",1,0)+IF(MID(J50,1,1)="5",1,0)+IF(MID(K50,1,1)="5",1,0)+IF(MID(L50,1,1)="5",1,0)+IF(MID(M50,1,1)="5",1,0)+IF(MID(N50,1,1)="5",1,0)</f>
        <v>0</v>
      </c>
      <c r="CV50" s="67">
        <f t="shared" ref="CV50:CV68" si="164">IF(MID(H50,1,1)="6",1,0)+IF(MID(I50,1,1)="6",1,0)+IF(MID(J50,1,1)="6",1,0)+IF(MID(K50,1,1)="6",1,0)+IF(MID(L50,1,1)="6",1,0)+IF(MID(M50,1,1)="6",1,0)+IF(MID(N50,1,1)="6",1,0)</f>
        <v>0</v>
      </c>
      <c r="CW50" s="67">
        <f t="shared" ref="CW50:CW68" si="165">IF(MID(H50,1,1)="7",1,0)+IF(MID(I50,1,1)="7",1,0)+IF(MID(J50,1,1)="7",1,0)+IF(MID(K50,1,1)="7",1,0)+IF(MID(L50,1,1)="7",1,0)+IF(MID(M50,1,1)="7",1,0)+IF(MID(N50,1,1)="7",1,0)</f>
        <v>0</v>
      </c>
      <c r="CX50" s="67">
        <f t="shared" ref="CX50:CX68" si="166">IF(MID(H50,1,1)="8",1,0)+IF(MID(I50,1,1)="8",1,0)+IF(MID(J50,1,1)="8",1,0)+IF(MID(K50,1,1)="8",1,0)+IF(MID(L50,1,1)="8",1,0)+IF(MID(M50,1,1)="8",1,0)+IF(MID(N50,1,1)="8",1,0)</f>
        <v>0</v>
      </c>
      <c r="CY50" s="74">
        <f t="shared" ref="CY50:CY68" si="167">SUM(CQ50:CX50)</f>
        <v>1</v>
      </c>
      <c r="CZ50" s="2"/>
      <c r="DA50" s="2"/>
      <c r="DB50" s="2"/>
      <c r="DC50" s="59">
        <f>SUM($AD50:$AF50)+SUM($AH50:$AJ50)+SUM($AL50:AN50)+SUM($AP50:AR50)+SUM($AT50:AV50)+SUM($AX50:AZ50)+SUM($BB50:BD50)+SUM($BF50:BH50)</f>
        <v>0</v>
      </c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</row>
    <row r="51" spans="1:150" s="16" customFormat="1" x14ac:dyDescent="0.25">
      <c r="A51" s="18" t="str">
        <f>'ПЛАН НАВЧАЛЬНОГО ПРОЦЕСУ ДЕННА'!A52</f>
        <v>2.03</v>
      </c>
      <c r="B51" s="226" t="str">
        <f>'ПЛАН НАВЧАЛЬНОГО ПРОЦЕСУ ДЕННА'!B52</f>
        <v>Вибіркова дисципліна 3</v>
      </c>
      <c r="C51" s="227"/>
      <c r="D51" s="228">
        <f>'ПЛАН НАВЧАЛЬНОГО ПРОЦЕСУ ДЕННА'!D52</f>
        <v>0</v>
      </c>
      <c r="E51" s="229">
        <f>'ПЛАН НАВЧАЛЬНОГО ПРОЦЕСУ ДЕННА'!E52</f>
        <v>0</v>
      </c>
      <c r="F51" s="229">
        <f>'ПЛАН НАВЧАЛЬНОГО ПРОЦЕСУ ДЕННА'!F52</f>
        <v>0</v>
      </c>
      <c r="G51" s="230">
        <f>'ПЛАН НАВЧАЛЬНОГО ПРОЦЕСУ ДЕННА'!G52</f>
        <v>0</v>
      </c>
      <c r="H51" s="228">
        <f>'ПЛАН НАВЧАЛЬНОГО ПРОЦЕСУ ДЕННА'!H52</f>
        <v>3</v>
      </c>
      <c r="I51" s="229">
        <f>'ПЛАН НАВЧАЛЬНОГО ПРОЦЕСУ ДЕННА'!I52</f>
        <v>0</v>
      </c>
      <c r="J51" s="229">
        <f>'ПЛАН НАВЧАЛЬНОГО ПРОЦЕСУ ДЕННА'!J52</f>
        <v>0</v>
      </c>
      <c r="K51" s="229">
        <f>'ПЛАН НАВЧАЛЬНОГО ПРОЦЕСУ ДЕННА'!K52</f>
        <v>0</v>
      </c>
      <c r="L51" s="229">
        <f>'ПЛАН НАВЧАЛЬНОГО ПРОЦЕСУ ДЕННА'!L52</f>
        <v>0</v>
      </c>
      <c r="M51" s="229">
        <f>'ПЛАН НАВЧАЛЬНОГО ПРОЦЕСУ ДЕННА'!M52</f>
        <v>0</v>
      </c>
      <c r="N51" s="229">
        <f>'ПЛАН НАВЧАЛЬНОГО ПРОЦЕСУ ДЕННА'!N52</f>
        <v>0</v>
      </c>
      <c r="O51" s="213">
        <f>'ПЛАН НАВЧАЛЬНОГО ПРОЦЕСУ ДЕННА'!O52</f>
        <v>0</v>
      </c>
      <c r="P51" s="213">
        <f>'ПЛАН НАВЧАЛЬНОГО ПРОЦЕСУ ДЕННА'!P52</f>
        <v>0</v>
      </c>
      <c r="Q51" s="228">
        <f>'ПЛАН НАВЧАЛЬНОГО ПРОЦЕСУ ДЕННА'!Q52</f>
        <v>0</v>
      </c>
      <c r="R51" s="229">
        <f>'ПЛАН НАВЧАЛЬНОГО ПРОЦЕСУ ДЕННА'!R52</f>
        <v>0</v>
      </c>
      <c r="S51" s="229">
        <f>'ПЛАН НАВЧАЛЬНОГО ПРОЦЕСУ ДЕННА'!S52</f>
        <v>0</v>
      </c>
      <c r="T51" s="229">
        <f>'ПЛАН НАВЧАЛЬНОГО ПРОЦЕСУ ДЕННА'!T52</f>
        <v>0</v>
      </c>
      <c r="U51" s="229">
        <f>'ПЛАН НАВЧАЛЬНОГО ПРОЦЕСУ ДЕННА'!U52</f>
        <v>0</v>
      </c>
      <c r="V51" s="229">
        <f>'ПЛАН НАВЧАЛЬНОГО ПРОЦЕСУ ДЕННА'!V52</f>
        <v>0</v>
      </c>
      <c r="W51" s="229">
        <f>'ПЛАН НАВЧАЛЬНОГО ПРОЦЕСУ ДЕННА'!W52</f>
        <v>0</v>
      </c>
      <c r="X51" s="231">
        <f>'ПЛАН НАВЧАЛЬНОГО ПРОЦЕСУ ДЕННА'!X52</f>
        <v>150</v>
      </c>
      <c r="Y51" s="127">
        <f t="shared" si="128"/>
        <v>5</v>
      </c>
      <c r="Z51" s="9"/>
      <c r="AA51" s="9"/>
      <c r="AB51" s="9"/>
      <c r="AC51" s="9"/>
      <c r="AD51" s="232">
        <f>IF('ПЛАН НАВЧАЛЬНОГО ПРОЦЕСУ ДЕННА'!AD52&gt;0,IF(ROUND('ПЛАН НАВЧАЛЬНОГО ПРОЦЕСУ ДЕННА'!AD52*$BW$4,0)&gt;0,ROUND('ПЛАН НАВЧАЛЬНОГО ПРОЦЕСУ ДЕННА'!AD52*$BW$4,0)*2,2),0)</f>
        <v>0</v>
      </c>
      <c r="AE51" s="232">
        <f>IF('ПЛАН НАВЧАЛЬНОГО ПРОЦЕСУ ДЕННА'!AE52&gt;0,IF(ROUND('ПЛАН НАВЧАЛЬНОГО ПРОЦЕСУ ДЕННА'!AE52*$BW$4,0)&gt;0,ROUND('ПЛАН НАВЧАЛЬНОГО ПРОЦЕСУ ДЕННА'!AE52*$BW$4,0)*2,2),0)</f>
        <v>0</v>
      </c>
      <c r="AF51" s="232">
        <f>IF('ПЛАН НАВЧАЛЬНОГО ПРОЦЕСУ ДЕННА'!AF52&gt;0,IF(ROUND('ПЛАН НАВЧАЛЬНОГО ПРОЦЕСУ ДЕННА'!AF52*$BW$4,0)&gt;0,ROUND('ПЛАН НАВЧАЛЬНОГО ПРОЦЕСУ ДЕННА'!AF52*$BW$4,0)*2,2),0)</f>
        <v>0</v>
      </c>
      <c r="AG51" s="62">
        <f>'ПЛАН НАВЧАЛЬНОГО ПРОЦЕСУ ДЕННА'!AG52</f>
        <v>0</v>
      </c>
      <c r="AH51" s="232">
        <f>IF('ПЛАН НАВЧАЛЬНОГО ПРОЦЕСУ ДЕННА'!AH52&gt;0,IF(ROUND('ПЛАН НАВЧАЛЬНОГО ПРОЦЕСУ ДЕННА'!AH52*$BW$4,0)&gt;0,ROUND('ПЛАН НАВЧАЛЬНОГО ПРОЦЕСУ ДЕННА'!AH52*$BW$4,0)*2,2),0)</f>
        <v>0</v>
      </c>
      <c r="AI51" s="232">
        <f>IF('ПЛАН НАВЧАЛЬНОГО ПРОЦЕСУ ДЕННА'!AI52&gt;0,IF(ROUND('ПЛАН НАВЧАЛЬНОГО ПРОЦЕСУ ДЕННА'!AI52*$BW$4,0)&gt;0,ROUND('ПЛАН НАВЧАЛЬНОГО ПРОЦЕСУ ДЕННА'!AI52*$BW$4,0)*2,2),0)</f>
        <v>0</v>
      </c>
      <c r="AJ51" s="232">
        <f>IF('ПЛАН НАВЧАЛЬНОГО ПРОЦЕСУ ДЕННА'!AJ52&gt;0,IF(ROUND('ПЛАН НАВЧАЛЬНОГО ПРОЦЕСУ ДЕННА'!AJ52*$BW$4,0)&gt;0,ROUND('ПЛАН НАВЧАЛЬНОГО ПРОЦЕСУ ДЕННА'!AJ52*$BW$4,0)*2,2),0)</f>
        <v>0</v>
      </c>
      <c r="AK51" s="62">
        <f>'ПЛАН НАВЧАЛЬНОГО ПРОЦЕСУ ДЕННА'!AK52</f>
        <v>0</v>
      </c>
      <c r="AL51" s="232">
        <f>IF('ПЛАН НАВЧАЛЬНОГО ПРОЦЕСУ ДЕННА'!AL52&gt;0,IF(ROUND('ПЛАН НАВЧАЛЬНОГО ПРОЦЕСУ ДЕННА'!AL52*$BW$4,0)&gt;0,ROUND('ПЛАН НАВЧАЛЬНОГО ПРОЦЕСУ ДЕННА'!AL52*$BW$4,0)*2,2),0)</f>
        <v>0</v>
      </c>
      <c r="AM51" s="232">
        <f>IF('ПЛАН НАВЧАЛЬНОГО ПРОЦЕСУ ДЕННА'!AM52&gt;0,IF(ROUND('ПЛАН НАВЧАЛЬНОГО ПРОЦЕСУ ДЕННА'!AM52*$BW$4,0)&gt;0,ROUND('ПЛАН НАВЧАЛЬНОГО ПРОЦЕСУ ДЕННА'!AM52*$BW$4,0)*2,2),0)</f>
        <v>0</v>
      </c>
      <c r="AN51" s="232">
        <f>IF('ПЛАН НАВЧАЛЬНОГО ПРОЦЕСУ ДЕННА'!AN52&gt;0,IF(ROUND('ПЛАН НАВЧАЛЬНОГО ПРОЦЕСУ ДЕННА'!AN52*$BW$4,0)&gt;0,ROUND('ПЛАН НАВЧАЛЬНОГО ПРОЦЕСУ ДЕННА'!AN52*$BW$4,0)*2,2),0)</f>
        <v>0</v>
      </c>
      <c r="AO51" s="62">
        <f>'ПЛАН НАВЧАЛЬНОГО ПРОЦЕСУ ДЕННА'!AO52</f>
        <v>5</v>
      </c>
      <c r="AP51" s="232">
        <f>IF('ПЛАН НАВЧАЛЬНОГО ПРОЦЕСУ ДЕННА'!AP52&gt;0,IF(ROUND('ПЛАН НАВЧАЛЬНОГО ПРОЦЕСУ ДЕННА'!AP52*$BW$4,0)&gt;0,ROUND('ПЛАН НАВЧАЛЬНОГО ПРОЦЕСУ ДЕННА'!AP52*$BW$4,0)*2,2),0)</f>
        <v>0</v>
      </c>
      <c r="AQ51" s="232">
        <f>IF('ПЛАН НАВЧАЛЬНОГО ПРОЦЕСУ ДЕННА'!AQ52&gt;0,IF(ROUND('ПЛАН НАВЧАЛЬНОГО ПРОЦЕСУ ДЕННА'!AQ52*$BW$4,0)&gt;0,ROUND('ПЛАН НАВЧАЛЬНОГО ПРОЦЕСУ ДЕННА'!AQ52*$BW$4,0)*2,2),0)</f>
        <v>0</v>
      </c>
      <c r="AR51" s="232">
        <f>IF('ПЛАН НАВЧАЛЬНОГО ПРОЦЕСУ ДЕННА'!AR52&gt;0,IF(ROUND('ПЛАН НАВЧАЛЬНОГО ПРОЦЕСУ ДЕННА'!AR52*$BW$4,0)&gt;0,ROUND('ПЛАН НАВЧАЛЬНОГО ПРОЦЕСУ ДЕННА'!AR52*$BW$4,0)*2,2),0)</f>
        <v>0</v>
      </c>
      <c r="AS51" s="62">
        <f>'ПЛАН НАВЧАЛЬНОГО ПРОЦЕСУ ДЕННА'!AS52</f>
        <v>0</v>
      </c>
      <c r="AT51" s="232">
        <f>IF('ПЛАН НАВЧАЛЬНОГО ПРОЦЕСУ ДЕННА'!AT52&gt;0,IF(ROUND('ПЛАН НАВЧАЛЬНОГО ПРОЦЕСУ ДЕННА'!AT52*$BW$4,0)&gt;0,ROUND('ПЛАН НАВЧАЛЬНОГО ПРОЦЕСУ ДЕННА'!AT52*$BW$4,0)*2,2),0)</f>
        <v>0</v>
      </c>
      <c r="AU51" s="232">
        <f>IF('ПЛАН НАВЧАЛЬНОГО ПРОЦЕСУ ДЕННА'!AU52&gt;0,IF(ROUND('ПЛАН НАВЧАЛЬНОГО ПРОЦЕСУ ДЕННА'!AU52*$BW$4,0)&gt;0,ROUND('ПЛАН НАВЧАЛЬНОГО ПРОЦЕСУ ДЕННА'!AU52*$BW$4,0)*2,2),0)</f>
        <v>0</v>
      </c>
      <c r="AV51" s="232">
        <f>IF('ПЛАН НАВЧАЛЬНОГО ПРОЦЕСУ ДЕННА'!AV52&gt;0,IF(ROUND('ПЛАН НАВЧАЛЬНОГО ПРОЦЕСУ ДЕННА'!AV52*$BW$4,0)&gt;0,ROUND('ПЛАН НАВЧАЛЬНОГО ПРОЦЕСУ ДЕННА'!AV52*$BW$4,0)*2,2),0)</f>
        <v>0</v>
      </c>
      <c r="AW51" s="62">
        <f>'ПЛАН НАВЧАЛЬНОГО ПРОЦЕСУ ДЕННА'!AW52</f>
        <v>0</v>
      </c>
      <c r="AX51" s="232">
        <f>IF('ПЛАН НАВЧАЛЬНОГО ПРОЦЕСУ ДЕННА'!AX52&gt;0,IF(ROUND('ПЛАН НАВЧАЛЬНОГО ПРОЦЕСУ ДЕННА'!AX52*$BW$4,0)&gt;0,ROUND('ПЛАН НАВЧАЛЬНОГО ПРОЦЕСУ ДЕННА'!AX52*$BW$4,0)*2,2),0)</f>
        <v>0</v>
      </c>
      <c r="AY51" s="232">
        <f>IF('ПЛАН НАВЧАЛЬНОГО ПРОЦЕСУ ДЕННА'!AY52&gt;0,IF(ROUND('ПЛАН НАВЧАЛЬНОГО ПРОЦЕСУ ДЕННА'!AY52*$BW$4,0)&gt;0,ROUND('ПЛАН НАВЧАЛЬНОГО ПРОЦЕСУ ДЕННА'!AY52*$BW$4,0)*2,2),0)</f>
        <v>0</v>
      </c>
      <c r="AZ51" s="232">
        <f>IF('ПЛАН НАВЧАЛЬНОГО ПРОЦЕСУ ДЕННА'!AZ52&gt;0,IF(ROUND('ПЛАН НАВЧАЛЬНОГО ПРОЦЕСУ ДЕННА'!AZ52*$BW$4,0)&gt;0,ROUND('ПЛАН НАВЧАЛЬНОГО ПРОЦЕСУ ДЕННА'!AZ52*$BW$4,0)*2,2),0)</f>
        <v>0</v>
      </c>
      <c r="BA51" s="62">
        <f>'ПЛАН НАВЧАЛЬНОГО ПРОЦЕСУ ДЕННА'!BA52</f>
        <v>0</v>
      </c>
      <c r="BB51" s="232">
        <f>IF('ПЛАН НАВЧАЛЬНОГО ПРОЦЕСУ ДЕННА'!BB52&gt;0,IF(ROUND('ПЛАН НАВЧАЛЬНОГО ПРОЦЕСУ ДЕННА'!BB52*$BW$4,0)&gt;0,ROUND('ПЛАН НАВЧАЛЬНОГО ПРОЦЕСУ ДЕННА'!BB52*$BW$4,0)*2,2),0)</f>
        <v>0</v>
      </c>
      <c r="BC51" s="232">
        <f>IF('ПЛАН НАВЧАЛЬНОГО ПРОЦЕСУ ДЕННА'!BC52&gt;0,IF(ROUND('ПЛАН НАВЧАЛЬНОГО ПРОЦЕСУ ДЕННА'!BC52*$BW$4,0)&gt;0,ROUND('ПЛАН НАВЧАЛЬНОГО ПРОЦЕСУ ДЕННА'!BC52*$BW$4,0)*2,2),0)</f>
        <v>0</v>
      </c>
      <c r="BD51" s="232">
        <f>IF('ПЛАН НАВЧАЛЬНОГО ПРОЦЕСУ ДЕННА'!BD52&gt;0,IF(ROUND('ПЛАН НАВЧАЛЬНОГО ПРОЦЕСУ ДЕННА'!BD52*$BW$4,0)&gt;0,ROUND('ПЛАН НАВЧАЛЬНОГО ПРОЦЕСУ ДЕННА'!BD52*$BW$4,0)*2,2),0)</f>
        <v>0</v>
      </c>
      <c r="BE51" s="62">
        <f>'ПЛАН НАВЧАЛЬНОГО ПРОЦЕСУ ДЕННА'!BE52</f>
        <v>0</v>
      </c>
      <c r="BF51" s="232">
        <f>IF('ПЛАН НАВЧАЛЬНОГО ПРОЦЕСУ ДЕННА'!BF52&gt;0,IF(ROUND('ПЛАН НАВЧАЛЬНОГО ПРОЦЕСУ ДЕННА'!BF52*$BW$4,0)&gt;0,ROUND('ПЛАН НАВЧАЛЬНОГО ПРОЦЕСУ ДЕННА'!BF52*$BW$4,0)*2,2),0)</f>
        <v>0</v>
      </c>
      <c r="BG51" s="232">
        <f>IF('ПЛАН НАВЧАЛЬНОГО ПРОЦЕСУ ДЕННА'!BG52&gt;0,IF(ROUND('ПЛАН НАВЧАЛЬНОГО ПРОЦЕСУ ДЕННА'!BG52*$BW$4,0)&gt;0,ROUND('ПЛАН НАВЧАЛЬНОГО ПРОЦЕСУ ДЕННА'!BG52*$BW$4,0)*2,2),0)</f>
        <v>0</v>
      </c>
      <c r="BH51" s="232">
        <f>IF('ПЛАН НАВЧАЛЬНОГО ПРОЦЕСУ ДЕННА'!BH52&gt;0,IF(ROUND('ПЛАН НАВЧАЛЬНОГО ПРОЦЕСУ ДЕННА'!BH52*$BW$4,0)&gt;0,ROUND('ПЛАН НАВЧАЛЬНОГО ПРОЦЕСУ ДЕННА'!BH52*$BW$4,0)*2,2),0)</f>
        <v>0</v>
      </c>
      <c r="BI51" s="62">
        <f>'ПЛАН НАВЧАЛЬНОГО ПРОЦЕСУ ДЕННА'!BI52</f>
        <v>0</v>
      </c>
      <c r="BJ51" s="56">
        <f t="shared" si="129"/>
        <v>0</v>
      </c>
      <c r="BK51" s="116" t="str">
        <f t="shared" si="130"/>
        <v/>
      </c>
      <c r="BL51" s="76">
        <f t="shared" si="131"/>
        <v>0</v>
      </c>
      <c r="BM51" s="76">
        <f t="shared" si="132"/>
        <v>0</v>
      </c>
      <c r="BN51" s="76">
        <f t="shared" si="133"/>
        <v>5</v>
      </c>
      <c r="BO51" s="76">
        <f t="shared" si="134"/>
        <v>0</v>
      </c>
      <c r="BP51" s="76">
        <f t="shared" si="135"/>
        <v>0</v>
      </c>
      <c r="BQ51" s="76">
        <f t="shared" si="136"/>
        <v>0</v>
      </c>
      <c r="BR51" s="76">
        <f t="shared" si="137"/>
        <v>0</v>
      </c>
      <c r="BS51" s="76">
        <f t="shared" si="138"/>
        <v>0</v>
      </c>
      <c r="BT51" s="80">
        <f t="shared" si="139"/>
        <v>5</v>
      </c>
      <c r="BU51" s="2"/>
      <c r="BV51" s="2"/>
      <c r="BW51" s="12">
        <f t="shared" si="140"/>
        <v>0</v>
      </c>
      <c r="BX51" s="12">
        <f t="shared" si="141"/>
        <v>0</v>
      </c>
      <c r="BY51" s="12">
        <f t="shared" si="142"/>
        <v>0</v>
      </c>
      <c r="BZ51" s="12">
        <f t="shared" si="143"/>
        <v>0</v>
      </c>
      <c r="CA51" s="12">
        <f t="shared" si="144"/>
        <v>0</v>
      </c>
      <c r="CB51" s="12">
        <f t="shared" si="145"/>
        <v>0</v>
      </c>
      <c r="CC51" s="12">
        <f t="shared" si="146"/>
        <v>0</v>
      </c>
      <c r="CD51" s="12">
        <f t="shared" si="147"/>
        <v>0</v>
      </c>
      <c r="CE51" s="171">
        <f t="shared" si="148"/>
        <v>0</v>
      </c>
      <c r="CF51" s="186">
        <f t="shared" si="149"/>
        <v>0</v>
      </c>
      <c r="CG51" s="2"/>
      <c r="CH51" s="67">
        <f t="shared" si="150"/>
        <v>0</v>
      </c>
      <c r="CI51" s="67">
        <f t="shared" si="151"/>
        <v>0</v>
      </c>
      <c r="CJ51" s="67">
        <f t="shared" si="152"/>
        <v>0</v>
      </c>
      <c r="CK51" s="67">
        <f t="shared" si="153"/>
        <v>0</v>
      </c>
      <c r="CL51" s="67">
        <f t="shared" si="154"/>
        <v>0</v>
      </c>
      <c r="CM51" s="67">
        <f t="shared" si="155"/>
        <v>0</v>
      </c>
      <c r="CN51" s="67">
        <f t="shared" si="156"/>
        <v>0</v>
      </c>
      <c r="CO51" s="67">
        <f t="shared" si="157"/>
        <v>0</v>
      </c>
      <c r="CP51" s="75">
        <f t="shared" si="158"/>
        <v>0</v>
      </c>
      <c r="CQ51" s="67">
        <f t="shared" si="159"/>
        <v>0</v>
      </c>
      <c r="CR51" s="67">
        <f t="shared" si="160"/>
        <v>0</v>
      </c>
      <c r="CS51" s="68">
        <f t="shared" si="161"/>
        <v>1</v>
      </c>
      <c r="CT51" s="67">
        <f t="shared" si="162"/>
        <v>0</v>
      </c>
      <c r="CU51" s="67">
        <f t="shared" si="163"/>
        <v>0</v>
      </c>
      <c r="CV51" s="67">
        <f t="shared" si="164"/>
        <v>0</v>
      </c>
      <c r="CW51" s="67">
        <f t="shared" si="165"/>
        <v>0</v>
      </c>
      <c r="CX51" s="67">
        <f t="shared" si="166"/>
        <v>0</v>
      </c>
      <c r="CY51" s="74">
        <f t="shared" si="167"/>
        <v>1</v>
      </c>
      <c r="CZ51" s="2"/>
      <c r="DA51" s="2"/>
      <c r="DB51" s="2"/>
      <c r="DC51" s="59">
        <f>SUM($AD51:$AF51)+SUM($AH51:$AJ51)+SUM($AL51:AN51)+SUM($AP51:AR51)+SUM($AT51:AV51)+SUM($AX51:AZ51)+SUM($BB51:BD51)+SUM($BF51:BH51)</f>
        <v>0</v>
      </c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</row>
    <row r="52" spans="1:150" s="16" customFormat="1" hidden="1" x14ac:dyDescent="0.25">
      <c r="A52" s="18" t="str">
        <f>'ПЛАН НАВЧАЛЬНОГО ПРОЦЕСУ ДЕННА'!A53</f>
        <v>2.04</v>
      </c>
      <c r="B52" s="226" t="str">
        <f>'ПЛАН НАВЧАЛЬНОГО ПРОЦЕСУ ДЕННА'!B53</f>
        <v>Вибіркова дисципліна 4</v>
      </c>
      <c r="C52" s="227"/>
      <c r="D52" s="228">
        <f>'ПЛАН НАВЧАЛЬНОГО ПРОЦЕСУ ДЕННА'!D53</f>
        <v>0</v>
      </c>
      <c r="E52" s="229">
        <f>'ПЛАН НАВЧАЛЬНОГО ПРОЦЕСУ ДЕННА'!E53</f>
        <v>0</v>
      </c>
      <c r="F52" s="229">
        <f>'ПЛАН НАВЧАЛЬНОГО ПРОЦЕСУ ДЕННА'!F53</f>
        <v>0</v>
      </c>
      <c r="G52" s="230">
        <f>'ПЛАН НАВЧАЛЬНОГО ПРОЦЕСУ ДЕННА'!G53</f>
        <v>0</v>
      </c>
      <c r="H52" s="228">
        <f>'ПЛАН НАВЧАЛЬНОГО ПРОЦЕСУ ДЕННА'!H53</f>
        <v>0</v>
      </c>
      <c r="I52" s="229">
        <f>'ПЛАН НАВЧАЛЬНОГО ПРОЦЕСУ ДЕННА'!I53</f>
        <v>0</v>
      </c>
      <c r="J52" s="229">
        <f>'ПЛАН НАВЧАЛЬНОГО ПРОЦЕСУ ДЕННА'!J53</f>
        <v>0</v>
      </c>
      <c r="K52" s="229">
        <f>'ПЛАН НАВЧАЛЬНОГО ПРОЦЕСУ ДЕННА'!K53</f>
        <v>0</v>
      </c>
      <c r="L52" s="229">
        <f>'ПЛАН НАВЧАЛЬНОГО ПРОЦЕСУ ДЕННА'!L53</f>
        <v>0</v>
      </c>
      <c r="M52" s="229">
        <f>'ПЛАН НАВЧАЛЬНОГО ПРОЦЕСУ ДЕННА'!M53</f>
        <v>0</v>
      </c>
      <c r="N52" s="229">
        <f>'ПЛАН НАВЧАЛЬНОГО ПРОЦЕСУ ДЕННА'!N53</f>
        <v>0</v>
      </c>
      <c r="O52" s="213">
        <f>'ПЛАН НАВЧАЛЬНОГО ПРОЦЕСУ ДЕННА'!O53</f>
        <v>0</v>
      </c>
      <c r="P52" s="213">
        <f>'ПЛАН НАВЧАЛЬНОГО ПРОЦЕСУ ДЕННА'!P53</f>
        <v>0</v>
      </c>
      <c r="Q52" s="228">
        <f>'ПЛАН НАВЧАЛЬНОГО ПРОЦЕСУ ДЕННА'!Q53</f>
        <v>0</v>
      </c>
      <c r="R52" s="229">
        <f>'ПЛАН НАВЧАЛЬНОГО ПРОЦЕСУ ДЕННА'!R53</f>
        <v>0</v>
      </c>
      <c r="S52" s="229">
        <f>'ПЛАН НАВЧАЛЬНОГО ПРОЦЕСУ ДЕННА'!S53</f>
        <v>0</v>
      </c>
      <c r="T52" s="229">
        <f>'ПЛАН НАВЧАЛЬНОГО ПРОЦЕСУ ДЕННА'!T53</f>
        <v>0</v>
      </c>
      <c r="U52" s="229">
        <f>'ПЛАН НАВЧАЛЬНОГО ПРОЦЕСУ ДЕННА'!U53</f>
        <v>0</v>
      </c>
      <c r="V52" s="229">
        <f>'ПЛАН НАВЧАЛЬНОГО ПРОЦЕСУ ДЕННА'!V53</f>
        <v>0</v>
      </c>
      <c r="W52" s="229">
        <f>'ПЛАН НАВЧАЛЬНОГО ПРОЦЕСУ ДЕННА'!W53</f>
        <v>0</v>
      </c>
      <c r="X52" s="231">
        <f>'ПЛАН НАВЧАЛЬНОГО ПРОЦЕСУ ДЕННА'!X53</f>
        <v>0</v>
      </c>
      <c r="Y52" s="127">
        <f t="shared" si="128"/>
        <v>0</v>
      </c>
      <c r="Z52" s="9"/>
      <c r="AA52" s="9"/>
      <c r="AB52" s="9"/>
      <c r="AC52" s="9"/>
      <c r="AD52" s="232">
        <f>IF('ПЛАН НАВЧАЛЬНОГО ПРОЦЕСУ ДЕННА'!AD53&gt;0,IF(ROUND('ПЛАН НАВЧАЛЬНОГО ПРОЦЕСУ ДЕННА'!AD53*$BW$4,0)&gt;0,ROUND('ПЛАН НАВЧАЛЬНОГО ПРОЦЕСУ ДЕННА'!AD53*$BW$4,0)*2,2),0)</f>
        <v>0</v>
      </c>
      <c r="AE52" s="232">
        <f>IF('ПЛАН НАВЧАЛЬНОГО ПРОЦЕСУ ДЕННА'!AE53&gt;0,IF(ROUND('ПЛАН НАВЧАЛЬНОГО ПРОЦЕСУ ДЕННА'!AE53*$BW$4,0)&gt;0,ROUND('ПЛАН НАВЧАЛЬНОГО ПРОЦЕСУ ДЕННА'!AE53*$BW$4,0)*2,2),0)</f>
        <v>0</v>
      </c>
      <c r="AF52" s="232">
        <f>IF('ПЛАН НАВЧАЛЬНОГО ПРОЦЕСУ ДЕННА'!AF53&gt;0,IF(ROUND('ПЛАН НАВЧАЛЬНОГО ПРОЦЕСУ ДЕННА'!AF53*$BW$4,0)&gt;0,ROUND('ПЛАН НАВЧАЛЬНОГО ПРОЦЕСУ ДЕННА'!AF53*$BW$4,0)*2,2),0)</f>
        <v>0</v>
      </c>
      <c r="AG52" s="62">
        <f>'ПЛАН НАВЧАЛЬНОГО ПРОЦЕСУ ДЕННА'!AG53</f>
        <v>0</v>
      </c>
      <c r="AH52" s="232">
        <f>IF('ПЛАН НАВЧАЛЬНОГО ПРОЦЕСУ ДЕННА'!AH53&gt;0,IF(ROUND('ПЛАН НАВЧАЛЬНОГО ПРОЦЕСУ ДЕННА'!AH53*$BW$4,0)&gt;0,ROUND('ПЛАН НАВЧАЛЬНОГО ПРОЦЕСУ ДЕННА'!AH53*$BW$4,0)*2,2),0)</f>
        <v>0</v>
      </c>
      <c r="AI52" s="232">
        <f>IF('ПЛАН НАВЧАЛЬНОГО ПРОЦЕСУ ДЕННА'!AI53&gt;0,IF(ROUND('ПЛАН НАВЧАЛЬНОГО ПРОЦЕСУ ДЕННА'!AI53*$BW$4,0)&gt;0,ROUND('ПЛАН НАВЧАЛЬНОГО ПРОЦЕСУ ДЕННА'!AI53*$BW$4,0)*2,2),0)</f>
        <v>0</v>
      </c>
      <c r="AJ52" s="232">
        <f>IF('ПЛАН НАВЧАЛЬНОГО ПРОЦЕСУ ДЕННА'!AJ53&gt;0,IF(ROUND('ПЛАН НАВЧАЛЬНОГО ПРОЦЕСУ ДЕННА'!AJ53*$BW$4,0)&gt;0,ROUND('ПЛАН НАВЧАЛЬНОГО ПРОЦЕСУ ДЕННА'!AJ53*$BW$4,0)*2,2),0)</f>
        <v>0</v>
      </c>
      <c r="AK52" s="62">
        <f>'ПЛАН НАВЧАЛЬНОГО ПРОЦЕСУ ДЕННА'!AK53</f>
        <v>0</v>
      </c>
      <c r="AL52" s="232">
        <f>IF('ПЛАН НАВЧАЛЬНОГО ПРОЦЕСУ ДЕННА'!AL53&gt;0,IF(ROUND('ПЛАН НАВЧАЛЬНОГО ПРОЦЕСУ ДЕННА'!AL53*$BW$4,0)&gt;0,ROUND('ПЛАН НАВЧАЛЬНОГО ПРОЦЕСУ ДЕННА'!AL53*$BW$4,0)*2,2),0)</f>
        <v>0</v>
      </c>
      <c r="AM52" s="232">
        <f>IF('ПЛАН НАВЧАЛЬНОГО ПРОЦЕСУ ДЕННА'!AM53&gt;0,IF(ROUND('ПЛАН НАВЧАЛЬНОГО ПРОЦЕСУ ДЕННА'!AM53*$BW$4,0)&gt;0,ROUND('ПЛАН НАВЧАЛЬНОГО ПРОЦЕСУ ДЕННА'!AM53*$BW$4,0)*2,2),0)</f>
        <v>0</v>
      </c>
      <c r="AN52" s="232">
        <f>IF('ПЛАН НАВЧАЛЬНОГО ПРОЦЕСУ ДЕННА'!AN53&gt;0,IF(ROUND('ПЛАН НАВЧАЛЬНОГО ПРОЦЕСУ ДЕННА'!AN53*$BW$4,0)&gt;0,ROUND('ПЛАН НАВЧАЛЬНОГО ПРОЦЕСУ ДЕННА'!AN53*$BW$4,0)*2,2),0)</f>
        <v>0</v>
      </c>
      <c r="AO52" s="62">
        <f>'ПЛАН НАВЧАЛЬНОГО ПРОЦЕСУ ДЕННА'!AO53</f>
        <v>0</v>
      </c>
      <c r="AP52" s="232">
        <f>IF('ПЛАН НАВЧАЛЬНОГО ПРОЦЕСУ ДЕННА'!AP53&gt;0,IF(ROUND('ПЛАН НАВЧАЛЬНОГО ПРОЦЕСУ ДЕННА'!AP53*$BW$4,0)&gt;0,ROUND('ПЛАН НАВЧАЛЬНОГО ПРОЦЕСУ ДЕННА'!AP53*$BW$4,0)*2,2),0)</f>
        <v>0</v>
      </c>
      <c r="AQ52" s="232">
        <f>IF('ПЛАН НАВЧАЛЬНОГО ПРОЦЕСУ ДЕННА'!AQ53&gt;0,IF(ROUND('ПЛАН НАВЧАЛЬНОГО ПРОЦЕСУ ДЕННА'!AQ53*$BW$4,0)&gt;0,ROUND('ПЛАН НАВЧАЛЬНОГО ПРОЦЕСУ ДЕННА'!AQ53*$BW$4,0)*2,2),0)</f>
        <v>0</v>
      </c>
      <c r="AR52" s="232">
        <f>IF('ПЛАН НАВЧАЛЬНОГО ПРОЦЕСУ ДЕННА'!AR53&gt;0,IF(ROUND('ПЛАН НАВЧАЛЬНОГО ПРОЦЕСУ ДЕННА'!AR53*$BW$4,0)&gt;0,ROUND('ПЛАН НАВЧАЛЬНОГО ПРОЦЕСУ ДЕННА'!AR53*$BW$4,0)*2,2),0)</f>
        <v>0</v>
      </c>
      <c r="AS52" s="62">
        <f>'ПЛАН НАВЧАЛЬНОГО ПРОЦЕСУ ДЕННА'!AS53</f>
        <v>0</v>
      </c>
      <c r="AT52" s="232">
        <f>IF('ПЛАН НАВЧАЛЬНОГО ПРОЦЕСУ ДЕННА'!AT53&gt;0,IF(ROUND('ПЛАН НАВЧАЛЬНОГО ПРОЦЕСУ ДЕННА'!AT53*$BW$4,0)&gt;0,ROUND('ПЛАН НАВЧАЛЬНОГО ПРОЦЕСУ ДЕННА'!AT53*$BW$4,0)*2,2),0)</f>
        <v>0</v>
      </c>
      <c r="AU52" s="232">
        <f>IF('ПЛАН НАВЧАЛЬНОГО ПРОЦЕСУ ДЕННА'!AU53&gt;0,IF(ROUND('ПЛАН НАВЧАЛЬНОГО ПРОЦЕСУ ДЕННА'!AU53*$BW$4,0)&gt;0,ROUND('ПЛАН НАВЧАЛЬНОГО ПРОЦЕСУ ДЕННА'!AU53*$BW$4,0)*2,2),0)</f>
        <v>0</v>
      </c>
      <c r="AV52" s="232">
        <f>IF('ПЛАН НАВЧАЛЬНОГО ПРОЦЕСУ ДЕННА'!AV53&gt;0,IF(ROUND('ПЛАН НАВЧАЛЬНОГО ПРОЦЕСУ ДЕННА'!AV53*$BW$4,0)&gt;0,ROUND('ПЛАН НАВЧАЛЬНОГО ПРОЦЕСУ ДЕННА'!AV53*$BW$4,0)*2,2),0)</f>
        <v>0</v>
      </c>
      <c r="AW52" s="62">
        <f>'ПЛАН НАВЧАЛЬНОГО ПРОЦЕСУ ДЕННА'!AW53</f>
        <v>0</v>
      </c>
      <c r="AX52" s="232">
        <f>IF('ПЛАН НАВЧАЛЬНОГО ПРОЦЕСУ ДЕННА'!AX53&gt;0,IF(ROUND('ПЛАН НАВЧАЛЬНОГО ПРОЦЕСУ ДЕННА'!AX53*$BW$4,0)&gt;0,ROUND('ПЛАН НАВЧАЛЬНОГО ПРОЦЕСУ ДЕННА'!AX53*$BW$4,0)*2,2),0)</f>
        <v>0</v>
      </c>
      <c r="AY52" s="232">
        <f>IF('ПЛАН НАВЧАЛЬНОГО ПРОЦЕСУ ДЕННА'!AY53&gt;0,IF(ROUND('ПЛАН НАВЧАЛЬНОГО ПРОЦЕСУ ДЕННА'!AY53*$BW$4,0)&gt;0,ROUND('ПЛАН НАВЧАЛЬНОГО ПРОЦЕСУ ДЕННА'!AY53*$BW$4,0)*2,2),0)</f>
        <v>0</v>
      </c>
      <c r="AZ52" s="232">
        <f>IF('ПЛАН НАВЧАЛЬНОГО ПРОЦЕСУ ДЕННА'!AZ53&gt;0,IF(ROUND('ПЛАН НАВЧАЛЬНОГО ПРОЦЕСУ ДЕННА'!AZ53*$BW$4,0)&gt;0,ROUND('ПЛАН НАВЧАЛЬНОГО ПРОЦЕСУ ДЕННА'!AZ53*$BW$4,0)*2,2),0)</f>
        <v>0</v>
      </c>
      <c r="BA52" s="62">
        <f>'ПЛАН НАВЧАЛЬНОГО ПРОЦЕСУ ДЕННА'!BA53</f>
        <v>0</v>
      </c>
      <c r="BB52" s="232">
        <f>IF('ПЛАН НАВЧАЛЬНОГО ПРОЦЕСУ ДЕННА'!BB53&gt;0,IF(ROUND('ПЛАН НАВЧАЛЬНОГО ПРОЦЕСУ ДЕННА'!BB53*$BW$4,0)&gt;0,ROUND('ПЛАН НАВЧАЛЬНОГО ПРОЦЕСУ ДЕННА'!BB53*$BW$4,0)*2,2),0)</f>
        <v>0</v>
      </c>
      <c r="BC52" s="232">
        <f>IF('ПЛАН НАВЧАЛЬНОГО ПРОЦЕСУ ДЕННА'!BC53&gt;0,IF(ROUND('ПЛАН НАВЧАЛЬНОГО ПРОЦЕСУ ДЕННА'!BC53*$BW$4,0)&gt;0,ROUND('ПЛАН НАВЧАЛЬНОГО ПРОЦЕСУ ДЕННА'!BC53*$BW$4,0)*2,2),0)</f>
        <v>0</v>
      </c>
      <c r="BD52" s="232">
        <f>IF('ПЛАН НАВЧАЛЬНОГО ПРОЦЕСУ ДЕННА'!BD53&gt;0,IF(ROUND('ПЛАН НАВЧАЛЬНОГО ПРОЦЕСУ ДЕННА'!BD53*$BW$4,0)&gt;0,ROUND('ПЛАН НАВЧАЛЬНОГО ПРОЦЕСУ ДЕННА'!BD53*$BW$4,0)*2,2),0)</f>
        <v>0</v>
      </c>
      <c r="BE52" s="62">
        <f>'ПЛАН НАВЧАЛЬНОГО ПРОЦЕСУ ДЕННА'!BE53</f>
        <v>0</v>
      </c>
      <c r="BF52" s="232">
        <f>IF('ПЛАН НАВЧАЛЬНОГО ПРОЦЕСУ ДЕННА'!BF53&gt;0,IF(ROUND('ПЛАН НАВЧАЛЬНОГО ПРОЦЕСУ ДЕННА'!BF53*$BW$4,0)&gt;0,ROUND('ПЛАН НАВЧАЛЬНОГО ПРОЦЕСУ ДЕННА'!BF53*$BW$4,0)*2,2),0)</f>
        <v>0</v>
      </c>
      <c r="BG52" s="232">
        <f>IF('ПЛАН НАВЧАЛЬНОГО ПРОЦЕСУ ДЕННА'!BG53&gt;0,IF(ROUND('ПЛАН НАВЧАЛЬНОГО ПРОЦЕСУ ДЕННА'!BG53*$BW$4,0)&gt;0,ROUND('ПЛАН НАВЧАЛЬНОГО ПРОЦЕСУ ДЕННА'!BG53*$BW$4,0)*2,2),0)</f>
        <v>0</v>
      </c>
      <c r="BH52" s="232">
        <f>IF('ПЛАН НАВЧАЛЬНОГО ПРОЦЕСУ ДЕННА'!BH53&gt;0,IF(ROUND('ПЛАН НАВЧАЛЬНОГО ПРОЦЕСУ ДЕННА'!BH53*$BW$4,0)&gt;0,ROUND('ПЛАН НАВЧАЛЬНОГО ПРОЦЕСУ ДЕННА'!BH53*$BW$4,0)*2,2),0)</f>
        <v>0</v>
      </c>
      <c r="BI52" s="62">
        <f>'ПЛАН НАВЧАЛЬНОГО ПРОЦЕСУ ДЕННА'!BI53</f>
        <v>0</v>
      </c>
      <c r="BJ52" s="56">
        <f t="shared" si="129"/>
        <v>0</v>
      </c>
      <c r="BK52" s="116" t="str">
        <f t="shared" si="130"/>
        <v/>
      </c>
      <c r="BL52" s="76">
        <f t="shared" si="131"/>
        <v>0</v>
      </c>
      <c r="BM52" s="76">
        <f t="shared" si="132"/>
        <v>0</v>
      </c>
      <c r="BN52" s="76">
        <f t="shared" si="133"/>
        <v>0</v>
      </c>
      <c r="BO52" s="76">
        <f t="shared" si="134"/>
        <v>0</v>
      </c>
      <c r="BP52" s="76">
        <f t="shared" si="135"/>
        <v>0</v>
      </c>
      <c r="BQ52" s="76">
        <f t="shared" si="136"/>
        <v>0</v>
      </c>
      <c r="BR52" s="76">
        <f t="shared" si="137"/>
        <v>0</v>
      </c>
      <c r="BS52" s="76">
        <f t="shared" si="138"/>
        <v>0</v>
      </c>
      <c r="BT52" s="80">
        <f t="shared" si="139"/>
        <v>0</v>
      </c>
      <c r="BU52" s="2"/>
      <c r="BV52" s="2"/>
      <c r="BW52" s="12">
        <f t="shared" si="140"/>
        <v>0</v>
      </c>
      <c r="BX52" s="12">
        <f t="shared" si="141"/>
        <v>0</v>
      </c>
      <c r="BY52" s="12">
        <f t="shared" si="142"/>
        <v>0</v>
      </c>
      <c r="BZ52" s="12">
        <f t="shared" si="143"/>
        <v>0</v>
      </c>
      <c r="CA52" s="12">
        <f t="shared" si="144"/>
        <v>0</v>
      </c>
      <c r="CB52" s="12">
        <f t="shared" si="145"/>
        <v>0</v>
      </c>
      <c r="CC52" s="12">
        <f t="shared" si="146"/>
        <v>0</v>
      </c>
      <c r="CD52" s="12">
        <f t="shared" si="147"/>
        <v>0</v>
      </c>
      <c r="CE52" s="171">
        <f t="shared" si="148"/>
        <v>0</v>
      </c>
      <c r="CF52" s="186">
        <f t="shared" si="149"/>
        <v>0</v>
      </c>
      <c r="CG52" s="2"/>
      <c r="CH52" s="67">
        <f t="shared" si="150"/>
        <v>0</v>
      </c>
      <c r="CI52" s="67">
        <f t="shared" si="151"/>
        <v>0</v>
      </c>
      <c r="CJ52" s="67">
        <f t="shared" si="152"/>
        <v>0</v>
      </c>
      <c r="CK52" s="67">
        <f t="shared" si="153"/>
        <v>0</v>
      </c>
      <c r="CL52" s="67">
        <f t="shared" si="154"/>
        <v>0</v>
      </c>
      <c r="CM52" s="67">
        <f t="shared" si="155"/>
        <v>0</v>
      </c>
      <c r="CN52" s="67">
        <f t="shared" si="156"/>
        <v>0</v>
      </c>
      <c r="CO52" s="67">
        <f t="shared" si="157"/>
        <v>0</v>
      </c>
      <c r="CP52" s="75">
        <f t="shared" si="158"/>
        <v>0</v>
      </c>
      <c r="CQ52" s="67">
        <f t="shared" si="159"/>
        <v>0</v>
      </c>
      <c r="CR52" s="67">
        <f t="shared" si="160"/>
        <v>0</v>
      </c>
      <c r="CS52" s="68">
        <f t="shared" si="161"/>
        <v>0</v>
      </c>
      <c r="CT52" s="67">
        <f t="shared" si="162"/>
        <v>0</v>
      </c>
      <c r="CU52" s="67">
        <f t="shared" si="163"/>
        <v>0</v>
      </c>
      <c r="CV52" s="67">
        <f t="shared" si="164"/>
        <v>0</v>
      </c>
      <c r="CW52" s="67">
        <f t="shared" si="165"/>
        <v>0</v>
      </c>
      <c r="CX52" s="67">
        <f t="shared" si="166"/>
        <v>0</v>
      </c>
      <c r="CY52" s="74">
        <f t="shared" si="167"/>
        <v>0</v>
      </c>
      <c r="CZ52" s="2"/>
      <c r="DA52" s="2"/>
      <c r="DB52" s="2"/>
      <c r="DC52" s="59">
        <f>SUM($AD52:$AF52)+SUM($AH52:$AJ52)+SUM($AL52:AN52)+SUM($AP52:AR52)+SUM($AT52:AV52)+SUM($AX52:AZ52)+SUM($BB52:BD52)+SUM($BF52:BH52)</f>
        <v>0</v>
      </c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</row>
    <row r="53" spans="1:150" s="242" customFormat="1" hidden="1" x14ac:dyDescent="0.25">
      <c r="A53" s="18" t="str">
        <f>'ПЛАН НАВЧАЛЬНОГО ПРОЦЕСУ ДЕННА'!A54</f>
        <v>2.05</v>
      </c>
      <c r="B53" s="226" t="str">
        <f>'ПЛАН НАВЧАЛЬНОГО ПРОЦЕСУ ДЕННА'!B54</f>
        <v>Вибіркова дисципліна 5</v>
      </c>
      <c r="C53" s="227"/>
      <c r="D53" s="228">
        <f>'ПЛАН НАВЧАЛЬНОГО ПРОЦЕСУ ДЕННА'!D54</f>
        <v>0</v>
      </c>
      <c r="E53" s="229">
        <f>'ПЛАН НАВЧАЛЬНОГО ПРОЦЕСУ ДЕННА'!E54</f>
        <v>0</v>
      </c>
      <c r="F53" s="229">
        <f>'ПЛАН НАВЧАЛЬНОГО ПРОЦЕСУ ДЕННА'!F54</f>
        <v>0</v>
      </c>
      <c r="G53" s="230">
        <f>'ПЛАН НАВЧАЛЬНОГО ПРОЦЕСУ ДЕННА'!G54</f>
        <v>0</v>
      </c>
      <c r="H53" s="228">
        <f>'ПЛАН НАВЧАЛЬНОГО ПРОЦЕСУ ДЕННА'!H54</f>
        <v>0</v>
      </c>
      <c r="I53" s="229">
        <f>'ПЛАН НАВЧАЛЬНОГО ПРОЦЕСУ ДЕННА'!I54</f>
        <v>0</v>
      </c>
      <c r="J53" s="229">
        <f>'ПЛАН НАВЧАЛЬНОГО ПРОЦЕСУ ДЕННА'!J54</f>
        <v>0</v>
      </c>
      <c r="K53" s="229">
        <f>'ПЛАН НАВЧАЛЬНОГО ПРОЦЕСУ ДЕННА'!K54</f>
        <v>0</v>
      </c>
      <c r="L53" s="229">
        <f>'ПЛАН НАВЧАЛЬНОГО ПРОЦЕСУ ДЕННА'!L54</f>
        <v>0</v>
      </c>
      <c r="M53" s="229">
        <f>'ПЛАН НАВЧАЛЬНОГО ПРОЦЕСУ ДЕННА'!M54</f>
        <v>0</v>
      </c>
      <c r="N53" s="229">
        <f>'ПЛАН НАВЧАЛЬНОГО ПРОЦЕСУ ДЕННА'!N54</f>
        <v>0</v>
      </c>
      <c r="O53" s="213">
        <f>'ПЛАН НАВЧАЛЬНОГО ПРОЦЕСУ ДЕННА'!O54</f>
        <v>0</v>
      </c>
      <c r="P53" s="213">
        <f>'ПЛАН НАВЧАЛЬНОГО ПРОЦЕСУ ДЕННА'!P54</f>
        <v>0</v>
      </c>
      <c r="Q53" s="228">
        <f>'ПЛАН НАВЧАЛЬНОГО ПРОЦЕСУ ДЕННА'!Q54</f>
        <v>0</v>
      </c>
      <c r="R53" s="229">
        <f>'ПЛАН НАВЧАЛЬНОГО ПРОЦЕСУ ДЕННА'!R54</f>
        <v>0</v>
      </c>
      <c r="S53" s="229">
        <f>'ПЛАН НАВЧАЛЬНОГО ПРОЦЕСУ ДЕННА'!S54</f>
        <v>0</v>
      </c>
      <c r="T53" s="229">
        <f>'ПЛАН НАВЧАЛЬНОГО ПРОЦЕСУ ДЕННА'!T54</f>
        <v>0</v>
      </c>
      <c r="U53" s="229">
        <f>'ПЛАН НАВЧАЛЬНОГО ПРОЦЕСУ ДЕННА'!U54</f>
        <v>0</v>
      </c>
      <c r="V53" s="229">
        <f>'ПЛАН НАВЧАЛЬНОГО ПРОЦЕСУ ДЕННА'!V54</f>
        <v>0</v>
      </c>
      <c r="W53" s="229">
        <f>'ПЛАН НАВЧАЛЬНОГО ПРОЦЕСУ ДЕННА'!W54</f>
        <v>0</v>
      </c>
      <c r="X53" s="231">
        <f>'ПЛАН НАВЧАЛЬНОГО ПРОЦЕСУ ДЕННА'!X54</f>
        <v>0</v>
      </c>
      <c r="Y53" s="127">
        <f t="shared" si="128"/>
        <v>0</v>
      </c>
      <c r="Z53" s="9"/>
      <c r="AA53" s="9"/>
      <c r="AB53" s="9"/>
      <c r="AC53" s="9"/>
      <c r="AD53" s="232">
        <f>IF('ПЛАН НАВЧАЛЬНОГО ПРОЦЕСУ ДЕННА'!AD54&gt;0,IF(ROUND('ПЛАН НАВЧАЛЬНОГО ПРОЦЕСУ ДЕННА'!AD54*$BW$4,0)&gt;0,ROUND('ПЛАН НАВЧАЛЬНОГО ПРОЦЕСУ ДЕННА'!AD54*$BW$4,0)*2,2),0)</f>
        <v>0</v>
      </c>
      <c r="AE53" s="232">
        <f>IF('ПЛАН НАВЧАЛЬНОГО ПРОЦЕСУ ДЕННА'!AE54&gt;0,IF(ROUND('ПЛАН НАВЧАЛЬНОГО ПРОЦЕСУ ДЕННА'!AE54*$BW$4,0)&gt;0,ROUND('ПЛАН НАВЧАЛЬНОГО ПРОЦЕСУ ДЕННА'!AE54*$BW$4,0)*2,2),0)</f>
        <v>0</v>
      </c>
      <c r="AF53" s="232">
        <f>IF('ПЛАН НАВЧАЛЬНОГО ПРОЦЕСУ ДЕННА'!AF54&gt;0,IF(ROUND('ПЛАН НАВЧАЛЬНОГО ПРОЦЕСУ ДЕННА'!AF54*$BW$4,0)&gt;0,ROUND('ПЛАН НАВЧАЛЬНОГО ПРОЦЕСУ ДЕННА'!AF54*$BW$4,0)*2,2),0)</f>
        <v>0</v>
      </c>
      <c r="AG53" s="62">
        <f>'ПЛАН НАВЧАЛЬНОГО ПРОЦЕСУ ДЕННА'!AG54</f>
        <v>0</v>
      </c>
      <c r="AH53" s="232">
        <f>IF('ПЛАН НАВЧАЛЬНОГО ПРОЦЕСУ ДЕННА'!AH54&gt;0,IF(ROUND('ПЛАН НАВЧАЛЬНОГО ПРОЦЕСУ ДЕННА'!AH54*$BW$4,0)&gt;0,ROUND('ПЛАН НАВЧАЛЬНОГО ПРОЦЕСУ ДЕННА'!AH54*$BW$4,0)*2,2),0)</f>
        <v>0</v>
      </c>
      <c r="AI53" s="232">
        <f>IF('ПЛАН НАВЧАЛЬНОГО ПРОЦЕСУ ДЕННА'!AI54&gt;0,IF(ROUND('ПЛАН НАВЧАЛЬНОГО ПРОЦЕСУ ДЕННА'!AI54*$BW$4,0)&gt;0,ROUND('ПЛАН НАВЧАЛЬНОГО ПРОЦЕСУ ДЕННА'!AI54*$BW$4,0)*2,2),0)</f>
        <v>0</v>
      </c>
      <c r="AJ53" s="232">
        <f>IF('ПЛАН НАВЧАЛЬНОГО ПРОЦЕСУ ДЕННА'!AJ54&gt;0,IF(ROUND('ПЛАН НАВЧАЛЬНОГО ПРОЦЕСУ ДЕННА'!AJ54*$BW$4,0)&gt;0,ROUND('ПЛАН НАВЧАЛЬНОГО ПРОЦЕСУ ДЕННА'!AJ54*$BW$4,0)*2,2),0)</f>
        <v>0</v>
      </c>
      <c r="AK53" s="62">
        <f>'ПЛАН НАВЧАЛЬНОГО ПРОЦЕСУ ДЕННА'!AK54</f>
        <v>0</v>
      </c>
      <c r="AL53" s="232">
        <f>IF('ПЛАН НАВЧАЛЬНОГО ПРОЦЕСУ ДЕННА'!AL54&gt;0,IF(ROUND('ПЛАН НАВЧАЛЬНОГО ПРОЦЕСУ ДЕННА'!AL54*$BW$4,0)&gt;0,ROUND('ПЛАН НАВЧАЛЬНОГО ПРОЦЕСУ ДЕННА'!AL54*$BW$4,0)*2,2),0)</f>
        <v>0</v>
      </c>
      <c r="AM53" s="232">
        <f>IF('ПЛАН НАВЧАЛЬНОГО ПРОЦЕСУ ДЕННА'!AM54&gt;0,IF(ROUND('ПЛАН НАВЧАЛЬНОГО ПРОЦЕСУ ДЕННА'!AM54*$BW$4,0)&gt;0,ROUND('ПЛАН НАВЧАЛЬНОГО ПРОЦЕСУ ДЕННА'!AM54*$BW$4,0)*2,2),0)</f>
        <v>0</v>
      </c>
      <c r="AN53" s="232">
        <f>IF('ПЛАН НАВЧАЛЬНОГО ПРОЦЕСУ ДЕННА'!AN54&gt;0,IF(ROUND('ПЛАН НАВЧАЛЬНОГО ПРОЦЕСУ ДЕННА'!AN54*$BW$4,0)&gt;0,ROUND('ПЛАН НАВЧАЛЬНОГО ПРОЦЕСУ ДЕННА'!AN54*$BW$4,0)*2,2),0)</f>
        <v>0</v>
      </c>
      <c r="AO53" s="62">
        <f>'ПЛАН НАВЧАЛЬНОГО ПРОЦЕСУ ДЕННА'!AO54</f>
        <v>0</v>
      </c>
      <c r="AP53" s="232">
        <f>IF('ПЛАН НАВЧАЛЬНОГО ПРОЦЕСУ ДЕННА'!AP54&gt;0,IF(ROUND('ПЛАН НАВЧАЛЬНОГО ПРОЦЕСУ ДЕННА'!AP54*$BW$4,0)&gt;0,ROUND('ПЛАН НАВЧАЛЬНОГО ПРОЦЕСУ ДЕННА'!AP54*$BW$4,0)*2,2),0)</f>
        <v>0</v>
      </c>
      <c r="AQ53" s="232">
        <f>IF('ПЛАН НАВЧАЛЬНОГО ПРОЦЕСУ ДЕННА'!AQ54&gt;0,IF(ROUND('ПЛАН НАВЧАЛЬНОГО ПРОЦЕСУ ДЕННА'!AQ54*$BW$4,0)&gt;0,ROUND('ПЛАН НАВЧАЛЬНОГО ПРОЦЕСУ ДЕННА'!AQ54*$BW$4,0)*2,2),0)</f>
        <v>0</v>
      </c>
      <c r="AR53" s="232">
        <f>IF('ПЛАН НАВЧАЛЬНОГО ПРОЦЕСУ ДЕННА'!AR54&gt;0,IF(ROUND('ПЛАН НАВЧАЛЬНОГО ПРОЦЕСУ ДЕННА'!AR54*$BW$4,0)&gt;0,ROUND('ПЛАН НАВЧАЛЬНОГО ПРОЦЕСУ ДЕННА'!AR54*$BW$4,0)*2,2),0)</f>
        <v>0</v>
      </c>
      <c r="AS53" s="62">
        <f>'ПЛАН НАВЧАЛЬНОГО ПРОЦЕСУ ДЕННА'!AS54</f>
        <v>0</v>
      </c>
      <c r="AT53" s="232">
        <f>IF('ПЛАН НАВЧАЛЬНОГО ПРОЦЕСУ ДЕННА'!AT54&gt;0,IF(ROUND('ПЛАН НАВЧАЛЬНОГО ПРОЦЕСУ ДЕННА'!AT54*$BW$4,0)&gt;0,ROUND('ПЛАН НАВЧАЛЬНОГО ПРОЦЕСУ ДЕННА'!AT54*$BW$4,0)*2,2),0)</f>
        <v>0</v>
      </c>
      <c r="AU53" s="232">
        <f>IF('ПЛАН НАВЧАЛЬНОГО ПРОЦЕСУ ДЕННА'!AU54&gt;0,IF(ROUND('ПЛАН НАВЧАЛЬНОГО ПРОЦЕСУ ДЕННА'!AU54*$BW$4,0)&gt;0,ROUND('ПЛАН НАВЧАЛЬНОГО ПРОЦЕСУ ДЕННА'!AU54*$BW$4,0)*2,2),0)</f>
        <v>0</v>
      </c>
      <c r="AV53" s="232">
        <f>IF('ПЛАН НАВЧАЛЬНОГО ПРОЦЕСУ ДЕННА'!AV54&gt;0,IF(ROUND('ПЛАН НАВЧАЛЬНОГО ПРОЦЕСУ ДЕННА'!AV54*$BW$4,0)&gt;0,ROUND('ПЛАН НАВЧАЛЬНОГО ПРОЦЕСУ ДЕННА'!AV54*$BW$4,0)*2,2),0)</f>
        <v>0</v>
      </c>
      <c r="AW53" s="62">
        <f>'ПЛАН НАВЧАЛЬНОГО ПРОЦЕСУ ДЕННА'!AW54</f>
        <v>0</v>
      </c>
      <c r="AX53" s="232">
        <f>IF('ПЛАН НАВЧАЛЬНОГО ПРОЦЕСУ ДЕННА'!AX54&gt;0,IF(ROUND('ПЛАН НАВЧАЛЬНОГО ПРОЦЕСУ ДЕННА'!AX54*$BW$4,0)&gt;0,ROUND('ПЛАН НАВЧАЛЬНОГО ПРОЦЕСУ ДЕННА'!AX54*$BW$4,0)*2,2),0)</f>
        <v>0</v>
      </c>
      <c r="AY53" s="232">
        <f>IF('ПЛАН НАВЧАЛЬНОГО ПРОЦЕСУ ДЕННА'!AY54&gt;0,IF(ROUND('ПЛАН НАВЧАЛЬНОГО ПРОЦЕСУ ДЕННА'!AY54*$BW$4,0)&gt;0,ROUND('ПЛАН НАВЧАЛЬНОГО ПРОЦЕСУ ДЕННА'!AY54*$BW$4,0)*2,2),0)</f>
        <v>0</v>
      </c>
      <c r="AZ53" s="232">
        <f>IF('ПЛАН НАВЧАЛЬНОГО ПРОЦЕСУ ДЕННА'!AZ54&gt;0,IF(ROUND('ПЛАН НАВЧАЛЬНОГО ПРОЦЕСУ ДЕННА'!AZ54*$BW$4,0)&gt;0,ROUND('ПЛАН НАВЧАЛЬНОГО ПРОЦЕСУ ДЕННА'!AZ54*$BW$4,0)*2,2),0)</f>
        <v>0</v>
      </c>
      <c r="BA53" s="62">
        <f>'ПЛАН НАВЧАЛЬНОГО ПРОЦЕСУ ДЕННА'!BA54</f>
        <v>0</v>
      </c>
      <c r="BB53" s="232">
        <f>IF('ПЛАН НАВЧАЛЬНОГО ПРОЦЕСУ ДЕННА'!BB54&gt;0,IF(ROUND('ПЛАН НАВЧАЛЬНОГО ПРОЦЕСУ ДЕННА'!BB54*$BW$4,0)&gt;0,ROUND('ПЛАН НАВЧАЛЬНОГО ПРОЦЕСУ ДЕННА'!BB54*$BW$4,0)*2,2),0)</f>
        <v>0</v>
      </c>
      <c r="BC53" s="232">
        <f>IF('ПЛАН НАВЧАЛЬНОГО ПРОЦЕСУ ДЕННА'!BC54&gt;0,IF(ROUND('ПЛАН НАВЧАЛЬНОГО ПРОЦЕСУ ДЕННА'!BC54*$BW$4,0)&gt;0,ROUND('ПЛАН НАВЧАЛЬНОГО ПРОЦЕСУ ДЕННА'!BC54*$BW$4,0)*2,2),0)</f>
        <v>0</v>
      </c>
      <c r="BD53" s="232">
        <f>IF('ПЛАН НАВЧАЛЬНОГО ПРОЦЕСУ ДЕННА'!BD54&gt;0,IF(ROUND('ПЛАН НАВЧАЛЬНОГО ПРОЦЕСУ ДЕННА'!BD54*$BW$4,0)&gt;0,ROUND('ПЛАН НАВЧАЛЬНОГО ПРОЦЕСУ ДЕННА'!BD54*$BW$4,0)*2,2),0)</f>
        <v>0</v>
      </c>
      <c r="BE53" s="62">
        <f>'ПЛАН НАВЧАЛЬНОГО ПРОЦЕСУ ДЕННА'!BE54</f>
        <v>0</v>
      </c>
      <c r="BF53" s="232">
        <f>IF('ПЛАН НАВЧАЛЬНОГО ПРОЦЕСУ ДЕННА'!BF54&gt;0,IF(ROUND('ПЛАН НАВЧАЛЬНОГО ПРОЦЕСУ ДЕННА'!BF54*$BW$4,0)&gt;0,ROUND('ПЛАН НАВЧАЛЬНОГО ПРОЦЕСУ ДЕННА'!BF54*$BW$4,0)*2,2),0)</f>
        <v>0</v>
      </c>
      <c r="BG53" s="232">
        <f>IF('ПЛАН НАВЧАЛЬНОГО ПРОЦЕСУ ДЕННА'!BG54&gt;0,IF(ROUND('ПЛАН НАВЧАЛЬНОГО ПРОЦЕСУ ДЕННА'!BG54*$BW$4,0)&gt;0,ROUND('ПЛАН НАВЧАЛЬНОГО ПРОЦЕСУ ДЕННА'!BG54*$BW$4,0)*2,2),0)</f>
        <v>0</v>
      </c>
      <c r="BH53" s="232">
        <f>IF('ПЛАН НАВЧАЛЬНОГО ПРОЦЕСУ ДЕННА'!BH54&gt;0,IF(ROUND('ПЛАН НАВЧАЛЬНОГО ПРОЦЕСУ ДЕННА'!BH54*$BW$4,0)&gt;0,ROUND('ПЛАН НАВЧАЛЬНОГО ПРОЦЕСУ ДЕННА'!BH54*$BW$4,0)*2,2),0)</f>
        <v>0</v>
      </c>
      <c r="BI53" s="62">
        <f>'ПЛАН НАВЧАЛЬНОГО ПРОЦЕСУ ДЕННА'!BI54</f>
        <v>0</v>
      </c>
      <c r="BJ53" s="56">
        <f t="shared" si="129"/>
        <v>0</v>
      </c>
      <c r="BK53" s="116" t="str">
        <f t="shared" si="130"/>
        <v/>
      </c>
      <c r="BL53" s="76">
        <f t="shared" si="131"/>
        <v>0</v>
      </c>
      <c r="BM53" s="76">
        <f t="shared" si="132"/>
        <v>0</v>
      </c>
      <c r="BN53" s="76">
        <f t="shared" si="133"/>
        <v>0</v>
      </c>
      <c r="BO53" s="76">
        <f t="shared" si="134"/>
        <v>0</v>
      </c>
      <c r="BP53" s="76">
        <f t="shared" si="135"/>
        <v>0</v>
      </c>
      <c r="BQ53" s="76">
        <f t="shared" si="136"/>
        <v>0</v>
      </c>
      <c r="BR53" s="76">
        <f t="shared" si="137"/>
        <v>0</v>
      </c>
      <c r="BS53" s="76">
        <f t="shared" si="138"/>
        <v>0</v>
      </c>
      <c r="BT53" s="80">
        <f t="shared" si="139"/>
        <v>0</v>
      </c>
      <c r="BU53" s="2"/>
      <c r="BV53" s="2"/>
      <c r="BW53" s="12">
        <f t="shared" si="140"/>
        <v>0</v>
      </c>
      <c r="BX53" s="12">
        <f t="shared" si="141"/>
        <v>0</v>
      </c>
      <c r="BY53" s="12">
        <f t="shared" si="142"/>
        <v>0</v>
      </c>
      <c r="BZ53" s="12">
        <f t="shared" si="143"/>
        <v>0</v>
      </c>
      <c r="CA53" s="12">
        <f t="shared" si="144"/>
        <v>0</v>
      </c>
      <c r="CB53" s="12">
        <f t="shared" si="145"/>
        <v>0</v>
      </c>
      <c r="CC53" s="12">
        <f t="shared" si="146"/>
        <v>0</v>
      </c>
      <c r="CD53" s="12">
        <f t="shared" si="147"/>
        <v>0</v>
      </c>
      <c r="CE53" s="171">
        <f t="shared" si="148"/>
        <v>0</v>
      </c>
      <c r="CF53" s="186">
        <f t="shared" si="149"/>
        <v>0</v>
      </c>
      <c r="CG53" s="1"/>
      <c r="CH53" s="67">
        <f t="shared" si="150"/>
        <v>0</v>
      </c>
      <c r="CI53" s="67">
        <f t="shared" si="151"/>
        <v>0</v>
      </c>
      <c r="CJ53" s="67">
        <f t="shared" si="152"/>
        <v>0</v>
      </c>
      <c r="CK53" s="67">
        <f t="shared" si="153"/>
        <v>0</v>
      </c>
      <c r="CL53" s="67">
        <f t="shared" si="154"/>
        <v>0</v>
      </c>
      <c r="CM53" s="67">
        <f t="shared" si="155"/>
        <v>0</v>
      </c>
      <c r="CN53" s="67">
        <f t="shared" si="156"/>
        <v>0</v>
      </c>
      <c r="CO53" s="67">
        <f t="shared" si="157"/>
        <v>0</v>
      </c>
      <c r="CP53" s="75">
        <f t="shared" si="158"/>
        <v>0</v>
      </c>
      <c r="CQ53" s="67">
        <f t="shared" si="159"/>
        <v>0</v>
      </c>
      <c r="CR53" s="67">
        <f t="shared" si="160"/>
        <v>0</v>
      </c>
      <c r="CS53" s="68">
        <f t="shared" si="161"/>
        <v>0</v>
      </c>
      <c r="CT53" s="67">
        <f t="shared" si="162"/>
        <v>0</v>
      </c>
      <c r="CU53" s="67">
        <f t="shared" si="163"/>
        <v>0</v>
      </c>
      <c r="CV53" s="67">
        <f t="shared" si="164"/>
        <v>0</v>
      </c>
      <c r="CW53" s="67">
        <f t="shared" si="165"/>
        <v>0</v>
      </c>
      <c r="CX53" s="67">
        <f t="shared" si="166"/>
        <v>0</v>
      </c>
      <c r="CY53" s="74">
        <f t="shared" si="167"/>
        <v>0</v>
      </c>
      <c r="CZ53" s="1"/>
      <c r="DA53" s="1"/>
      <c r="DB53" s="1"/>
      <c r="DC53" s="59">
        <f>SUM($AD53:$AF53)+SUM($AH53:$AJ53)+SUM($AL53:AN53)+SUM($AP53:AR53)+SUM($AT53:AV53)+SUM($AX53:AZ53)+SUM($BB53:BD53)+SUM($BF53:BH53)</f>
        <v>0</v>
      </c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</row>
    <row r="54" spans="1:150" s="16" customFormat="1" hidden="1" x14ac:dyDescent="0.25">
      <c r="A54" s="18" t="str">
        <f>'ПЛАН НАВЧАЛЬНОГО ПРОЦЕСУ ДЕННА'!A55</f>
        <v>2.06</v>
      </c>
      <c r="B54" s="226" t="str">
        <f>'ПЛАН НАВЧАЛЬНОГО ПРОЦЕСУ ДЕННА'!B55</f>
        <v>Вибіркова дисципліна 6</v>
      </c>
      <c r="C54" s="227"/>
      <c r="D54" s="228">
        <f>'ПЛАН НАВЧАЛЬНОГО ПРОЦЕСУ ДЕННА'!D55</f>
        <v>0</v>
      </c>
      <c r="E54" s="229">
        <f>'ПЛАН НАВЧАЛЬНОГО ПРОЦЕСУ ДЕННА'!E55</f>
        <v>0</v>
      </c>
      <c r="F54" s="229">
        <f>'ПЛАН НАВЧАЛЬНОГО ПРОЦЕСУ ДЕННА'!F55</f>
        <v>0</v>
      </c>
      <c r="G54" s="230">
        <f>'ПЛАН НАВЧАЛЬНОГО ПРОЦЕСУ ДЕННА'!G55</f>
        <v>0</v>
      </c>
      <c r="H54" s="228">
        <f>'ПЛАН НАВЧАЛЬНОГО ПРОЦЕСУ ДЕННА'!H55</f>
        <v>0</v>
      </c>
      <c r="I54" s="229">
        <f>'ПЛАН НАВЧАЛЬНОГО ПРОЦЕСУ ДЕННА'!I55</f>
        <v>0</v>
      </c>
      <c r="J54" s="229">
        <f>'ПЛАН НАВЧАЛЬНОГО ПРОЦЕСУ ДЕННА'!J55</f>
        <v>0</v>
      </c>
      <c r="K54" s="229">
        <f>'ПЛАН НАВЧАЛЬНОГО ПРОЦЕСУ ДЕННА'!K55</f>
        <v>0</v>
      </c>
      <c r="L54" s="229">
        <f>'ПЛАН НАВЧАЛЬНОГО ПРОЦЕСУ ДЕННА'!L55</f>
        <v>0</v>
      </c>
      <c r="M54" s="229">
        <f>'ПЛАН НАВЧАЛЬНОГО ПРОЦЕСУ ДЕННА'!M55</f>
        <v>0</v>
      </c>
      <c r="N54" s="229">
        <f>'ПЛАН НАВЧАЛЬНОГО ПРОЦЕСУ ДЕННА'!N55</f>
        <v>0</v>
      </c>
      <c r="O54" s="213">
        <f>'ПЛАН НАВЧАЛЬНОГО ПРОЦЕСУ ДЕННА'!O55</f>
        <v>0</v>
      </c>
      <c r="P54" s="213">
        <f>'ПЛАН НАВЧАЛЬНОГО ПРОЦЕСУ ДЕННА'!P55</f>
        <v>0</v>
      </c>
      <c r="Q54" s="228">
        <f>'ПЛАН НАВЧАЛЬНОГО ПРОЦЕСУ ДЕННА'!Q55</f>
        <v>0</v>
      </c>
      <c r="R54" s="229">
        <f>'ПЛАН НАВЧАЛЬНОГО ПРОЦЕСУ ДЕННА'!R55</f>
        <v>0</v>
      </c>
      <c r="S54" s="229">
        <f>'ПЛАН НАВЧАЛЬНОГО ПРОЦЕСУ ДЕННА'!S55</f>
        <v>0</v>
      </c>
      <c r="T54" s="229">
        <f>'ПЛАН НАВЧАЛЬНОГО ПРОЦЕСУ ДЕННА'!T55</f>
        <v>0</v>
      </c>
      <c r="U54" s="229">
        <f>'ПЛАН НАВЧАЛЬНОГО ПРОЦЕСУ ДЕННА'!U55</f>
        <v>0</v>
      </c>
      <c r="V54" s="229">
        <f>'ПЛАН НАВЧАЛЬНОГО ПРОЦЕСУ ДЕННА'!V55</f>
        <v>0</v>
      </c>
      <c r="W54" s="229">
        <f>'ПЛАН НАВЧАЛЬНОГО ПРОЦЕСУ ДЕННА'!W55</f>
        <v>0</v>
      </c>
      <c r="X54" s="231">
        <f>'ПЛАН НАВЧАЛЬНОГО ПРОЦЕСУ ДЕННА'!X55</f>
        <v>0</v>
      </c>
      <c r="Y54" s="127">
        <f t="shared" si="128"/>
        <v>0</v>
      </c>
      <c r="Z54" s="9"/>
      <c r="AA54" s="9"/>
      <c r="AB54" s="9"/>
      <c r="AC54" s="9"/>
      <c r="AD54" s="232">
        <f>IF('ПЛАН НАВЧАЛЬНОГО ПРОЦЕСУ ДЕННА'!AD55&gt;0,IF(ROUND('ПЛАН НАВЧАЛЬНОГО ПРОЦЕСУ ДЕННА'!AD55*$BW$4,0)&gt;0,ROUND('ПЛАН НАВЧАЛЬНОГО ПРОЦЕСУ ДЕННА'!AD55*$BW$4,0)*2,2),0)</f>
        <v>0</v>
      </c>
      <c r="AE54" s="232">
        <f>IF('ПЛАН НАВЧАЛЬНОГО ПРОЦЕСУ ДЕННА'!AE55&gt;0,IF(ROUND('ПЛАН НАВЧАЛЬНОГО ПРОЦЕСУ ДЕННА'!AE55*$BW$4,0)&gt;0,ROUND('ПЛАН НАВЧАЛЬНОГО ПРОЦЕСУ ДЕННА'!AE55*$BW$4,0)*2,2),0)</f>
        <v>0</v>
      </c>
      <c r="AF54" s="232">
        <f>IF('ПЛАН НАВЧАЛЬНОГО ПРОЦЕСУ ДЕННА'!AF55&gt;0,IF(ROUND('ПЛАН НАВЧАЛЬНОГО ПРОЦЕСУ ДЕННА'!AF55*$BW$4,0)&gt;0,ROUND('ПЛАН НАВЧАЛЬНОГО ПРОЦЕСУ ДЕННА'!AF55*$BW$4,0)*2,2),0)</f>
        <v>0</v>
      </c>
      <c r="AG54" s="62">
        <f>'ПЛАН НАВЧАЛЬНОГО ПРОЦЕСУ ДЕННА'!AG55</f>
        <v>0</v>
      </c>
      <c r="AH54" s="232">
        <f>IF('ПЛАН НАВЧАЛЬНОГО ПРОЦЕСУ ДЕННА'!AH55&gt;0,IF(ROUND('ПЛАН НАВЧАЛЬНОГО ПРОЦЕСУ ДЕННА'!AH55*$BW$4,0)&gt;0,ROUND('ПЛАН НАВЧАЛЬНОГО ПРОЦЕСУ ДЕННА'!AH55*$BW$4,0)*2,2),0)</f>
        <v>0</v>
      </c>
      <c r="AI54" s="232">
        <f>IF('ПЛАН НАВЧАЛЬНОГО ПРОЦЕСУ ДЕННА'!AI55&gt;0,IF(ROUND('ПЛАН НАВЧАЛЬНОГО ПРОЦЕСУ ДЕННА'!AI55*$BW$4,0)&gt;0,ROUND('ПЛАН НАВЧАЛЬНОГО ПРОЦЕСУ ДЕННА'!AI55*$BW$4,0)*2,2),0)</f>
        <v>0</v>
      </c>
      <c r="AJ54" s="232">
        <f>IF('ПЛАН НАВЧАЛЬНОГО ПРОЦЕСУ ДЕННА'!AJ55&gt;0,IF(ROUND('ПЛАН НАВЧАЛЬНОГО ПРОЦЕСУ ДЕННА'!AJ55*$BW$4,0)&gt;0,ROUND('ПЛАН НАВЧАЛЬНОГО ПРОЦЕСУ ДЕННА'!AJ55*$BW$4,0)*2,2),0)</f>
        <v>0</v>
      </c>
      <c r="AK54" s="62">
        <f>'ПЛАН НАВЧАЛЬНОГО ПРОЦЕСУ ДЕННА'!AK55</f>
        <v>0</v>
      </c>
      <c r="AL54" s="232">
        <f>IF('ПЛАН НАВЧАЛЬНОГО ПРОЦЕСУ ДЕННА'!AL55&gt;0,IF(ROUND('ПЛАН НАВЧАЛЬНОГО ПРОЦЕСУ ДЕННА'!AL55*$BW$4,0)&gt;0,ROUND('ПЛАН НАВЧАЛЬНОГО ПРОЦЕСУ ДЕННА'!AL55*$BW$4,0)*2,2),0)</f>
        <v>0</v>
      </c>
      <c r="AM54" s="232">
        <f>IF('ПЛАН НАВЧАЛЬНОГО ПРОЦЕСУ ДЕННА'!AM55&gt;0,IF(ROUND('ПЛАН НАВЧАЛЬНОГО ПРОЦЕСУ ДЕННА'!AM55*$BW$4,0)&gt;0,ROUND('ПЛАН НАВЧАЛЬНОГО ПРОЦЕСУ ДЕННА'!AM55*$BW$4,0)*2,2),0)</f>
        <v>0</v>
      </c>
      <c r="AN54" s="232">
        <f>IF('ПЛАН НАВЧАЛЬНОГО ПРОЦЕСУ ДЕННА'!AN55&gt;0,IF(ROUND('ПЛАН НАВЧАЛЬНОГО ПРОЦЕСУ ДЕННА'!AN55*$BW$4,0)&gt;0,ROUND('ПЛАН НАВЧАЛЬНОГО ПРОЦЕСУ ДЕННА'!AN55*$BW$4,0)*2,2),0)</f>
        <v>0</v>
      </c>
      <c r="AO54" s="62">
        <f>'ПЛАН НАВЧАЛЬНОГО ПРОЦЕСУ ДЕННА'!AO55</f>
        <v>0</v>
      </c>
      <c r="AP54" s="232">
        <f>IF('ПЛАН НАВЧАЛЬНОГО ПРОЦЕСУ ДЕННА'!AP55&gt;0,IF(ROUND('ПЛАН НАВЧАЛЬНОГО ПРОЦЕСУ ДЕННА'!AP55*$BW$4,0)&gt;0,ROUND('ПЛАН НАВЧАЛЬНОГО ПРОЦЕСУ ДЕННА'!AP55*$BW$4,0)*2,2),0)</f>
        <v>0</v>
      </c>
      <c r="AQ54" s="232">
        <f>IF('ПЛАН НАВЧАЛЬНОГО ПРОЦЕСУ ДЕННА'!AQ55&gt;0,IF(ROUND('ПЛАН НАВЧАЛЬНОГО ПРОЦЕСУ ДЕННА'!AQ55*$BW$4,0)&gt;0,ROUND('ПЛАН НАВЧАЛЬНОГО ПРОЦЕСУ ДЕННА'!AQ55*$BW$4,0)*2,2),0)</f>
        <v>0</v>
      </c>
      <c r="AR54" s="232">
        <f>IF('ПЛАН НАВЧАЛЬНОГО ПРОЦЕСУ ДЕННА'!AR55&gt;0,IF(ROUND('ПЛАН НАВЧАЛЬНОГО ПРОЦЕСУ ДЕННА'!AR55*$BW$4,0)&gt;0,ROUND('ПЛАН НАВЧАЛЬНОГО ПРОЦЕСУ ДЕННА'!AR55*$BW$4,0)*2,2),0)</f>
        <v>0</v>
      </c>
      <c r="AS54" s="62">
        <f>'ПЛАН НАВЧАЛЬНОГО ПРОЦЕСУ ДЕННА'!AS55</f>
        <v>0</v>
      </c>
      <c r="AT54" s="232">
        <f>IF('ПЛАН НАВЧАЛЬНОГО ПРОЦЕСУ ДЕННА'!AT55&gt;0,IF(ROUND('ПЛАН НАВЧАЛЬНОГО ПРОЦЕСУ ДЕННА'!AT55*$BW$4,0)&gt;0,ROUND('ПЛАН НАВЧАЛЬНОГО ПРОЦЕСУ ДЕННА'!AT55*$BW$4,0)*2,2),0)</f>
        <v>0</v>
      </c>
      <c r="AU54" s="232">
        <f>IF('ПЛАН НАВЧАЛЬНОГО ПРОЦЕСУ ДЕННА'!AU55&gt;0,IF(ROUND('ПЛАН НАВЧАЛЬНОГО ПРОЦЕСУ ДЕННА'!AU55*$BW$4,0)&gt;0,ROUND('ПЛАН НАВЧАЛЬНОГО ПРОЦЕСУ ДЕННА'!AU55*$BW$4,0)*2,2),0)</f>
        <v>0</v>
      </c>
      <c r="AV54" s="232">
        <f>IF('ПЛАН НАВЧАЛЬНОГО ПРОЦЕСУ ДЕННА'!AV55&gt;0,IF(ROUND('ПЛАН НАВЧАЛЬНОГО ПРОЦЕСУ ДЕННА'!AV55*$BW$4,0)&gt;0,ROUND('ПЛАН НАВЧАЛЬНОГО ПРОЦЕСУ ДЕННА'!AV55*$BW$4,0)*2,2),0)</f>
        <v>0</v>
      </c>
      <c r="AW54" s="62">
        <f>'ПЛАН НАВЧАЛЬНОГО ПРОЦЕСУ ДЕННА'!AW55</f>
        <v>0</v>
      </c>
      <c r="AX54" s="232">
        <f>IF('ПЛАН НАВЧАЛЬНОГО ПРОЦЕСУ ДЕННА'!AX55&gt;0,IF(ROUND('ПЛАН НАВЧАЛЬНОГО ПРОЦЕСУ ДЕННА'!AX55*$BW$4,0)&gt;0,ROUND('ПЛАН НАВЧАЛЬНОГО ПРОЦЕСУ ДЕННА'!AX55*$BW$4,0)*2,2),0)</f>
        <v>0</v>
      </c>
      <c r="AY54" s="232">
        <f>IF('ПЛАН НАВЧАЛЬНОГО ПРОЦЕСУ ДЕННА'!AY55&gt;0,IF(ROUND('ПЛАН НАВЧАЛЬНОГО ПРОЦЕСУ ДЕННА'!AY55*$BW$4,0)&gt;0,ROUND('ПЛАН НАВЧАЛЬНОГО ПРОЦЕСУ ДЕННА'!AY55*$BW$4,0)*2,2),0)</f>
        <v>0</v>
      </c>
      <c r="AZ54" s="232">
        <f>IF('ПЛАН НАВЧАЛЬНОГО ПРОЦЕСУ ДЕННА'!AZ55&gt;0,IF(ROUND('ПЛАН НАВЧАЛЬНОГО ПРОЦЕСУ ДЕННА'!AZ55*$BW$4,0)&gt;0,ROUND('ПЛАН НАВЧАЛЬНОГО ПРОЦЕСУ ДЕННА'!AZ55*$BW$4,0)*2,2),0)</f>
        <v>0</v>
      </c>
      <c r="BA54" s="62">
        <f>'ПЛАН НАВЧАЛЬНОГО ПРОЦЕСУ ДЕННА'!BA55</f>
        <v>0</v>
      </c>
      <c r="BB54" s="232">
        <f>IF('ПЛАН НАВЧАЛЬНОГО ПРОЦЕСУ ДЕННА'!BB55&gt;0,IF(ROUND('ПЛАН НАВЧАЛЬНОГО ПРОЦЕСУ ДЕННА'!BB55*$BW$4,0)&gt;0,ROUND('ПЛАН НАВЧАЛЬНОГО ПРОЦЕСУ ДЕННА'!BB55*$BW$4,0)*2,2),0)</f>
        <v>0</v>
      </c>
      <c r="BC54" s="232">
        <f>IF('ПЛАН НАВЧАЛЬНОГО ПРОЦЕСУ ДЕННА'!BC55&gt;0,IF(ROUND('ПЛАН НАВЧАЛЬНОГО ПРОЦЕСУ ДЕННА'!BC55*$BW$4,0)&gt;0,ROUND('ПЛАН НАВЧАЛЬНОГО ПРОЦЕСУ ДЕННА'!BC55*$BW$4,0)*2,2),0)</f>
        <v>0</v>
      </c>
      <c r="BD54" s="232">
        <f>IF('ПЛАН НАВЧАЛЬНОГО ПРОЦЕСУ ДЕННА'!BD55&gt;0,IF(ROUND('ПЛАН НАВЧАЛЬНОГО ПРОЦЕСУ ДЕННА'!BD55*$BW$4,0)&gt;0,ROUND('ПЛАН НАВЧАЛЬНОГО ПРОЦЕСУ ДЕННА'!BD55*$BW$4,0)*2,2),0)</f>
        <v>0</v>
      </c>
      <c r="BE54" s="62">
        <f>'ПЛАН НАВЧАЛЬНОГО ПРОЦЕСУ ДЕННА'!BE55</f>
        <v>0</v>
      </c>
      <c r="BF54" s="232">
        <f>IF('ПЛАН НАВЧАЛЬНОГО ПРОЦЕСУ ДЕННА'!BF55&gt;0,IF(ROUND('ПЛАН НАВЧАЛЬНОГО ПРОЦЕСУ ДЕННА'!BF55*$BW$4,0)&gt;0,ROUND('ПЛАН НАВЧАЛЬНОГО ПРОЦЕСУ ДЕННА'!BF55*$BW$4,0)*2,2),0)</f>
        <v>0</v>
      </c>
      <c r="BG54" s="232">
        <f>IF('ПЛАН НАВЧАЛЬНОГО ПРОЦЕСУ ДЕННА'!BG55&gt;0,IF(ROUND('ПЛАН НАВЧАЛЬНОГО ПРОЦЕСУ ДЕННА'!BG55*$BW$4,0)&gt;0,ROUND('ПЛАН НАВЧАЛЬНОГО ПРОЦЕСУ ДЕННА'!BG55*$BW$4,0)*2,2),0)</f>
        <v>0</v>
      </c>
      <c r="BH54" s="232">
        <f>IF('ПЛАН НАВЧАЛЬНОГО ПРОЦЕСУ ДЕННА'!BH55&gt;0,IF(ROUND('ПЛАН НАВЧАЛЬНОГО ПРОЦЕСУ ДЕННА'!BH55*$BW$4,0)&gt;0,ROUND('ПЛАН НАВЧАЛЬНОГО ПРОЦЕСУ ДЕННА'!BH55*$BW$4,0)*2,2),0)</f>
        <v>0</v>
      </c>
      <c r="BI54" s="62">
        <f>'ПЛАН НАВЧАЛЬНОГО ПРОЦЕСУ ДЕННА'!BI55</f>
        <v>0</v>
      </c>
      <c r="BJ54" s="56">
        <f t="shared" si="129"/>
        <v>0</v>
      </c>
      <c r="BK54" s="116" t="str">
        <f t="shared" si="130"/>
        <v/>
      </c>
      <c r="BL54" s="76">
        <f t="shared" si="131"/>
        <v>0</v>
      </c>
      <c r="BM54" s="76">
        <f t="shared" si="132"/>
        <v>0</v>
      </c>
      <c r="BN54" s="76">
        <f t="shared" si="133"/>
        <v>0</v>
      </c>
      <c r="BO54" s="76">
        <f t="shared" si="134"/>
        <v>0</v>
      </c>
      <c r="BP54" s="76">
        <f t="shared" si="135"/>
        <v>0</v>
      </c>
      <c r="BQ54" s="76">
        <f t="shared" si="136"/>
        <v>0</v>
      </c>
      <c r="BR54" s="76">
        <f t="shared" si="137"/>
        <v>0</v>
      </c>
      <c r="BS54" s="76">
        <f t="shared" si="138"/>
        <v>0</v>
      </c>
      <c r="BT54" s="80">
        <f t="shared" si="139"/>
        <v>0</v>
      </c>
      <c r="BU54" s="2"/>
      <c r="BV54" s="2"/>
      <c r="BW54" s="12">
        <f t="shared" si="140"/>
        <v>0</v>
      </c>
      <c r="BX54" s="12">
        <f t="shared" si="141"/>
        <v>0</v>
      </c>
      <c r="BY54" s="12">
        <f t="shared" si="142"/>
        <v>0</v>
      </c>
      <c r="BZ54" s="12">
        <f t="shared" si="143"/>
        <v>0</v>
      </c>
      <c r="CA54" s="12">
        <f t="shared" si="144"/>
        <v>0</v>
      </c>
      <c r="CB54" s="12">
        <f t="shared" si="145"/>
        <v>0</v>
      </c>
      <c r="CC54" s="12">
        <f t="shared" si="146"/>
        <v>0</v>
      </c>
      <c r="CD54" s="12">
        <f t="shared" si="147"/>
        <v>0</v>
      </c>
      <c r="CE54" s="171">
        <f t="shared" si="148"/>
        <v>0</v>
      </c>
      <c r="CF54" s="186">
        <f t="shared" si="149"/>
        <v>0</v>
      </c>
      <c r="CG54" s="2"/>
      <c r="CH54" s="67">
        <f t="shared" si="150"/>
        <v>0</v>
      </c>
      <c r="CI54" s="67">
        <f t="shared" si="151"/>
        <v>0</v>
      </c>
      <c r="CJ54" s="67">
        <f t="shared" si="152"/>
        <v>0</v>
      </c>
      <c r="CK54" s="67">
        <f t="shared" si="153"/>
        <v>0</v>
      </c>
      <c r="CL54" s="67">
        <f t="shared" si="154"/>
        <v>0</v>
      </c>
      <c r="CM54" s="67">
        <f t="shared" si="155"/>
        <v>0</v>
      </c>
      <c r="CN54" s="67">
        <f t="shared" si="156"/>
        <v>0</v>
      </c>
      <c r="CO54" s="67">
        <f t="shared" si="157"/>
        <v>0</v>
      </c>
      <c r="CP54" s="75">
        <f t="shared" si="158"/>
        <v>0</v>
      </c>
      <c r="CQ54" s="67">
        <f t="shared" si="159"/>
        <v>0</v>
      </c>
      <c r="CR54" s="67">
        <f t="shared" si="160"/>
        <v>0</v>
      </c>
      <c r="CS54" s="68">
        <f t="shared" si="161"/>
        <v>0</v>
      </c>
      <c r="CT54" s="67">
        <f t="shared" si="162"/>
        <v>0</v>
      </c>
      <c r="CU54" s="67">
        <f t="shared" si="163"/>
        <v>0</v>
      </c>
      <c r="CV54" s="67">
        <f t="shared" si="164"/>
        <v>0</v>
      </c>
      <c r="CW54" s="67">
        <f t="shared" si="165"/>
        <v>0</v>
      </c>
      <c r="CX54" s="67">
        <f t="shared" si="166"/>
        <v>0</v>
      </c>
      <c r="CY54" s="74">
        <f t="shared" si="167"/>
        <v>0</v>
      </c>
      <c r="CZ54" s="2"/>
      <c r="DA54" s="2"/>
      <c r="DB54" s="2"/>
      <c r="DC54" s="59">
        <f>SUM($AD54:$AF54)+SUM($AH54:$AJ54)+SUM($AL54:AN54)+SUM($AP54:AR54)+SUM($AT54:AV54)+SUM($AX54:AZ54)+SUM($BB54:BD54)+SUM($BF54:BH54)</f>
        <v>0</v>
      </c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</row>
    <row r="55" spans="1:150" s="16" customFormat="1" hidden="1" x14ac:dyDescent="0.25">
      <c r="A55" s="18" t="str">
        <f>'ПЛАН НАВЧАЛЬНОГО ПРОЦЕСУ ДЕННА'!A56</f>
        <v>2.07</v>
      </c>
      <c r="B55" s="226" t="str">
        <f>'ПЛАН НАВЧАЛЬНОГО ПРОЦЕСУ ДЕННА'!B56</f>
        <v>Вибіркова дисципліна 7</v>
      </c>
      <c r="C55" s="227"/>
      <c r="D55" s="228">
        <f>'ПЛАН НАВЧАЛЬНОГО ПРОЦЕСУ ДЕННА'!D56</f>
        <v>0</v>
      </c>
      <c r="E55" s="229">
        <f>'ПЛАН НАВЧАЛЬНОГО ПРОЦЕСУ ДЕННА'!E56</f>
        <v>0</v>
      </c>
      <c r="F55" s="229">
        <f>'ПЛАН НАВЧАЛЬНОГО ПРОЦЕСУ ДЕННА'!F56</f>
        <v>0</v>
      </c>
      <c r="G55" s="230">
        <f>'ПЛАН НАВЧАЛЬНОГО ПРОЦЕСУ ДЕННА'!G56</f>
        <v>0</v>
      </c>
      <c r="H55" s="228">
        <f>'ПЛАН НАВЧАЛЬНОГО ПРОЦЕСУ ДЕННА'!H56</f>
        <v>0</v>
      </c>
      <c r="I55" s="229">
        <f>'ПЛАН НАВЧАЛЬНОГО ПРОЦЕСУ ДЕННА'!I56</f>
        <v>0</v>
      </c>
      <c r="J55" s="229">
        <f>'ПЛАН НАВЧАЛЬНОГО ПРОЦЕСУ ДЕННА'!J56</f>
        <v>0</v>
      </c>
      <c r="K55" s="229">
        <f>'ПЛАН НАВЧАЛЬНОГО ПРОЦЕСУ ДЕННА'!K56</f>
        <v>0</v>
      </c>
      <c r="L55" s="229">
        <f>'ПЛАН НАВЧАЛЬНОГО ПРОЦЕСУ ДЕННА'!L56</f>
        <v>0</v>
      </c>
      <c r="M55" s="229">
        <f>'ПЛАН НАВЧАЛЬНОГО ПРОЦЕСУ ДЕННА'!M56</f>
        <v>0</v>
      </c>
      <c r="N55" s="229">
        <f>'ПЛАН НАВЧАЛЬНОГО ПРОЦЕСУ ДЕННА'!N56</f>
        <v>0</v>
      </c>
      <c r="O55" s="213">
        <f>'ПЛАН НАВЧАЛЬНОГО ПРОЦЕСУ ДЕННА'!O56</f>
        <v>0</v>
      </c>
      <c r="P55" s="213">
        <f>'ПЛАН НАВЧАЛЬНОГО ПРОЦЕСУ ДЕННА'!P56</f>
        <v>0</v>
      </c>
      <c r="Q55" s="228">
        <f>'ПЛАН НАВЧАЛЬНОГО ПРОЦЕСУ ДЕННА'!Q56</f>
        <v>0</v>
      </c>
      <c r="R55" s="229">
        <f>'ПЛАН НАВЧАЛЬНОГО ПРОЦЕСУ ДЕННА'!R56</f>
        <v>0</v>
      </c>
      <c r="S55" s="229">
        <f>'ПЛАН НАВЧАЛЬНОГО ПРОЦЕСУ ДЕННА'!S56</f>
        <v>0</v>
      </c>
      <c r="T55" s="229">
        <f>'ПЛАН НАВЧАЛЬНОГО ПРОЦЕСУ ДЕННА'!T56</f>
        <v>0</v>
      </c>
      <c r="U55" s="229">
        <f>'ПЛАН НАВЧАЛЬНОГО ПРОЦЕСУ ДЕННА'!U56</f>
        <v>0</v>
      </c>
      <c r="V55" s="229">
        <f>'ПЛАН НАВЧАЛЬНОГО ПРОЦЕСУ ДЕННА'!V56</f>
        <v>0</v>
      </c>
      <c r="W55" s="229">
        <f>'ПЛАН НАВЧАЛЬНОГО ПРОЦЕСУ ДЕННА'!W56</f>
        <v>0</v>
      </c>
      <c r="X55" s="231">
        <f>'ПЛАН НАВЧАЛЬНОГО ПРОЦЕСУ ДЕННА'!X56</f>
        <v>0</v>
      </c>
      <c r="Y55" s="127">
        <f t="shared" si="128"/>
        <v>0</v>
      </c>
      <c r="Z55" s="9"/>
      <c r="AA55" s="9"/>
      <c r="AB55" s="9"/>
      <c r="AC55" s="9"/>
      <c r="AD55" s="232">
        <f>IF('ПЛАН НАВЧАЛЬНОГО ПРОЦЕСУ ДЕННА'!AD56&gt;0,IF(ROUND('ПЛАН НАВЧАЛЬНОГО ПРОЦЕСУ ДЕННА'!AD56*$BW$4,0)&gt;0,ROUND('ПЛАН НАВЧАЛЬНОГО ПРОЦЕСУ ДЕННА'!AD56*$BW$4,0)*2,2),0)</f>
        <v>0</v>
      </c>
      <c r="AE55" s="232">
        <f>IF('ПЛАН НАВЧАЛЬНОГО ПРОЦЕСУ ДЕННА'!AE56&gt;0,IF(ROUND('ПЛАН НАВЧАЛЬНОГО ПРОЦЕСУ ДЕННА'!AE56*$BW$4,0)&gt;0,ROUND('ПЛАН НАВЧАЛЬНОГО ПРОЦЕСУ ДЕННА'!AE56*$BW$4,0)*2,2),0)</f>
        <v>0</v>
      </c>
      <c r="AF55" s="232">
        <f>IF('ПЛАН НАВЧАЛЬНОГО ПРОЦЕСУ ДЕННА'!AF56&gt;0,IF(ROUND('ПЛАН НАВЧАЛЬНОГО ПРОЦЕСУ ДЕННА'!AF56*$BW$4,0)&gt;0,ROUND('ПЛАН НАВЧАЛЬНОГО ПРОЦЕСУ ДЕННА'!AF56*$BW$4,0)*2,2),0)</f>
        <v>0</v>
      </c>
      <c r="AG55" s="62">
        <f>'ПЛАН НАВЧАЛЬНОГО ПРОЦЕСУ ДЕННА'!AG56</f>
        <v>0</v>
      </c>
      <c r="AH55" s="232">
        <f>IF('ПЛАН НАВЧАЛЬНОГО ПРОЦЕСУ ДЕННА'!AH56&gt;0,IF(ROUND('ПЛАН НАВЧАЛЬНОГО ПРОЦЕСУ ДЕННА'!AH56*$BW$4,0)&gt;0,ROUND('ПЛАН НАВЧАЛЬНОГО ПРОЦЕСУ ДЕННА'!AH56*$BW$4,0)*2,2),0)</f>
        <v>0</v>
      </c>
      <c r="AI55" s="232">
        <f>IF('ПЛАН НАВЧАЛЬНОГО ПРОЦЕСУ ДЕННА'!AI56&gt;0,IF(ROUND('ПЛАН НАВЧАЛЬНОГО ПРОЦЕСУ ДЕННА'!AI56*$BW$4,0)&gt;0,ROUND('ПЛАН НАВЧАЛЬНОГО ПРОЦЕСУ ДЕННА'!AI56*$BW$4,0)*2,2),0)</f>
        <v>0</v>
      </c>
      <c r="AJ55" s="232">
        <f>IF('ПЛАН НАВЧАЛЬНОГО ПРОЦЕСУ ДЕННА'!AJ56&gt;0,IF(ROUND('ПЛАН НАВЧАЛЬНОГО ПРОЦЕСУ ДЕННА'!AJ56*$BW$4,0)&gt;0,ROUND('ПЛАН НАВЧАЛЬНОГО ПРОЦЕСУ ДЕННА'!AJ56*$BW$4,0)*2,2),0)</f>
        <v>0</v>
      </c>
      <c r="AK55" s="62">
        <f>'ПЛАН НАВЧАЛЬНОГО ПРОЦЕСУ ДЕННА'!AK56</f>
        <v>0</v>
      </c>
      <c r="AL55" s="232">
        <f>IF('ПЛАН НАВЧАЛЬНОГО ПРОЦЕСУ ДЕННА'!AL56&gt;0,IF(ROUND('ПЛАН НАВЧАЛЬНОГО ПРОЦЕСУ ДЕННА'!AL56*$BW$4,0)&gt;0,ROUND('ПЛАН НАВЧАЛЬНОГО ПРОЦЕСУ ДЕННА'!AL56*$BW$4,0)*2,2),0)</f>
        <v>0</v>
      </c>
      <c r="AM55" s="232">
        <f>IF('ПЛАН НАВЧАЛЬНОГО ПРОЦЕСУ ДЕННА'!AM56&gt;0,IF(ROUND('ПЛАН НАВЧАЛЬНОГО ПРОЦЕСУ ДЕННА'!AM56*$BW$4,0)&gt;0,ROUND('ПЛАН НАВЧАЛЬНОГО ПРОЦЕСУ ДЕННА'!AM56*$BW$4,0)*2,2),0)</f>
        <v>0</v>
      </c>
      <c r="AN55" s="232">
        <f>IF('ПЛАН НАВЧАЛЬНОГО ПРОЦЕСУ ДЕННА'!AN56&gt;0,IF(ROUND('ПЛАН НАВЧАЛЬНОГО ПРОЦЕСУ ДЕННА'!AN56*$BW$4,0)&gt;0,ROUND('ПЛАН НАВЧАЛЬНОГО ПРОЦЕСУ ДЕННА'!AN56*$BW$4,0)*2,2),0)</f>
        <v>0</v>
      </c>
      <c r="AO55" s="62">
        <f>'ПЛАН НАВЧАЛЬНОГО ПРОЦЕСУ ДЕННА'!AO56</f>
        <v>0</v>
      </c>
      <c r="AP55" s="232">
        <f>IF('ПЛАН НАВЧАЛЬНОГО ПРОЦЕСУ ДЕННА'!AP56&gt;0,IF(ROUND('ПЛАН НАВЧАЛЬНОГО ПРОЦЕСУ ДЕННА'!AP56*$BW$4,0)&gt;0,ROUND('ПЛАН НАВЧАЛЬНОГО ПРОЦЕСУ ДЕННА'!AP56*$BW$4,0)*2,2),0)</f>
        <v>0</v>
      </c>
      <c r="AQ55" s="232">
        <f>IF('ПЛАН НАВЧАЛЬНОГО ПРОЦЕСУ ДЕННА'!AQ56&gt;0,IF(ROUND('ПЛАН НАВЧАЛЬНОГО ПРОЦЕСУ ДЕННА'!AQ56*$BW$4,0)&gt;0,ROUND('ПЛАН НАВЧАЛЬНОГО ПРОЦЕСУ ДЕННА'!AQ56*$BW$4,0)*2,2),0)</f>
        <v>0</v>
      </c>
      <c r="AR55" s="232">
        <f>IF('ПЛАН НАВЧАЛЬНОГО ПРОЦЕСУ ДЕННА'!AR56&gt;0,IF(ROUND('ПЛАН НАВЧАЛЬНОГО ПРОЦЕСУ ДЕННА'!AR56*$BW$4,0)&gt;0,ROUND('ПЛАН НАВЧАЛЬНОГО ПРОЦЕСУ ДЕННА'!AR56*$BW$4,0)*2,2),0)</f>
        <v>0</v>
      </c>
      <c r="AS55" s="62">
        <f>'ПЛАН НАВЧАЛЬНОГО ПРОЦЕСУ ДЕННА'!AS56</f>
        <v>0</v>
      </c>
      <c r="AT55" s="232">
        <f>IF('ПЛАН НАВЧАЛЬНОГО ПРОЦЕСУ ДЕННА'!AT56&gt;0,IF(ROUND('ПЛАН НАВЧАЛЬНОГО ПРОЦЕСУ ДЕННА'!AT56*$BW$4,0)&gt;0,ROUND('ПЛАН НАВЧАЛЬНОГО ПРОЦЕСУ ДЕННА'!AT56*$BW$4,0)*2,2),0)</f>
        <v>0</v>
      </c>
      <c r="AU55" s="232">
        <f>IF('ПЛАН НАВЧАЛЬНОГО ПРОЦЕСУ ДЕННА'!AU56&gt;0,IF(ROUND('ПЛАН НАВЧАЛЬНОГО ПРОЦЕСУ ДЕННА'!AU56*$BW$4,0)&gt;0,ROUND('ПЛАН НАВЧАЛЬНОГО ПРОЦЕСУ ДЕННА'!AU56*$BW$4,0)*2,2),0)</f>
        <v>0</v>
      </c>
      <c r="AV55" s="232">
        <f>IF('ПЛАН НАВЧАЛЬНОГО ПРОЦЕСУ ДЕННА'!AV56&gt;0,IF(ROUND('ПЛАН НАВЧАЛЬНОГО ПРОЦЕСУ ДЕННА'!AV56*$BW$4,0)&gt;0,ROUND('ПЛАН НАВЧАЛЬНОГО ПРОЦЕСУ ДЕННА'!AV56*$BW$4,0)*2,2),0)</f>
        <v>0</v>
      </c>
      <c r="AW55" s="62">
        <f>'ПЛАН НАВЧАЛЬНОГО ПРОЦЕСУ ДЕННА'!AW56</f>
        <v>0</v>
      </c>
      <c r="AX55" s="232">
        <f>IF('ПЛАН НАВЧАЛЬНОГО ПРОЦЕСУ ДЕННА'!AX56&gt;0,IF(ROUND('ПЛАН НАВЧАЛЬНОГО ПРОЦЕСУ ДЕННА'!AX56*$BW$4,0)&gt;0,ROUND('ПЛАН НАВЧАЛЬНОГО ПРОЦЕСУ ДЕННА'!AX56*$BW$4,0)*2,2),0)</f>
        <v>0</v>
      </c>
      <c r="AY55" s="232">
        <f>IF('ПЛАН НАВЧАЛЬНОГО ПРОЦЕСУ ДЕННА'!AY56&gt;0,IF(ROUND('ПЛАН НАВЧАЛЬНОГО ПРОЦЕСУ ДЕННА'!AY56*$BW$4,0)&gt;0,ROUND('ПЛАН НАВЧАЛЬНОГО ПРОЦЕСУ ДЕННА'!AY56*$BW$4,0)*2,2),0)</f>
        <v>0</v>
      </c>
      <c r="AZ55" s="232">
        <f>IF('ПЛАН НАВЧАЛЬНОГО ПРОЦЕСУ ДЕННА'!AZ56&gt;0,IF(ROUND('ПЛАН НАВЧАЛЬНОГО ПРОЦЕСУ ДЕННА'!AZ56*$BW$4,0)&gt;0,ROUND('ПЛАН НАВЧАЛЬНОГО ПРОЦЕСУ ДЕННА'!AZ56*$BW$4,0)*2,2),0)</f>
        <v>0</v>
      </c>
      <c r="BA55" s="62">
        <f>'ПЛАН НАВЧАЛЬНОГО ПРОЦЕСУ ДЕННА'!BA56</f>
        <v>0</v>
      </c>
      <c r="BB55" s="232">
        <f>IF('ПЛАН НАВЧАЛЬНОГО ПРОЦЕСУ ДЕННА'!BB56&gt;0,IF(ROUND('ПЛАН НАВЧАЛЬНОГО ПРОЦЕСУ ДЕННА'!BB56*$BW$4,0)&gt;0,ROUND('ПЛАН НАВЧАЛЬНОГО ПРОЦЕСУ ДЕННА'!BB56*$BW$4,0)*2,2),0)</f>
        <v>0</v>
      </c>
      <c r="BC55" s="232">
        <f>IF('ПЛАН НАВЧАЛЬНОГО ПРОЦЕСУ ДЕННА'!BC56&gt;0,IF(ROUND('ПЛАН НАВЧАЛЬНОГО ПРОЦЕСУ ДЕННА'!BC56*$BW$4,0)&gt;0,ROUND('ПЛАН НАВЧАЛЬНОГО ПРОЦЕСУ ДЕННА'!BC56*$BW$4,0)*2,2),0)</f>
        <v>0</v>
      </c>
      <c r="BD55" s="232">
        <f>IF('ПЛАН НАВЧАЛЬНОГО ПРОЦЕСУ ДЕННА'!BD56&gt;0,IF(ROUND('ПЛАН НАВЧАЛЬНОГО ПРОЦЕСУ ДЕННА'!BD56*$BW$4,0)&gt;0,ROUND('ПЛАН НАВЧАЛЬНОГО ПРОЦЕСУ ДЕННА'!BD56*$BW$4,0)*2,2),0)</f>
        <v>0</v>
      </c>
      <c r="BE55" s="62">
        <f>'ПЛАН НАВЧАЛЬНОГО ПРОЦЕСУ ДЕННА'!BE56</f>
        <v>0</v>
      </c>
      <c r="BF55" s="232">
        <f>IF('ПЛАН НАВЧАЛЬНОГО ПРОЦЕСУ ДЕННА'!BF56&gt;0,IF(ROUND('ПЛАН НАВЧАЛЬНОГО ПРОЦЕСУ ДЕННА'!BF56*$BW$4,0)&gt;0,ROUND('ПЛАН НАВЧАЛЬНОГО ПРОЦЕСУ ДЕННА'!BF56*$BW$4,0)*2,2),0)</f>
        <v>0</v>
      </c>
      <c r="BG55" s="232">
        <f>IF('ПЛАН НАВЧАЛЬНОГО ПРОЦЕСУ ДЕННА'!BG56&gt;0,IF(ROUND('ПЛАН НАВЧАЛЬНОГО ПРОЦЕСУ ДЕННА'!BG56*$BW$4,0)&gt;0,ROUND('ПЛАН НАВЧАЛЬНОГО ПРОЦЕСУ ДЕННА'!BG56*$BW$4,0)*2,2),0)</f>
        <v>0</v>
      </c>
      <c r="BH55" s="232">
        <f>IF('ПЛАН НАВЧАЛЬНОГО ПРОЦЕСУ ДЕННА'!BH56&gt;0,IF(ROUND('ПЛАН НАВЧАЛЬНОГО ПРОЦЕСУ ДЕННА'!BH56*$BW$4,0)&gt;0,ROUND('ПЛАН НАВЧАЛЬНОГО ПРОЦЕСУ ДЕННА'!BH56*$BW$4,0)*2,2),0)</f>
        <v>0</v>
      </c>
      <c r="BI55" s="62">
        <f>'ПЛАН НАВЧАЛЬНОГО ПРОЦЕСУ ДЕННА'!BI56</f>
        <v>0</v>
      </c>
      <c r="BJ55" s="56">
        <f t="shared" si="129"/>
        <v>0</v>
      </c>
      <c r="BK55" s="116" t="str">
        <f t="shared" si="130"/>
        <v/>
      </c>
      <c r="BL55" s="76">
        <f t="shared" si="131"/>
        <v>0</v>
      </c>
      <c r="BM55" s="76">
        <f t="shared" si="132"/>
        <v>0</v>
      </c>
      <c r="BN55" s="76">
        <f t="shared" si="133"/>
        <v>0</v>
      </c>
      <c r="BO55" s="76">
        <f t="shared" si="134"/>
        <v>0</v>
      </c>
      <c r="BP55" s="76">
        <f t="shared" si="135"/>
        <v>0</v>
      </c>
      <c r="BQ55" s="76">
        <f t="shared" si="136"/>
        <v>0</v>
      </c>
      <c r="BR55" s="76">
        <f t="shared" si="137"/>
        <v>0</v>
      </c>
      <c r="BS55" s="76">
        <f t="shared" si="138"/>
        <v>0</v>
      </c>
      <c r="BT55" s="80">
        <f t="shared" si="139"/>
        <v>0</v>
      </c>
      <c r="BU55" s="2"/>
      <c r="BV55" s="2"/>
      <c r="BW55" s="12">
        <f t="shared" si="140"/>
        <v>0</v>
      </c>
      <c r="BX55" s="12">
        <f t="shared" si="141"/>
        <v>0</v>
      </c>
      <c r="BY55" s="12">
        <f t="shared" si="142"/>
        <v>0</v>
      </c>
      <c r="BZ55" s="12">
        <f t="shared" si="143"/>
        <v>0</v>
      </c>
      <c r="CA55" s="12">
        <f t="shared" si="144"/>
        <v>0</v>
      </c>
      <c r="CB55" s="12">
        <f t="shared" si="145"/>
        <v>0</v>
      </c>
      <c r="CC55" s="12">
        <f t="shared" si="146"/>
        <v>0</v>
      </c>
      <c r="CD55" s="12">
        <f t="shared" si="147"/>
        <v>0</v>
      </c>
      <c r="CE55" s="171">
        <f t="shared" si="148"/>
        <v>0</v>
      </c>
      <c r="CF55" s="186">
        <f t="shared" si="149"/>
        <v>0</v>
      </c>
      <c r="CG55" s="2"/>
      <c r="CH55" s="67">
        <f t="shared" si="150"/>
        <v>0</v>
      </c>
      <c r="CI55" s="67">
        <f t="shared" si="151"/>
        <v>0</v>
      </c>
      <c r="CJ55" s="67">
        <f t="shared" si="152"/>
        <v>0</v>
      </c>
      <c r="CK55" s="67">
        <f t="shared" si="153"/>
        <v>0</v>
      </c>
      <c r="CL55" s="67">
        <f t="shared" si="154"/>
        <v>0</v>
      </c>
      <c r="CM55" s="67">
        <f t="shared" si="155"/>
        <v>0</v>
      </c>
      <c r="CN55" s="67">
        <f t="shared" si="156"/>
        <v>0</v>
      </c>
      <c r="CO55" s="67">
        <f t="shared" si="157"/>
        <v>0</v>
      </c>
      <c r="CP55" s="75">
        <f t="shared" si="158"/>
        <v>0</v>
      </c>
      <c r="CQ55" s="67">
        <f t="shared" si="159"/>
        <v>0</v>
      </c>
      <c r="CR55" s="67">
        <f t="shared" si="160"/>
        <v>0</v>
      </c>
      <c r="CS55" s="68">
        <f t="shared" si="161"/>
        <v>0</v>
      </c>
      <c r="CT55" s="67">
        <f t="shared" si="162"/>
        <v>0</v>
      </c>
      <c r="CU55" s="67">
        <f t="shared" si="163"/>
        <v>0</v>
      </c>
      <c r="CV55" s="67">
        <f t="shared" si="164"/>
        <v>0</v>
      </c>
      <c r="CW55" s="67">
        <f t="shared" si="165"/>
        <v>0</v>
      </c>
      <c r="CX55" s="67">
        <f t="shared" si="166"/>
        <v>0</v>
      </c>
      <c r="CY55" s="74">
        <f t="shared" si="167"/>
        <v>0</v>
      </c>
      <c r="CZ55" s="2"/>
      <c r="DA55" s="2"/>
      <c r="DB55" s="2"/>
      <c r="DC55" s="59">
        <f>SUM($AD55:$AF55)+SUM($AH55:$AJ55)+SUM($AL55:AN55)+SUM($AP55:AR55)+SUM($AT55:AV55)+SUM($AX55:AZ55)+SUM($BB55:BD55)+SUM($BF55:BH55)</f>
        <v>0</v>
      </c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</row>
    <row r="56" spans="1:150" s="16" customFormat="1" hidden="1" x14ac:dyDescent="0.25">
      <c r="A56" s="18" t="str">
        <f>'ПЛАН НАВЧАЛЬНОГО ПРОЦЕСУ ДЕННА'!A57</f>
        <v>2.08</v>
      </c>
      <c r="B56" s="226" t="str">
        <f>'ПЛАН НАВЧАЛЬНОГО ПРОЦЕСУ ДЕННА'!B57</f>
        <v>Вибіркова дисципліна 8</v>
      </c>
      <c r="C56" s="227"/>
      <c r="D56" s="228">
        <f>'ПЛАН НАВЧАЛЬНОГО ПРОЦЕСУ ДЕННА'!D57</f>
        <v>0</v>
      </c>
      <c r="E56" s="229">
        <f>'ПЛАН НАВЧАЛЬНОГО ПРОЦЕСУ ДЕННА'!E57</f>
        <v>0</v>
      </c>
      <c r="F56" s="229">
        <f>'ПЛАН НАВЧАЛЬНОГО ПРОЦЕСУ ДЕННА'!F57</f>
        <v>0</v>
      </c>
      <c r="G56" s="230">
        <f>'ПЛАН НАВЧАЛЬНОГО ПРОЦЕСУ ДЕННА'!G57</f>
        <v>0</v>
      </c>
      <c r="H56" s="228">
        <f>'ПЛАН НАВЧАЛЬНОГО ПРОЦЕСУ ДЕННА'!H57</f>
        <v>0</v>
      </c>
      <c r="I56" s="229">
        <f>'ПЛАН НАВЧАЛЬНОГО ПРОЦЕСУ ДЕННА'!I57</f>
        <v>0</v>
      </c>
      <c r="J56" s="229">
        <f>'ПЛАН НАВЧАЛЬНОГО ПРОЦЕСУ ДЕННА'!J57</f>
        <v>0</v>
      </c>
      <c r="K56" s="229">
        <f>'ПЛАН НАВЧАЛЬНОГО ПРОЦЕСУ ДЕННА'!K57</f>
        <v>0</v>
      </c>
      <c r="L56" s="229">
        <f>'ПЛАН НАВЧАЛЬНОГО ПРОЦЕСУ ДЕННА'!L57</f>
        <v>0</v>
      </c>
      <c r="M56" s="229">
        <f>'ПЛАН НАВЧАЛЬНОГО ПРОЦЕСУ ДЕННА'!M57</f>
        <v>0</v>
      </c>
      <c r="N56" s="229">
        <f>'ПЛАН НАВЧАЛЬНОГО ПРОЦЕСУ ДЕННА'!N57</f>
        <v>0</v>
      </c>
      <c r="O56" s="213">
        <f>'ПЛАН НАВЧАЛЬНОГО ПРОЦЕСУ ДЕННА'!O57</f>
        <v>0</v>
      </c>
      <c r="P56" s="213">
        <f>'ПЛАН НАВЧАЛЬНОГО ПРОЦЕСУ ДЕННА'!P57</f>
        <v>0</v>
      </c>
      <c r="Q56" s="228">
        <f>'ПЛАН НАВЧАЛЬНОГО ПРОЦЕСУ ДЕННА'!Q57</f>
        <v>0</v>
      </c>
      <c r="R56" s="229">
        <f>'ПЛАН НАВЧАЛЬНОГО ПРОЦЕСУ ДЕННА'!R57</f>
        <v>0</v>
      </c>
      <c r="S56" s="229">
        <f>'ПЛАН НАВЧАЛЬНОГО ПРОЦЕСУ ДЕННА'!S57</f>
        <v>0</v>
      </c>
      <c r="T56" s="229">
        <f>'ПЛАН НАВЧАЛЬНОГО ПРОЦЕСУ ДЕННА'!T57</f>
        <v>0</v>
      </c>
      <c r="U56" s="229">
        <f>'ПЛАН НАВЧАЛЬНОГО ПРОЦЕСУ ДЕННА'!U57</f>
        <v>0</v>
      </c>
      <c r="V56" s="229">
        <f>'ПЛАН НАВЧАЛЬНОГО ПРОЦЕСУ ДЕННА'!V57</f>
        <v>0</v>
      </c>
      <c r="W56" s="229">
        <f>'ПЛАН НАВЧАЛЬНОГО ПРОЦЕСУ ДЕННА'!W57</f>
        <v>0</v>
      </c>
      <c r="X56" s="231">
        <f>'ПЛАН НАВЧАЛЬНОГО ПРОЦЕСУ ДЕННА'!X57</f>
        <v>0</v>
      </c>
      <c r="Y56" s="127">
        <f t="shared" si="128"/>
        <v>0</v>
      </c>
      <c r="Z56" s="9"/>
      <c r="AA56" s="9"/>
      <c r="AB56" s="9"/>
      <c r="AC56" s="9"/>
      <c r="AD56" s="232">
        <f>IF('ПЛАН НАВЧАЛЬНОГО ПРОЦЕСУ ДЕННА'!AD57&gt;0,IF(ROUND('ПЛАН НАВЧАЛЬНОГО ПРОЦЕСУ ДЕННА'!AD57*$BW$4,0)&gt;0,ROUND('ПЛАН НАВЧАЛЬНОГО ПРОЦЕСУ ДЕННА'!AD57*$BW$4,0)*2,2),0)</f>
        <v>0</v>
      </c>
      <c r="AE56" s="232">
        <f>IF('ПЛАН НАВЧАЛЬНОГО ПРОЦЕСУ ДЕННА'!AE57&gt;0,IF(ROUND('ПЛАН НАВЧАЛЬНОГО ПРОЦЕСУ ДЕННА'!AE57*$BW$4,0)&gt;0,ROUND('ПЛАН НАВЧАЛЬНОГО ПРОЦЕСУ ДЕННА'!AE57*$BW$4,0)*2,2),0)</f>
        <v>0</v>
      </c>
      <c r="AF56" s="232">
        <f>IF('ПЛАН НАВЧАЛЬНОГО ПРОЦЕСУ ДЕННА'!AF57&gt;0,IF(ROUND('ПЛАН НАВЧАЛЬНОГО ПРОЦЕСУ ДЕННА'!AF57*$BW$4,0)&gt;0,ROUND('ПЛАН НАВЧАЛЬНОГО ПРОЦЕСУ ДЕННА'!AF57*$BW$4,0)*2,2),0)</f>
        <v>0</v>
      </c>
      <c r="AG56" s="62">
        <f>'ПЛАН НАВЧАЛЬНОГО ПРОЦЕСУ ДЕННА'!AG57</f>
        <v>0</v>
      </c>
      <c r="AH56" s="232">
        <f>IF('ПЛАН НАВЧАЛЬНОГО ПРОЦЕСУ ДЕННА'!AH57&gt;0,IF(ROUND('ПЛАН НАВЧАЛЬНОГО ПРОЦЕСУ ДЕННА'!AH57*$BW$4,0)&gt;0,ROUND('ПЛАН НАВЧАЛЬНОГО ПРОЦЕСУ ДЕННА'!AH57*$BW$4,0)*2,2),0)</f>
        <v>0</v>
      </c>
      <c r="AI56" s="232">
        <f>IF('ПЛАН НАВЧАЛЬНОГО ПРОЦЕСУ ДЕННА'!AI57&gt;0,IF(ROUND('ПЛАН НАВЧАЛЬНОГО ПРОЦЕСУ ДЕННА'!AI57*$BW$4,0)&gt;0,ROUND('ПЛАН НАВЧАЛЬНОГО ПРОЦЕСУ ДЕННА'!AI57*$BW$4,0)*2,2),0)</f>
        <v>0</v>
      </c>
      <c r="AJ56" s="232">
        <f>IF('ПЛАН НАВЧАЛЬНОГО ПРОЦЕСУ ДЕННА'!AJ57&gt;0,IF(ROUND('ПЛАН НАВЧАЛЬНОГО ПРОЦЕСУ ДЕННА'!AJ57*$BW$4,0)&gt;0,ROUND('ПЛАН НАВЧАЛЬНОГО ПРОЦЕСУ ДЕННА'!AJ57*$BW$4,0)*2,2),0)</f>
        <v>0</v>
      </c>
      <c r="AK56" s="62">
        <f>'ПЛАН НАВЧАЛЬНОГО ПРОЦЕСУ ДЕННА'!AK57</f>
        <v>0</v>
      </c>
      <c r="AL56" s="232">
        <f>IF('ПЛАН НАВЧАЛЬНОГО ПРОЦЕСУ ДЕННА'!AL57&gt;0,IF(ROUND('ПЛАН НАВЧАЛЬНОГО ПРОЦЕСУ ДЕННА'!AL57*$BW$4,0)&gt;0,ROUND('ПЛАН НАВЧАЛЬНОГО ПРОЦЕСУ ДЕННА'!AL57*$BW$4,0)*2,2),0)</f>
        <v>0</v>
      </c>
      <c r="AM56" s="232">
        <f>IF('ПЛАН НАВЧАЛЬНОГО ПРОЦЕСУ ДЕННА'!AM57&gt;0,IF(ROUND('ПЛАН НАВЧАЛЬНОГО ПРОЦЕСУ ДЕННА'!AM57*$BW$4,0)&gt;0,ROUND('ПЛАН НАВЧАЛЬНОГО ПРОЦЕСУ ДЕННА'!AM57*$BW$4,0)*2,2),0)</f>
        <v>0</v>
      </c>
      <c r="AN56" s="232">
        <f>IF('ПЛАН НАВЧАЛЬНОГО ПРОЦЕСУ ДЕННА'!AN57&gt;0,IF(ROUND('ПЛАН НАВЧАЛЬНОГО ПРОЦЕСУ ДЕННА'!AN57*$BW$4,0)&gt;0,ROUND('ПЛАН НАВЧАЛЬНОГО ПРОЦЕСУ ДЕННА'!AN57*$BW$4,0)*2,2),0)</f>
        <v>0</v>
      </c>
      <c r="AO56" s="62">
        <f>'ПЛАН НАВЧАЛЬНОГО ПРОЦЕСУ ДЕННА'!AO57</f>
        <v>0</v>
      </c>
      <c r="AP56" s="232">
        <f>IF('ПЛАН НАВЧАЛЬНОГО ПРОЦЕСУ ДЕННА'!AP57&gt;0,IF(ROUND('ПЛАН НАВЧАЛЬНОГО ПРОЦЕСУ ДЕННА'!AP57*$BW$4,0)&gt;0,ROUND('ПЛАН НАВЧАЛЬНОГО ПРОЦЕСУ ДЕННА'!AP57*$BW$4,0)*2,2),0)</f>
        <v>0</v>
      </c>
      <c r="AQ56" s="232">
        <f>IF('ПЛАН НАВЧАЛЬНОГО ПРОЦЕСУ ДЕННА'!AQ57&gt;0,IF(ROUND('ПЛАН НАВЧАЛЬНОГО ПРОЦЕСУ ДЕННА'!AQ57*$BW$4,0)&gt;0,ROUND('ПЛАН НАВЧАЛЬНОГО ПРОЦЕСУ ДЕННА'!AQ57*$BW$4,0)*2,2),0)</f>
        <v>0</v>
      </c>
      <c r="AR56" s="232">
        <f>IF('ПЛАН НАВЧАЛЬНОГО ПРОЦЕСУ ДЕННА'!AR57&gt;0,IF(ROUND('ПЛАН НАВЧАЛЬНОГО ПРОЦЕСУ ДЕННА'!AR57*$BW$4,0)&gt;0,ROUND('ПЛАН НАВЧАЛЬНОГО ПРОЦЕСУ ДЕННА'!AR57*$BW$4,0)*2,2),0)</f>
        <v>0</v>
      </c>
      <c r="AS56" s="62">
        <f>'ПЛАН НАВЧАЛЬНОГО ПРОЦЕСУ ДЕННА'!AS57</f>
        <v>0</v>
      </c>
      <c r="AT56" s="232">
        <f>IF('ПЛАН НАВЧАЛЬНОГО ПРОЦЕСУ ДЕННА'!AT57&gt;0,IF(ROUND('ПЛАН НАВЧАЛЬНОГО ПРОЦЕСУ ДЕННА'!AT57*$BW$4,0)&gt;0,ROUND('ПЛАН НАВЧАЛЬНОГО ПРОЦЕСУ ДЕННА'!AT57*$BW$4,0)*2,2),0)</f>
        <v>0</v>
      </c>
      <c r="AU56" s="232">
        <f>IF('ПЛАН НАВЧАЛЬНОГО ПРОЦЕСУ ДЕННА'!AU57&gt;0,IF(ROUND('ПЛАН НАВЧАЛЬНОГО ПРОЦЕСУ ДЕННА'!AU57*$BW$4,0)&gt;0,ROUND('ПЛАН НАВЧАЛЬНОГО ПРОЦЕСУ ДЕННА'!AU57*$BW$4,0)*2,2),0)</f>
        <v>0</v>
      </c>
      <c r="AV56" s="232">
        <f>IF('ПЛАН НАВЧАЛЬНОГО ПРОЦЕСУ ДЕННА'!AV57&gt;0,IF(ROUND('ПЛАН НАВЧАЛЬНОГО ПРОЦЕСУ ДЕННА'!AV57*$BW$4,0)&gt;0,ROUND('ПЛАН НАВЧАЛЬНОГО ПРОЦЕСУ ДЕННА'!AV57*$BW$4,0)*2,2),0)</f>
        <v>0</v>
      </c>
      <c r="AW56" s="62">
        <f>'ПЛАН НАВЧАЛЬНОГО ПРОЦЕСУ ДЕННА'!AW57</f>
        <v>0</v>
      </c>
      <c r="AX56" s="232">
        <f>IF('ПЛАН НАВЧАЛЬНОГО ПРОЦЕСУ ДЕННА'!AX57&gt;0,IF(ROUND('ПЛАН НАВЧАЛЬНОГО ПРОЦЕСУ ДЕННА'!AX57*$BW$4,0)&gt;0,ROUND('ПЛАН НАВЧАЛЬНОГО ПРОЦЕСУ ДЕННА'!AX57*$BW$4,0)*2,2),0)</f>
        <v>0</v>
      </c>
      <c r="AY56" s="232">
        <f>IF('ПЛАН НАВЧАЛЬНОГО ПРОЦЕСУ ДЕННА'!AY57&gt;0,IF(ROUND('ПЛАН НАВЧАЛЬНОГО ПРОЦЕСУ ДЕННА'!AY57*$BW$4,0)&gt;0,ROUND('ПЛАН НАВЧАЛЬНОГО ПРОЦЕСУ ДЕННА'!AY57*$BW$4,0)*2,2),0)</f>
        <v>0</v>
      </c>
      <c r="AZ56" s="232">
        <f>IF('ПЛАН НАВЧАЛЬНОГО ПРОЦЕСУ ДЕННА'!AZ57&gt;0,IF(ROUND('ПЛАН НАВЧАЛЬНОГО ПРОЦЕСУ ДЕННА'!AZ57*$BW$4,0)&gt;0,ROUND('ПЛАН НАВЧАЛЬНОГО ПРОЦЕСУ ДЕННА'!AZ57*$BW$4,0)*2,2),0)</f>
        <v>0</v>
      </c>
      <c r="BA56" s="62">
        <f>'ПЛАН НАВЧАЛЬНОГО ПРОЦЕСУ ДЕННА'!BA57</f>
        <v>0</v>
      </c>
      <c r="BB56" s="232">
        <f>IF('ПЛАН НАВЧАЛЬНОГО ПРОЦЕСУ ДЕННА'!BB57&gt;0,IF(ROUND('ПЛАН НАВЧАЛЬНОГО ПРОЦЕСУ ДЕННА'!BB57*$BW$4,0)&gt;0,ROUND('ПЛАН НАВЧАЛЬНОГО ПРОЦЕСУ ДЕННА'!BB57*$BW$4,0)*2,2),0)</f>
        <v>0</v>
      </c>
      <c r="BC56" s="232">
        <f>IF('ПЛАН НАВЧАЛЬНОГО ПРОЦЕСУ ДЕННА'!BC57&gt;0,IF(ROUND('ПЛАН НАВЧАЛЬНОГО ПРОЦЕСУ ДЕННА'!BC57*$BW$4,0)&gt;0,ROUND('ПЛАН НАВЧАЛЬНОГО ПРОЦЕСУ ДЕННА'!BC57*$BW$4,0)*2,2),0)</f>
        <v>0</v>
      </c>
      <c r="BD56" s="232">
        <f>IF('ПЛАН НАВЧАЛЬНОГО ПРОЦЕСУ ДЕННА'!BD57&gt;0,IF(ROUND('ПЛАН НАВЧАЛЬНОГО ПРОЦЕСУ ДЕННА'!BD57*$BW$4,0)&gt;0,ROUND('ПЛАН НАВЧАЛЬНОГО ПРОЦЕСУ ДЕННА'!BD57*$BW$4,0)*2,2),0)</f>
        <v>0</v>
      </c>
      <c r="BE56" s="62">
        <f>'ПЛАН НАВЧАЛЬНОГО ПРОЦЕСУ ДЕННА'!BE57</f>
        <v>0</v>
      </c>
      <c r="BF56" s="232">
        <f>IF('ПЛАН НАВЧАЛЬНОГО ПРОЦЕСУ ДЕННА'!BF57&gt;0,IF(ROUND('ПЛАН НАВЧАЛЬНОГО ПРОЦЕСУ ДЕННА'!BF57*$BW$4,0)&gt;0,ROUND('ПЛАН НАВЧАЛЬНОГО ПРОЦЕСУ ДЕННА'!BF57*$BW$4,0)*2,2),0)</f>
        <v>0</v>
      </c>
      <c r="BG56" s="232">
        <f>IF('ПЛАН НАВЧАЛЬНОГО ПРОЦЕСУ ДЕННА'!BG57&gt;0,IF(ROUND('ПЛАН НАВЧАЛЬНОГО ПРОЦЕСУ ДЕННА'!BG57*$BW$4,0)&gt;0,ROUND('ПЛАН НАВЧАЛЬНОГО ПРОЦЕСУ ДЕННА'!BG57*$BW$4,0)*2,2),0)</f>
        <v>0</v>
      </c>
      <c r="BH56" s="232">
        <f>IF('ПЛАН НАВЧАЛЬНОГО ПРОЦЕСУ ДЕННА'!BH57&gt;0,IF(ROUND('ПЛАН НАВЧАЛЬНОГО ПРОЦЕСУ ДЕННА'!BH57*$BW$4,0)&gt;0,ROUND('ПЛАН НАВЧАЛЬНОГО ПРОЦЕСУ ДЕННА'!BH57*$BW$4,0)*2,2),0)</f>
        <v>0</v>
      </c>
      <c r="BI56" s="62">
        <f>'ПЛАН НАВЧАЛЬНОГО ПРОЦЕСУ ДЕННА'!BI57</f>
        <v>0</v>
      </c>
      <c r="BJ56" s="56">
        <f t="shared" si="129"/>
        <v>0</v>
      </c>
      <c r="BK56" s="116" t="str">
        <f t="shared" si="130"/>
        <v/>
      </c>
      <c r="BL56" s="76">
        <f t="shared" si="131"/>
        <v>0</v>
      </c>
      <c r="BM56" s="76">
        <f t="shared" si="132"/>
        <v>0</v>
      </c>
      <c r="BN56" s="76">
        <f t="shared" si="133"/>
        <v>0</v>
      </c>
      <c r="BO56" s="76">
        <f t="shared" si="134"/>
        <v>0</v>
      </c>
      <c r="BP56" s="76">
        <f t="shared" si="135"/>
        <v>0</v>
      </c>
      <c r="BQ56" s="76">
        <f t="shared" si="136"/>
        <v>0</v>
      </c>
      <c r="BR56" s="76">
        <f t="shared" si="137"/>
        <v>0</v>
      </c>
      <c r="BS56" s="76">
        <f t="shared" si="138"/>
        <v>0</v>
      </c>
      <c r="BT56" s="80">
        <f t="shared" si="139"/>
        <v>0</v>
      </c>
      <c r="BU56" s="2"/>
      <c r="BV56" s="2"/>
      <c r="BW56" s="12">
        <f t="shared" si="140"/>
        <v>0</v>
      </c>
      <c r="BX56" s="12">
        <f t="shared" si="141"/>
        <v>0</v>
      </c>
      <c r="BY56" s="12">
        <f t="shared" si="142"/>
        <v>0</v>
      </c>
      <c r="BZ56" s="12">
        <f t="shared" si="143"/>
        <v>0</v>
      </c>
      <c r="CA56" s="12">
        <f t="shared" si="144"/>
        <v>0</v>
      </c>
      <c r="CB56" s="12">
        <f t="shared" si="145"/>
        <v>0</v>
      </c>
      <c r="CC56" s="12">
        <f t="shared" si="146"/>
        <v>0</v>
      </c>
      <c r="CD56" s="12">
        <f t="shared" si="147"/>
        <v>0</v>
      </c>
      <c r="CE56" s="171">
        <f t="shared" si="148"/>
        <v>0</v>
      </c>
      <c r="CF56" s="186">
        <f t="shared" si="149"/>
        <v>0</v>
      </c>
      <c r="CG56" s="2"/>
      <c r="CH56" s="67">
        <f t="shared" si="150"/>
        <v>0</v>
      </c>
      <c r="CI56" s="67">
        <f t="shared" si="151"/>
        <v>0</v>
      </c>
      <c r="CJ56" s="67">
        <f t="shared" si="152"/>
        <v>0</v>
      </c>
      <c r="CK56" s="67">
        <f t="shared" si="153"/>
        <v>0</v>
      </c>
      <c r="CL56" s="67">
        <f t="shared" si="154"/>
        <v>0</v>
      </c>
      <c r="CM56" s="67">
        <f t="shared" si="155"/>
        <v>0</v>
      </c>
      <c r="CN56" s="67">
        <f t="shared" si="156"/>
        <v>0</v>
      </c>
      <c r="CO56" s="67">
        <f t="shared" si="157"/>
        <v>0</v>
      </c>
      <c r="CP56" s="75">
        <f t="shared" si="158"/>
        <v>0</v>
      </c>
      <c r="CQ56" s="67">
        <f t="shared" si="159"/>
        <v>0</v>
      </c>
      <c r="CR56" s="67">
        <f t="shared" si="160"/>
        <v>0</v>
      </c>
      <c r="CS56" s="68">
        <f t="shared" si="161"/>
        <v>0</v>
      </c>
      <c r="CT56" s="67">
        <f t="shared" si="162"/>
        <v>0</v>
      </c>
      <c r="CU56" s="67">
        <f t="shared" si="163"/>
        <v>0</v>
      </c>
      <c r="CV56" s="67">
        <f t="shared" si="164"/>
        <v>0</v>
      </c>
      <c r="CW56" s="67">
        <f t="shared" si="165"/>
        <v>0</v>
      </c>
      <c r="CX56" s="67">
        <f t="shared" si="166"/>
        <v>0</v>
      </c>
      <c r="CY56" s="74">
        <f t="shared" si="167"/>
        <v>0</v>
      </c>
      <c r="CZ56" s="2"/>
      <c r="DA56" s="2"/>
      <c r="DB56" s="2"/>
      <c r="DC56" s="59">
        <f>SUM($AD56:$AF56)+SUM($AH56:$AJ56)+SUM($AL56:AN56)+SUM($AP56:AR56)+SUM($AT56:AV56)+SUM($AX56:AZ56)+SUM($BB56:BD56)+SUM($BF56:BH56)</f>
        <v>0</v>
      </c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</row>
    <row r="57" spans="1:150" s="16" customFormat="1" hidden="1" x14ac:dyDescent="0.25">
      <c r="A57" s="18" t="str">
        <f>'ПЛАН НАВЧАЛЬНОГО ПРОЦЕСУ ДЕННА'!A58</f>
        <v>2.09</v>
      </c>
      <c r="B57" s="226" t="str">
        <f>'ПЛАН НАВЧАЛЬНОГО ПРОЦЕСУ ДЕННА'!B58</f>
        <v>Вибіркова дисципліна 9</v>
      </c>
      <c r="C57" s="227"/>
      <c r="D57" s="228">
        <f>'ПЛАН НАВЧАЛЬНОГО ПРОЦЕСУ ДЕННА'!D58</f>
        <v>0</v>
      </c>
      <c r="E57" s="229">
        <f>'ПЛАН НАВЧАЛЬНОГО ПРОЦЕСУ ДЕННА'!E58</f>
        <v>0</v>
      </c>
      <c r="F57" s="229">
        <f>'ПЛАН НАВЧАЛЬНОГО ПРОЦЕСУ ДЕННА'!F58</f>
        <v>0</v>
      </c>
      <c r="G57" s="230">
        <f>'ПЛАН НАВЧАЛЬНОГО ПРОЦЕСУ ДЕННА'!G58</f>
        <v>0</v>
      </c>
      <c r="H57" s="228">
        <f>'ПЛАН НАВЧАЛЬНОГО ПРОЦЕСУ ДЕННА'!H58</f>
        <v>0</v>
      </c>
      <c r="I57" s="229">
        <f>'ПЛАН НАВЧАЛЬНОГО ПРОЦЕСУ ДЕННА'!I58</f>
        <v>0</v>
      </c>
      <c r="J57" s="229">
        <f>'ПЛАН НАВЧАЛЬНОГО ПРОЦЕСУ ДЕННА'!J58</f>
        <v>0</v>
      </c>
      <c r="K57" s="229">
        <f>'ПЛАН НАВЧАЛЬНОГО ПРОЦЕСУ ДЕННА'!K58</f>
        <v>0</v>
      </c>
      <c r="L57" s="229">
        <f>'ПЛАН НАВЧАЛЬНОГО ПРОЦЕСУ ДЕННА'!L58</f>
        <v>0</v>
      </c>
      <c r="M57" s="229">
        <f>'ПЛАН НАВЧАЛЬНОГО ПРОЦЕСУ ДЕННА'!M58</f>
        <v>0</v>
      </c>
      <c r="N57" s="229">
        <f>'ПЛАН НАВЧАЛЬНОГО ПРОЦЕСУ ДЕННА'!N58</f>
        <v>0</v>
      </c>
      <c r="O57" s="213">
        <f>'ПЛАН НАВЧАЛЬНОГО ПРОЦЕСУ ДЕННА'!O58</f>
        <v>0</v>
      </c>
      <c r="P57" s="213">
        <f>'ПЛАН НАВЧАЛЬНОГО ПРОЦЕСУ ДЕННА'!P58</f>
        <v>0</v>
      </c>
      <c r="Q57" s="228">
        <f>'ПЛАН НАВЧАЛЬНОГО ПРОЦЕСУ ДЕННА'!Q58</f>
        <v>0</v>
      </c>
      <c r="R57" s="229">
        <f>'ПЛАН НАВЧАЛЬНОГО ПРОЦЕСУ ДЕННА'!R58</f>
        <v>0</v>
      </c>
      <c r="S57" s="229">
        <f>'ПЛАН НАВЧАЛЬНОГО ПРОЦЕСУ ДЕННА'!S58</f>
        <v>0</v>
      </c>
      <c r="T57" s="229">
        <f>'ПЛАН НАВЧАЛЬНОГО ПРОЦЕСУ ДЕННА'!T58</f>
        <v>0</v>
      </c>
      <c r="U57" s="229">
        <f>'ПЛАН НАВЧАЛЬНОГО ПРОЦЕСУ ДЕННА'!U58</f>
        <v>0</v>
      </c>
      <c r="V57" s="229">
        <f>'ПЛАН НАВЧАЛЬНОГО ПРОЦЕСУ ДЕННА'!V58</f>
        <v>0</v>
      </c>
      <c r="W57" s="229">
        <f>'ПЛАН НАВЧАЛЬНОГО ПРОЦЕСУ ДЕННА'!W58</f>
        <v>0</v>
      </c>
      <c r="X57" s="231">
        <f>'ПЛАН НАВЧАЛЬНОГО ПРОЦЕСУ ДЕННА'!X58</f>
        <v>0</v>
      </c>
      <c r="Y57" s="127">
        <f t="shared" si="128"/>
        <v>0</v>
      </c>
      <c r="Z57" s="9"/>
      <c r="AA57" s="9"/>
      <c r="AB57" s="9"/>
      <c r="AC57" s="9"/>
      <c r="AD57" s="232">
        <f>IF('ПЛАН НАВЧАЛЬНОГО ПРОЦЕСУ ДЕННА'!AD58&gt;0,IF(ROUND('ПЛАН НАВЧАЛЬНОГО ПРОЦЕСУ ДЕННА'!AD58*$BW$4,0)&gt;0,ROUND('ПЛАН НАВЧАЛЬНОГО ПРОЦЕСУ ДЕННА'!AD58*$BW$4,0)*2,2),0)</f>
        <v>0</v>
      </c>
      <c r="AE57" s="232">
        <f>IF('ПЛАН НАВЧАЛЬНОГО ПРОЦЕСУ ДЕННА'!AE58&gt;0,IF(ROUND('ПЛАН НАВЧАЛЬНОГО ПРОЦЕСУ ДЕННА'!AE58*$BW$4,0)&gt;0,ROUND('ПЛАН НАВЧАЛЬНОГО ПРОЦЕСУ ДЕННА'!AE58*$BW$4,0)*2,2),0)</f>
        <v>0</v>
      </c>
      <c r="AF57" s="232">
        <f>IF('ПЛАН НАВЧАЛЬНОГО ПРОЦЕСУ ДЕННА'!AF58&gt;0,IF(ROUND('ПЛАН НАВЧАЛЬНОГО ПРОЦЕСУ ДЕННА'!AF58*$BW$4,0)&gt;0,ROUND('ПЛАН НАВЧАЛЬНОГО ПРОЦЕСУ ДЕННА'!AF58*$BW$4,0)*2,2),0)</f>
        <v>0</v>
      </c>
      <c r="AG57" s="62">
        <f>'ПЛАН НАВЧАЛЬНОГО ПРОЦЕСУ ДЕННА'!AG58</f>
        <v>0</v>
      </c>
      <c r="AH57" s="232">
        <f>IF('ПЛАН НАВЧАЛЬНОГО ПРОЦЕСУ ДЕННА'!AH58&gt;0,IF(ROUND('ПЛАН НАВЧАЛЬНОГО ПРОЦЕСУ ДЕННА'!AH58*$BW$4,0)&gt;0,ROUND('ПЛАН НАВЧАЛЬНОГО ПРОЦЕСУ ДЕННА'!AH58*$BW$4,0)*2,2),0)</f>
        <v>0</v>
      </c>
      <c r="AI57" s="232">
        <f>IF('ПЛАН НАВЧАЛЬНОГО ПРОЦЕСУ ДЕННА'!AI58&gt;0,IF(ROUND('ПЛАН НАВЧАЛЬНОГО ПРОЦЕСУ ДЕННА'!AI58*$BW$4,0)&gt;0,ROUND('ПЛАН НАВЧАЛЬНОГО ПРОЦЕСУ ДЕННА'!AI58*$BW$4,0)*2,2),0)</f>
        <v>0</v>
      </c>
      <c r="AJ57" s="232">
        <f>IF('ПЛАН НАВЧАЛЬНОГО ПРОЦЕСУ ДЕННА'!AJ58&gt;0,IF(ROUND('ПЛАН НАВЧАЛЬНОГО ПРОЦЕСУ ДЕННА'!AJ58*$BW$4,0)&gt;0,ROUND('ПЛАН НАВЧАЛЬНОГО ПРОЦЕСУ ДЕННА'!AJ58*$BW$4,0)*2,2),0)</f>
        <v>0</v>
      </c>
      <c r="AK57" s="62">
        <f>'ПЛАН НАВЧАЛЬНОГО ПРОЦЕСУ ДЕННА'!AK58</f>
        <v>0</v>
      </c>
      <c r="AL57" s="232">
        <f>IF('ПЛАН НАВЧАЛЬНОГО ПРОЦЕСУ ДЕННА'!AL58&gt;0,IF(ROUND('ПЛАН НАВЧАЛЬНОГО ПРОЦЕСУ ДЕННА'!AL58*$BW$4,0)&gt;0,ROUND('ПЛАН НАВЧАЛЬНОГО ПРОЦЕСУ ДЕННА'!AL58*$BW$4,0)*2,2),0)</f>
        <v>0</v>
      </c>
      <c r="AM57" s="232">
        <f>IF('ПЛАН НАВЧАЛЬНОГО ПРОЦЕСУ ДЕННА'!AM58&gt;0,IF(ROUND('ПЛАН НАВЧАЛЬНОГО ПРОЦЕСУ ДЕННА'!AM58*$BW$4,0)&gt;0,ROUND('ПЛАН НАВЧАЛЬНОГО ПРОЦЕСУ ДЕННА'!AM58*$BW$4,0)*2,2),0)</f>
        <v>0</v>
      </c>
      <c r="AN57" s="232">
        <f>IF('ПЛАН НАВЧАЛЬНОГО ПРОЦЕСУ ДЕННА'!AN58&gt;0,IF(ROUND('ПЛАН НАВЧАЛЬНОГО ПРОЦЕСУ ДЕННА'!AN58*$BW$4,0)&gt;0,ROUND('ПЛАН НАВЧАЛЬНОГО ПРОЦЕСУ ДЕННА'!AN58*$BW$4,0)*2,2),0)</f>
        <v>0</v>
      </c>
      <c r="AO57" s="62">
        <f>'ПЛАН НАВЧАЛЬНОГО ПРОЦЕСУ ДЕННА'!AO58</f>
        <v>0</v>
      </c>
      <c r="AP57" s="232">
        <f>IF('ПЛАН НАВЧАЛЬНОГО ПРОЦЕСУ ДЕННА'!AP58&gt;0,IF(ROUND('ПЛАН НАВЧАЛЬНОГО ПРОЦЕСУ ДЕННА'!AP58*$BW$4,0)&gt;0,ROUND('ПЛАН НАВЧАЛЬНОГО ПРОЦЕСУ ДЕННА'!AP58*$BW$4,0)*2,2),0)</f>
        <v>0</v>
      </c>
      <c r="AQ57" s="232">
        <f>IF('ПЛАН НАВЧАЛЬНОГО ПРОЦЕСУ ДЕННА'!AQ58&gt;0,IF(ROUND('ПЛАН НАВЧАЛЬНОГО ПРОЦЕСУ ДЕННА'!AQ58*$BW$4,0)&gt;0,ROUND('ПЛАН НАВЧАЛЬНОГО ПРОЦЕСУ ДЕННА'!AQ58*$BW$4,0)*2,2),0)</f>
        <v>0</v>
      </c>
      <c r="AR57" s="232">
        <f>IF('ПЛАН НАВЧАЛЬНОГО ПРОЦЕСУ ДЕННА'!AR58&gt;0,IF(ROUND('ПЛАН НАВЧАЛЬНОГО ПРОЦЕСУ ДЕННА'!AR58*$BW$4,0)&gt;0,ROUND('ПЛАН НАВЧАЛЬНОГО ПРОЦЕСУ ДЕННА'!AR58*$BW$4,0)*2,2),0)</f>
        <v>0</v>
      </c>
      <c r="AS57" s="62">
        <f>'ПЛАН НАВЧАЛЬНОГО ПРОЦЕСУ ДЕННА'!AS58</f>
        <v>0</v>
      </c>
      <c r="AT57" s="232">
        <f>IF('ПЛАН НАВЧАЛЬНОГО ПРОЦЕСУ ДЕННА'!AT58&gt;0,IF(ROUND('ПЛАН НАВЧАЛЬНОГО ПРОЦЕСУ ДЕННА'!AT58*$BW$4,0)&gt;0,ROUND('ПЛАН НАВЧАЛЬНОГО ПРОЦЕСУ ДЕННА'!AT58*$BW$4,0)*2,2),0)</f>
        <v>0</v>
      </c>
      <c r="AU57" s="232">
        <f>IF('ПЛАН НАВЧАЛЬНОГО ПРОЦЕСУ ДЕННА'!AU58&gt;0,IF(ROUND('ПЛАН НАВЧАЛЬНОГО ПРОЦЕСУ ДЕННА'!AU58*$BW$4,0)&gt;0,ROUND('ПЛАН НАВЧАЛЬНОГО ПРОЦЕСУ ДЕННА'!AU58*$BW$4,0)*2,2),0)</f>
        <v>0</v>
      </c>
      <c r="AV57" s="232">
        <f>IF('ПЛАН НАВЧАЛЬНОГО ПРОЦЕСУ ДЕННА'!AV58&gt;0,IF(ROUND('ПЛАН НАВЧАЛЬНОГО ПРОЦЕСУ ДЕННА'!AV58*$BW$4,0)&gt;0,ROUND('ПЛАН НАВЧАЛЬНОГО ПРОЦЕСУ ДЕННА'!AV58*$BW$4,0)*2,2),0)</f>
        <v>0</v>
      </c>
      <c r="AW57" s="62">
        <f>'ПЛАН НАВЧАЛЬНОГО ПРОЦЕСУ ДЕННА'!AW58</f>
        <v>0</v>
      </c>
      <c r="AX57" s="232">
        <f>IF('ПЛАН НАВЧАЛЬНОГО ПРОЦЕСУ ДЕННА'!AX58&gt;0,IF(ROUND('ПЛАН НАВЧАЛЬНОГО ПРОЦЕСУ ДЕННА'!AX58*$BW$4,0)&gt;0,ROUND('ПЛАН НАВЧАЛЬНОГО ПРОЦЕСУ ДЕННА'!AX58*$BW$4,0)*2,2),0)</f>
        <v>0</v>
      </c>
      <c r="AY57" s="232">
        <f>IF('ПЛАН НАВЧАЛЬНОГО ПРОЦЕСУ ДЕННА'!AY58&gt;0,IF(ROUND('ПЛАН НАВЧАЛЬНОГО ПРОЦЕСУ ДЕННА'!AY58*$BW$4,0)&gt;0,ROUND('ПЛАН НАВЧАЛЬНОГО ПРОЦЕСУ ДЕННА'!AY58*$BW$4,0)*2,2),0)</f>
        <v>0</v>
      </c>
      <c r="AZ57" s="232">
        <f>IF('ПЛАН НАВЧАЛЬНОГО ПРОЦЕСУ ДЕННА'!AZ58&gt;0,IF(ROUND('ПЛАН НАВЧАЛЬНОГО ПРОЦЕСУ ДЕННА'!AZ58*$BW$4,0)&gt;0,ROUND('ПЛАН НАВЧАЛЬНОГО ПРОЦЕСУ ДЕННА'!AZ58*$BW$4,0)*2,2),0)</f>
        <v>0</v>
      </c>
      <c r="BA57" s="62">
        <f>'ПЛАН НАВЧАЛЬНОГО ПРОЦЕСУ ДЕННА'!BA58</f>
        <v>0</v>
      </c>
      <c r="BB57" s="232">
        <f>IF('ПЛАН НАВЧАЛЬНОГО ПРОЦЕСУ ДЕННА'!BB58&gt;0,IF(ROUND('ПЛАН НАВЧАЛЬНОГО ПРОЦЕСУ ДЕННА'!BB58*$BW$4,0)&gt;0,ROUND('ПЛАН НАВЧАЛЬНОГО ПРОЦЕСУ ДЕННА'!BB58*$BW$4,0)*2,2),0)</f>
        <v>0</v>
      </c>
      <c r="BC57" s="232">
        <f>IF('ПЛАН НАВЧАЛЬНОГО ПРОЦЕСУ ДЕННА'!BC58&gt;0,IF(ROUND('ПЛАН НАВЧАЛЬНОГО ПРОЦЕСУ ДЕННА'!BC58*$BW$4,0)&gt;0,ROUND('ПЛАН НАВЧАЛЬНОГО ПРОЦЕСУ ДЕННА'!BC58*$BW$4,0)*2,2),0)</f>
        <v>0</v>
      </c>
      <c r="BD57" s="232">
        <f>IF('ПЛАН НАВЧАЛЬНОГО ПРОЦЕСУ ДЕННА'!BD58&gt;0,IF(ROUND('ПЛАН НАВЧАЛЬНОГО ПРОЦЕСУ ДЕННА'!BD58*$BW$4,0)&gt;0,ROUND('ПЛАН НАВЧАЛЬНОГО ПРОЦЕСУ ДЕННА'!BD58*$BW$4,0)*2,2),0)</f>
        <v>0</v>
      </c>
      <c r="BE57" s="62">
        <f>'ПЛАН НАВЧАЛЬНОГО ПРОЦЕСУ ДЕННА'!BE58</f>
        <v>0</v>
      </c>
      <c r="BF57" s="232">
        <f>IF('ПЛАН НАВЧАЛЬНОГО ПРОЦЕСУ ДЕННА'!BF58&gt;0,IF(ROUND('ПЛАН НАВЧАЛЬНОГО ПРОЦЕСУ ДЕННА'!BF58*$BW$4,0)&gt;0,ROUND('ПЛАН НАВЧАЛЬНОГО ПРОЦЕСУ ДЕННА'!BF58*$BW$4,0)*2,2),0)</f>
        <v>0</v>
      </c>
      <c r="BG57" s="232">
        <f>IF('ПЛАН НАВЧАЛЬНОГО ПРОЦЕСУ ДЕННА'!BG58&gt;0,IF(ROUND('ПЛАН НАВЧАЛЬНОГО ПРОЦЕСУ ДЕННА'!BG58*$BW$4,0)&gt;0,ROUND('ПЛАН НАВЧАЛЬНОГО ПРОЦЕСУ ДЕННА'!BG58*$BW$4,0)*2,2),0)</f>
        <v>0</v>
      </c>
      <c r="BH57" s="232">
        <f>IF('ПЛАН НАВЧАЛЬНОГО ПРОЦЕСУ ДЕННА'!BH58&gt;0,IF(ROUND('ПЛАН НАВЧАЛЬНОГО ПРОЦЕСУ ДЕННА'!BH58*$BW$4,0)&gt;0,ROUND('ПЛАН НАВЧАЛЬНОГО ПРОЦЕСУ ДЕННА'!BH58*$BW$4,0)*2,2),0)</f>
        <v>0</v>
      </c>
      <c r="BI57" s="62">
        <f>'ПЛАН НАВЧАЛЬНОГО ПРОЦЕСУ ДЕННА'!BI58</f>
        <v>0</v>
      </c>
      <c r="BJ57" s="56">
        <f t="shared" si="129"/>
        <v>0</v>
      </c>
      <c r="BK57" s="116" t="str">
        <f t="shared" si="130"/>
        <v/>
      </c>
      <c r="BL57" s="76">
        <f t="shared" si="131"/>
        <v>0</v>
      </c>
      <c r="BM57" s="76">
        <f t="shared" si="132"/>
        <v>0</v>
      </c>
      <c r="BN57" s="76">
        <f t="shared" si="133"/>
        <v>0</v>
      </c>
      <c r="BO57" s="76">
        <f t="shared" si="134"/>
        <v>0</v>
      </c>
      <c r="BP57" s="76">
        <f t="shared" si="135"/>
        <v>0</v>
      </c>
      <c r="BQ57" s="76">
        <f t="shared" si="136"/>
        <v>0</v>
      </c>
      <c r="BR57" s="76">
        <f t="shared" si="137"/>
        <v>0</v>
      </c>
      <c r="BS57" s="76">
        <f t="shared" si="138"/>
        <v>0</v>
      </c>
      <c r="BT57" s="80">
        <f t="shared" si="139"/>
        <v>0</v>
      </c>
      <c r="BU57" s="2"/>
      <c r="BV57" s="2"/>
      <c r="BW57" s="12">
        <f t="shared" si="140"/>
        <v>0</v>
      </c>
      <c r="BX57" s="12">
        <f t="shared" si="141"/>
        <v>0</v>
      </c>
      <c r="BY57" s="12">
        <f t="shared" si="142"/>
        <v>0</v>
      </c>
      <c r="BZ57" s="12">
        <f t="shared" si="143"/>
        <v>0</v>
      </c>
      <c r="CA57" s="12">
        <f t="shared" si="144"/>
        <v>0</v>
      </c>
      <c r="CB57" s="12">
        <f t="shared" si="145"/>
        <v>0</v>
      </c>
      <c r="CC57" s="12">
        <f t="shared" si="146"/>
        <v>0</v>
      </c>
      <c r="CD57" s="12">
        <f t="shared" si="147"/>
        <v>0</v>
      </c>
      <c r="CE57" s="171">
        <f t="shared" si="148"/>
        <v>0</v>
      </c>
      <c r="CF57" s="186">
        <f t="shared" si="149"/>
        <v>0</v>
      </c>
      <c r="CG57" s="2"/>
      <c r="CH57" s="67">
        <f t="shared" si="150"/>
        <v>0</v>
      </c>
      <c r="CI57" s="67">
        <f t="shared" si="151"/>
        <v>0</v>
      </c>
      <c r="CJ57" s="67">
        <f t="shared" si="152"/>
        <v>0</v>
      </c>
      <c r="CK57" s="67">
        <f t="shared" si="153"/>
        <v>0</v>
      </c>
      <c r="CL57" s="67">
        <f t="shared" si="154"/>
        <v>0</v>
      </c>
      <c r="CM57" s="67">
        <f t="shared" si="155"/>
        <v>0</v>
      </c>
      <c r="CN57" s="67">
        <f t="shared" si="156"/>
        <v>0</v>
      </c>
      <c r="CO57" s="67">
        <f t="shared" si="157"/>
        <v>0</v>
      </c>
      <c r="CP57" s="75">
        <f t="shared" si="158"/>
        <v>0</v>
      </c>
      <c r="CQ57" s="67">
        <f t="shared" si="159"/>
        <v>0</v>
      </c>
      <c r="CR57" s="67">
        <f t="shared" si="160"/>
        <v>0</v>
      </c>
      <c r="CS57" s="68">
        <f t="shared" si="161"/>
        <v>0</v>
      </c>
      <c r="CT57" s="67">
        <f t="shared" si="162"/>
        <v>0</v>
      </c>
      <c r="CU57" s="67">
        <f t="shared" si="163"/>
        <v>0</v>
      </c>
      <c r="CV57" s="67">
        <f t="shared" si="164"/>
        <v>0</v>
      </c>
      <c r="CW57" s="67">
        <f t="shared" si="165"/>
        <v>0</v>
      </c>
      <c r="CX57" s="67">
        <f t="shared" si="166"/>
        <v>0</v>
      </c>
      <c r="CY57" s="74">
        <f t="shared" si="167"/>
        <v>0</v>
      </c>
      <c r="CZ57" s="2"/>
      <c r="DA57" s="2"/>
      <c r="DB57" s="2"/>
      <c r="DC57" s="59">
        <f>SUM($AD57:$AF57)+SUM($AH57:$AJ57)+SUM($AL57:AN57)+SUM($AP57:AR57)+SUM($AT57:AV57)+SUM($AX57:AZ57)+SUM($BB57:BD57)+SUM($BF57:BH57)</f>
        <v>0</v>
      </c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</row>
    <row r="58" spans="1:150" s="16" customFormat="1" hidden="1" x14ac:dyDescent="0.25">
      <c r="A58" s="18" t="str">
        <f>'ПЛАН НАВЧАЛЬНОГО ПРОЦЕСУ ДЕННА'!A59</f>
        <v>2.10</v>
      </c>
      <c r="B58" s="226" t="str">
        <f>'ПЛАН НАВЧАЛЬНОГО ПРОЦЕСУ ДЕННА'!B59</f>
        <v>Вибіркова дисципліна 10</v>
      </c>
      <c r="C58" s="227"/>
      <c r="D58" s="228">
        <f>'ПЛАН НАВЧАЛЬНОГО ПРОЦЕСУ ДЕННА'!D59</f>
        <v>0</v>
      </c>
      <c r="E58" s="229">
        <f>'ПЛАН НАВЧАЛЬНОГО ПРОЦЕСУ ДЕННА'!E59</f>
        <v>0</v>
      </c>
      <c r="F58" s="229">
        <f>'ПЛАН НАВЧАЛЬНОГО ПРОЦЕСУ ДЕННА'!F59</f>
        <v>0</v>
      </c>
      <c r="G58" s="230">
        <f>'ПЛАН НАВЧАЛЬНОГО ПРОЦЕСУ ДЕННА'!G59</f>
        <v>0</v>
      </c>
      <c r="H58" s="228">
        <f>'ПЛАН НАВЧАЛЬНОГО ПРОЦЕСУ ДЕННА'!H59</f>
        <v>0</v>
      </c>
      <c r="I58" s="229">
        <f>'ПЛАН НАВЧАЛЬНОГО ПРОЦЕСУ ДЕННА'!I59</f>
        <v>0</v>
      </c>
      <c r="J58" s="229">
        <f>'ПЛАН НАВЧАЛЬНОГО ПРОЦЕСУ ДЕННА'!J59</f>
        <v>0</v>
      </c>
      <c r="K58" s="229">
        <f>'ПЛАН НАВЧАЛЬНОГО ПРОЦЕСУ ДЕННА'!K59</f>
        <v>0</v>
      </c>
      <c r="L58" s="229">
        <f>'ПЛАН НАВЧАЛЬНОГО ПРОЦЕСУ ДЕННА'!L59</f>
        <v>0</v>
      </c>
      <c r="M58" s="229">
        <f>'ПЛАН НАВЧАЛЬНОГО ПРОЦЕСУ ДЕННА'!M59</f>
        <v>0</v>
      </c>
      <c r="N58" s="229">
        <f>'ПЛАН НАВЧАЛЬНОГО ПРОЦЕСУ ДЕННА'!N59</f>
        <v>0</v>
      </c>
      <c r="O58" s="213">
        <f>'ПЛАН НАВЧАЛЬНОГО ПРОЦЕСУ ДЕННА'!O59</f>
        <v>0</v>
      </c>
      <c r="P58" s="213">
        <f>'ПЛАН НАВЧАЛЬНОГО ПРОЦЕСУ ДЕННА'!P59</f>
        <v>0</v>
      </c>
      <c r="Q58" s="228">
        <f>'ПЛАН НАВЧАЛЬНОГО ПРОЦЕСУ ДЕННА'!Q59</f>
        <v>0</v>
      </c>
      <c r="R58" s="229">
        <f>'ПЛАН НАВЧАЛЬНОГО ПРОЦЕСУ ДЕННА'!R59</f>
        <v>0</v>
      </c>
      <c r="S58" s="229">
        <f>'ПЛАН НАВЧАЛЬНОГО ПРОЦЕСУ ДЕННА'!S59</f>
        <v>0</v>
      </c>
      <c r="T58" s="229">
        <f>'ПЛАН НАВЧАЛЬНОГО ПРОЦЕСУ ДЕННА'!T59</f>
        <v>0</v>
      </c>
      <c r="U58" s="229">
        <f>'ПЛАН НАВЧАЛЬНОГО ПРОЦЕСУ ДЕННА'!U59</f>
        <v>0</v>
      </c>
      <c r="V58" s="229">
        <f>'ПЛАН НАВЧАЛЬНОГО ПРОЦЕСУ ДЕННА'!V59</f>
        <v>0</v>
      </c>
      <c r="W58" s="229">
        <f>'ПЛАН НАВЧАЛЬНОГО ПРОЦЕСУ ДЕННА'!W59</f>
        <v>0</v>
      </c>
      <c r="X58" s="231">
        <f>'ПЛАН НАВЧАЛЬНОГО ПРОЦЕСУ ДЕННА'!X59</f>
        <v>0</v>
      </c>
      <c r="Y58" s="127">
        <f t="shared" si="128"/>
        <v>0</v>
      </c>
      <c r="Z58" s="9"/>
      <c r="AA58" s="9"/>
      <c r="AB58" s="9"/>
      <c r="AC58" s="9"/>
      <c r="AD58" s="232">
        <f>IF('ПЛАН НАВЧАЛЬНОГО ПРОЦЕСУ ДЕННА'!AD59&gt;0,IF(ROUND('ПЛАН НАВЧАЛЬНОГО ПРОЦЕСУ ДЕННА'!AD59*$BW$4,0)&gt;0,ROUND('ПЛАН НАВЧАЛЬНОГО ПРОЦЕСУ ДЕННА'!AD59*$BW$4,0)*2,2),0)</f>
        <v>0</v>
      </c>
      <c r="AE58" s="232">
        <f>IF('ПЛАН НАВЧАЛЬНОГО ПРОЦЕСУ ДЕННА'!AE59&gt;0,IF(ROUND('ПЛАН НАВЧАЛЬНОГО ПРОЦЕСУ ДЕННА'!AE59*$BW$4,0)&gt;0,ROUND('ПЛАН НАВЧАЛЬНОГО ПРОЦЕСУ ДЕННА'!AE59*$BW$4,0)*2,2),0)</f>
        <v>0</v>
      </c>
      <c r="AF58" s="232">
        <f>IF('ПЛАН НАВЧАЛЬНОГО ПРОЦЕСУ ДЕННА'!AF59&gt;0,IF(ROUND('ПЛАН НАВЧАЛЬНОГО ПРОЦЕСУ ДЕННА'!AF59*$BW$4,0)&gt;0,ROUND('ПЛАН НАВЧАЛЬНОГО ПРОЦЕСУ ДЕННА'!AF59*$BW$4,0)*2,2),0)</f>
        <v>0</v>
      </c>
      <c r="AG58" s="62">
        <f>'ПЛАН НАВЧАЛЬНОГО ПРОЦЕСУ ДЕННА'!AG59</f>
        <v>0</v>
      </c>
      <c r="AH58" s="232">
        <f>IF('ПЛАН НАВЧАЛЬНОГО ПРОЦЕСУ ДЕННА'!AH59&gt;0,IF(ROUND('ПЛАН НАВЧАЛЬНОГО ПРОЦЕСУ ДЕННА'!AH59*$BW$4,0)&gt;0,ROUND('ПЛАН НАВЧАЛЬНОГО ПРОЦЕСУ ДЕННА'!AH59*$BW$4,0)*2,2),0)</f>
        <v>0</v>
      </c>
      <c r="AI58" s="232">
        <f>IF('ПЛАН НАВЧАЛЬНОГО ПРОЦЕСУ ДЕННА'!AI59&gt;0,IF(ROUND('ПЛАН НАВЧАЛЬНОГО ПРОЦЕСУ ДЕННА'!AI59*$BW$4,0)&gt;0,ROUND('ПЛАН НАВЧАЛЬНОГО ПРОЦЕСУ ДЕННА'!AI59*$BW$4,0)*2,2),0)</f>
        <v>0</v>
      </c>
      <c r="AJ58" s="232">
        <f>IF('ПЛАН НАВЧАЛЬНОГО ПРОЦЕСУ ДЕННА'!AJ59&gt;0,IF(ROUND('ПЛАН НАВЧАЛЬНОГО ПРОЦЕСУ ДЕННА'!AJ59*$BW$4,0)&gt;0,ROUND('ПЛАН НАВЧАЛЬНОГО ПРОЦЕСУ ДЕННА'!AJ59*$BW$4,0)*2,2),0)</f>
        <v>0</v>
      </c>
      <c r="AK58" s="62">
        <f>'ПЛАН НАВЧАЛЬНОГО ПРОЦЕСУ ДЕННА'!AK59</f>
        <v>0</v>
      </c>
      <c r="AL58" s="232">
        <f>IF('ПЛАН НАВЧАЛЬНОГО ПРОЦЕСУ ДЕННА'!AL59&gt;0,IF(ROUND('ПЛАН НАВЧАЛЬНОГО ПРОЦЕСУ ДЕННА'!AL59*$BW$4,0)&gt;0,ROUND('ПЛАН НАВЧАЛЬНОГО ПРОЦЕСУ ДЕННА'!AL59*$BW$4,0)*2,2),0)</f>
        <v>0</v>
      </c>
      <c r="AM58" s="232">
        <f>IF('ПЛАН НАВЧАЛЬНОГО ПРОЦЕСУ ДЕННА'!AM59&gt;0,IF(ROUND('ПЛАН НАВЧАЛЬНОГО ПРОЦЕСУ ДЕННА'!AM59*$BW$4,0)&gt;0,ROUND('ПЛАН НАВЧАЛЬНОГО ПРОЦЕСУ ДЕННА'!AM59*$BW$4,0)*2,2),0)</f>
        <v>0</v>
      </c>
      <c r="AN58" s="232">
        <f>IF('ПЛАН НАВЧАЛЬНОГО ПРОЦЕСУ ДЕННА'!AN59&gt;0,IF(ROUND('ПЛАН НАВЧАЛЬНОГО ПРОЦЕСУ ДЕННА'!AN59*$BW$4,0)&gt;0,ROUND('ПЛАН НАВЧАЛЬНОГО ПРОЦЕСУ ДЕННА'!AN59*$BW$4,0)*2,2),0)</f>
        <v>0</v>
      </c>
      <c r="AO58" s="62">
        <f>'ПЛАН НАВЧАЛЬНОГО ПРОЦЕСУ ДЕННА'!AO59</f>
        <v>0</v>
      </c>
      <c r="AP58" s="232">
        <f>IF('ПЛАН НАВЧАЛЬНОГО ПРОЦЕСУ ДЕННА'!AP59&gt;0,IF(ROUND('ПЛАН НАВЧАЛЬНОГО ПРОЦЕСУ ДЕННА'!AP59*$BW$4,0)&gt;0,ROUND('ПЛАН НАВЧАЛЬНОГО ПРОЦЕСУ ДЕННА'!AP59*$BW$4,0)*2,2),0)</f>
        <v>0</v>
      </c>
      <c r="AQ58" s="232">
        <f>IF('ПЛАН НАВЧАЛЬНОГО ПРОЦЕСУ ДЕННА'!AQ59&gt;0,IF(ROUND('ПЛАН НАВЧАЛЬНОГО ПРОЦЕСУ ДЕННА'!AQ59*$BW$4,0)&gt;0,ROUND('ПЛАН НАВЧАЛЬНОГО ПРОЦЕСУ ДЕННА'!AQ59*$BW$4,0)*2,2),0)</f>
        <v>0</v>
      </c>
      <c r="AR58" s="232">
        <f>IF('ПЛАН НАВЧАЛЬНОГО ПРОЦЕСУ ДЕННА'!AR59&gt;0,IF(ROUND('ПЛАН НАВЧАЛЬНОГО ПРОЦЕСУ ДЕННА'!AR59*$BW$4,0)&gt;0,ROUND('ПЛАН НАВЧАЛЬНОГО ПРОЦЕСУ ДЕННА'!AR59*$BW$4,0)*2,2),0)</f>
        <v>0</v>
      </c>
      <c r="AS58" s="62">
        <f>'ПЛАН НАВЧАЛЬНОГО ПРОЦЕСУ ДЕННА'!AS59</f>
        <v>0</v>
      </c>
      <c r="AT58" s="232">
        <f>IF('ПЛАН НАВЧАЛЬНОГО ПРОЦЕСУ ДЕННА'!AT59&gt;0,IF(ROUND('ПЛАН НАВЧАЛЬНОГО ПРОЦЕСУ ДЕННА'!AT59*$BW$4,0)&gt;0,ROUND('ПЛАН НАВЧАЛЬНОГО ПРОЦЕСУ ДЕННА'!AT59*$BW$4,0)*2,2),0)</f>
        <v>0</v>
      </c>
      <c r="AU58" s="232">
        <f>IF('ПЛАН НАВЧАЛЬНОГО ПРОЦЕСУ ДЕННА'!AU59&gt;0,IF(ROUND('ПЛАН НАВЧАЛЬНОГО ПРОЦЕСУ ДЕННА'!AU59*$BW$4,0)&gt;0,ROUND('ПЛАН НАВЧАЛЬНОГО ПРОЦЕСУ ДЕННА'!AU59*$BW$4,0)*2,2),0)</f>
        <v>0</v>
      </c>
      <c r="AV58" s="232">
        <f>IF('ПЛАН НАВЧАЛЬНОГО ПРОЦЕСУ ДЕННА'!AV59&gt;0,IF(ROUND('ПЛАН НАВЧАЛЬНОГО ПРОЦЕСУ ДЕННА'!AV59*$BW$4,0)&gt;0,ROUND('ПЛАН НАВЧАЛЬНОГО ПРОЦЕСУ ДЕННА'!AV59*$BW$4,0)*2,2),0)</f>
        <v>0</v>
      </c>
      <c r="AW58" s="62">
        <f>'ПЛАН НАВЧАЛЬНОГО ПРОЦЕСУ ДЕННА'!AW59</f>
        <v>0</v>
      </c>
      <c r="AX58" s="232">
        <f>IF('ПЛАН НАВЧАЛЬНОГО ПРОЦЕСУ ДЕННА'!AX59&gt;0,IF(ROUND('ПЛАН НАВЧАЛЬНОГО ПРОЦЕСУ ДЕННА'!AX59*$BW$4,0)&gt;0,ROUND('ПЛАН НАВЧАЛЬНОГО ПРОЦЕСУ ДЕННА'!AX59*$BW$4,0)*2,2),0)</f>
        <v>0</v>
      </c>
      <c r="AY58" s="232">
        <f>IF('ПЛАН НАВЧАЛЬНОГО ПРОЦЕСУ ДЕННА'!AY59&gt;0,IF(ROUND('ПЛАН НАВЧАЛЬНОГО ПРОЦЕСУ ДЕННА'!AY59*$BW$4,0)&gt;0,ROUND('ПЛАН НАВЧАЛЬНОГО ПРОЦЕСУ ДЕННА'!AY59*$BW$4,0)*2,2),0)</f>
        <v>0</v>
      </c>
      <c r="AZ58" s="232">
        <f>IF('ПЛАН НАВЧАЛЬНОГО ПРОЦЕСУ ДЕННА'!AZ59&gt;0,IF(ROUND('ПЛАН НАВЧАЛЬНОГО ПРОЦЕСУ ДЕННА'!AZ59*$BW$4,0)&gt;0,ROUND('ПЛАН НАВЧАЛЬНОГО ПРОЦЕСУ ДЕННА'!AZ59*$BW$4,0)*2,2),0)</f>
        <v>0</v>
      </c>
      <c r="BA58" s="62">
        <f>'ПЛАН НАВЧАЛЬНОГО ПРОЦЕСУ ДЕННА'!BA59</f>
        <v>0</v>
      </c>
      <c r="BB58" s="232">
        <f>IF('ПЛАН НАВЧАЛЬНОГО ПРОЦЕСУ ДЕННА'!BB59&gt;0,IF(ROUND('ПЛАН НАВЧАЛЬНОГО ПРОЦЕСУ ДЕННА'!BB59*$BW$4,0)&gt;0,ROUND('ПЛАН НАВЧАЛЬНОГО ПРОЦЕСУ ДЕННА'!BB59*$BW$4,0)*2,2),0)</f>
        <v>0</v>
      </c>
      <c r="BC58" s="232">
        <f>IF('ПЛАН НАВЧАЛЬНОГО ПРОЦЕСУ ДЕННА'!BC59&gt;0,IF(ROUND('ПЛАН НАВЧАЛЬНОГО ПРОЦЕСУ ДЕННА'!BC59*$BW$4,0)&gt;0,ROUND('ПЛАН НАВЧАЛЬНОГО ПРОЦЕСУ ДЕННА'!BC59*$BW$4,0)*2,2),0)</f>
        <v>0</v>
      </c>
      <c r="BD58" s="232">
        <f>IF('ПЛАН НАВЧАЛЬНОГО ПРОЦЕСУ ДЕННА'!BD59&gt;0,IF(ROUND('ПЛАН НАВЧАЛЬНОГО ПРОЦЕСУ ДЕННА'!BD59*$BW$4,0)&gt;0,ROUND('ПЛАН НАВЧАЛЬНОГО ПРОЦЕСУ ДЕННА'!BD59*$BW$4,0)*2,2),0)</f>
        <v>0</v>
      </c>
      <c r="BE58" s="62">
        <f>'ПЛАН НАВЧАЛЬНОГО ПРОЦЕСУ ДЕННА'!BE59</f>
        <v>0</v>
      </c>
      <c r="BF58" s="232">
        <f>IF('ПЛАН НАВЧАЛЬНОГО ПРОЦЕСУ ДЕННА'!BF59&gt;0,IF(ROUND('ПЛАН НАВЧАЛЬНОГО ПРОЦЕСУ ДЕННА'!BF59*$BW$4,0)&gt;0,ROUND('ПЛАН НАВЧАЛЬНОГО ПРОЦЕСУ ДЕННА'!BF59*$BW$4,0)*2,2),0)</f>
        <v>0</v>
      </c>
      <c r="BG58" s="232">
        <f>IF('ПЛАН НАВЧАЛЬНОГО ПРОЦЕСУ ДЕННА'!BG59&gt;0,IF(ROUND('ПЛАН НАВЧАЛЬНОГО ПРОЦЕСУ ДЕННА'!BG59*$BW$4,0)&gt;0,ROUND('ПЛАН НАВЧАЛЬНОГО ПРОЦЕСУ ДЕННА'!BG59*$BW$4,0)*2,2),0)</f>
        <v>0</v>
      </c>
      <c r="BH58" s="232">
        <f>IF('ПЛАН НАВЧАЛЬНОГО ПРОЦЕСУ ДЕННА'!BH59&gt;0,IF(ROUND('ПЛАН НАВЧАЛЬНОГО ПРОЦЕСУ ДЕННА'!BH59*$BW$4,0)&gt;0,ROUND('ПЛАН НАВЧАЛЬНОГО ПРОЦЕСУ ДЕННА'!BH59*$BW$4,0)*2,2),0)</f>
        <v>0</v>
      </c>
      <c r="BI58" s="62">
        <f>'ПЛАН НАВЧАЛЬНОГО ПРОЦЕСУ ДЕННА'!BI59</f>
        <v>0</v>
      </c>
      <c r="BJ58" s="56">
        <f t="shared" si="129"/>
        <v>0</v>
      </c>
      <c r="BK58" s="116" t="str">
        <f t="shared" si="130"/>
        <v/>
      </c>
      <c r="BL58" s="76">
        <f t="shared" si="131"/>
        <v>0</v>
      </c>
      <c r="BM58" s="76">
        <f t="shared" si="132"/>
        <v>0</v>
      </c>
      <c r="BN58" s="76">
        <f t="shared" si="133"/>
        <v>0</v>
      </c>
      <c r="BO58" s="76">
        <f t="shared" si="134"/>
        <v>0</v>
      </c>
      <c r="BP58" s="76">
        <f t="shared" si="135"/>
        <v>0</v>
      </c>
      <c r="BQ58" s="76">
        <f t="shared" si="136"/>
        <v>0</v>
      </c>
      <c r="BR58" s="76">
        <f t="shared" si="137"/>
        <v>0</v>
      </c>
      <c r="BS58" s="76">
        <f t="shared" si="138"/>
        <v>0</v>
      </c>
      <c r="BT58" s="80">
        <f t="shared" si="139"/>
        <v>0</v>
      </c>
      <c r="BU58" s="2"/>
      <c r="BV58" s="2"/>
      <c r="BW58" s="12">
        <f t="shared" si="140"/>
        <v>0</v>
      </c>
      <c r="BX58" s="12">
        <f t="shared" si="141"/>
        <v>0</v>
      </c>
      <c r="BY58" s="12">
        <f t="shared" si="142"/>
        <v>0</v>
      </c>
      <c r="BZ58" s="12">
        <f t="shared" si="143"/>
        <v>0</v>
      </c>
      <c r="CA58" s="12">
        <f t="shared" si="144"/>
        <v>0</v>
      </c>
      <c r="CB58" s="12">
        <f t="shared" si="145"/>
        <v>0</v>
      </c>
      <c r="CC58" s="12">
        <f t="shared" si="146"/>
        <v>0</v>
      </c>
      <c r="CD58" s="12">
        <f t="shared" si="147"/>
        <v>0</v>
      </c>
      <c r="CE58" s="171">
        <f t="shared" si="148"/>
        <v>0</v>
      </c>
      <c r="CF58" s="186">
        <f t="shared" si="149"/>
        <v>0</v>
      </c>
      <c r="CG58" s="2"/>
      <c r="CH58" s="67">
        <f t="shared" si="150"/>
        <v>0</v>
      </c>
      <c r="CI58" s="67">
        <f t="shared" si="151"/>
        <v>0</v>
      </c>
      <c r="CJ58" s="67">
        <f t="shared" si="152"/>
        <v>0</v>
      </c>
      <c r="CK58" s="67">
        <f t="shared" si="153"/>
        <v>0</v>
      </c>
      <c r="CL58" s="67">
        <f t="shared" si="154"/>
        <v>0</v>
      </c>
      <c r="CM58" s="67">
        <f t="shared" si="155"/>
        <v>0</v>
      </c>
      <c r="CN58" s="67">
        <f t="shared" si="156"/>
        <v>0</v>
      </c>
      <c r="CO58" s="67">
        <f t="shared" si="157"/>
        <v>0</v>
      </c>
      <c r="CP58" s="75">
        <f t="shared" si="158"/>
        <v>0</v>
      </c>
      <c r="CQ58" s="67">
        <f t="shared" si="159"/>
        <v>0</v>
      </c>
      <c r="CR58" s="67">
        <f t="shared" si="160"/>
        <v>0</v>
      </c>
      <c r="CS58" s="68">
        <f t="shared" si="161"/>
        <v>0</v>
      </c>
      <c r="CT58" s="67">
        <f t="shared" si="162"/>
        <v>0</v>
      </c>
      <c r="CU58" s="67">
        <f t="shared" si="163"/>
        <v>0</v>
      </c>
      <c r="CV58" s="67">
        <f t="shared" si="164"/>
        <v>0</v>
      </c>
      <c r="CW58" s="67">
        <f t="shared" si="165"/>
        <v>0</v>
      </c>
      <c r="CX58" s="67">
        <f t="shared" si="166"/>
        <v>0</v>
      </c>
      <c r="CY58" s="74">
        <f t="shared" si="167"/>
        <v>0</v>
      </c>
      <c r="CZ58" s="2"/>
      <c r="DA58" s="2"/>
      <c r="DB58" s="2"/>
      <c r="DC58" s="59">
        <f>SUM($AD58:$AF58)+SUM($AH58:$AJ58)+SUM($AL58:AN58)+SUM($AP58:AR58)+SUM($AT58:AV58)+SUM($AX58:AZ58)+SUM($BB58:BD58)+SUM($BF58:BH58)</f>
        <v>0</v>
      </c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</row>
    <row r="59" spans="1:150" s="16" customFormat="1" hidden="1" x14ac:dyDescent="0.25">
      <c r="A59" s="18" t="str">
        <f>'ПЛАН НАВЧАЛЬНОГО ПРОЦЕСУ ДЕННА'!A60</f>
        <v>2.11</v>
      </c>
      <c r="B59" s="226" t="str">
        <f>'ПЛАН НАВЧАЛЬНОГО ПРОЦЕСУ ДЕННА'!B60</f>
        <v>Вибіркова дисципліна 11</v>
      </c>
      <c r="C59" s="227"/>
      <c r="D59" s="228">
        <f>'ПЛАН НАВЧАЛЬНОГО ПРОЦЕСУ ДЕННА'!D60</f>
        <v>0</v>
      </c>
      <c r="E59" s="229">
        <f>'ПЛАН НАВЧАЛЬНОГО ПРОЦЕСУ ДЕННА'!E60</f>
        <v>0</v>
      </c>
      <c r="F59" s="229">
        <f>'ПЛАН НАВЧАЛЬНОГО ПРОЦЕСУ ДЕННА'!F60</f>
        <v>0</v>
      </c>
      <c r="G59" s="230">
        <f>'ПЛАН НАВЧАЛЬНОГО ПРОЦЕСУ ДЕННА'!G60</f>
        <v>0</v>
      </c>
      <c r="H59" s="228">
        <f>'ПЛАН НАВЧАЛЬНОГО ПРОЦЕСУ ДЕННА'!H60</f>
        <v>0</v>
      </c>
      <c r="I59" s="229">
        <f>'ПЛАН НАВЧАЛЬНОГО ПРОЦЕСУ ДЕННА'!I60</f>
        <v>0</v>
      </c>
      <c r="J59" s="229">
        <f>'ПЛАН НАВЧАЛЬНОГО ПРОЦЕСУ ДЕННА'!J60</f>
        <v>0</v>
      </c>
      <c r="K59" s="229">
        <f>'ПЛАН НАВЧАЛЬНОГО ПРОЦЕСУ ДЕННА'!K60</f>
        <v>0</v>
      </c>
      <c r="L59" s="229">
        <f>'ПЛАН НАВЧАЛЬНОГО ПРОЦЕСУ ДЕННА'!L60</f>
        <v>0</v>
      </c>
      <c r="M59" s="229">
        <f>'ПЛАН НАВЧАЛЬНОГО ПРОЦЕСУ ДЕННА'!M60</f>
        <v>0</v>
      </c>
      <c r="N59" s="229">
        <f>'ПЛАН НАВЧАЛЬНОГО ПРОЦЕСУ ДЕННА'!N60</f>
        <v>0</v>
      </c>
      <c r="O59" s="213">
        <f>'ПЛАН НАВЧАЛЬНОГО ПРОЦЕСУ ДЕННА'!O60</f>
        <v>0</v>
      </c>
      <c r="P59" s="213">
        <f>'ПЛАН НАВЧАЛЬНОГО ПРОЦЕСУ ДЕННА'!P60</f>
        <v>0</v>
      </c>
      <c r="Q59" s="228">
        <f>'ПЛАН НАВЧАЛЬНОГО ПРОЦЕСУ ДЕННА'!Q60</f>
        <v>0</v>
      </c>
      <c r="R59" s="229">
        <f>'ПЛАН НАВЧАЛЬНОГО ПРОЦЕСУ ДЕННА'!R60</f>
        <v>0</v>
      </c>
      <c r="S59" s="229">
        <f>'ПЛАН НАВЧАЛЬНОГО ПРОЦЕСУ ДЕННА'!S60</f>
        <v>0</v>
      </c>
      <c r="T59" s="229">
        <f>'ПЛАН НАВЧАЛЬНОГО ПРОЦЕСУ ДЕННА'!T60</f>
        <v>0</v>
      </c>
      <c r="U59" s="229">
        <f>'ПЛАН НАВЧАЛЬНОГО ПРОЦЕСУ ДЕННА'!U60</f>
        <v>0</v>
      </c>
      <c r="V59" s="229">
        <f>'ПЛАН НАВЧАЛЬНОГО ПРОЦЕСУ ДЕННА'!V60</f>
        <v>0</v>
      </c>
      <c r="W59" s="229">
        <f>'ПЛАН НАВЧАЛЬНОГО ПРОЦЕСУ ДЕННА'!W60</f>
        <v>0</v>
      </c>
      <c r="X59" s="231">
        <f>'ПЛАН НАВЧАЛЬНОГО ПРОЦЕСУ ДЕННА'!X60</f>
        <v>0</v>
      </c>
      <c r="Y59" s="127">
        <f t="shared" si="128"/>
        <v>0</v>
      </c>
      <c r="Z59" s="9"/>
      <c r="AA59" s="9"/>
      <c r="AB59" s="9"/>
      <c r="AC59" s="9"/>
      <c r="AD59" s="232">
        <f>IF('ПЛАН НАВЧАЛЬНОГО ПРОЦЕСУ ДЕННА'!AD60&gt;0,IF(ROUND('ПЛАН НАВЧАЛЬНОГО ПРОЦЕСУ ДЕННА'!AD60*$BW$4,0)&gt;0,ROUND('ПЛАН НАВЧАЛЬНОГО ПРОЦЕСУ ДЕННА'!AD60*$BW$4,0)*2,2),0)</f>
        <v>0</v>
      </c>
      <c r="AE59" s="232">
        <f>IF('ПЛАН НАВЧАЛЬНОГО ПРОЦЕСУ ДЕННА'!AE60&gt;0,IF(ROUND('ПЛАН НАВЧАЛЬНОГО ПРОЦЕСУ ДЕННА'!AE60*$BW$4,0)&gt;0,ROUND('ПЛАН НАВЧАЛЬНОГО ПРОЦЕСУ ДЕННА'!AE60*$BW$4,0)*2,2),0)</f>
        <v>0</v>
      </c>
      <c r="AF59" s="232">
        <f>IF('ПЛАН НАВЧАЛЬНОГО ПРОЦЕСУ ДЕННА'!AF60&gt;0,IF(ROUND('ПЛАН НАВЧАЛЬНОГО ПРОЦЕСУ ДЕННА'!AF60*$BW$4,0)&gt;0,ROUND('ПЛАН НАВЧАЛЬНОГО ПРОЦЕСУ ДЕННА'!AF60*$BW$4,0)*2,2),0)</f>
        <v>0</v>
      </c>
      <c r="AG59" s="62">
        <f>'ПЛАН НАВЧАЛЬНОГО ПРОЦЕСУ ДЕННА'!AG60</f>
        <v>0</v>
      </c>
      <c r="AH59" s="232">
        <f>IF('ПЛАН НАВЧАЛЬНОГО ПРОЦЕСУ ДЕННА'!AH60&gt;0,IF(ROUND('ПЛАН НАВЧАЛЬНОГО ПРОЦЕСУ ДЕННА'!AH60*$BW$4,0)&gt;0,ROUND('ПЛАН НАВЧАЛЬНОГО ПРОЦЕСУ ДЕННА'!AH60*$BW$4,0)*2,2),0)</f>
        <v>0</v>
      </c>
      <c r="AI59" s="232">
        <f>IF('ПЛАН НАВЧАЛЬНОГО ПРОЦЕСУ ДЕННА'!AI60&gt;0,IF(ROUND('ПЛАН НАВЧАЛЬНОГО ПРОЦЕСУ ДЕННА'!AI60*$BW$4,0)&gt;0,ROUND('ПЛАН НАВЧАЛЬНОГО ПРОЦЕСУ ДЕННА'!AI60*$BW$4,0)*2,2),0)</f>
        <v>0</v>
      </c>
      <c r="AJ59" s="232">
        <f>IF('ПЛАН НАВЧАЛЬНОГО ПРОЦЕСУ ДЕННА'!AJ60&gt;0,IF(ROUND('ПЛАН НАВЧАЛЬНОГО ПРОЦЕСУ ДЕННА'!AJ60*$BW$4,0)&gt;0,ROUND('ПЛАН НАВЧАЛЬНОГО ПРОЦЕСУ ДЕННА'!AJ60*$BW$4,0)*2,2),0)</f>
        <v>0</v>
      </c>
      <c r="AK59" s="62">
        <f>'ПЛАН НАВЧАЛЬНОГО ПРОЦЕСУ ДЕННА'!AK60</f>
        <v>0</v>
      </c>
      <c r="AL59" s="232">
        <f>IF('ПЛАН НАВЧАЛЬНОГО ПРОЦЕСУ ДЕННА'!AL60&gt;0,IF(ROUND('ПЛАН НАВЧАЛЬНОГО ПРОЦЕСУ ДЕННА'!AL60*$BW$4,0)&gt;0,ROUND('ПЛАН НАВЧАЛЬНОГО ПРОЦЕСУ ДЕННА'!AL60*$BW$4,0)*2,2),0)</f>
        <v>0</v>
      </c>
      <c r="AM59" s="232">
        <f>IF('ПЛАН НАВЧАЛЬНОГО ПРОЦЕСУ ДЕННА'!AM60&gt;0,IF(ROUND('ПЛАН НАВЧАЛЬНОГО ПРОЦЕСУ ДЕННА'!AM60*$BW$4,0)&gt;0,ROUND('ПЛАН НАВЧАЛЬНОГО ПРОЦЕСУ ДЕННА'!AM60*$BW$4,0)*2,2),0)</f>
        <v>0</v>
      </c>
      <c r="AN59" s="232">
        <f>IF('ПЛАН НАВЧАЛЬНОГО ПРОЦЕСУ ДЕННА'!AN60&gt;0,IF(ROUND('ПЛАН НАВЧАЛЬНОГО ПРОЦЕСУ ДЕННА'!AN60*$BW$4,0)&gt;0,ROUND('ПЛАН НАВЧАЛЬНОГО ПРОЦЕСУ ДЕННА'!AN60*$BW$4,0)*2,2),0)</f>
        <v>0</v>
      </c>
      <c r="AO59" s="62">
        <f>'ПЛАН НАВЧАЛЬНОГО ПРОЦЕСУ ДЕННА'!AO60</f>
        <v>0</v>
      </c>
      <c r="AP59" s="232">
        <f>IF('ПЛАН НАВЧАЛЬНОГО ПРОЦЕСУ ДЕННА'!AP60&gt;0,IF(ROUND('ПЛАН НАВЧАЛЬНОГО ПРОЦЕСУ ДЕННА'!AP60*$BW$4,0)&gt;0,ROUND('ПЛАН НАВЧАЛЬНОГО ПРОЦЕСУ ДЕННА'!AP60*$BW$4,0)*2,2),0)</f>
        <v>0</v>
      </c>
      <c r="AQ59" s="232">
        <f>IF('ПЛАН НАВЧАЛЬНОГО ПРОЦЕСУ ДЕННА'!AQ60&gt;0,IF(ROUND('ПЛАН НАВЧАЛЬНОГО ПРОЦЕСУ ДЕННА'!AQ60*$BW$4,0)&gt;0,ROUND('ПЛАН НАВЧАЛЬНОГО ПРОЦЕСУ ДЕННА'!AQ60*$BW$4,0)*2,2),0)</f>
        <v>0</v>
      </c>
      <c r="AR59" s="232">
        <f>IF('ПЛАН НАВЧАЛЬНОГО ПРОЦЕСУ ДЕННА'!AR60&gt;0,IF(ROUND('ПЛАН НАВЧАЛЬНОГО ПРОЦЕСУ ДЕННА'!AR60*$BW$4,0)&gt;0,ROUND('ПЛАН НАВЧАЛЬНОГО ПРОЦЕСУ ДЕННА'!AR60*$BW$4,0)*2,2),0)</f>
        <v>0</v>
      </c>
      <c r="AS59" s="62">
        <f>'ПЛАН НАВЧАЛЬНОГО ПРОЦЕСУ ДЕННА'!AS60</f>
        <v>0</v>
      </c>
      <c r="AT59" s="232">
        <f>IF('ПЛАН НАВЧАЛЬНОГО ПРОЦЕСУ ДЕННА'!AT60&gt;0,IF(ROUND('ПЛАН НАВЧАЛЬНОГО ПРОЦЕСУ ДЕННА'!AT60*$BW$4,0)&gt;0,ROUND('ПЛАН НАВЧАЛЬНОГО ПРОЦЕСУ ДЕННА'!AT60*$BW$4,0)*2,2),0)</f>
        <v>0</v>
      </c>
      <c r="AU59" s="232">
        <f>IF('ПЛАН НАВЧАЛЬНОГО ПРОЦЕСУ ДЕННА'!AU60&gt;0,IF(ROUND('ПЛАН НАВЧАЛЬНОГО ПРОЦЕСУ ДЕННА'!AU60*$BW$4,0)&gt;0,ROUND('ПЛАН НАВЧАЛЬНОГО ПРОЦЕСУ ДЕННА'!AU60*$BW$4,0)*2,2),0)</f>
        <v>0</v>
      </c>
      <c r="AV59" s="232">
        <f>IF('ПЛАН НАВЧАЛЬНОГО ПРОЦЕСУ ДЕННА'!AV60&gt;0,IF(ROUND('ПЛАН НАВЧАЛЬНОГО ПРОЦЕСУ ДЕННА'!AV60*$BW$4,0)&gt;0,ROUND('ПЛАН НАВЧАЛЬНОГО ПРОЦЕСУ ДЕННА'!AV60*$BW$4,0)*2,2),0)</f>
        <v>0</v>
      </c>
      <c r="AW59" s="62">
        <f>'ПЛАН НАВЧАЛЬНОГО ПРОЦЕСУ ДЕННА'!AW60</f>
        <v>0</v>
      </c>
      <c r="AX59" s="232">
        <f>IF('ПЛАН НАВЧАЛЬНОГО ПРОЦЕСУ ДЕННА'!AX60&gt;0,IF(ROUND('ПЛАН НАВЧАЛЬНОГО ПРОЦЕСУ ДЕННА'!AX60*$BW$4,0)&gt;0,ROUND('ПЛАН НАВЧАЛЬНОГО ПРОЦЕСУ ДЕННА'!AX60*$BW$4,0)*2,2),0)</f>
        <v>0</v>
      </c>
      <c r="AY59" s="232">
        <f>IF('ПЛАН НАВЧАЛЬНОГО ПРОЦЕСУ ДЕННА'!AY60&gt;0,IF(ROUND('ПЛАН НАВЧАЛЬНОГО ПРОЦЕСУ ДЕННА'!AY60*$BW$4,0)&gt;0,ROUND('ПЛАН НАВЧАЛЬНОГО ПРОЦЕСУ ДЕННА'!AY60*$BW$4,0)*2,2),0)</f>
        <v>0</v>
      </c>
      <c r="AZ59" s="232">
        <f>IF('ПЛАН НАВЧАЛЬНОГО ПРОЦЕСУ ДЕННА'!AZ60&gt;0,IF(ROUND('ПЛАН НАВЧАЛЬНОГО ПРОЦЕСУ ДЕННА'!AZ60*$BW$4,0)&gt;0,ROUND('ПЛАН НАВЧАЛЬНОГО ПРОЦЕСУ ДЕННА'!AZ60*$BW$4,0)*2,2),0)</f>
        <v>0</v>
      </c>
      <c r="BA59" s="62">
        <f>'ПЛАН НАВЧАЛЬНОГО ПРОЦЕСУ ДЕННА'!BA60</f>
        <v>0</v>
      </c>
      <c r="BB59" s="232">
        <f>IF('ПЛАН НАВЧАЛЬНОГО ПРОЦЕСУ ДЕННА'!BB60&gt;0,IF(ROUND('ПЛАН НАВЧАЛЬНОГО ПРОЦЕСУ ДЕННА'!BB60*$BW$4,0)&gt;0,ROUND('ПЛАН НАВЧАЛЬНОГО ПРОЦЕСУ ДЕННА'!BB60*$BW$4,0)*2,2),0)</f>
        <v>0</v>
      </c>
      <c r="BC59" s="232">
        <f>IF('ПЛАН НАВЧАЛЬНОГО ПРОЦЕСУ ДЕННА'!BC60&gt;0,IF(ROUND('ПЛАН НАВЧАЛЬНОГО ПРОЦЕСУ ДЕННА'!BC60*$BW$4,0)&gt;0,ROUND('ПЛАН НАВЧАЛЬНОГО ПРОЦЕСУ ДЕННА'!BC60*$BW$4,0)*2,2),0)</f>
        <v>0</v>
      </c>
      <c r="BD59" s="232">
        <f>IF('ПЛАН НАВЧАЛЬНОГО ПРОЦЕСУ ДЕННА'!BD60&gt;0,IF(ROUND('ПЛАН НАВЧАЛЬНОГО ПРОЦЕСУ ДЕННА'!BD60*$BW$4,0)&gt;0,ROUND('ПЛАН НАВЧАЛЬНОГО ПРОЦЕСУ ДЕННА'!BD60*$BW$4,0)*2,2),0)</f>
        <v>0</v>
      </c>
      <c r="BE59" s="62">
        <f>'ПЛАН НАВЧАЛЬНОГО ПРОЦЕСУ ДЕННА'!BE60</f>
        <v>0</v>
      </c>
      <c r="BF59" s="232">
        <f>IF('ПЛАН НАВЧАЛЬНОГО ПРОЦЕСУ ДЕННА'!BF60&gt;0,IF(ROUND('ПЛАН НАВЧАЛЬНОГО ПРОЦЕСУ ДЕННА'!BF60*$BW$4,0)&gt;0,ROUND('ПЛАН НАВЧАЛЬНОГО ПРОЦЕСУ ДЕННА'!BF60*$BW$4,0)*2,2),0)</f>
        <v>0</v>
      </c>
      <c r="BG59" s="232">
        <f>IF('ПЛАН НАВЧАЛЬНОГО ПРОЦЕСУ ДЕННА'!BG60&gt;0,IF(ROUND('ПЛАН НАВЧАЛЬНОГО ПРОЦЕСУ ДЕННА'!BG60*$BW$4,0)&gt;0,ROUND('ПЛАН НАВЧАЛЬНОГО ПРОЦЕСУ ДЕННА'!BG60*$BW$4,0)*2,2),0)</f>
        <v>0</v>
      </c>
      <c r="BH59" s="232">
        <f>IF('ПЛАН НАВЧАЛЬНОГО ПРОЦЕСУ ДЕННА'!BH60&gt;0,IF(ROUND('ПЛАН НАВЧАЛЬНОГО ПРОЦЕСУ ДЕННА'!BH60*$BW$4,0)&gt;0,ROUND('ПЛАН НАВЧАЛЬНОГО ПРОЦЕСУ ДЕННА'!BH60*$BW$4,0)*2,2),0)</f>
        <v>0</v>
      </c>
      <c r="BI59" s="62">
        <f>'ПЛАН НАВЧАЛЬНОГО ПРОЦЕСУ ДЕННА'!BI60</f>
        <v>0</v>
      </c>
      <c r="BJ59" s="56">
        <f t="shared" si="129"/>
        <v>0</v>
      </c>
      <c r="BK59" s="116" t="str">
        <f t="shared" si="130"/>
        <v/>
      </c>
      <c r="BL59" s="76">
        <f t="shared" si="131"/>
        <v>0</v>
      </c>
      <c r="BM59" s="76">
        <f t="shared" si="132"/>
        <v>0</v>
      </c>
      <c r="BN59" s="76">
        <f t="shared" si="133"/>
        <v>0</v>
      </c>
      <c r="BO59" s="76">
        <f t="shared" si="134"/>
        <v>0</v>
      </c>
      <c r="BP59" s="76">
        <f t="shared" si="135"/>
        <v>0</v>
      </c>
      <c r="BQ59" s="76">
        <f t="shared" si="136"/>
        <v>0</v>
      </c>
      <c r="BR59" s="76">
        <f t="shared" si="137"/>
        <v>0</v>
      </c>
      <c r="BS59" s="76">
        <f t="shared" si="138"/>
        <v>0</v>
      </c>
      <c r="BT59" s="80">
        <f t="shared" si="139"/>
        <v>0</v>
      </c>
      <c r="BU59" s="2"/>
      <c r="BV59" s="2"/>
      <c r="BW59" s="12">
        <f t="shared" si="140"/>
        <v>0</v>
      </c>
      <c r="BX59" s="12">
        <f t="shared" si="141"/>
        <v>0</v>
      </c>
      <c r="BY59" s="12">
        <f t="shared" si="142"/>
        <v>0</v>
      </c>
      <c r="BZ59" s="12">
        <f t="shared" si="143"/>
        <v>0</v>
      </c>
      <c r="CA59" s="12">
        <f t="shared" si="144"/>
        <v>0</v>
      </c>
      <c r="CB59" s="12">
        <f t="shared" si="145"/>
        <v>0</v>
      </c>
      <c r="CC59" s="12">
        <f t="shared" si="146"/>
        <v>0</v>
      </c>
      <c r="CD59" s="12">
        <f t="shared" si="147"/>
        <v>0</v>
      </c>
      <c r="CE59" s="171">
        <f t="shared" si="148"/>
        <v>0</v>
      </c>
      <c r="CF59" s="186">
        <f t="shared" si="149"/>
        <v>0</v>
      </c>
      <c r="CG59" s="2"/>
      <c r="CH59" s="67">
        <f t="shared" si="150"/>
        <v>0</v>
      </c>
      <c r="CI59" s="67">
        <f t="shared" si="151"/>
        <v>0</v>
      </c>
      <c r="CJ59" s="67">
        <f t="shared" si="152"/>
        <v>0</v>
      </c>
      <c r="CK59" s="67">
        <f t="shared" si="153"/>
        <v>0</v>
      </c>
      <c r="CL59" s="67">
        <f t="shared" si="154"/>
        <v>0</v>
      </c>
      <c r="CM59" s="67">
        <f t="shared" si="155"/>
        <v>0</v>
      </c>
      <c r="CN59" s="67">
        <f t="shared" si="156"/>
        <v>0</v>
      </c>
      <c r="CO59" s="67">
        <f t="shared" si="157"/>
        <v>0</v>
      </c>
      <c r="CP59" s="75">
        <f t="shared" si="158"/>
        <v>0</v>
      </c>
      <c r="CQ59" s="67">
        <f t="shared" si="159"/>
        <v>0</v>
      </c>
      <c r="CR59" s="67">
        <f t="shared" si="160"/>
        <v>0</v>
      </c>
      <c r="CS59" s="68">
        <f t="shared" si="161"/>
        <v>0</v>
      </c>
      <c r="CT59" s="67">
        <f t="shared" si="162"/>
        <v>0</v>
      </c>
      <c r="CU59" s="67">
        <f t="shared" si="163"/>
        <v>0</v>
      </c>
      <c r="CV59" s="67">
        <f t="shared" si="164"/>
        <v>0</v>
      </c>
      <c r="CW59" s="67">
        <f t="shared" si="165"/>
        <v>0</v>
      </c>
      <c r="CX59" s="67">
        <f t="shared" si="166"/>
        <v>0</v>
      </c>
      <c r="CY59" s="74">
        <f t="shared" si="167"/>
        <v>0</v>
      </c>
      <c r="CZ59" s="2"/>
      <c r="DA59" s="2"/>
      <c r="DB59" s="2"/>
      <c r="DC59" s="59">
        <f>SUM($AD59:$AF59)+SUM($AH59:$AJ59)+SUM($AL59:AN59)+SUM($AP59:AR59)+SUM($AT59:AV59)+SUM($AX59:AZ59)+SUM($BB59:BD59)+SUM($BF59:BH59)</f>
        <v>0</v>
      </c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</row>
    <row r="60" spans="1:150" s="16" customFormat="1" hidden="1" x14ac:dyDescent="0.25">
      <c r="A60" s="18" t="str">
        <f>'ПЛАН НАВЧАЛЬНОГО ПРОЦЕСУ ДЕННА'!A61</f>
        <v>2.12</v>
      </c>
      <c r="B60" s="226" t="str">
        <f>'ПЛАН НАВЧАЛЬНОГО ПРОЦЕСУ ДЕННА'!B61</f>
        <v>Вибіркова дисципліна 12</v>
      </c>
      <c r="C60" s="227"/>
      <c r="D60" s="228">
        <f>'ПЛАН НАВЧАЛЬНОГО ПРОЦЕСУ ДЕННА'!D61</f>
        <v>0</v>
      </c>
      <c r="E60" s="229">
        <f>'ПЛАН НАВЧАЛЬНОГО ПРОЦЕСУ ДЕННА'!E61</f>
        <v>0</v>
      </c>
      <c r="F60" s="229">
        <f>'ПЛАН НАВЧАЛЬНОГО ПРОЦЕСУ ДЕННА'!F61</f>
        <v>0</v>
      </c>
      <c r="G60" s="230">
        <f>'ПЛАН НАВЧАЛЬНОГО ПРОЦЕСУ ДЕННА'!G61</f>
        <v>0</v>
      </c>
      <c r="H60" s="228">
        <f>'ПЛАН НАВЧАЛЬНОГО ПРОЦЕСУ ДЕННА'!H61</f>
        <v>0</v>
      </c>
      <c r="I60" s="229">
        <f>'ПЛАН НАВЧАЛЬНОГО ПРОЦЕСУ ДЕННА'!I61</f>
        <v>0</v>
      </c>
      <c r="J60" s="229">
        <f>'ПЛАН НАВЧАЛЬНОГО ПРОЦЕСУ ДЕННА'!J61</f>
        <v>0</v>
      </c>
      <c r="K60" s="229">
        <f>'ПЛАН НАВЧАЛЬНОГО ПРОЦЕСУ ДЕННА'!K61</f>
        <v>0</v>
      </c>
      <c r="L60" s="229">
        <f>'ПЛАН НАВЧАЛЬНОГО ПРОЦЕСУ ДЕННА'!L61</f>
        <v>0</v>
      </c>
      <c r="M60" s="229">
        <f>'ПЛАН НАВЧАЛЬНОГО ПРОЦЕСУ ДЕННА'!M61</f>
        <v>0</v>
      </c>
      <c r="N60" s="229">
        <f>'ПЛАН НАВЧАЛЬНОГО ПРОЦЕСУ ДЕННА'!N61</f>
        <v>0</v>
      </c>
      <c r="O60" s="213">
        <f>'ПЛАН НАВЧАЛЬНОГО ПРОЦЕСУ ДЕННА'!O61</f>
        <v>0</v>
      </c>
      <c r="P60" s="213">
        <f>'ПЛАН НАВЧАЛЬНОГО ПРОЦЕСУ ДЕННА'!P61</f>
        <v>0</v>
      </c>
      <c r="Q60" s="228">
        <f>'ПЛАН НАВЧАЛЬНОГО ПРОЦЕСУ ДЕННА'!Q61</f>
        <v>0</v>
      </c>
      <c r="R60" s="229">
        <f>'ПЛАН НАВЧАЛЬНОГО ПРОЦЕСУ ДЕННА'!R61</f>
        <v>0</v>
      </c>
      <c r="S60" s="229">
        <f>'ПЛАН НАВЧАЛЬНОГО ПРОЦЕСУ ДЕННА'!S61</f>
        <v>0</v>
      </c>
      <c r="T60" s="229">
        <f>'ПЛАН НАВЧАЛЬНОГО ПРОЦЕСУ ДЕННА'!T61</f>
        <v>0</v>
      </c>
      <c r="U60" s="229">
        <f>'ПЛАН НАВЧАЛЬНОГО ПРОЦЕСУ ДЕННА'!U61</f>
        <v>0</v>
      </c>
      <c r="V60" s="229">
        <f>'ПЛАН НАВЧАЛЬНОГО ПРОЦЕСУ ДЕННА'!V61</f>
        <v>0</v>
      </c>
      <c r="W60" s="229">
        <f>'ПЛАН НАВЧАЛЬНОГО ПРОЦЕСУ ДЕННА'!W61</f>
        <v>0</v>
      </c>
      <c r="X60" s="231">
        <f>'ПЛАН НАВЧАЛЬНОГО ПРОЦЕСУ ДЕННА'!X61</f>
        <v>0</v>
      </c>
      <c r="Y60" s="127">
        <f t="shared" si="128"/>
        <v>0</v>
      </c>
      <c r="Z60" s="9"/>
      <c r="AA60" s="9"/>
      <c r="AB60" s="9"/>
      <c r="AC60" s="9"/>
      <c r="AD60" s="232">
        <f>IF('ПЛАН НАВЧАЛЬНОГО ПРОЦЕСУ ДЕННА'!AD61&gt;0,IF(ROUND('ПЛАН НАВЧАЛЬНОГО ПРОЦЕСУ ДЕННА'!AD61*$BW$4,0)&gt;0,ROUND('ПЛАН НАВЧАЛЬНОГО ПРОЦЕСУ ДЕННА'!AD61*$BW$4,0)*2,2),0)</f>
        <v>0</v>
      </c>
      <c r="AE60" s="232">
        <f>IF('ПЛАН НАВЧАЛЬНОГО ПРОЦЕСУ ДЕННА'!AE61&gt;0,IF(ROUND('ПЛАН НАВЧАЛЬНОГО ПРОЦЕСУ ДЕННА'!AE61*$BW$4,0)&gt;0,ROUND('ПЛАН НАВЧАЛЬНОГО ПРОЦЕСУ ДЕННА'!AE61*$BW$4,0)*2,2),0)</f>
        <v>0</v>
      </c>
      <c r="AF60" s="232">
        <f>IF('ПЛАН НАВЧАЛЬНОГО ПРОЦЕСУ ДЕННА'!AF61&gt;0,IF(ROUND('ПЛАН НАВЧАЛЬНОГО ПРОЦЕСУ ДЕННА'!AF61*$BW$4,0)&gt;0,ROUND('ПЛАН НАВЧАЛЬНОГО ПРОЦЕСУ ДЕННА'!AF61*$BW$4,0)*2,2),0)</f>
        <v>0</v>
      </c>
      <c r="AG60" s="62">
        <f>'ПЛАН НАВЧАЛЬНОГО ПРОЦЕСУ ДЕННА'!AG61</f>
        <v>0</v>
      </c>
      <c r="AH60" s="232">
        <f>IF('ПЛАН НАВЧАЛЬНОГО ПРОЦЕСУ ДЕННА'!AH61&gt;0,IF(ROUND('ПЛАН НАВЧАЛЬНОГО ПРОЦЕСУ ДЕННА'!AH61*$BW$4,0)&gt;0,ROUND('ПЛАН НАВЧАЛЬНОГО ПРОЦЕСУ ДЕННА'!AH61*$BW$4,0)*2,2),0)</f>
        <v>0</v>
      </c>
      <c r="AI60" s="232">
        <f>IF('ПЛАН НАВЧАЛЬНОГО ПРОЦЕСУ ДЕННА'!AI61&gt;0,IF(ROUND('ПЛАН НАВЧАЛЬНОГО ПРОЦЕСУ ДЕННА'!AI61*$BW$4,0)&gt;0,ROUND('ПЛАН НАВЧАЛЬНОГО ПРОЦЕСУ ДЕННА'!AI61*$BW$4,0)*2,2),0)</f>
        <v>0</v>
      </c>
      <c r="AJ60" s="232">
        <f>IF('ПЛАН НАВЧАЛЬНОГО ПРОЦЕСУ ДЕННА'!AJ61&gt;0,IF(ROUND('ПЛАН НАВЧАЛЬНОГО ПРОЦЕСУ ДЕННА'!AJ61*$BW$4,0)&gt;0,ROUND('ПЛАН НАВЧАЛЬНОГО ПРОЦЕСУ ДЕННА'!AJ61*$BW$4,0)*2,2),0)</f>
        <v>0</v>
      </c>
      <c r="AK60" s="62">
        <f>'ПЛАН НАВЧАЛЬНОГО ПРОЦЕСУ ДЕННА'!AK61</f>
        <v>0</v>
      </c>
      <c r="AL60" s="232">
        <f>IF('ПЛАН НАВЧАЛЬНОГО ПРОЦЕСУ ДЕННА'!AL61&gt;0,IF(ROUND('ПЛАН НАВЧАЛЬНОГО ПРОЦЕСУ ДЕННА'!AL61*$BW$4,0)&gt;0,ROUND('ПЛАН НАВЧАЛЬНОГО ПРОЦЕСУ ДЕННА'!AL61*$BW$4,0)*2,2),0)</f>
        <v>0</v>
      </c>
      <c r="AM60" s="232">
        <f>IF('ПЛАН НАВЧАЛЬНОГО ПРОЦЕСУ ДЕННА'!AM61&gt;0,IF(ROUND('ПЛАН НАВЧАЛЬНОГО ПРОЦЕСУ ДЕННА'!AM61*$BW$4,0)&gt;0,ROUND('ПЛАН НАВЧАЛЬНОГО ПРОЦЕСУ ДЕННА'!AM61*$BW$4,0)*2,2),0)</f>
        <v>0</v>
      </c>
      <c r="AN60" s="232">
        <f>IF('ПЛАН НАВЧАЛЬНОГО ПРОЦЕСУ ДЕННА'!AN61&gt;0,IF(ROUND('ПЛАН НАВЧАЛЬНОГО ПРОЦЕСУ ДЕННА'!AN61*$BW$4,0)&gt;0,ROUND('ПЛАН НАВЧАЛЬНОГО ПРОЦЕСУ ДЕННА'!AN61*$BW$4,0)*2,2),0)</f>
        <v>0</v>
      </c>
      <c r="AO60" s="62">
        <f>'ПЛАН НАВЧАЛЬНОГО ПРОЦЕСУ ДЕННА'!AO61</f>
        <v>0</v>
      </c>
      <c r="AP60" s="232">
        <f>IF('ПЛАН НАВЧАЛЬНОГО ПРОЦЕСУ ДЕННА'!AP61&gt;0,IF(ROUND('ПЛАН НАВЧАЛЬНОГО ПРОЦЕСУ ДЕННА'!AP61*$BW$4,0)&gt;0,ROUND('ПЛАН НАВЧАЛЬНОГО ПРОЦЕСУ ДЕННА'!AP61*$BW$4,0)*2,2),0)</f>
        <v>0</v>
      </c>
      <c r="AQ60" s="232">
        <f>IF('ПЛАН НАВЧАЛЬНОГО ПРОЦЕСУ ДЕННА'!AQ61&gt;0,IF(ROUND('ПЛАН НАВЧАЛЬНОГО ПРОЦЕСУ ДЕННА'!AQ61*$BW$4,0)&gt;0,ROUND('ПЛАН НАВЧАЛЬНОГО ПРОЦЕСУ ДЕННА'!AQ61*$BW$4,0)*2,2),0)</f>
        <v>0</v>
      </c>
      <c r="AR60" s="232">
        <f>IF('ПЛАН НАВЧАЛЬНОГО ПРОЦЕСУ ДЕННА'!AR61&gt;0,IF(ROUND('ПЛАН НАВЧАЛЬНОГО ПРОЦЕСУ ДЕННА'!AR61*$BW$4,0)&gt;0,ROUND('ПЛАН НАВЧАЛЬНОГО ПРОЦЕСУ ДЕННА'!AR61*$BW$4,0)*2,2),0)</f>
        <v>0</v>
      </c>
      <c r="AS60" s="62">
        <f>'ПЛАН НАВЧАЛЬНОГО ПРОЦЕСУ ДЕННА'!AS61</f>
        <v>0</v>
      </c>
      <c r="AT60" s="232">
        <f>IF('ПЛАН НАВЧАЛЬНОГО ПРОЦЕСУ ДЕННА'!AT61&gt;0,IF(ROUND('ПЛАН НАВЧАЛЬНОГО ПРОЦЕСУ ДЕННА'!AT61*$BW$4,0)&gt;0,ROUND('ПЛАН НАВЧАЛЬНОГО ПРОЦЕСУ ДЕННА'!AT61*$BW$4,0)*2,2),0)</f>
        <v>0</v>
      </c>
      <c r="AU60" s="232">
        <f>IF('ПЛАН НАВЧАЛЬНОГО ПРОЦЕСУ ДЕННА'!AU61&gt;0,IF(ROUND('ПЛАН НАВЧАЛЬНОГО ПРОЦЕСУ ДЕННА'!AU61*$BW$4,0)&gt;0,ROUND('ПЛАН НАВЧАЛЬНОГО ПРОЦЕСУ ДЕННА'!AU61*$BW$4,0)*2,2),0)</f>
        <v>0</v>
      </c>
      <c r="AV60" s="232">
        <f>IF('ПЛАН НАВЧАЛЬНОГО ПРОЦЕСУ ДЕННА'!AV61&gt;0,IF(ROUND('ПЛАН НАВЧАЛЬНОГО ПРОЦЕСУ ДЕННА'!AV61*$BW$4,0)&gt;0,ROUND('ПЛАН НАВЧАЛЬНОГО ПРОЦЕСУ ДЕННА'!AV61*$BW$4,0)*2,2),0)</f>
        <v>0</v>
      </c>
      <c r="AW60" s="62">
        <f>'ПЛАН НАВЧАЛЬНОГО ПРОЦЕСУ ДЕННА'!AW61</f>
        <v>0</v>
      </c>
      <c r="AX60" s="232">
        <f>IF('ПЛАН НАВЧАЛЬНОГО ПРОЦЕСУ ДЕННА'!AX61&gt;0,IF(ROUND('ПЛАН НАВЧАЛЬНОГО ПРОЦЕСУ ДЕННА'!AX61*$BW$4,0)&gt;0,ROUND('ПЛАН НАВЧАЛЬНОГО ПРОЦЕСУ ДЕННА'!AX61*$BW$4,0)*2,2),0)</f>
        <v>0</v>
      </c>
      <c r="AY60" s="232">
        <f>IF('ПЛАН НАВЧАЛЬНОГО ПРОЦЕСУ ДЕННА'!AY61&gt;0,IF(ROUND('ПЛАН НАВЧАЛЬНОГО ПРОЦЕСУ ДЕННА'!AY61*$BW$4,0)&gt;0,ROUND('ПЛАН НАВЧАЛЬНОГО ПРОЦЕСУ ДЕННА'!AY61*$BW$4,0)*2,2),0)</f>
        <v>0</v>
      </c>
      <c r="AZ60" s="232">
        <f>IF('ПЛАН НАВЧАЛЬНОГО ПРОЦЕСУ ДЕННА'!AZ61&gt;0,IF(ROUND('ПЛАН НАВЧАЛЬНОГО ПРОЦЕСУ ДЕННА'!AZ61*$BW$4,0)&gt;0,ROUND('ПЛАН НАВЧАЛЬНОГО ПРОЦЕСУ ДЕННА'!AZ61*$BW$4,0)*2,2),0)</f>
        <v>0</v>
      </c>
      <c r="BA60" s="62">
        <f>'ПЛАН НАВЧАЛЬНОГО ПРОЦЕСУ ДЕННА'!BA61</f>
        <v>0</v>
      </c>
      <c r="BB60" s="232">
        <f>IF('ПЛАН НАВЧАЛЬНОГО ПРОЦЕСУ ДЕННА'!BB61&gt;0,IF(ROUND('ПЛАН НАВЧАЛЬНОГО ПРОЦЕСУ ДЕННА'!BB61*$BW$4,0)&gt;0,ROUND('ПЛАН НАВЧАЛЬНОГО ПРОЦЕСУ ДЕННА'!BB61*$BW$4,0)*2,2),0)</f>
        <v>0</v>
      </c>
      <c r="BC60" s="232">
        <f>IF('ПЛАН НАВЧАЛЬНОГО ПРОЦЕСУ ДЕННА'!BC61&gt;0,IF(ROUND('ПЛАН НАВЧАЛЬНОГО ПРОЦЕСУ ДЕННА'!BC61*$BW$4,0)&gt;0,ROUND('ПЛАН НАВЧАЛЬНОГО ПРОЦЕСУ ДЕННА'!BC61*$BW$4,0)*2,2),0)</f>
        <v>0</v>
      </c>
      <c r="BD60" s="232">
        <f>IF('ПЛАН НАВЧАЛЬНОГО ПРОЦЕСУ ДЕННА'!BD61&gt;0,IF(ROUND('ПЛАН НАВЧАЛЬНОГО ПРОЦЕСУ ДЕННА'!BD61*$BW$4,0)&gt;0,ROUND('ПЛАН НАВЧАЛЬНОГО ПРОЦЕСУ ДЕННА'!BD61*$BW$4,0)*2,2),0)</f>
        <v>0</v>
      </c>
      <c r="BE60" s="62">
        <f>'ПЛАН НАВЧАЛЬНОГО ПРОЦЕСУ ДЕННА'!BE61</f>
        <v>0</v>
      </c>
      <c r="BF60" s="232">
        <f>IF('ПЛАН НАВЧАЛЬНОГО ПРОЦЕСУ ДЕННА'!BF61&gt;0,IF(ROUND('ПЛАН НАВЧАЛЬНОГО ПРОЦЕСУ ДЕННА'!BF61*$BW$4,0)&gt;0,ROUND('ПЛАН НАВЧАЛЬНОГО ПРОЦЕСУ ДЕННА'!BF61*$BW$4,0)*2,2),0)</f>
        <v>0</v>
      </c>
      <c r="BG60" s="232">
        <f>IF('ПЛАН НАВЧАЛЬНОГО ПРОЦЕСУ ДЕННА'!BG61&gt;0,IF(ROUND('ПЛАН НАВЧАЛЬНОГО ПРОЦЕСУ ДЕННА'!BG61*$BW$4,0)&gt;0,ROUND('ПЛАН НАВЧАЛЬНОГО ПРОЦЕСУ ДЕННА'!BG61*$BW$4,0)*2,2),0)</f>
        <v>0</v>
      </c>
      <c r="BH60" s="232">
        <f>IF('ПЛАН НАВЧАЛЬНОГО ПРОЦЕСУ ДЕННА'!BH61&gt;0,IF(ROUND('ПЛАН НАВЧАЛЬНОГО ПРОЦЕСУ ДЕННА'!BH61*$BW$4,0)&gt;0,ROUND('ПЛАН НАВЧАЛЬНОГО ПРОЦЕСУ ДЕННА'!BH61*$BW$4,0)*2,2),0)</f>
        <v>0</v>
      </c>
      <c r="BI60" s="62">
        <f>'ПЛАН НАВЧАЛЬНОГО ПРОЦЕСУ ДЕННА'!BI61</f>
        <v>0</v>
      </c>
      <c r="BJ60" s="56">
        <f t="shared" si="129"/>
        <v>0</v>
      </c>
      <c r="BK60" s="116" t="str">
        <f t="shared" si="130"/>
        <v/>
      </c>
      <c r="BL60" s="76">
        <f t="shared" si="131"/>
        <v>0</v>
      </c>
      <c r="BM60" s="76">
        <f t="shared" si="132"/>
        <v>0</v>
      </c>
      <c r="BN60" s="76">
        <f t="shared" si="133"/>
        <v>0</v>
      </c>
      <c r="BO60" s="76">
        <f t="shared" si="134"/>
        <v>0</v>
      </c>
      <c r="BP60" s="76">
        <f t="shared" si="135"/>
        <v>0</v>
      </c>
      <c r="BQ60" s="76">
        <f t="shared" si="136"/>
        <v>0</v>
      </c>
      <c r="BR60" s="76">
        <f t="shared" si="137"/>
        <v>0</v>
      </c>
      <c r="BS60" s="76">
        <f t="shared" si="138"/>
        <v>0</v>
      </c>
      <c r="BT60" s="80">
        <f t="shared" si="139"/>
        <v>0</v>
      </c>
      <c r="BU60" s="2"/>
      <c r="BV60" s="2"/>
      <c r="BW60" s="12">
        <f t="shared" si="140"/>
        <v>0</v>
      </c>
      <c r="BX60" s="12">
        <f t="shared" si="141"/>
        <v>0</v>
      </c>
      <c r="BY60" s="12">
        <f t="shared" si="142"/>
        <v>0</v>
      </c>
      <c r="BZ60" s="12">
        <f t="shared" si="143"/>
        <v>0</v>
      </c>
      <c r="CA60" s="12">
        <f t="shared" si="144"/>
        <v>0</v>
      </c>
      <c r="CB60" s="12">
        <f t="shared" si="145"/>
        <v>0</v>
      </c>
      <c r="CC60" s="12">
        <f t="shared" si="146"/>
        <v>0</v>
      </c>
      <c r="CD60" s="12">
        <f t="shared" si="147"/>
        <v>0</v>
      </c>
      <c r="CE60" s="171">
        <f t="shared" si="148"/>
        <v>0</v>
      </c>
      <c r="CF60" s="186">
        <f t="shared" si="149"/>
        <v>0</v>
      </c>
      <c r="CG60" s="2"/>
      <c r="CH60" s="67">
        <f t="shared" si="150"/>
        <v>0</v>
      </c>
      <c r="CI60" s="67">
        <f t="shared" si="151"/>
        <v>0</v>
      </c>
      <c r="CJ60" s="67">
        <f t="shared" si="152"/>
        <v>0</v>
      </c>
      <c r="CK60" s="67">
        <f t="shared" si="153"/>
        <v>0</v>
      </c>
      <c r="CL60" s="67">
        <f t="shared" si="154"/>
        <v>0</v>
      </c>
      <c r="CM60" s="67">
        <f t="shared" si="155"/>
        <v>0</v>
      </c>
      <c r="CN60" s="67">
        <f t="shared" si="156"/>
        <v>0</v>
      </c>
      <c r="CO60" s="67">
        <f t="shared" si="157"/>
        <v>0</v>
      </c>
      <c r="CP60" s="75">
        <f t="shared" si="158"/>
        <v>0</v>
      </c>
      <c r="CQ60" s="67">
        <f t="shared" si="159"/>
        <v>0</v>
      </c>
      <c r="CR60" s="67">
        <f t="shared" si="160"/>
        <v>0</v>
      </c>
      <c r="CS60" s="68">
        <f t="shared" si="161"/>
        <v>0</v>
      </c>
      <c r="CT60" s="67">
        <f t="shared" si="162"/>
        <v>0</v>
      </c>
      <c r="CU60" s="67">
        <f t="shared" si="163"/>
        <v>0</v>
      </c>
      <c r="CV60" s="67">
        <f t="shared" si="164"/>
        <v>0</v>
      </c>
      <c r="CW60" s="67">
        <f t="shared" si="165"/>
        <v>0</v>
      </c>
      <c r="CX60" s="67">
        <f t="shared" si="166"/>
        <v>0</v>
      </c>
      <c r="CY60" s="74">
        <f t="shared" si="167"/>
        <v>0</v>
      </c>
      <c r="CZ60" s="2"/>
      <c r="DA60" s="2"/>
      <c r="DB60" s="2"/>
      <c r="DC60" s="59">
        <f>SUM($AD60:$AF60)+SUM($AH60:$AJ60)+SUM($AL60:AN60)+SUM($AP60:AR60)+SUM($AT60:AV60)+SUM($AX60:AZ60)+SUM($BB60:BD60)+SUM($BF60:BH60)</f>
        <v>0</v>
      </c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</row>
    <row r="61" spans="1:150" s="16" customFormat="1" hidden="1" x14ac:dyDescent="0.25">
      <c r="A61" s="18" t="str">
        <f>'ПЛАН НАВЧАЛЬНОГО ПРОЦЕСУ ДЕННА'!A62</f>
        <v>2.13</v>
      </c>
      <c r="B61" s="226" t="str">
        <f>'ПЛАН НАВЧАЛЬНОГО ПРОЦЕСУ ДЕННА'!B62</f>
        <v>Вибіркова дисципліна 13</v>
      </c>
      <c r="C61" s="227"/>
      <c r="D61" s="228">
        <f>'ПЛАН НАВЧАЛЬНОГО ПРОЦЕСУ ДЕННА'!D62</f>
        <v>0</v>
      </c>
      <c r="E61" s="229">
        <f>'ПЛАН НАВЧАЛЬНОГО ПРОЦЕСУ ДЕННА'!E62</f>
        <v>0</v>
      </c>
      <c r="F61" s="229">
        <f>'ПЛАН НАВЧАЛЬНОГО ПРОЦЕСУ ДЕННА'!F62</f>
        <v>0</v>
      </c>
      <c r="G61" s="230">
        <f>'ПЛАН НАВЧАЛЬНОГО ПРОЦЕСУ ДЕННА'!G62</f>
        <v>0</v>
      </c>
      <c r="H61" s="228">
        <f>'ПЛАН НАВЧАЛЬНОГО ПРОЦЕСУ ДЕННА'!H62</f>
        <v>0</v>
      </c>
      <c r="I61" s="229">
        <f>'ПЛАН НАВЧАЛЬНОГО ПРОЦЕСУ ДЕННА'!I62</f>
        <v>0</v>
      </c>
      <c r="J61" s="229">
        <f>'ПЛАН НАВЧАЛЬНОГО ПРОЦЕСУ ДЕННА'!J62</f>
        <v>0</v>
      </c>
      <c r="K61" s="229">
        <f>'ПЛАН НАВЧАЛЬНОГО ПРОЦЕСУ ДЕННА'!K62</f>
        <v>0</v>
      </c>
      <c r="L61" s="229">
        <f>'ПЛАН НАВЧАЛЬНОГО ПРОЦЕСУ ДЕННА'!L62</f>
        <v>0</v>
      </c>
      <c r="M61" s="229">
        <f>'ПЛАН НАВЧАЛЬНОГО ПРОЦЕСУ ДЕННА'!M62</f>
        <v>0</v>
      </c>
      <c r="N61" s="229">
        <f>'ПЛАН НАВЧАЛЬНОГО ПРОЦЕСУ ДЕННА'!N62</f>
        <v>0</v>
      </c>
      <c r="O61" s="213">
        <f>'ПЛАН НАВЧАЛЬНОГО ПРОЦЕСУ ДЕННА'!O62</f>
        <v>0</v>
      </c>
      <c r="P61" s="213">
        <f>'ПЛАН НАВЧАЛЬНОГО ПРОЦЕСУ ДЕННА'!P62</f>
        <v>0</v>
      </c>
      <c r="Q61" s="228">
        <f>'ПЛАН НАВЧАЛЬНОГО ПРОЦЕСУ ДЕННА'!Q62</f>
        <v>0</v>
      </c>
      <c r="R61" s="229">
        <f>'ПЛАН НАВЧАЛЬНОГО ПРОЦЕСУ ДЕННА'!R62</f>
        <v>0</v>
      </c>
      <c r="S61" s="229">
        <f>'ПЛАН НАВЧАЛЬНОГО ПРОЦЕСУ ДЕННА'!S62</f>
        <v>0</v>
      </c>
      <c r="T61" s="229">
        <f>'ПЛАН НАВЧАЛЬНОГО ПРОЦЕСУ ДЕННА'!T62</f>
        <v>0</v>
      </c>
      <c r="U61" s="229">
        <f>'ПЛАН НАВЧАЛЬНОГО ПРОЦЕСУ ДЕННА'!U62</f>
        <v>0</v>
      </c>
      <c r="V61" s="229">
        <f>'ПЛАН НАВЧАЛЬНОГО ПРОЦЕСУ ДЕННА'!V62</f>
        <v>0</v>
      </c>
      <c r="W61" s="229">
        <f>'ПЛАН НАВЧАЛЬНОГО ПРОЦЕСУ ДЕННА'!W62</f>
        <v>0</v>
      </c>
      <c r="X61" s="231">
        <f>'ПЛАН НАВЧАЛЬНОГО ПРОЦЕСУ ДЕННА'!X62</f>
        <v>0</v>
      </c>
      <c r="Y61" s="127">
        <f t="shared" si="128"/>
        <v>0</v>
      </c>
      <c r="Z61" s="9"/>
      <c r="AA61" s="9"/>
      <c r="AB61" s="9"/>
      <c r="AC61" s="9"/>
      <c r="AD61" s="232">
        <f>IF('ПЛАН НАВЧАЛЬНОГО ПРОЦЕСУ ДЕННА'!AD62&gt;0,IF(ROUND('ПЛАН НАВЧАЛЬНОГО ПРОЦЕСУ ДЕННА'!AD62*$BW$4,0)&gt;0,ROUND('ПЛАН НАВЧАЛЬНОГО ПРОЦЕСУ ДЕННА'!AD62*$BW$4,0)*2,2),0)</f>
        <v>0</v>
      </c>
      <c r="AE61" s="232">
        <f>IF('ПЛАН НАВЧАЛЬНОГО ПРОЦЕСУ ДЕННА'!AE62&gt;0,IF(ROUND('ПЛАН НАВЧАЛЬНОГО ПРОЦЕСУ ДЕННА'!AE62*$BW$4,0)&gt;0,ROUND('ПЛАН НАВЧАЛЬНОГО ПРОЦЕСУ ДЕННА'!AE62*$BW$4,0)*2,2),0)</f>
        <v>0</v>
      </c>
      <c r="AF61" s="232">
        <f>IF('ПЛАН НАВЧАЛЬНОГО ПРОЦЕСУ ДЕННА'!AF62&gt;0,IF(ROUND('ПЛАН НАВЧАЛЬНОГО ПРОЦЕСУ ДЕННА'!AF62*$BW$4,0)&gt;0,ROUND('ПЛАН НАВЧАЛЬНОГО ПРОЦЕСУ ДЕННА'!AF62*$BW$4,0)*2,2),0)</f>
        <v>0</v>
      </c>
      <c r="AG61" s="62">
        <f>'ПЛАН НАВЧАЛЬНОГО ПРОЦЕСУ ДЕННА'!AG62</f>
        <v>0</v>
      </c>
      <c r="AH61" s="232">
        <f>IF('ПЛАН НАВЧАЛЬНОГО ПРОЦЕСУ ДЕННА'!AH62&gt;0,IF(ROUND('ПЛАН НАВЧАЛЬНОГО ПРОЦЕСУ ДЕННА'!AH62*$BW$4,0)&gt;0,ROUND('ПЛАН НАВЧАЛЬНОГО ПРОЦЕСУ ДЕННА'!AH62*$BW$4,0)*2,2),0)</f>
        <v>0</v>
      </c>
      <c r="AI61" s="232">
        <f>IF('ПЛАН НАВЧАЛЬНОГО ПРОЦЕСУ ДЕННА'!AI62&gt;0,IF(ROUND('ПЛАН НАВЧАЛЬНОГО ПРОЦЕСУ ДЕННА'!AI62*$BW$4,0)&gt;0,ROUND('ПЛАН НАВЧАЛЬНОГО ПРОЦЕСУ ДЕННА'!AI62*$BW$4,0)*2,2),0)</f>
        <v>0</v>
      </c>
      <c r="AJ61" s="232">
        <f>IF('ПЛАН НАВЧАЛЬНОГО ПРОЦЕСУ ДЕННА'!AJ62&gt;0,IF(ROUND('ПЛАН НАВЧАЛЬНОГО ПРОЦЕСУ ДЕННА'!AJ62*$BW$4,0)&gt;0,ROUND('ПЛАН НАВЧАЛЬНОГО ПРОЦЕСУ ДЕННА'!AJ62*$BW$4,0)*2,2),0)</f>
        <v>0</v>
      </c>
      <c r="AK61" s="62">
        <f>'ПЛАН НАВЧАЛЬНОГО ПРОЦЕСУ ДЕННА'!AK62</f>
        <v>0</v>
      </c>
      <c r="AL61" s="232">
        <f>IF('ПЛАН НАВЧАЛЬНОГО ПРОЦЕСУ ДЕННА'!AL62&gt;0,IF(ROUND('ПЛАН НАВЧАЛЬНОГО ПРОЦЕСУ ДЕННА'!AL62*$BW$4,0)&gt;0,ROUND('ПЛАН НАВЧАЛЬНОГО ПРОЦЕСУ ДЕННА'!AL62*$BW$4,0)*2,2),0)</f>
        <v>0</v>
      </c>
      <c r="AM61" s="232">
        <f>IF('ПЛАН НАВЧАЛЬНОГО ПРОЦЕСУ ДЕННА'!AM62&gt;0,IF(ROUND('ПЛАН НАВЧАЛЬНОГО ПРОЦЕСУ ДЕННА'!AM62*$BW$4,0)&gt;0,ROUND('ПЛАН НАВЧАЛЬНОГО ПРОЦЕСУ ДЕННА'!AM62*$BW$4,0)*2,2),0)</f>
        <v>0</v>
      </c>
      <c r="AN61" s="232">
        <f>IF('ПЛАН НАВЧАЛЬНОГО ПРОЦЕСУ ДЕННА'!AN62&gt;0,IF(ROUND('ПЛАН НАВЧАЛЬНОГО ПРОЦЕСУ ДЕННА'!AN62*$BW$4,0)&gt;0,ROUND('ПЛАН НАВЧАЛЬНОГО ПРОЦЕСУ ДЕННА'!AN62*$BW$4,0)*2,2),0)</f>
        <v>0</v>
      </c>
      <c r="AO61" s="62">
        <f>'ПЛАН НАВЧАЛЬНОГО ПРОЦЕСУ ДЕННА'!AO62</f>
        <v>0</v>
      </c>
      <c r="AP61" s="232">
        <f>IF('ПЛАН НАВЧАЛЬНОГО ПРОЦЕСУ ДЕННА'!AP62&gt;0,IF(ROUND('ПЛАН НАВЧАЛЬНОГО ПРОЦЕСУ ДЕННА'!AP62*$BW$4,0)&gt;0,ROUND('ПЛАН НАВЧАЛЬНОГО ПРОЦЕСУ ДЕННА'!AP62*$BW$4,0)*2,2),0)</f>
        <v>0</v>
      </c>
      <c r="AQ61" s="232">
        <f>IF('ПЛАН НАВЧАЛЬНОГО ПРОЦЕСУ ДЕННА'!AQ62&gt;0,IF(ROUND('ПЛАН НАВЧАЛЬНОГО ПРОЦЕСУ ДЕННА'!AQ62*$BW$4,0)&gt;0,ROUND('ПЛАН НАВЧАЛЬНОГО ПРОЦЕСУ ДЕННА'!AQ62*$BW$4,0)*2,2),0)</f>
        <v>0</v>
      </c>
      <c r="AR61" s="232">
        <f>IF('ПЛАН НАВЧАЛЬНОГО ПРОЦЕСУ ДЕННА'!AR62&gt;0,IF(ROUND('ПЛАН НАВЧАЛЬНОГО ПРОЦЕСУ ДЕННА'!AR62*$BW$4,0)&gt;0,ROUND('ПЛАН НАВЧАЛЬНОГО ПРОЦЕСУ ДЕННА'!AR62*$BW$4,0)*2,2),0)</f>
        <v>0</v>
      </c>
      <c r="AS61" s="62">
        <f>'ПЛАН НАВЧАЛЬНОГО ПРОЦЕСУ ДЕННА'!AS62</f>
        <v>0</v>
      </c>
      <c r="AT61" s="232">
        <f>IF('ПЛАН НАВЧАЛЬНОГО ПРОЦЕСУ ДЕННА'!AT62&gt;0,IF(ROUND('ПЛАН НАВЧАЛЬНОГО ПРОЦЕСУ ДЕННА'!AT62*$BW$4,0)&gt;0,ROUND('ПЛАН НАВЧАЛЬНОГО ПРОЦЕСУ ДЕННА'!AT62*$BW$4,0)*2,2),0)</f>
        <v>0</v>
      </c>
      <c r="AU61" s="232">
        <f>IF('ПЛАН НАВЧАЛЬНОГО ПРОЦЕСУ ДЕННА'!AU62&gt;0,IF(ROUND('ПЛАН НАВЧАЛЬНОГО ПРОЦЕСУ ДЕННА'!AU62*$BW$4,0)&gt;0,ROUND('ПЛАН НАВЧАЛЬНОГО ПРОЦЕСУ ДЕННА'!AU62*$BW$4,0)*2,2),0)</f>
        <v>0</v>
      </c>
      <c r="AV61" s="232">
        <f>IF('ПЛАН НАВЧАЛЬНОГО ПРОЦЕСУ ДЕННА'!AV62&gt;0,IF(ROUND('ПЛАН НАВЧАЛЬНОГО ПРОЦЕСУ ДЕННА'!AV62*$BW$4,0)&gt;0,ROUND('ПЛАН НАВЧАЛЬНОГО ПРОЦЕСУ ДЕННА'!AV62*$BW$4,0)*2,2),0)</f>
        <v>0</v>
      </c>
      <c r="AW61" s="62">
        <f>'ПЛАН НАВЧАЛЬНОГО ПРОЦЕСУ ДЕННА'!AW62</f>
        <v>0</v>
      </c>
      <c r="AX61" s="232">
        <f>IF('ПЛАН НАВЧАЛЬНОГО ПРОЦЕСУ ДЕННА'!AX62&gt;0,IF(ROUND('ПЛАН НАВЧАЛЬНОГО ПРОЦЕСУ ДЕННА'!AX62*$BW$4,0)&gt;0,ROUND('ПЛАН НАВЧАЛЬНОГО ПРОЦЕСУ ДЕННА'!AX62*$BW$4,0)*2,2),0)</f>
        <v>0</v>
      </c>
      <c r="AY61" s="232">
        <f>IF('ПЛАН НАВЧАЛЬНОГО ПРОЦЕСУ ДЕННА'!AY62&gt;0,IF(ROUND('ПЛАН НАВЧАЛЬНОГО ПРОЦЕСУ ДЕННА'!AY62*$BW$4,0)&gt;0,ROUND('ПЛАН НАВЧАЛЬНОГО ПРОЦЕСУ ДЕННА'!AY62*$BW$4,0)*2,2),0)</f>
        <v>0</v>
      </c>
      <c r="AZ61" s="232">
        <f>IF('ПЛАН НАВЧАЛЬНОГО ПРОЦЕСУ ДЕННА'!AZ62&gt;0,IF(ROUND('ПЛАН НАВЧАЛЬНОГО ПРОЦЕСУ ДЕННА'!AZ62*$BW$4,0)&gt;0,ROUND('ПЛАН НАВЧАЛЬНОГО ПРОЦЕСУ ДЕННА'!AZ62*$BW$4,0)*2,2),0)</f>
        <v>0</v>
      </c>
      <c r="BA61" s="62">
        <f>'ПЛАН НАВЧАЛЬНОГО ПРОЦЕСУ ДЕННА'!BA62</f>
        <v>0</v>
      </c>
      <c r="BB61" s="232">
        <f>IF('ПЛАН НАВЧАЛЬНОГО ПРОЦЕСУ ДЕННА'!BB62&gt;0,IF(ROUND('ПЛАН НАВЧАЛЬНОГО ПРОЦЕСУ ДЕННА'!BB62*$BW$4,0)&gt;0,ROUND('ПЛАН НАВЧАЛЬНОГО ПРОЦЕСУ ДЕННА'!BB62*$BW$4,0)*2,2),0)</f>
        <v>0</v>
      </c>
      <c r="BC61" s="232">
        <f>IF('ПЛАН НАВЧАЛЬНОГО ПРОЦЕСУ ДЕННА'!BC62&gt;0,IF(ROUND('ПЛАН НАВЧАЛЬНОГО ПРОЦЕСУ ДЕННА'!BC62*$BW$4,0)&gt;0,ROUND('ПЛАН НАВЧАЛЬНОГО ПРОЦЕСУ ДЕННА'!BC62*$BW$4,0)*2,2),0)</f>
        <v>0</v>
      </c>
      <c r="BD61" s="232">
        <f>IF('ПЛАН НАВЧАЛЬНОГО ПРОЦЕСУ ДЕННА'!BD62&gt;0,IF(ROUND('ПЛАН НАВЧАЛЬНОГО ПРОЦЕСУ ДЕННА'!BD62*$BW$4,0)&gt;0,ROUND('ПЛАН НАВЧАЛЬНОГО ПРОЦЕСУ ДЕННА'!BD62*$BW$4,0)*2,2),0)</f>
        <v>0</v>
      </c>
      <c r="BE61" s="62">
        <f>'ПЛАН НАВЧАЛЬНОГО ПРОЦЕСУ ДЕННА'!BE62</f>
        <v>0</v>
      </c>
      <c r="BF61" s="232">
        <f>IF('ПЛАН НАВЧАЛЬНОГО ПРОЦЕСУ ДЕННА'!BF62&gt;0,IF(ROUND('ПЛАН НАВЧАЛЬНОГО ПРОЦЕСУ ДЕННА'!BF62*$BW$4,0)&gt;0,ROUND('ПЛАН НАВЧАЛЬНОГО ПРОЦЕСУ ДЕННА'!BF62*$BW$4,0)*2,2),0)</f>
        <v>0</v>
      </c>
      <c r="BG61" s="232">
        <f>IF('ПЛАН НАВЧАЛЬНОГО ПРОЦЕСУ ДЕННА'!BG62&gt;0,IF(ROUND('ПЛАН НАВЧАЛЬНОГО ПРОЦЕСУ ДЕННА'!BG62*$BW$4,0)&gt;0,ROUND('ПЛАН НАВЧАЛЬНОГО ПРОЦЕСУ ДЕННА'!BG62*$BW$4,0)*2,2),0)</f>
        <v>0</v>
      </c>
      <c r="BH61" s="232">
        <f>IF('ПЛАН НАВЧАЛЬНОГО ПРОЦЕСУ ДЕННА'!BH62&gt;0,IF(ROUND('ПЛАН НАВЧАЛЬНОГО ПРОЦЕСУ ДЕННА'!BH62*$BW$4,0)&gt;0,ROUND('ПЛАН НАВЧАЛЬНОГО ПРОЦЕСУ ДЕННА'!BH62*$BW$4,0)*2,2),0)</f>
        <v>0</v>
      </c>
      <c r="BI61" s="62">
        <f>'ПЛАН НАВЧАЛЬНОГО ПРОЦЕСУ ДЕННА'!BI62</f>
        <v>0</v>
      </c>
      <c r="BJ61" s="56">
        <f t="shared" si="129"/>
        <v>0</v>
      </c>
      <c r="BK61" s="116" t="str">
        <f t="shared" si="130"/>
        <v/>
      </c>
      <c r="BL61" s="12">
        <f t="shared" ref="BL61:BL67" si="168">IF(AND($DC61=0,$DL61=0),0,IF(AND($CP61=0,$CY61=0,DD61&lt;&gt;0),DD61, IF(AND(BK61&lt;CF61,$CE61&lt;&gt;$Y61,BW61=$CF61),BW61+$Y61-$CE61,BW61)))</f>
        <v>0</v>
      </c>
      <c r="BM61" s="76">
        <f t="shared" si="132"/>
        <v>0</v>
      </c>
      <c r="BN61" s="12">
        <f t="shared" ref="BN61:BN67" si="169">IF(AND($DC61=0,$DL61=0),0,IF(AND($CP61=0,$CY61=0,DF61&lt;&gt;0),DF61, IF(AND(BM61&lt;CF61,$CE61&lt;&gt;$Y61,BY61=$CF61),BY61+$Y61-$CE61,BY61)))</f>
        <v>0</v>
      </c>
      <c r="BO61" s="12">
        <f t="shared" ref="BO61:BO67" si="170">IF(AND($DC61=0,$DL61=0),0,IF(AND($CP61=0,$CY61=0,DG61&lt;&gt;0),DG61, IF(AND(BN61&lt;CF61,$CE61&lt;&gt;$Y61,BZ61=$CF61),BZ61+$Y61-$CE61,BZ61)))</f>
        <v>0</v>
      </c>
      <c r="BP61" s="12">
        <f t="shared" ref="BP61:BP67" si="171">IF(AND($DC61=0,$DL61=0),0,IF(AND($CP61=0,$CY61=0,DH61&lt;&gt;0),DH61, IF(AND(BO61&lt;CF61,$CE61&lt;&gt;$Y61,CA61=$CF61),CA61+$Y61-$CE61,CA61)))</f>
        <v>0</v>
      </c>
      <c r="BQ61" s="12">
        <f t="shared" ref="BQ61:BQ67" si="172">IF(AND($DC61=0,$DL61=0),0,IF(AND($CP61=0,$CY61=0,DI61&lt;&gt;0),DI61, IF(AND(BP61&lt;CF61,$CE61&lt;&gt;$Y61,CB61=$CF61),CB61+$Y61-$CE61,CB61)))</f>
        <v>0</v>
      </c>
      <c r="BR61" s="12">
        <f t="shared" ref="BR61:BR67" si="173">IF(AND($DC61=0,$DL61=0),0,IF(AND($CP61=0,$CY61=0,DJ61&lt;&gt;0),DJ61, IF(AND(BQ61&lt;CF61,$CE61&lt;&gt;$Y61,CC61=$CF61),CC61+$Y61-$CE61,CC61)))</f>
        <v>0</v>
      </c>
      <c r="BS61" s="12">
        <f t="shared" ref="BS61:BS68" si="174">IF(AND($DC61=0,$DL61=0),0,IF(AND($CP61=0,$CY61=0,DK61&lt;&gt;0),DK61, IF(AND(BR61&lt;CF61,$CE61&lt;&gt;$Y61,CD61=$CF61),CD61+$Y61-$CE61,CD61)))</f>
        <v>0</v>
      </c>
      <c r="BT61" s="80">
        <f t="shared" si="139"/>
        <v>0</v>
      </c>
      <c r="BU61" s="2"/>
      <c r="BV61" s="2"/>
      <c r="BW61" s="12">
        <f t="shared" si="140"/>
        <v>0</v>
      </c>
      <c r="BX61" s="12">
        <f t="shared" ref="BX61:BX67" si="175">IF($DC61=0,0,ROUND(4*($Y61-$DL61)*SUM(AH61:AH61)/$DC61,0)/4)+DE61+DN61</f>
        <v>0</v>
      </c>
      <c r="BY61" s="12">
        <f t="shared" ref="BY61:BY67" si="176">IF($DC61=0,0,ROUND(4*($Y61-$DL61)*SUM(AL61:AL61)/$DC61,0)/4)+DF61+DO61</f>
        <v>0</v>
      </c>
      <c r="BZ61" s="12">
        <f t="shared" ref="BZ61:BZ67" si="177">IF($DC61=0,0,ROUND(4*($Y61-$DL61)*SUM(AP61:AP61)/$DC61,0)/4)+DG61++DP61</f>
        <v>0</v>
      </c>
      <c r="CA61" s="12">
        <f t="shared" ref="CA61:CA67" si="178">IF($DC61=0,0,ROUND(4*($Y61-$DL61)*SUM(AT61:AT61)/$DC61,0)/4)+DH61+DQ61</f>
        <v>0</v>
      </c>
      <c r="CB61" s="12">
        <f t="shared" ref="CB61:CB67" si="179">IF($DC61=0,0,ROUND(4*($Y61-$DL61)*(SUM(AX61:AX61))/$DC61,0)/4)+DI61+DR61</f>
        <v>0</v>
      </c>
      <c r="CC61" s="12">
        <f t="shared" ref="CC61:CC67" si="180">IF($DC61=0,0,ROUND(4*($Y61-$DL61)*(SUM(BB61:BB61))/$DC61,0)/4)+DJ61+DS61</f>
        <v>0</v>
      </c>
      <c r="CD61" s="12">
        <f t="shared" ref="CD61:CD68" si="181">IF($DC61=0,0,ROUND(4*($Y61-$DL61)*(SUM(BF61:BF61))/$DC61,0)/4)+DK61+DT61</f>
        <v>0</v>
      </c>
      <c r="CE61" s="171">
        <f t="shared" si="148"/>
        <v>0</v>
      </c>
      <c r="CF61" s="186">
        <f t="shared" si="149"/>
        <v>0</v>
      </c>
      <c r="CG61" s="2"/>
      <c r="CH61" s="67">
        <f t="shared" si="150"/>
        <v>0</v>
      </c>
      <c r="CI61" s="67">
        <f t="shared" si="151"/>
        <v>0</v>
      </c>
      <c r="CJ61" s="67">
        <f t="shared" si="152"/>
        <v>0</v>
      </c>
      <c r="CK61" s="67">
        <f t="shared" si="153"/>
        <v>0</v>
      </c>
      <c r="CL61" s="67">
        <f t="shared" si="154"/>
        <v>0</v>
      </c>
      <c r="CM61" s="67">
        <f t="shared" si="155"/>
        <v>0</v>
      </c>
      <c r="CN61" s="67">
        <f t="shared" si="156"/>
        <v>0</v>
      </c>
      <c r="CO61" s="67">
        <f t="shared" si="157"/>
        <v>0</v>
      </c>
      <c r="CP61" s="75">
        <f t="shared" si="158"/>
        <v>0</v>
      </c>
      <c r="CQ61" s="67">
        <f t="shared" si="159"/>
        <v>0</v>
      </c>
      <c r="CR61" s="67">
        <f t="shared" si="160"/>
        <v>0</v>
      </c>
      <c r="CS61" s="68">
        <f t="shared" si="161"/>
        <v>0</v>
      </c>
      <c r="CT61" s="67">
        <f t="shared" si="162"/>
        <v>0</v>
      </c>
      <c r="CU61" s="67">
        <f t="shared" si="163"/>
        <v>0</v>
      </c>
      <c r="CV61" s="67">
        <f t="shared" si="164"/>
        <v>0</v>
      </c>
      <c r="CW61" s="67">
        <f t="shared" si="165"/>
        <v>0</v>
      </c>
      <c r="CX61" s="67">
        <f t="shared" si="166"/>
        <v>0</v>
      </c>
      <c r="CY61" s="74">
        <f t="shared" si="167"/>
        <v>0</v>
      </c>
      <c r="CZ61" s="2"/>
      <c r="DA61" s="2"/>
      <c r="DB61" s="2"/>
      <c r="DC61" s="59">
        <f t="shared" ref="DC61:DC68" si="182">SUM($AD61:$AD61)+SUM($AH61:$AH61)+SUM($AL61:$AL61)+SUM($AP61:$AP61)+SUM($AT61:$AT61)+SUM($AX61:$AX61)+SUM($BB61:$BB61)+SUM($BF61:$BF61)</f>
        <v>0</v>
      </c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</row>
    <row r="62" spans="1:150" s="16" customFormat="1" hidden="1" x14ac:dyDescent="0.25">
      <c r="A62" s="18" t="str">
        <f>'ПЛАН НАВЧАЛЬНОГО ПРОЦЕСУ ДЕННА'!A63</f>
        <v>2.14</v>
      </c>
      <c r="B62" s="226" t="str">
        <f>'ПЛАН НАВЧАЛЬНОГО ПРОЦЕСУ ДЕННА'!B63</f>
        <v>Вибіркова дисципліна 14</v>
      </c>
      <c r="C62" s="227"/>
      <c r="D62" s="228">
        <f>'ПЛАН НАВЧАЛЬНОГО ПРОЦЕСУ ДЕННА'!D63</f>
        <v>0</v>
      </c>
      <c r="E62" s="229">
        <f>'ПЛАН НАВЧАЛЬНОГО ПРОЦЕСУ ДЕННА'!E63</f>
        <v>0</v>
      </c>
      <c r="F62" s="229">
        <f>'ПЛАН НАВЧАЛЬНОГО ПРОЦЕСУ ДЕННА'!F63</f>
        <v>0</v>
      </c>
      <c r="G62" s="230">
        <f>'ПЛАН НАВЧАЛЬНОГО ПРОЦЕСУ ДЕННА'!G63</f>
        <v>0</v>
      </c>
      <c r="H62" s="228">
        <f>'ПЛАН НАВЧАЛЬНОГО ПРОЦЕСУ ДЕННА'!H63</f>
        <v>0</v>
      </c>
      <c r="I62" s="229">
        <f>'ПЛАН НАВЧАЛЬНОГО ПРОЦЕСУ ДЕННА'!I63</f>
        <v>0</v>
      </c>
      <c r="J62" s="229">
        <f>'ПЛАН НАВЧАЛЬНОГО ПРОЦЕСУ ДЕННА'!J63</f>
        <v>0</v>
      </c>
      <c r="K62" s="229">
        <f>'ПЛАН НАВЧАЛЬНОГО ПРОЦЕСУ ДЕННА'!K63</f>
        <v>0</v>
      </c>
      <c r="L62" s="229">
        <f>'ПЛАН НАВЧАЛЬНОГО ПРОЦЕСУ ДЕННА'!L63</f>
        <v>0</v>
      </c>
      <c r="M62" s="229">
        <f>'ПЛАН НАВЧАЛЬНОГО ПРОЦЕСУ ДЕННА'!M63</f>
        <v>0</v>
      </c>
      <c r="N62" s="229">
        <f>'ПЛАН НАВЧАЛЬНОГО ПРОЦЕСУ ДЕННА'!N63</f>
        <v>0</v>
      </c>
      <c r="O62" s="213">
        <f>'ПЛАН НАВЧАЛЬНОГО ПРОЦЕСУ ДЕННА'!O63</f>
        <v>0</v>
      </c>
      <c r="P62" s="213">
        <f>'ПЛАН НАВЧАЛЬНОГО ПРОЦЕСУ ДЕННА'!P63</f>
        <v>0</v>
      </c>
      <c r="Q62" s="228">
        <f>'ПЛАН НАВЧАЛЬНОГО ПРОЦЕСУ ДЕННА'!Q63</f>
        <v>0</v>
      </c>
      <c r="R62" s="229">
        <f>'ПЛАН НАВЧАЛЬНОГО ПРОЦЕСУ ДЕННА'!R63</f>
        <v>0</v>
      </c>
      <c r="S62" s="229">
        <f>'ПЛАН НАВЧАЛЬНОГО ПРОЦЕСУ ДЕННА'!S63</f>
        <v>0</v>
      </c>
      <c r="T62" s="229">
        <f>'ПЛАН НАВЧАЛЬНОГО ПРОЦЕСУ ДЕННА'!T63</f>
        <v>0</v>
      </c>
      <c r="U62" s="229">
        <f>'ПЛАН НАВЧАЛЬНОГО ПРОЦЕСУ ДЕННА'!U63</f>
        <v>0</v>
      </c>
      <c r="V62" s="229">
        <f>'ПЛАН НАВЧАЛЬНОГО ПРОЦЕСУ ДЕННА'!V63</f>
        <v>0</v>
      </c>
      <c r="W62" s="229">
        <f>'ПЛАН НАВЧАЛЬНОГО ПРОЦЕСУ ДЕННА'!W63</f>
        <v>0</v>
      </c>
      <c r="X62" s="231">
        <f>'ПЛАН НАВЧАЛЬНОГО ПРОЦЕСУ ДЕННА'!X63</f>
        <v>0</v>
      </c>
      <c r="Y62" s="127">
        <f t="shared" si="128"/>
        <v>0</v>
      </c>
      <c r="Z62" s="9"/>
      <c r="AA62" s="9"/>
      <c r="AB62" s="9"/>
      <c r="AC62" s="9"/>
      <c r="AD62" s="232">
        <f>IF('ПЛАН НАВЧАЛЬНОГО ПРОЦЕСУ ДЕННА'!AD63&gt;0,IF(ROUND('ПЛАН НАВЧАЛЬНОГО ПРОЦЕСУ ДЕННА'!AD63*$BW$4,0)&gt;0,ROUND('ПЛАН НАВЧАЛЬНОГО ПРОЦЕСУ ДЕННА'!AD63*$BW$4,0)*2,2),0)</f>
        <v>0</v>
      </c>
      <c r="AE62" s="232">
        <f>IF('ПЛАН НАВЧАЛЬНОГО ПРОЦЕСУ ДЕННА'!AE63&gt;0,IF(ROUND('ПЛАН НАВЧАЛЬНОГО ПРОЦЕСУ ДЕННА'!AE63*$BW$4,0)&gt;0,ROUND('ПЛАН НАВЧАЛЬНОГО ПРОЦЕСУ ДЕННА'!AE63*$BW$4,0)*2,2),0)</f>
        <v>0</v>
      </c>
      <c r="AF62" s="232">
        <f>IF('ПЛАН НАВЧАЛЬНОГО ПРОЦЕСУ ДЕННА'!AF63&gt;0,IF(ROUND('ПЛАН НАВЧАЛЬНОГО ПРОЦЕСУ ДЕННА'!AF63*$BW$4,0)&gt;0,ROUND('ПЛАН НАВЧАЛЬНОГО ПРОЦЕСУ ДЕННА'!AF63*$BW$4,0)*2,2),0)</f>
        <v>0</v>
      </c>
      <c r="AG62" s="62">
        <f>'ПЛАН НАВЧАЛЬНОГО ПРОЦЕСУ ДЕННА'!AG63</f>
        <v>0</v>
      </c>
      <c r="AH62" s="232">
        <f>IF('ПЛАН НАВЧАЛЬНОГО ПРОЦЕСУ ДЕННА'!AH63&gt;0,IF(ROUND('ПЛАН НАВЧАЛЬНОГО ПРОЦЕСУ ДЕННА'!AH63*$BW$4,0)&gt;0,ROUND('ПЛАН НАВЧАЛЬНОГО ПРОЦЕСУ ДЕННА'!AH63*$BW$4,0)*2,2),0)</f>
        <v>0</v>
      </c>
      <c r="AI62" s="232">
        <f>IF('ПЛАН НАВЧАЛЬНОГО ПРОЦЕСУ ДЕННА'!AI63&gt;0,IF(ROUND('ПЛАН НАВЧАЛЬНОГО ПРОЦЕСУ ДЕННА'!AI63*$BW$4,0)&gt;0,ROUND('ПЛАН НАВЧАЛЬНОГО ПРОЦЕСУ ДЕННА'!AI63*$BW$4,0)*2,2),0)</f>
        <v>0</v>
      </c>
      <c r="AJ62" s="232">
        <f>IF('ПЛАН НАВЧАЛЬНОГО ПРОЦЕСУ ДЕННА'!AJ63&gt;0,IF(ROUND('ПЛАН НАВЧАЛЬНОГО ПРОЦЕСУ ДЕННА'!AJ63*$BW$4,0)&gt;0,ROUND('ПЛАН НАВЧАЛЬНОГО ПРОЦЕСУ ДЕННА'!AJ63*$BW$4,0)*2,2),0)</f>
        <v>0</v>
      </c>
      <c r="AK62" s="62">
        <f>'ПЛАН НАВЧАЛЬНОГО ПРОЦЕСУ ДЕННА'!AK63</f>
        <v>0</v>
      </c>
      <c r="AL62" s="232">
        <f>IF('ПЛАН НАВЧАЛЬНОГО ПРОЦЕСУ ДЕННА'!AL63&gt;0,IF(ROUND('ПЛАН НАВЧАЛЬНОГО ПРОЦЕСУ ДЕННА'!AL63*$BW$4,0)&gt;0,ROUND('ПЛАН НАВЧАЛЬНОГО ПРОЦЕСУ ДЕННА'!AL63*$BW$4,0)*2,2),0)</f>
        <v>0</v>
      </c>
      <c r="AM62" s="232">
        <f>IF('ПЛАН НАВЧАЛЬНОГО ПРОЦЕСУ ДЕННА'!AM63&gt;0,IF(ROUND('ПЛАН НАВЧАЛЬНОГО ПРОЦЕСУ ДЕННА'!AM63*$BW$4,0)&gt;0,ROUND('ПЛАН НАВЧАЛЬНОГО ПРОЦЕСУ ДЕННА'!AM63*$BW$4,0)*2,2),0)</f>
        <v>0</v>
      </c>
      <c r="AN62" s="232">
        <f>IF('ПЛАН НАВЧАЛЬНОГО ПРОЦЕСУ ДЕННА'!AN63&gt;0,IF(ROUND('ПЛАН НАВЧАЛЬНОГО ПРОЦЕСУ ДЕННА'!AN63*$BW$4,0)&gt;0,ROUND('ПЛАН НАВЧАЛЬНОГО ПРОЦЕСУ ДЕННА'!AN63*$BW$4,0)*2,2),0)</f>
        <v>0</v>
      </c>
      <c r="AO62" s="62">
        <f>'ПЛАН НАВЧАЛЬНОГО ПРОЦЕСУ ДЕННА'!AO63</f>
        <v>0</v>
      </c>
      <c r="AP62" s="232">
        <f>IF('ПЛАН НАВЧАЛЬНОГО ПРОЦЕСУ ДЕННА'!AP63&gt;0,IF(ROUND('ПЛАН НАВЧАЛЬНОГО ПРОЦЕСУ ДЕННА'!AP63*$BW$4,0)&gt;0,ROUND('ПЛАН НАВЧАЛЬНОГО ПРОЦЕСУ ДЕННА'!AP63*$BW$4,0)*2,2),0)</f>
        <v>0</v>
      </c>
      <c r="AQ62" s="232">
        <f>IF('ПЛАН НАВЧАЛЬНОГО ПРОЦЕСУ ДЕННА'!AQ63&gt;0,IF(ROUND('ПЛАН НАВЧАЛЬНОГО ПРОЦЕСУ ДЕННА'!AQ63*$BW$4,0)&gt;0,ROUND('ПЛАН НАВЧАЛЬНОГО ПРОЦЕСУ ДЕННА'!AQ63*$BW$4,0)*2,2),0)</f>
        <v>0</v>
      </c>
      <c r="AR62" s="232">
        <f>IF('ПЛАН НАВЧАЛЬНОГО ПРОЦЕСУ ДЕННА'!AR63&gt;0,IF(ROUND('ПЛАН НАВЧАЛЬНОГО ПРОЦЕСУ ДЕННА'!AR63*$BW$4,0)&gt;0,ROUND('ПЛАН НАВЧАЛЬНОГО ПРОЦЕСУ ДЕННА'!AR63*$BW$4,0)*2,2),0)</f>
        <v>0</v>
      </c>
      <c r="AS62" s="62">
        <f>'ПЛАН НАВЧАЛЬНОГО ПРОЦЕСУ ДЕННА'!AS63</f>
        <v>0</v>
      </c>
      <c r="AT62" s="232">
        <f>IF('ПЛАН НАВЧАЛЬНОГО ПРОЦЕСУ ДЕННА'!AT63&gt;0,IF(ROUND('ПЛАН НАВЧАЛЬНОГО ПРОЦЕСУ ДЕННА'!AT63*$BW$4,0)&gt;0,ROUND('ПЛАН НАВЧАЛЬНОГО ПРОЦЕСУ ДЕННА'!AT63*$BW$4,0)*2,2),0)</f>
        <v>0</v>
      </c>
      <c r="AU62" s="232">
        <f>IF('ПЛАН НАВЧАЛЬНОГО ПРОЦЕСУ ДЕННА'!AU63&gt;0,IF(ROUND('ПЛАН НАВЧАЛЬНОГО ПРОЦЕСУ ДЕННА'!AU63*$BW$4,0)&gt;0,ROUND('ПЛАН НАВЧАЛЬНОГО ПРОЦЕСУ ДЕННА'!AU63*$BW$4,0)*2,2),0)</f>
        <v>0</v>
      </c>
      <c r="AV62" s="232">
        <f>IF('ПЛАН НАВЧАЛЬНОГО ПРОЦЕСУ ДЕННА'!AV63&gt;0,IF(ROUND('ПЛАН НАВЧАЛЬНОГО ПРОЦЕСУ ДЕННА'!AV63*$BW$4,0)&gt;0,ROUND('ПЛАН НАВЧАЛЬНОГО ПРОЦЕСУ ДЕННА'!AV63*$BW$4,0)*2,2),0)</f>
        <v>0</v>
      </c>
      <c r="AW62" s="62">
        <f>'ПЛАН НАВЧАЛЬНОГО ПРОЦЕСУ ДЕННА'!AW63</f>
        <v>0</v>
      </c>
      <c r="AX62" s="232">
        <f>IF('ПЛАН НАВЧАЛЬНОГО ПРОЦЕСУ ДЕННА'!AX63&gt;0,IF(ROUND('ПЛАН НАВЧАЛЬНОГО ПРОЦЕСУ ДЕННА'!AX63*$BW$4,0)&gt;0,ROUND('ПЛАН НАВЧАЛЬНОГО ПРОЦЕСУ ДЕННА'!AX63*$BW$4,0)*2,2),0)</f>
        <v>0</v>
      </c>
      <c r="AY62" s="232">
        <f>IF('ПЛАН НАВЧАЛЬНОГО ПРОЦЕСУ ДЕННА'!AY63&gt;0,IF(ROUND('ПЛАН НАВЧАЛЬНОГО ПРОЦЕСУ ДЕННА'!AY63*$BW$4,0)&gt;0,ROUND('ПЛАН НАВЧАЛЬНОГО ПРОЦЕСУ ДЕННА'!AY63*$BW$4,0)*2,2),0)</f>
        <v>0</v>
      </c>
      <c r="AZ62" s="232">
        <f>IF('ПЛАН НАВЧАЛЬНОГО ПРОЦЕСУ ДЕННА'!AZ63&gt;0,IF(ROUND('ПЛАН НАВЧАЛЬНОГО ПРОЦЕСУ ДЕННА'!AZ63*$BW$4,0)&gt;0,ROUND('ПЛАН НАВЧАЛЬНОГО ПРОЦЕСУ ДЕННА'!AZ63*$BW$4,0)*2,2),0)</f>
        <v>0</v>
      </c>
      <c r="BA62" s="62">
        <f>'ПЛАН НАВЧАЛЬНОГО ПРОЦЕСУ ДЕННА'!BA63</f>
        <v>0</v>
      </c>
      <c r="BB62" s="232">
        <f>IF('ПЛАН НАВЧАЛЬНОГО ПРОЦЕСУ ДЕННА'!BB63&gt;0,IF(ROUND('ПЛАН НАВЧАЛЬНОГО ПРОЦЕСУ ДЕННА'!BB63*$BW$4,0)&gt;0,ROUND('ПЛАН НАВЧАЛЬНОГО ПРОЦЕСУ ДЕННА'!BB63*$BW$4,0)*2,2),0)</f>
        <v>0</v>
      </c>
      <c r="BC62" s="232">
        <f>IF('ПЛАН НАВЧАЛЬНОГО ПРОЦЕСУ ДЕННА'!BC63&gt;0,IF(ROUND('ПЛАН НАВЧАЛЬНОГО ПРОЦЕСУ ДЕННА'!BC63*$BW$4,0)&gt;0,ROUND('ПЛАН НАВЧАЛЬНОГО ПРОЦЕСУ ДЕННА'!BC63*$BW$4,0)*2,2),0)</f>
        <v>0</v>
      </c>
      <c r="BD62" s="232">
        <f>IF('ПЛАН НАВЧАЛЬНОГО ПРОЦЕСУ ДЕННА'!BD63&gt;0,IF(ROUND('ПЛАН НАВЧАЛЬНОГО ПРОЦЕСУ ДЕННА'!BD63*$BW$4,0)&gt;0,ROUND('ПЛАН НАВЧАЛЬНОГО ПРОЦЕСУ ДЕННА'!BD63*$BW$4,0)*2,2),0)</f>
        <v>0</v>
      </c>
      <c r="BE62" s="62">
        <f>'ПЛАН НАВЧАЛЬНОГО ПРОЦЕСУ ДЕННА'!BE63</f>
        <v>0</v>
      </c>
      <c r="BF62" s="232">
        <f>IF('ПЛАН НАВЧАЛЬНОГО ПРОЦЕСУ ДЕННА'!BF63&gt;0,IF(ROUND('ПЛАН НАВЧАЛЬНОГО ПРОЦЕСУ ДЕННА'!BF63*$BW$4,0)&gt;0,ROUND('ПЛАН НАВЧАЛЬНОГО ПРОЦЕСУ ДЕННА'!BF63*$BW$4,0)*2,2),0)</f>
        <v>0</v>
      </c>
      <c r="BG62" s="232">
        <f>IF('ПЛАН НАВЧАЛЬНОГО ПРОЦЕСУ ДЕННА'!BG63&gt;0,IF(ROUND('ПЛАН НАВЧАЛЬНОГО ПРОЦЕСУ ДЕННА'!BG63*$BW$4,0)&gt;0,ROUND('ПЛАН НАВЧАЛЬНОГО ПРОЦЕСУ ДЕННА'!BG63*$BW$4,0)*2,2),0)</f>
        <v>0</v>
      </c>
      <c r="BH62" s="232">
        <f>IF('ПЛАН НАВЧАЛЬНОГО ПРОЦЕСУ ДЕННА'!BH63&gt;0,IF(ROUND('ПЛАН НАВЧАЛЬНОГО ПРОЦЕСУ ДЕННА'!BH63*$BW$4,0)&gt;0,ROUND('ПЛАН НАВЧАЛЬНОГО ПРОЦЕСУ ДЕННА'!BH63*$BW$4,0)*2,2),0)</f>
        <v>0</v>
      </c>
      <c r="BI62" s="62">
        <f>'ПЛАН НАВЧАЛЬНОГО ПРОЦЕСУ ДЕННА'!BI63</f>
        <v>0</v>
      </c>
      <c r="BJ62" s="56">
        <f t="shared" si="129"/>
        <v>0</v>
      </c>
      <c r="BK62" s="116" t="str">
        <f t="shared" si="130"/>
        <v/>
      </c>
      <c r="BL62" s="12">
        <f t="shared" si="168"/>
        <v>0</v>
      </c>
      <c r="BM62" s="76">
        <f t="shared" si="132"/>
        <v>0</v>
      </c>
      <c r="BN62" s="12">
        <f t="shared" si="169"/>
        <v>0</v>
      </c>
      <c r="BO62" s="12">
        <f t="shared" si="170"/>
        <v>0</v>
      </c>
      <c r="BP62" s="12">
        <f t="shared" si="171"/>
        <v>0</v>
      </c>
      <c r="BQ62" s="12">
        <f t="shared" si="172"/>
        <v>0</v>
      </c>
      <c r="BR62" s="12">
        <f t="shared" si="173"/>
        <v>0</v>
      </c>
      <c r="BS62" s="12">
        <f t="shared" si="174"/>
        <v>0</v>
      </c>
      <c r="BT62" s="80">
        <f t="shared" si="139"/>
        <v>0</v>
      </c>
      <c r="BU62" s="2"/>
      <c r="BV62" s="2"/>
      <c r="BW62" s="12">
        <f t="shared" si="140"/>
        <v>0</v>
      </c>
      <c r="BX62" s="12">
        <f t="shared" si="175"/>
        <v>0</v>
      </c>
      <c r="BY62" s="12">
        <f t="shared" si="176"/>
        <v>0</v>
      </c>
      <c r="BZ62" s="12">
        <f t="shared" si="177"/>
        <v>0</v>
      </c>
      <c r="CA62" s="12">
        <f t="shared" si="178"/>
        <v>0</v>
      </c>
      <c r="CB62" s="12">
        <f t="shared" si="179"/>
        <v>0</v>
      </c>
      <c r="CC62" s="12">
        <f t="shared" si="180"/>
        <v>0</v>
      </c>
      <c r="CD62" s="12">
        <f t="shared" si="181"/>
        <v>0</v>
      </c>
      <c r="CE62" s="171">
        <f t="shared" si="148"/>
        <v>0</v>
      </c>
      <c r="CF62" s="186">
        <f t="shared" si="149"/>
        <v>0</v>
      </c>
      <c r="CG62" s="2"/>
      <c r="CH62" s="67">
        <f t="shared" si="150"/>
        <v>0</v>
      </c>
      <c r="CI62" s="67">
        <f t="shared" si="151"/>
        <v>0</v>
      </c>
      <c r="CJ62" s="67">
        <f t="shared" si="152"/>
        <v>0</v>
      </c>
      <c r="CK62" s="67">
        <f t="shared" si="153"/>
        <v>0</v>
      </c>
      <c r="CL62" s="67">
        <f t="shared" si="154"/>
        <v>0</v>
      </c>
      <c r="CM62" s="67">
        <f t="shared" si="155"/>
        <v>0</v>
      </c>
      <c r="CN62" s="67">
        <f t="shared" si="156"/>
        <v>0</v>
      </c>
      <c r="CO62" s="67">
        <f t="shared" si="157"/>
        <v>0</v>
      </c>
      <c r="CP62" s="75">
        <f t="shared" si="158"/>
        <v>0</v>
      </c>
      <c r="CQ62" s="67">
        <f t="shared" si="159"/>
        <v>0</v>
      </c>
      <c r="CR62" s="67">
        <f t="shared" si="160"/>
        <v>0</v>
      </c>
      <c r="CS62" s="68">
        <f t="shared" si="161"/>
        <v>0</v>
      </c>
      <c r="CT62" s="67">
        <f t="shared" si="162"/>
        <v>0</v>
      </c>
      <c r="CU62" s="67">
        <f t="shared" si="163"/>
        <v>0</v>
      </c>
      <c r="CV62" s="67">
        <f t="shared" si="164"/>
        <v>0</v>
      </c>
      <c r="CW62" s="67">
        <f t="shared" si="165"/>
        <v>0</v>
      </c>
      <c r="CX62" s="67">
        <f t="shared" si="166"/>
        <v>0</v>
      </c>
      <c r="CY62" s="74">
        <f t="shared" si="167"/>
        <v>0</v>
      </c>
      <c r="CZ62" s="2"/>
      <c r="DA62" s="2"/>
      <c r="DB62" s="2"/>
      <c r="DC62" s="59">
        <f t="shared" si="182"/>
        <v>0</v>
      </c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</row>
    <row r="63" spans="1:150" s="16" customFormat="1" hidden="1" x14ac:dyDescent="0.25">
      <c r="A63" s="18" t="str">
        <f>'ПЛАН НАВЧАЛЬНОГО ПРОЦЕСУ ДЕННА'!A64</f>
        <v>2.15</v>
      </c>
      <c r="B63" s="226" t="str">
        <f>'ПЛАН НАВЧАЛЬНОГО ПРОЦЕСУ ДЕННА'!B64</f>
        <v>Вибіркова дисципліна 15</v>
      </c>
      <c r="C63" s="227"/>
      <c r="D63" s="228">
        <f>'ПЛАН НАВЧАЛЬНОГО ПРОЦЕСУ ДЕННА'!D64</f>
        <v>0</v>
      </c>
      <c r="E63" s="229">
        <f>'ПЛАН НАВЧАЛЬНОГО ПРОЦЕСУ ДЕННА'!E64</f>
        <v>0</v>
      </c>
      <c r="F63" s="229">
        <f>'ПЛАН НАВЧАЛЬНОГО ПРОЦЕСУ ДЕННА'!F64</f>
        <v>0</v>
      </c>
      <c r="G63" s="230">
        <f>'ПЛАН НАВЧАЛЬНОГО ПРОЦЕСУ ДЕННА'!G64</f>
        <v>0</v>
      </c>
      <c r="H63" s="228">
        <f>'ПЛАН НАВЧАЛЬНОГО ПРОЦЕСУ ДЕННА'!H64</f>
        <v>0</v>
      </c>
      <c r="I63" s="229">
        <f>'ПЛАН НАВЧАЛЬНОГО ПРОЦЕСУ ДЕННА'!I64</f>
        <v>0</v>
      </c>
      <c r="J63" s="229">
        <f>'ПЛАН НАВЧАЛЬНОГО ПРОЦЕСУ ДЕННА'!J64</f>
        <v>0</v>
      </c>
      <c r="K63" s="229">
        <f>'ПЛАН НАВЧАЛЬНОГО ПРОЦЕСУ ДЕННА'!K64</f>
        <v>0</v>
      </c>
      <c r="L63" s="229">
        <f>'ПЛАН НАВЧАЛЬНОГО ПРОЦЕСУ ДЕННА'!L64</f>
        <v>0</v>
      </c>
      <c r="M63" s="229">
        <f>'ПЛАН НАВЧАЛЬНОГО ПРОЦЕСУ ДЕННА'!M64</f>
        <v>0</v>
      </c>
      <c r="N63" s="229">
        <f>'ПЛАН НАВЧАЛЬНОГО ПРОЦЕСУ ДЕННА'!N64</f>
        <v>0</v>
      </c>
      <c r="O63" s="213">
        <f>'ПЛАН НАВЧАЛЬНОГО ПРОЦЕСУ ДЕННА'!O64</f>
        <v>0</v>
      </c>
      <c r="P63" s="213">
        <f>'ПЛАН НАВЧАЛЬНОГО ПРОЦЕСУ ДЕННА'!P64</f>
        <v>0</v>
      </c>
      <c r="Q63" s="228">
        <f>'ПЛАН НАВЧАЛЬНОГО ПРОЦЕСУ ДЕННА'!Q64</f>
        <v>0</v>
      </c>
      <c r="R63" s="229">
        <f>'ПЛАН НАВЧАЛЬНОГО ПРОЦЕСУ ДЕННА'!R64</f>
        <v>0</v>
      </c>
      <c r="S63" s="229">
        <f>'ПЛАН НАВЧАЛЬНОГО ПРОЦЕСУ ДЕННА'!S64</f>
        <v>0</v>
      </c>
      <c r="T63" s="229">
        <f>'ПЛАН НАВЧАЛЬНОГО ПРОЦЕСУ ДЕННА'!T64</f>
        <v>0</v>
      </c>
      <c r="U63" s="229">
        <f>'ПЛАН НАВЧАЛЬНОГО ПРОЦЕСУ ДЕННА'!U64</f>
        <v>0</v>
      </c>
      <c r="V63" s="229">
        <f>'ПЛАН НАВЧАЛЬНОГО ПРОЦЕСУ ДЕННА'!V64</f>
        <v>0</v>
      </c>
      <c r="W63" s="229">
        <f>'ПЛАН НАВЧАЛЬНОГО ПРОЦЕСУ ДЕННА'!W64</f>
        <v>0</v>
      </c>
      <c r="X63" s="231">
        <f>'ПЛАН НАВЧАЛЬНОГО ПРОЦЕСУ ДЕННА'!X64</f>
        <v>0</v>
      </c>
      <c r="Y63" s="127">
        <f t="shared" si="128"/>
        <v>0</v>
      </c>
      <c r="Z63" s="9"/>
      <c r="AA63" s="9"/>
      <c r="AB63" s="9"/>
      <c r="AC63" s="9"/>
      <c r="AD63" s="232">
        <f>IF('ПЛАН НАВЧАЛЬНОГО ПРОЦЕСУ ДЕННА'!AD64&gt;0,IF(ROUND('ПЛАН НАВЧАЛЬНОГО ПРОЦЕСУ ДЕННА'!AD64*$BW$4,0)&gt;0,ROUND('ПЛАН НАВЧАЛЬНОГО ПРОЦЕСУ ДЕННА'!AD64*$BW$4,0)*2,2),0)</f>
        <v>0</v>
      </c>
      <c r="AE63" s="232">
        <f>IF('ПЛАН НАВЧАЛЬНОГО ПРОЦЕСУ ДЕННА'!AE64&gt;0,IF(ROUND('ПЛАН НАВЧАЛЬНОГО ПРОЦЕСУ ДЕННА'!AE64*$BW$4,0)&gt;0,ROUND('ПЛАН НАВЧАЛЬНОГО ПРОЦЕСУ ДЕННА'!AE64*$BW$4,0)*2,2),0)</f>
        <v>0</v>
      </c>
      <c r="AF63" s="232">
        <f>IF('ПЛАН НАВЧАЛЬНОГО ПРОЦЕСУ ДЕННА'!AF64&gt;0,IF(ROUND('ПЛАН НАВЧАЛЬНОГО ПРОЦЕСУ ДЕННА'!AF64*$BW$4,0)&gt;0,ROUND('ПЛАН НАВЧАЛЬНОГО ПРОЦЕСУ ДЕННА'!AF64*$BW$4,0)*2,2),0)</f>
        <v>0</v>
      </c>
      <c r="AG63" s="62">
        <f>'ПЛАН НАВЧАЛЬНОГО ПРОЦЕСУ ДЕННА'!AG64</f>
        <v>0</v>
      </c>
      <c r="AH63" s="232">
        <f>IF('ПЛАН НАВЧАЛЬНОГО ПРОЦЕСУ ДЕННА'!AH64&gt;0,IF(ROUND('ПЛАН НАВЧАЛЬНОГО ПРОЦЕСУ ДЕННА'!AH64*$BW$4,0)&gt;0,ROUND('ПЛАН НАВЧАЛЬНОГО ПРОЦЕСУ ДЕННА'!AH64*$BW$4,0)*2,2),0)</f>
        <v>0</v>
      </c>
      <c r="AI63" s="232">
        <f>IF('ПЛАН НАВЧАЛЬНОГО ПРОЦЕСУ ДЕННА'!AI64&gt;0,IF(ROUND('ПЛАН НАВЧАЛЬНОГО ПРОЦЕСУ ДЕННА'!AI64*$BW$4,0)&gt;0,ROUND('ПЛАН НАВЧАЛЬНОГО ПРОЦЕСУ ДЕННА'!AI64*$BW$4,0)*2,2),0)</f>
        <v>0</v>
      </c>
      <c r="AJ63" s="232">
        <f>IF('ПЛАН НАВЧАЛЬНОГО ПРОЦЕСУ ДЕННА'!AJ64&gt;0,IF(ROUND('ПЛАН НАВЧАЛЬНОГО ПРОЦЕСУ ДЕННА'!AJ64*$BW$4,0)&gt;0,ROUND('ПЛАН НАВЧАЛЬНОГО ПРОЦЕСУ ДЕННА'!AJ64*$BW$4,0)*2,2),0)</f>
        <v>0</v>
      </c>
      <c r="AK63" s="62">
        <f>'ПЛАН НАВЧАЛЬНОГО ПРОЦЕСУ ДЕННА'!AK64</f>
        <v>0</v>
      </c>
      <c r="AL63" s="232">
        <f>IF('ПЛАН НАВЧАЛЬНОГО ПРОЦЕСУ ДЕННА'!AL64&gt;0,IF(ROUND('ПЛАН НАВЧАЛЬНОГО ПРОЦЕСУ ДЕННА'!AL64*$BW$4,0)&gt;0,ROUND('ПЛАН НАВЧАЛЬНОГО ПРОЦЕСУ ДЕННА'!AL64*$BW$4,0)*2,2),0)</f>
        <v>0</v>
      </c>
      <c r="AM63" s="232">
        <f>IF('ПЛАН НАВЧАЛЬНОГО ПРОЦЕСУ ДЕННА'!AM64&gt;0,IF(ROUND('ПЛАН НАВЧАЛЬНОГО ПРОЦЕСУ ДЕННА'!AM64*$BW$4,0)&gt;0,ROUND('ПЛАН НАВЧАЛЬНОГО ПРОЦЕСУ ДЕННА'!AM64*$BW$4,0)*2,2),0)</f>
        <v>0</v>
      </c>
      <c r="AN63" s="232">
        <f>IF('ПЛАН НАВЧАЛЬНОГО ПРОЦЕСУ ДЕННА'!AN64&gt;0,IF(ROUND('ПЛАН НАВЧАЛЬНОГО ПРОЦЕСУ ДЕННА'!AN64*$BW$4,0)&gt;0,ROUND('ПЛАН НАВЧАЛЬНОГО ПРОЦЕСУ ДЕННА'!AN64*$BW$4,0)*2,2),0)</f>
        <v>0</v>
      </c>
      <c r="AO63" s="62">
        <f>'ПЛАН НАВЧАЛЬНОГО ПРОЦЕСУ ДЕННА'!AO64</f>
        <v>0</v>
      </c>
      <c r="AP63" s="232">
        <f>IF('ПЛАН НАВЧАЛЬНОГО ПРОЦЕСУ ДЕННА'!AP64&gt;0,IF(ROUND('ПЛАН НАВЧАЛЬНОГО ПРОЦЕСУ ДЕННА'!AP64*$BW$4,0)&gt;0,ROUND('ПЛАН НАВЧАЛЬНОГО ПРОЦЕСУ ДЕННА'!AP64*$BW$4,0)*2,2),0)</f>
        <v>0</v>
      </c>
      <c r="AQ63" s="232">
        <f>IF('ПЛАН НАВЧАЛЬНОГО ПРОЦЕСУ ДЕННА'!AQ64&gt;0,IF(ROUND('ПЛАН НАВЧАЛЬНОГО ПРОЦЕСУ ДЕННА'!AQ64*$BW$4,0)&gt;0,ROUND('ПЛАН НАВЧАЛЬНОГО ПРОЦЕСУ ДЕННА'!AQ64*$BW$4,0)*2,2),0)</f>
        <v>0</v>
      </c>
      <c r="AR63" s="232">
        <f>IF('ПЛАН НАВЧАЛЬНОГО ПРОЦЕСУ ДЕННА'!AR64&gt;0,IF(ROUND('ПЛАН НАВЧАЛЬНОГО ПРОЦЕСУ ДЕННА'!AR64*$BW$4,0)&gt;0,ROUND('ПЛАН НАВЧАЛЬНОГО ПРОЦЕСУ ДЕННА'!AR64*$BW$4,0)*2,2),0)</f>
        <v>0</v>
      </c>
      <c r="AS63" s="62">
        <f>'ПЛАН НАВЧАЛЬНОГО ПРОЦЕСУ ДЕННА'!AS64</f>
        <v>0</v>
      </c>
      <c r="AT63" s="232">
        <f>IF('ПЛАН НАВЧАЛЬНОГО ПРОЦЕСУ ДЕННА'!AT64&gt;0,IF(ROUND('ПЛАН НАВЧАЛЬНОГО ПРОЦЕСУ ДЕННА'!AT64*$BW$4,0)&gt;0,ROUND('ПЛАН НАВЧАЛЬНОГО ПРОЦЕСУ ДЕННА'!AT64*$BW$4,0)*2,2),0)</f>
        <v>0</v>
      </c>
      <c r="AU63" s="232">
        <f>IF('ПЛАН НАВЧАЛЬНОГО ПРОЦЕСУ ДЕННА'!AU64&gt;0,IF(ROUND('ПЛАН НАВЧАЛЬНОГО ПРОЦЕСУ ДЕННА'!AU64*$BW$4,0)&gt;0,ROUND('ПЛАН НАВЧАЛЬНОГО ПРОЦЕСУ ДЕННА'!AU64*$BW$4,0)*2,2),0)</f>
        <v>0</v>
      </c>
      <c r="AV63" s="232">
        <f>IF('ПЛАН НАВЧАЛЬНОГО ПРОЦЕСУ ДЕННА'!AV64&gt;0,IF(ROUND('ПЛАН НАВЧАЛЬНОГО ПРОЦЕСУ ДЕННА'!AV64*$BW$4,0)&gt;0,ROUND('ПЛАН НАВЧАЛЬНОГО ПРОЦЕСУ ДЕННА'!AV64*$BW$4,0)*2,2),0)</f>
        <v>0</v>
      </c>
      <c r="AW63" s="62">
        <f>'ПЛАН НАВЧАЛЬНОГО ПРОЦЕСУ ДЕННА'!AW64</f>
        <v>0</v>
      </c>
      <c r="AX63" s="232">
        <f>IF('ПЛАН НАВЧАЛЬНОГО ПРОЦЕСУ ДЕННА'!AX64&gt;0,IF(ROUND('ПЛАН НАВЧАЛЬНОГО ПРОЦЕСУ ДЕННА'!AX64*$BW$4,0)&gt;0,ROUND('ПЛАН НАВЧАЛЬНОГО ПРОЦЕСУ ДЕННА'!AX64*$BW$4,0)*2,2),0)</f>
        <v>0</v>
      </c>
      <c r="AY63" s="232">
        <f>IF('ПЛАН НАВЧАЛЬНОГО ПРОЦЕСУ ДЕННА'!AY64&gt;0,IF(ROUND('ПЛАН НАВЧАЛЬНОГО ПРОЦЕСУ ДЕННА'!AY64*$BW$4,0)&gt;0,ROUND('ПЛАН НАВЧАЛЬНОГО ПРОЦЕСУ ДЕННА'!AY64*$BW$4,0)*2,2),0)</f>
        <v>0</v>
      </c>
      <c r="AZ63" s="232">
        <f>IF('ПЛАН НАВЧАЛЬНОГО ПРОЦЕСУ ДЕННА'!AZ64&gt;0,IF(ROUND('ПЛАН НАВЧАЛЬНОГО ПРОЦЕСУ ДЕННА'!AZ64*$BW$4,0)&gt;0,ROUND('ПЛАН НАВЧАЛЬНОГО ПРОЦЕСУ ДЕННА'!AZ64*$BW$4,0)*2,2),0)</f>
        <v>0</v>
      </c>
      <c r="BA63" s="62">
        <f>'ПЛАН НАВЧАЛЬНОГО ПРОЦЕСУ ДЕННА'!BA64</f>
        <v>0</v>
      </c>
      <c r="BB63" s="232">
        <f>IF('ПЛАН НАВЧАЛЬНОГО ПРОЦЕСУ ДЕННА'!BB64&gt;0,IF(ROUND('ПЛАН НАВЧАЛЬНОГО ПРОЦЕСУ ДЕННА'!BB64*$BW$4,0)&gt;0,ROUND('ПЛАН НАВЧАЛЬНОГО ПРОЦЕСУ ДЕННА'!BB64*$BW$4,0)*2,2),0)</f>
        <v>0</v>
      </c>
      <c r="BC63" s="232">
        <f>IF('ПЛАН НАВЧАЛЬНОГО ПРОЦЕСУ ДЕННА'!BC64&gt;0,IF(ROUND('ПЛАН НАВЧАЛЬНОГО ПРОЦЕСУ ДЕННА'!BC64*$BW$4,0)&gt;0,ROUND('ПЛАН НАВЧАЛЬНОГО ПРОЦЕСУ ДЕННА'!BC64*$BW$4,0)*2,2),0)</f>
        <v>0</v>
      </c>
      <c r="BD63" s="232">
        <f>IF('ПЛАН НАВЧАЛЬНОГО ПРОЦЕСУ ДЕННА'!BD64&gt;0,IF(ROUND('ПЛАН НАВЧАЛЬНОГО ПРОЦЕСУ ДЕННА'!BD64*$BW$4,0)&gt;0,ROUND('ПЛАН НАВЧАЛЬНОГО ПРОЦЕСУ ДЕННА'!BD64*$BW$4,0)*2,2),0)</f>
        <v>0</v>
      </c>
      <c r="BE63" s="62">
        <f>'ПЛАН НАВЧАЛЬНОГО ПРОЦЕСУ ДЕННА'!BE64</f>
        <v>0</v>
      </c>
      <c r="BF63" s="232">
        <f>IF('ПЛАН НАВЧАЛЬНОГО ПРОЦЕСУ ДЕННА'!BF64&gt;0,IF(ROUND('ПЛАН НАВЧАЛЬНОГО ПРОЦЕСУ ДЕННА'!BF64*$BW$4,0)&gt;0,ROUND('ПЛАН НАВЧАЛЬНОГО ПРОЦЕСУ ДЕННА'!BF64*$BW$4,0)*2,2),0)</f>
        <v>0</v>
      </c>
      <c r="BG63" s="232">
        <f>IF('ПЛАН НАВЧАЛЬНОГО ПРОЦЕСУ ДЕННА'!BG64&gt;0,IF(ROUND('ПЛАН НАВЧАЛЬНОГО ПРОЦЕСУ ДЕННА'!BG64*$BW$4,0)&gt;0,ROUND('ПЛАН НАВЧАЛЬНОГО ПРОЦЕСУ ДЕННА'!BG64*$BW$4,0)*2,2),0)</f>
        <v>0</v>
      </c>
      <c r="BH63" s="232">
        <f>IF('ПЛАН НАВЧАЛЬНОГО ПРОЦЕСУ ДЕННА'!BH64&gt;0,IF(ROUND('ПЛАН НАВЧАЛЬНОГО ПРОЦЕСУ ДЕННА'!BH64*$BW$4,0)&gt;0,ROUND('ПЛАН НАВЧАЛЬНОГО ПРОЦЕСУ ДЕННА'!BH64*$BW$4,0)*2,2),0)</f>
        <v>0</v>
      </c>
      <c r="BI63" s="62">
        <f>'ПЛАН НАВЧАЛЬНОГО ПРОЦЕСУ ДЕННА'!BI64</f>
        <v>0</v>
      </c>
      <c r="BJ63" s="56">
        <f t="shared" si="129"/>
        <v>0</v>
      </c>
      <c r="BK63" s="116" t="str">
        <f t="shared" si="130"/>
        <v/>
      </c>
      <c r="BL63" s="12">
        <f t="shared" si="168"/>
        <v>0</v>
      </c>
      <c r="BM63" s="76">
        <f t="shared" si="132"/>
        <v>0</v>
      </c>
      <c r="BN63" s="12">
        <f t="shared" si="169"/>
        <v>0</v>
      </c>
      <c r="BO63" s="12">
        <f t="shared" si="170"/>
        <v>0</v>
      </c>
      <c r="BP63" s="12">
        <f t="shared" si="171"/>
        <v>0</v>
      </c>
      <c r="BQ63" s="12">
        <f t="shared" si="172"/>
        <v>0</v>
      </c>
      <c r="BR63" s="12">
        <f t="shared" si="173"/>
        <v>0</v>
      </c>
      <c r="BS63" s="12">
        <f t="shared" si="174"/>
        <v>0</v>
      </c>
      <c r="BT63" s="80">
        <f t="shared" si="139"/>
        <v>0</v>
      </c>
      <c r="BU63" s="2"/>
      <c r="BV63" s="2"/>
      <c r="BW63" s="12">
        <f t="shared" si="140"/>
        <v>0</v>
      </c>
      <c r="BX63" s="12">
        <f t="shared" si="175"/>
        <v>0</v>
      </c>
      <c r="BY63" s="12">
        <f t="shared" si="176"/>
        <v>0</v>
      </c>
      <c r="BZ63" s="12">
        <f t="shared" si="177"/>
        <v>0</v>
      </c>
      <c r="CA63" s="12">
        <f t="shared" si="178"/>
        <v>0</v>
      </c>
      <c r="CB63" s="12">
        <f t="shared" si="179"/>
        <v>0</v>
      </c>
      <c r="CC63" s="12">
        <f t="shared" si="180"/>
        <v>0</v>
      </c>
      <c r="CD63" s="12">
        <f t="shared" si="181"/>
        <v>0</v>
      </c>
      <c r="CE63" s="171">
        <f t="shared" si="148"/>
        <v>0</v>
      </c>
      <c r="CF63" s="186">
        <f t="shared" si="149"/>
        <v>0</v>
      </c>
      <c r="CG63" s="2"/>
      <c r="CH63" s="67">
        <f t="shared" si="150"/>
        <v>0</v>
      </c>
      <c r="CI63" s="67">
        <f t="shared" si="151"/>
        <v>0</v>
      </c>
      <c r="CJ63" s="67">
        <f t="shared" si="152"/>
        <v>0</v>
      </c>
      <c r="CK63" s="67">
        <f t="shared" si="153"/>
        <v>0</v>
      </c>
      <c r="CL63" s="67">
        <f t="shared" si="154"/>
        <v>0</v>
      </c>
      <c r="CM63" s="67">
        <f t="shared" si="155"/>
        <v>0</v>
      </c>
      <c r="CN63" s="67">
        <f t="shared" si="156"/>
        <v>0</v>
      </c>
      <c r="CO63" s="67">
        <f t="shared" si="157"/>
        <v>0</v>
      </c>
      <c r="CP63" s="75">
        <f t="shared" si="158"/>
        <v>0</v>
      </c>
      <c r="CQ63" s="67">
        <f t="shared" si="159"/>
        <v>0</v>
      </c>
      <c r="CR63" s="67">
        <f t="shared" si="160"/>
        <v>0</v>
      </c>
      <c r="CS63" s="68">
        <f t="shared" si="161"/>
        <v>0</v>
      </c>
      <c r="CT63" s="67">
        <f t="shared" si="162"/>
        <v>0</v>
      </c>
      <c r="CU63" s="67">
        <f t="shared" si="163"/>
        <v>0</v>
      </c>
      <c r="CV63" s="67">
        <f t="shared" si="164"/>
        <v>0</v>
      </c>
      <c r="CW63" s="67">
        <f t="shared" si="165"/>
        <v>0</v>
      </c>
      <c r="CX63" s="67">
        <f t="shared" si="166"/>
        <v>0</v>
      </c>
      <c r="CY63" s="74">
        <f t="shared" si="167"/>
        <v>0</v>
      </c>
      <c r="CZ63" s="2"/>
      <c r="DA63" s="2"/>
      <c r="DB63" s="2"/>
      <c r="DC63" s="59">
        <f t="shared" si="182"/>
        <v>0</v>
      </c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</row>
    <row r="64" spans="1:150" s="16" customFormat="1" hidden="1" x14ac:dyDescent="0.25">
      <c r="A64" s="18" t="str">
        <f>'ПЛАН НАВЧАЛЬНОГО ПРОЦЕСУ ДЕННА'!A65</f>
        <v>2.16</v>
      </c>
      <c r="B64" s="226" t="str">
        <f>'ПЛАН НАВЧАЛЬНОГО ПРОЦЕСУ ДЕННА'!B65</f>
        <v>Вибіркова дисципліна 16</v>
      </c>
      <c r="C64" s="227"/>
      <c r="D64" s="228">
        <f>'ПЛАН НАВЧАЛЬНОГО ПРОЦЕСУ ДЕННА'!D65</f>
        <v>0</v>
      </c>
      <c r="E64" s="229">
        <f>'ПЛАН НАВЧАЛЬНОГО ПРОЦЕСУ ДЕННА'!E65</f>
        <v>0</v>
      </c>
      <c r="F64" s="229">
        <f>'ПЛАН НАВЧАЛЬНОГО ПРОЦЕСУ ДЕННА'!F65</f>
        <v>0</v>
      </c>
      <c r="G64" s="230">
        <f>'ПЛАН НАВЧАЛЬНОГО ПРОЦЕСУ ДЕННА'!G65</f>
        <v>0</v>
      </c>
      <c r="H64" s="228">
        <f>'ПЛАН НАВЧАЛЬНОГО ПРОЦЕСУ ДЕННА'!H65</f>
        <v>0</v>
      </c>
      <c r="I64" s="229">
        <f>'ПЛАН НАВЧАЛЬНОГО ПРОЦЕСУ ДЕННА'!I65</f>
        <v>0</v>
      </c>
      <c r="J64" s="229">
        <f>'ПЛАН НАВЧАЛЬНОГО ПРОЦЕСУ ДЕННА'!J65</f>
        <v>0</v>
      </c>
      <c r="K64" s="229">
        <f>'ПЛАН НАВЧАЛЬНОГО ПРОЦЕСУ ДЕННА'!K65</f>
        <v>0</v>
      </c>
      <c r="L64" s="229">
        <f>'ПЛАН НАВЧАЛЬНОГО ПРОЦЕСУ ДЕННА'!L65</f>
        <v>0</v>
      </c>
      <c r="M64" s="229">
        <f>'ПЛАН НАВЧАЛЬНОГО ПРОЦЕСУ ДЕННА'!M65</f>
        <v>0</v>
      </c>
      <c r="N64" s="229">
        <f>'ПЛАН НАВЧАЛЬНОГО ПРОЦЕСУ ДЕННА'!N65</f>
        <v>0</v>
      </c>
      <c r="O64" s="213">
        <f>'ПЛАН НАВЧАЛЬНОГО ПРОЦЕСУ ДЕННА'!O65</f>
        <v>0</v>
      </c>
      <c r="P64" s="213">
        <f>'ПЛАН НАВЧАЛЬНОГО ПРОЦЕСУ ДЕННА'!P65</f>
        <v>0</v>
      </c>
      <c r="Q64" s="228">
        <f>'ПЛАН НАВЧАЛЬНОГО ПРОЦЕСУ ДЕННА'!Q65</f>
        <v>0</v>
      </c>
      <c r="R64" s="229">
        <f>'ПЛАН НАВЧАЛЬНОГО ПРОЦЕСУ ДЕННА'!R65</f>
        <v>0</v>
      </c>
      <c r="S64" s="229">
        <f>'ПЛАН НАВЧАЛЬНОГО ПРОЦЕСУ ДЕННА'!S65</f>
        <v>0</v>
      </c>
      <c r="T64" s="229">
        <f>'ПЛАН НАВЧАЛЬНОГО ПРОЦЕСУ ДЕННА'!T65</f>
        <v>0</v>
      </c>
      <c r="U64" s="229">
        <f>'ПЛАН НАВЧАЛЬНОГО ПРОЦЕСУ ДЕННА'!U65</f>
        <v>0</v>
      </c>
      <c r="V64" s="229">
        <f>'ПЛАН НАВЧАЛЬНОГО ПРОЦЕСУ ДЕННА'!V65</f>
        <v>0</v>
      </c>
      <c r="W64" s="229">
        <f>'ПЛАН НАВЧАЛЬНОГО ПРОЦЕСУ ДЕННА'!W65</f>
        <v>0</v>
      </c>
      <c r="X64" s="231">
        <f>'ПЛАН НАВЧАЛЬНОГО ПРОЦЕСУ ДЕННА'!X65</f>
        <v>0</v>
      </c>
      <c r="Y64" s="127">
        <f t="shared" si="128"/>
        <v>0</v>
      </c>
      <c r="Z64" s="9"/>
      <c r="AA64" s="9"/>
      <c r="AB64" s="9"/>
      <c r="AC64" s="9"/>
      <c r="AD64" s="232">
        <f>IF('ПЛАН НАВЧАЛЬНОГО ПРОЦЕСУ ДЕННА'!AD65&gt;0,IF(ROUND('ПЛАН НАВЧАЛЬНОГО ПРОЦЕСУ ДЕННА'!AD65*$BW$4,0)&gt;0,ROUND('ПЛАН НАВЧАЛЬНОГО ПРОЦЕСУ ДЕННА'!AD65*$BW$4,0)*2,2),0)</f>
        <v>0</v>
      </c>
      <c r="AE64" s="232">
        <f>IF('ПЛАН НАВЧАЛЬНОГО ПРОЦЕСУ ДЕННА'!AE65&gt;0,IF(ROUND('ПЛАН НАВЧАЛЬНОГО ПРОЦЕСУ ДЕННА'!AE65*$BW$4,0)&gt;0,ROUND('ПЛАН НАВЧАЛЬНОГО ПРОЦЕСУ ДЕННА'!AE65*$BW$4,0)*2,2),0)</f>
        <v>0</v>
      </c>
      <c r="AF64" s="232">
        <f>IF('ПЛАН НАВЧАЛЬНОГО ПРОЦЕСУ ДЕННА'!AF65&gt;0,IF(ROUND('ПЛАН НАВЧАЛЬНОГО ПРОЦЕСУ ДЕННА'!AF65*$BW$4,0)&gt;0,ROUND('ПЛАН НАВЧАЛЬНОГО ПРОЦЕСУ ДЕННА'!AF65*$BW$4,0)*2,2),0)</f>
        <v>0</v>
      </c>
      <c r="AG64" s="62">
        <f>'ПЛАН НАВЧАЛЬНОГО ПРОЦЕСУ ДЕННА'!AG65</f>
        <v>0</v>
      </c>
      <c r="AH64" s="232">
        <f>IF('ПЛАН НАВЧАЛЬНОГО ПРОЦЕСУ ДЕННА'!AH65&gt;0,IF(ROUND('ПЛАН НАВЧАЛЬНОГО ПРОЦЕСУ ДЕННА'!AH65*$BW$4,0)&gt;0,ROUND('ПЛАН НАВЧАЛЬНОГО ПРОЦЕСУ ДЕННА'!AH65*$BW$4,0)*2,2),0)</f>
        <v>0</v>
      </c>
      <c r="AI64" s="232">
        <f>IF('ПЛАН НАВЧАЛЬНОГО ПРОЦЕСУ ДЕННА'!AI65&gt;0,IF(ROUND('ПЛАН НАВЧАЛЬНОГО ПРОЦЕСУ ДЕННА'!AI65*$BW$4,0)&gt;0,ROUND('ПЛАН НАВЧАЛЬНОГО ПРОЦЕСУ ДЕННА'!AI65*$BW$4,0)*2,2),0)</f>
        <v>0</v>
      </c>
      <c r="AJ64" s="232">
        <f>IF('ПЛАН НАВЧАЛЬНОГО ПРОЦЕСУ ДЕННА'!AJ65&gt;0,IF(ROUND('ПЛАН НАВЧАЛЬНОГО ПРОЦЕСУ ДЕННА'!AJ65*$BW$4,0)&gt;0,ROUND('ПЛАН НАВЧАЛЬНОГО ПРОЦЕСУ ДЕННА'!AJ65*$BW$4,0)*2,2),0)</f>
        <v>0</v>
      </c>
      <c r="AK64" s="62">
        <f>'ПЛАН НАВЧАЛЬНОГО ПРОЦЕСУ ДЕННА'!AK65</f>
        <v>0</v>
      </c>
      <c r="AL64" s="232">
        <f>IF('ПЛАН НАВЧАЛЬНОГО ПРОЦЕСУ ДЕННА'!AL65&gt;0,IF(ROUND('ПЛАН НАВЧАЛЬНОГО ПРОЦЕСУ ДЕННА'!AL65*$BW$4,0)&gt;0,ROUND('ПЛАН НАВЧАЛЬНОГО ПРОЦЕСУ ДЕННА'!AL65*$BW$4,0)*2,2),0)</f>
        <v>0</v>
      </c>
      <c r="AM64" s="232">
        <f>IF('ПЛАН НАВЧАЛЬНОГО ПРОЦЕСУ ДЕННА'!AM65&gt;0,IF(ROUND('ПЛАН НАВЧАЛЬНОГО ПРОЦЕСУ ДЕННА'!AM65*$BW$4,0)&gt;0,ROUND('ПЛАН НАВЧАЛЬНОГО ПРОЦЕСУ ДЕННА'!AM65*$BW$4,0)*2,2),0)</f>
        <v>0</v>
      </c>
      <c r="AN64" s="232">
        <f>IF('ПЛАН НАВЧАЛЬНОГО ПРОЦЕСУ ДЕННА'!AN65&gt;0,IF(ROUND('ПЛАН НАВЧАЛЬНОГО ПРОЦЕСУ ДЕННА'!AN65*$BW$4,0)&gt;0,ROUND('ПЛАН НАВЧАЛЬНОГО ПРОЦЕСУ ДЕННА'!AN65*$BW$4,0)*2,2),0)</f>
        <v>0</v>
      </c>
      <c r="AO64" s="62">
        <f>'ПЛАН НАВЧАЛЬНОГО ПРОЦЕСУ ДЕННА'!AO65</f>
        <v>0</v>
      </c>
      <c r="AP64" s="232">
        <f>IF('ПЛАН НАВЧАЛЬНОГО ПРОЦЕСУ ДЕННА'!AP65&gt;0,IF(ROUND('ПЛАН НАВЧАЛЬНОГО ПРОЦЕСУ ДЕННА'!AP65*$BW$4,0)&gt;0,ROUND('ПЛАН НАВЧАЛЬНОГО ПРОЦЕСУ ДЕННА'!AP65*$BW$4,0)*2,2),0)</f>
        <v>0</v>
      </c>
      <c r="AQ64" s="232">
        <f>IF('ПЛАН НАВЧАЛЬНОГО ПРОЦЕСУ ДЕННА'!AQ65&gt;0,IF(ROUND('ПЛАН НАВЧАЛЬНОГО ПРОЦЕСУ ДЕННА'!AQ65*$BW$4,0)&gt;0,ROUND('ПЛАН НАВЧАЛЬНОГО ПРОЦЕСУ ДЕННА'!AQ65*$BW$4,0)*2,2),0)</f>
        <v>0</v>
      </c>
      <c r="AR64" s="232">
        <f>IF('ПЛАН НАВЧАЛЬНОГО ПРОЦЕСУ ДЕННА'!AR65&gt;0,IF(ROUND('ПЛАН НАВЧАЛЬНОГО ПРОЦЕСУ ДЕННА'!AR65*$BW$4,0)&gt;0,ROUND('ПЛАН НАВЧАЛЬНОГО ПРОЦЕСУ ДЕННА'!AR65*$BW$4,0)*2,2),0)</f>
        <v>0</v>
      </c>
      <c r="AS64" s="62">
        <f>'ПЛАН НАВЧАЛЬНОГО ПРОЦЕСУ ДЕННА'!AS65</f>
        <v>0</v>
      </c>
      <c r="AT64" s="232">
        <f>IF('ПЛАН НАВЧАЛЬНОГО ПРОЦЕСУ ДЕННА'!AT65&gt;0,IF(ROUND('ПЛАН НАВЧАЛЬНОГО ПРОЦЕСУ ДЕННА'!AT65*$BW$4,0)&gt;0,ROUND('ПЛАН НАВЧАЛЬНОГО ПРОЦЕСУ ДЕННА'!AT65*$BW$4,0)*2,2),0)</f>
        <v>0</v>
      </c>
      <c r="AU64" s="232">
        <f>IF('ПЛАН НАВЧАЛЬНОГО ПРОЦЕСУ ДЕННА'!AU65&gt;0,IF(ROUND('ПЛАН НАВЧАЛЬНОГО ПРОЦЕСУ ДЕННА'!AU65*$BW$4,0)&gt;0,ROUND('ПЛАН НАВЧАЛЬНОГО ПРОЦЕСУ ДЕННА'!AU65*$BW$4,0)*2,2),0)</f>
        <v>0</v>
      </c>
      <c r="AV64" s="232">
        <f>IF('ПЛАН НАВЧАЛЬНОГО ПРОЦЕСУ ДЕННА'!AV65&gt;0,IF(ROUND('ПЛАН НАВЧАЛЬНОГО ПРОЦЕСУ ДЕННА'!AV65*$BW$4,0)&gt;0,ROUND('ПЛАН НАВЧАЛЬНОГО ПРОЦЕСУ ДЕННА'!AV65*$BW$4,0)*2,2),0)</f>
        <v>0</v>
      </c>
      <c r="AW64" s="62">
        <f>'ПЛАН НАВЧАЛЬНОГО ПРОЦЕСУ ДЕННА'!AW65</f>
        <v>0</v>
      </c>
      <c r="AX64" s="232">
        <f>IF('ПЛАН НАВЧАЛЬНОГО ПРОЦЕСУ ДЕННА'!AX65&gt;0,IF(ROUND('ПЛАН НАВЧАЛЬНОГО ПРОЦЕСУ ДЕННА'!AX65*$BW$4,0)&gt;0,ROUND('ПЛАН НАВЧАЛЬНОГО ПРОЦЕСУ ДЕННА'!AX65*$BW$4,0)*2,2),0)</f>
        <v>0</v>
      </c>
      <c r="AY64" s="232">
        <f>IF('ПЛАН НАВЧАЛЬНОГО ПРОЦЕСУ ДЕННА'!AY65&gt;0,IF(ROUND('ПЛАН НАВЧАЛЬНОГО ПРОЦЕСУ ДЕННА'!AY65*$BW$4,0)&gt;0,ROUND('ПЛАН НАВЧАЛЬНОГО ПРОЦЕСУ ДЕННА'!AY65*$BW$4,0)*2,2),0)</f>
        <v>0</v>
      </c>
      <c r="AZ64" s="232">
        <f>IF('ПЛАН НАВЧАЛЬНОГО ПРОЦЕСУ ДЕННА'!AZ65&gt;0,IF(ROUND('ПЛАН НАВЧАЛЬНОГО ПРОЦЕСУ ДЕННА'!AZ65*$BW$4,0)&gt;0,ROUND('ПЛАН НАВЧАЛЬНОГО ПРОЦЕСУ ДЕННА'!AZ65*$BW$4,0)*2,2),0)</f>
        <v>0</v>
      </c>
      <c r="BA64" s="62">
        <f>'ПЛАН НАВЧАЛЬНОГО ПРОЦЕСУ ДЕННА'!BA65</f>
        <v>0</v>
      </c>
      <c r="BB64" s="232">
        <f>IF('ПЛАН НАВЧАЛЬНОГО ПРОЦЕСУ ДЕННА'!BB65&gt;0,IF(ROUND('ПЛАН НАВЧАЛЬНОГО ПРОЦЕСУ ДЕННА'!BB65*$BW$4,0)&gt;0,ROUND('ПЛАН НАВЧАЛЬНОГО ПРОЦЕСУ ДЕННА'!BB65*$BW$4,0)*2,2),0)</f>
        <v>0</v>
      </c>
      <c r="BC64" s="232">
        <f>IF('ПЛАН НАВЧАЛЬНОГО ПРОЦЕСУ ДЕННА'!BC65&gt;0,IF(ROUND('ПЛАН НАВЧАЛЬНОГО ПРОЦЕСУ ДЕННА'!BC65*$BW$4,0)&gt;0,ROUND('ПЛАН НАВЧАЛЬНОГО ПРОЦЕСУ ДЕННА'!BC65*$BW$4,0)*2,2),0)</f>
        <v>0</v>
      </c>
      <c r="BD64" s="232">
        <f>IF('ПЛАН НАВЧАЛЬНОГО ПРОЦЕСУ ДЕННА'!BD65&gt;0,IF(ROUND('ПЛАН НАВЧАЛЬНОГО ПРОЦЕСУ ДЕННА'!BD65*$BW$4,0)&gt;0,ROUND('ПЛАН НАВЧАЛЬНОГО ПРОЦЕСУ ДЕННА'!BD65*$BW$4,0)*2,2),0)</f>
        <v>0</v>
      </c>
      <c r="BE64" s="62">
        <f>'ПЛАН НАВЧАЛЬНОГО ПРОЦЕСУ ДЕННА'!BE65</f>
        <v>0</v>
      </c>
      <c r="BF64" s="232">
        <f>IF('ПЛАН НАВЧАЛЬНОГО ПРОЦЕСУ ДЕННА'!BF65&gt;0,IF(ROUND('ПЛАН НАВЧАЛЬНОГО ПРОЦЕСУ ДЕННА'!BF65*$BW$4,0)&gt;0,ROUND('ПЛАН НАВЧАЛЬНОГО ПРОЦЕСУ ДЕННА'!BF65*$BW$4,0)*2,2),0)</f>
        <v>0</v>
      </c>
      <c r="BG64" s="232">
        <f>IF('ПЛАН НАВЧАЛЬНОГО ПРОЦЕСУ ДЕННА'!BG65&gt;0,IF(ROUND('ПЛАН НАВЧАЛЬНОГО ПРОЦЕСУ ДЕННА'!BG65*$BW$4,0)&gt;0,ROUND('ПЛАН НАВЧАЛЬНОГО ПРОЦЕСУ ДЕННА'!BG65*$BW$4,0)*2,2),0)</f>
        <v>0</v>
      </c>
      <c r="BH64" s="232">
        <f>IF('ПЛАН НАВЧАЛЬНОГО ПРОЦЕСУ ДЕННА'!BH65&gt;0,IF(ROUND('ПЛАН НАВЧАЛЬНОГО ПРОЦЕСУ ДЕННА'!BH65*$BW$4,0)&gt;0,ROUND('ПЛАН НАВЧАЛЬНОГО ПРОЦЕСУ ДЕННА'!BH65*$BW$4,0)*2,2),0)</f>
        <v>0</v>
      </c>
      <c r="BI64" s="62">
        <f>'ПЛАН НАВЧАЛЬНОГО ПРОЦЕСУ ДЕННА'!BI65</f>
        <v>0</v>
      </c>
      <c r="BJ64" s="56">
        <f t="shared" si="129"/>
        <v>0</v>
      </c>
      <c r="BK64" s="116" t="str">
        <f t="shared" si="130"/>
        <v/>
      </c>
      <c r="BL64" s="12">
        <f t="shared" si="168"/>
        <v>0</v>
      </c>
      <c r="BM64" s="76">
        <f t="shared" si="132"/>
        <v>0</v>
      </c>
      <c r="BN64" s="12">
        <f t="shared" si="169"/>
        <v>0</v>
      </c>
      <c r="BO64" s="12">
        <f t="shared" si="170"/>
        <v>0</v>
      </c>
      <c r="BP64" s="12">
        <f t="shared" si="171"/>
        <v>0</v>
      </c>
      <c r="BQ64" s="12">
        <f t="shared" si="172"/>
        <v>0</v>
      </c>
      <c r="BR64" s="12">
        <f t="shared" si="173"/>
        <v>0</v>
      </c>
      <c r="BS64" s="12">
        <f t="shared" si="174"/>
        <v>0</v>
      </c>
      <c r="BT64" s="80">
        <f t="shared" si="139"/>
        <v>0</v>
      </c>
      <c r="BU64" s="2"/>
      <c r="BV64" s="2"/>
      <c r="BW64" s="12">
        <f t="shared" si="140"/>
        <v>0</v>
      </c>
      <c r="BX64" s="12">
        <f t="shared" si="175"/>
        <v>0</v>
      </c>
      <c r="BY64" s="12">
        <f t="shared" si="176"/>
        <v>0</v>
      </c>
      <c r="BZ64" s="12">
        <f t="shared" si="177"/>
        <v>0</v>
      </c>
      <c r="CA64" s="12">
        <f t="shared" si="178"/>
        <v>0</v>
      </c>
      <c r="CB64" s="12">
        <f t="shared" si="179"/>
        <v>0</v>
      </c>
      <c r="CC64" s="12">
        <f t="shared" si="180"/>
        <v>0</v>
      </c>
      <c r="CD64" s="12">
        <f t="shared" si="181"/>
        <v>0</v>
      </c>
      <c r="CE64" s="171">
        <f t="shared" si="148"/>
        <v>0</v>
      </c>
      <c r="CF64" s="186">
        <f t="shared" si="149"/>
        <v>0</v>
      </c>
      <c r="CG64" s="2"/>
      <c r="CH64" s="67">
        <f t="shared" si="150"/>
        <v>0</v>
      </c>
      <c r="CI64" s="67">
        <f t="shared" si="151"/>
        <v>0</v>
      </c>
      <c r="CJ64" s="67">
        <f t="shared" si="152"/>
        <v>0</v>
      </c>
      <c r="CK64" s="67">
        <f t="shared" si="153"/>
        <v>0</v>
      </c>
      <c r="CL64" s="67">
        <f t="shared" si="154"/>
        <v>0</v>
      </c>
      <c r="CM64" s="67">
        <f t="shared" si="155"/>
        <v>0</v>
      </c>
      <c r="CN64" s="67">
        <f t="shared" si="156"/>
        <v>0</v>
      </c>
      <c r="CO64" s="67">
        <f t="shared" si="157"/>
        <v>0</v>
      </c>
      <c r="CP64" s="75">
        <f t="shared" si="158"/>
        <v>0</v>
      </c>
      <c r="CQ64" s="67">
        <f t="shared" si="159"/>
        <v>0</v>
      </c>
      <c r="CR64" s="67">
        <f t="shared" si="160"/>
        <v>0</v>
      </c>
      <c r="CS64" s="68">
        <f t="shared" si="161"/>
        <v>0</v>
      </c>
      <c r="CT64" s="67">
        <f t="shared" si="162"/>
        <v>0</v>
      </c>
      <c r="CU64" s="67">
        <f t="shared" si="163"/>
        <v>0</v>
      </c>
      <c r="CV64" s="67">
        <f t="shared" si="164"/>
        <v>0</v>
      </c>
      <c r="CW64" s="67">
        <f t="shared" si="165"/>
        <v>0</v>
      </c>
      <c r="CX64" s="67">
        <f t="shared" si="166"/>
        <v>0</v>
      </c>
      <c r="CY64" s="74">
        <f t="shared" si="167"/>
        <v>0</v>
      </c>
      <c r="CZ64" s="2"/>
      <c r="DA64" s="2"/>
      <c r="DB64" s="2"/>
      <c r="DC64" s="59">
        <f t="shared" si="182"/>
        <v>0</v>
      </c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</row>
    <row r="65" spans="1:255" s="16" customFormat="1" hidden="1" x14ac:dyDescent="0.25">
      <c r="A65" s="18" t="str">
        <f>'ПЛАН НАВЧАЛЬНОГО ПРОЦЕСУ ДЕННА'!A66</f>
        <v>2.17</v>
      </c>
      <c r="B65" s="226" t="str">
        <f>'ПЛАН НАВЧАЛЬНОГО ПРОЦЕСУ ДЕННА'!B66</f>
        <v>Вибіркова дисципліна 17</v>
      </c>
      <c r="C65" s="227"/>
      <c r="D65" s="228">
        <f>'ПЛАН НАВЧАЛЬНОГО ПРОЦЕСУ ДЕННА'!D66</f>
        <v>0</v>
      </c>
      <c r="E65" s="229">
        <f>'ПЛАН НАВЧАЛЬНОГО ПРОЦЕСУ ДЕННА'!E66</f>
        <v>0</v>
      </c>
      <c r="F65" s="229">
        <f>'ПЛАН НАВЧАЛЬНОГО ПРОЦЕСУ ДЕННА'!F66</f>
        <v>0</v>
      </c>
      <c r="G65" s="230">
        <f>'ПЛАН НАВЧАЛЬНОГО ПРОЦЕСУ ДЕННА'!G66</f>
        <v>0</v>
      </c>
      <c r="H65" s="228">
        <f>'ПЛАН НАВЧАЛЬНОГО ПРОЦЕСУ ДЕННА'!H66</f>
        <v>0</v>
      </c>
      <c r="I65" s="229">
        <f>'ПЛАН НАВЧАЛЬНОГО ПРОЦЕСУ ДЕННА'!I66</f>
        <v>0</v>
      </c>
      <c r="J65" s="229">
        <f>'ПЛАН НАВЧАЛЬНОГО ПРОЦЕСУ ДЕННА'!J66</f>
        <v>0</v>
      </c>
      <c r="K65" s="229">
        <f>'ПЛАН НАВЧАЛЬНОГО ПРОЦЕСУ ДЕННА'!K66</f>
        <v>0</v>
      </c>
      <c r="L65" s="229">
        <f>'ПЛАН НАВЧАЛЬНОГО ПРОЦЕСУ ДЕННА'!L66</f>
        <v>0</v>
      </c>
      <c r="M65" s="229">
        <f>'ПЛАН НАВЧАЛЬНОГО ПРОЦЕСУ ДЕННА'!M66</f>
        <v>0</v>
      </c>
      <c r="N65" s="229">
        <f>'ПЛАН НАВЧАЛЬНОГО ПРОЦЕСУ ДЕННА'!N66</f>
        <v>0</v>
      </c>
      <c r="O65" s="213">
        <f>'ПЛАН НАВЧАЛЬНОГО ПРОЦЕСУ ДЕННА'!O66</f>
        <v>0</v>
      </c>
      <c r="P65" s="213">
        <f>'ПЛАН НАВЧАЛЬНОГО ПРОЦЕСУ ДЕННА'!P66</f>
        <v>0</v>
      </c>
      <c r="Q65" s="228">
        <f>'ПЛАН НАВЧАЛЬНОГО ПРОЦЕСУ ДЕННА'!Q66</f>
        <v>0</v>
      </c>
      <c r="R65" s="229">
        <f>'ПЛАН НАВЧАЛЬНОГО ПРОЦЕСУ ДЕННА'!R66</f>
        <v>0</v>
      </c>
      <c r="S65" s="229">
        <f>'ПЛАН НАВЧАЛЬНОГО ПРОЦЕСУ ДЕННА'!S66</f>
        <v>0</v>
      </c>
      <c r="T65" s="229">
        <f>'ПЛАН НАВЧАЛЬНОГО ПРОЦЕСУ ДЕННА'!T66</f>
        <v>0</v>
      </c>
      <c r="U65" s="229">
        <f>'ПЛАН НАВЧАЛЬНОГО ПРОЦЕСУ ДЕННА'!U66</f>
        <v>0</v>
      </c>
      <c r="V65" s="229">
        <f>'ПЛАН НАВЧАЛЬНОГО ПРОЦЕСУ ДЕННА'!V66</f>
        <v>0</v>
      </c>
      <c r="W65" s="229">
        <f>'ПЛАН НАВЧАЛЬНОГО ПРОЦЕСУ ДЕННА'!W66</f>
        <v>0</v>
      </c>
      <c r="X65" s="231">
        <f>'ПЛАН НАВЧАЛЬНОГО ПРОЦЕСУ ДЕННА'!X66</f>
        <v>0</v>
      </c>
      <c r="Y65" s="127">
        <f t="shared" si="128"/>
        <v>0</v>
      </c>
      <c r="Z65" s="9"/>
      <c r="AA65" s="9"/>
      <c r="AB65" s="9"/>
      <c r="AC65" s="9"/>
      <c r="AD65" s="232">
        <f>IF('ПЛАН НАВЧАЛЬНОГО ПРОЦЕСУ ДЕННА'!AD66&gt;0,IF(ROUND('ПЛАН НАВЧАЛЬНОГО ПРОЦЕСУ ДЕННА'!AD66*$BW$4,0)&gt;0,ROUND('ПЛАН НАВЧАЛЬНОГО ПРОЦЕСУ ДЕННА'!AD66*$BW$4,0)*2,2),0)</f>
        <v>0</v>
      </c>
      <c r="AE65" s="232">
        <f>IF('ПЛАН НАВЧАЛЬНОГО ПРОЦЕСУ ДЕННА'!AE66&gt;0,IF(ROUND('ПЛАН НАВЧАЛЬНОГО ПРОЦЕСУ ДЕННА'!AE66*$BW$4,0)&gt;0,ROUND('ПЛАН НАВЧАЛЬНОГО ПРОЦЕСУ ДЕННА'!AE66*$BW$4,0)*2,2),0)</f>
        <v>0</v>
      </c>
      <c r="AF65" s="232">
        <f>IF('ПЛАН НАВЧАЛЬНОГО ПРОЦЕСУ ДЕННА'!AF66&gt;0,IF(ROUND('ПЛАН НАВЧАЛЬНОГО ПРОЦЕСУ ДЕННА'!AF66*$BW$4,0)&gt;0,ROUND('ПЛАН НАВЧАЛЬНОГО ПРОЦЕСУ ДЕННА'!AF66*$BW$4,0)*2,2),0)</f>
        <v>0</v>
      </c>
      <c r="AG65" s="62">
        <f>'ПЛАН НАВЧАЛЬНОГО ПРОЦЕСУ ДЕННА'!AG66</f>
        <v>0</v>
      </c>
      <c r="AH65" s="232">
        <f>IF('ПЛАН НАВЧАЛЬНОГО ПРОЦЕСУ ДЕННА'!AH66&gt;0,IF(ROUND('ПЛАН НАВЧАЛЬНОГО ПРОЦЕСУ ДЕННА'!AH66*$BW$4,0)&gt;0,ROUND('ПЛАН НАВЧАЛЬНОГО ПРОЦЕСУ ДЕННА'!AH66*$BW$4,0)*2,2),0)</f>
        <v>0</v>
      </c>
      <c r="AI65" s="232">
        <f>IF('ПЛАН НАВЧАЛЬНОГО ПРОЦЕСУ ДЕННА'!AI66&gt;0,IF(ROUND('ПЛАН НАВЧАЛЬНОГО ПРОЦЕСУ ДЕННА'!AI66*$BW$4,0)&gt;0,ROUND('ПЛАН НАВЧАЛЬНОГО ПРОЦЕСУ ДЕННА'!AI66*$BW$4,0)*2,2),0)</f>
        <v>0</v>
      </c>
      <c r="AJ65" s="232">
        <f>IF('ПЛАН НАВЧАЛЬНОГО ПРОЦЕСУ ДЕННА'!AJ66&gt;0,IF(ROUND('ПЛАН НАВЧАЛЬНОГО ПРОЦЕСУ ДЕННА'!AJ66*$BW$4,0)&gt;0,ROUND('ПЛАН НАВЧАЛЬНОГО ПРОЦЕСУ ДЕННА'!AJ66*$BW$4,0)*2,2),0)</f>
        <v>0</v>
      </c>
      <c r="AK65" s="62">
        <f>'ПЛАН НАВЧАЛЬНОГО ПРОЦЕСУ ДЕННА'!AK66</f>
        <v>0</v>
      </c>
      <c r="AL65" s="232">
        <f>IF('ПЛАН НАВЧАЛЬНОГО ПРОЦЕСУ ДЕННА'!AL66&gt;0,IF(ROUND('ПЛАН НАВЧАЛЬНОГО ПРОЦЕСУ ДЕННА'!AL66*$BW$4,0)&gt;0,ROUND('ПЛАН НАВЧАЛЬНОГО ПРОЦЕСУ ДЕННА'!AL66*$BW$4,0)*2,2),0)</f>
        <v>0</v>
      </c>
      <c r="AM65" s="232">
        <f>IF('ПЛАН НАВЧАЛЬНОГО ПРОЦЕСУ ДЕННА'!AM66&gt;0,IF(ROUND('ПЛАН НАВЧАЛЬНОГО ПРОЦЕСУ ДЕННА'!AM66*$BW$4,0)&gt;0,ROUND('ПЛАН НАВЧАЛЬНОГО ПРОЦЕСУ ДЕННА'!AM66*$BW$4,0)*2,2),0)</f>
        <v>0</v>
      </c>
      <c r="AN65" s="232">
        <f>IF('ПЛАН НАВЧАЛЬНОГО ПРОЦЕСУ ДЕННА'!AN66&gt;0,IF(ROUND('ПЛАН НАВЧАЛЬНОГО ПРОЦЕСУ ДЕННА'!AN66*$BW$4,0)&gt;0,ROUND('ПЛАН НАВЧАЛЬНОГО ПРОЦЕСУ ДЕННА'!AN66*$BW$4,0)*2,2),0)</f>
        <v>0</v>
      </c>
      <c r="AO65" s="62">
        <f>'ПЛАН НАВЧАЛЬНОГО ПРОЦЕСУ ДЕННА'!AO66</f>
        <v>0</v>
      </c>
      <c r="AP65" s="232">
        <f>IF('ПЛАН НАВЧАЛЬНОГО ПРОЦЕСУ ДЕННА'!AP66&gt;0,IF(ROUND('ПЛАН НАВЧАЛЬНОГО ПРОЦЕСУ ДЕННА'!AP66*$BW$4,0)&gt;0,ROUND('ПЛАН НАВЧАЛЬНОГО ПРОЦЕСУ ДЕННА'!AP66*$BW$4,0)*2,2),0)</f>
        <v>0</v>
      </c>
      <c r="AQ65" s="232">
        <f>IF('ПЛАН НАВЧАЛЬНОГО ПРОЦЕСУ ДЕННА'!AQ66&gt;0,IF(ROUND('ПЛАН НАВЧАЛЬНОГО ПРОЦЕСУ ДЕННА'!AQ66*$BW$4,0)&gt;0,ROUND('ПЛАН НАВЧАЛЬНОГО ПРОЦЕСУ ДЕННА'!AQ66*$BW$4,0)*2,2),0)</f>
        <v>0</v>
      </c>
      <c r="AR65" s="232">
        <f>IF('ПЛАН НАВЧАЛЬНОГО ПРОЦЕСУ ДЕННА'!AR66&gt;0,IF(ROUND('ПЛАН НАВЧАЛЬНОГО ПРОЦЕСУ ДЕННА'!AR66*$BW$4,0)&gt;0,ROUND('ПЛАН НАВЧАЛЬНОГО ПРОЦЕСУ ДЕННА'!AR66*$BW$4,0)*2,2),0)</f>
        <v>0</v>
      </c>
      <c r="AS65" s="62">
        <f>'ПЛАН НАВЧАЛЬНОГО ПРОЦЕСУ ДЕННА'!AS66</f>
        <v>0</v>
      </c>
      <c r="AT65" s="232">
        <f>IF('ПЛАН НАВЧАЛЬНОГО ПРОЦЕСУ ДЕННА'!AT66&gt;0,IF(ROUND('ПЛАН НАВЧАЛЬНОГО ПРОЦЕСУ ДЕННА'!AT66*$BW$4,0)&gt;0,ROUND('ПЛАН НАВЧАЛЬНОГО ПРОЦЕСУ ДЕННА'!AT66*$BW$4,0)*2,2),0)</f>
        <v>0</v>
      </c>
      <c r="AU65" s="232">
        <f>IF('ПЛАН НАВЧАЛЬНОГО ПРОЦЕСУ ДЕННА'!AU66&gt;0,IF(ROUND('ПЛАН НАВЧАЛЬНОГО ПРОЦЕСУ ДЕННА'!AU66*$BW$4,0)&gt;0,ROUND('ПЛАН НАВЧАЛЬНОГО ПРОЦЕСУ ДЕННА'!AU66*$BW$4,0)*2,2),0)</f>
        <v>0</v>
      </c>
      <c r="AV65" s="232">
        <f>IF('ПЛАН НАВЧАЛЬНОГО ПРОЦЕСУ ДЕННА'!AV66&gt;0,IF(ROUND('ПЛАН НАВЧАЛЬНОГО ПРОЦЕСУ ДЕННА'!AV66*$BW$4,0)&gt;0,ROUND('ПЛАН НАВЧАЛЬНОГО ПРОЦЕСУ ДЕННА'!AV66*$BW$4,0)*2,2),0)</f>
        <v>0</v>
      </c>
      <c r="AW65" s="62">
        <f>'ПЛАН НАВЧАЛЬНОГО ПРОЦЕСУ ДЕННА'!AW66</f>
        <v>0</v>
      </c>
      <c r="AX65" s="232">
        <f>IF('ПЛАН НАВЧАЛЬНОГО ПРОЦЕСУ ДЕННА'!AX66&gt;0,IF(ROUND('ПЛАН НАВЧАЛЬНОГО ПРОЦЕСУ ДЕННА'!AX66*$BW$4,0)&gt;0,ROUND('ПЛАН НАВЧАЛЬНОГО ПРОЦЕСУ ДЕННА'!AX66*$BW$4,0)*2,2),0)</f>
        <v>0</v>
      </c>
      <c r="AY65" s="232">
        <f>IF('ПЛАН НАВЧАЛЬНОГО ПРОЦЕСУ ДЕННА'!AY66&gt;0,IF(ROUND('ПЛАН НАВЧАЛЬНОГО ПРОЦЕСУ ДЕННА'!AY66*$BW$4,0)&gt;0,ROUND('ПЛАН НАВЧАЛЬНОГО ПРОЦЕСУ ДЕННА'!AY66*$BW$4,0)*2,2),0)</f>
        <v>0</v>
      </c>
      <c r="AZ65" s="232">
        <f>IF('ПЛАН НАВЧАЛЬНОГО ПРОЦЕСУ ДЕННА'!AZ66&gt;0,IF(ROUND('ПЛАН НАВЧАЛЬНОГО ПРОЦЕСУ ДЕННА'!AZ66*$BW$4,0)&gt;0,ROUND('ПЛАН НАВЧАЛЬНОГО ПРОЦЕСУ ДЕННА'!AZ66*$BW$4,0)*2,2),0)</f>
        <v>0</v>
      </c>
      <c r="BA65" s="62">
        <f>'ПЛАН НАВЧАЛЬНОГО ПРОЦЕСУ ДЕННА'!BA66</f>
        <v>0</v>
      </c>
      <c r="BB65" s="232">
        <f>IF('ПЛАН НАВЧАЛЬНОГО ПРОЦЕСУ ДЕННА'!BB66&gt;0,IF(ROUND('ПЛАН НАВЧАЛЬНОГО ПРОЦЕСУ ДЕННА'!BB66*$BW$4,0)&gt;0,ROUND('ПЛАН НАВЧАЛЬНОГО ПРОЦЕСУ ДЕННА'!BB66*$BW$4,0)*2,2),0)</f>
        <v>0</v>
      </c>
      <c r="BC65" s="232">
        <f>IF('ПЛАН НАВЧАЛЬНОГО ПРОЦЕСУ ДЕННА'!BC66&gt;0,IF(ROUND('ПЛАН НАВЧАЛЬНОГО ПРОЦЕСУ ДЕННА'!BC66*$BW$4,0)&gt;0,ROUND('ПЛАН НАВЧАЛЬНОГО ПРОЦЕСУ ДЕННА'!BC66*$BW$4,0)*2,2),0)</f>
        <v>0</v>
      </c>
      <c r="BD65" s="232">
        <f>IF('ПЛАН НАВЧАЛЬНОГО ПРОЦЕСУ ДЕННА'!BD66&gt;0,IF(ROUND('ПЛАН НАВЧАЛЬНОГО ПРОЦЕСУ ДЕННА'!BD66*$BW$4,0)&gt;0,ROUND('ПЛАН НАВЧАЛЬНОГО ПРОЦЕСУ ДЕННА'!BD66*$BW$4,0)*2,2),0)</f>
        <v>0</v>
      </c>
      <c r="BE65" s="62">
        <f>'ПЛАН НАВЧАЛЬНОГО ПРОЦЕСУ ДЕННА'!BE66</f>
        <v>0</v>
      </c>
      <c r="BF65" s="232">
        <f>IF('ПЛАН НАВЧАЛЬНОГО ПРОЦЕСУ ДЕННА'!BF66&gt;0,IF(ROUND('ПЛАН НАВЧАЛЬНОГО ПРОЦЕСУ ДЕННА'!BF66*$BW$4,0)&gt;0,ROUND('ПЛАН НАВЧАЛЬНОГО ПРОЦЕСУ ДЕННА'!BF66*$BW$4,0)*2,2),0)</f>
        <v>0</v>
      </c>
      <c r="BG65" s="232">
        <f>IF('ПЛАН НАВЧАЛЬНОГО ПРОЦЕСУ ДЕННА'!BG66&gt;0,IF(ROUND('ПЛАН НАВЧАЛЬНОГО ПРОЦЕСУ ДЕННА'!BG66*$BW$4,0)&gt;0,ROUND('ПЛАН НАВЧАЛЬНОГО ПРОЦЕСУ ДЕННА'!BG66*$BW$4,0)*2,2),0)</f>
        <v>0</v>
      </c>
      <c r="BH65" s="232">
        <f>IF('ПЛАН НАВЧАЛЬНОГО ПРОЦЕСУ ДЕННА'!BH66&gt;0,IF(ROUND('ПЛАН НАВЧАЛЬНОГО ПРОЦЕСУ ДЕННА'!BH66*$BW$4,0)&gt;0,ROUND('ПЛАН НАВЧАЛЬНОГО ПРОЦЕСУ ДЕННА'!BH66*$BW$4,0)*2,2),0)</f>
        <v>0</v>
      </c>
      <c r="BI65" s="62">
        <f>'ПЛАН НАВЧАЛЬНОГО ПРОЦЕСУ ДЕННА'!BI66</f>
        <v>0</v>
      </c>
      <c r="BJ65" s="56">
        <f t="shared" si="129"/>
        <v>0</v>
      </c>
      <c r="BK65" s="116" t="str">
        <f t="shared" si="130"/>
        <v/>
      </c>
      <c r="BL65" s="12">
        <f t="shared" si="168"/>
        <v>0</v>
      </c>
      <c r="BM65" s="76">
        <f t="shared" si="132"/>
        <v>0</v>
      </c>
      <c r="BN65" s="12">
        <f t="shared" si="169"/>
        <v>0</v>
      </c>
      <c r="BO65" s="12">
        <f t="shared" si="170"/>
        <v>0</v>
      </c>
      <c r="BP65" s="12">
        <f t="shared" si="171"/>
        <v>0</v>
      </c>
      <c r="BQ65" s="12">
        <f t="shared" si="172"/>
        <v>0</v>
      </c>
      <c r="BR65" s="12">
        <f t="shared" si="173"/>
        <v>0</v>
      </c>
      <c r="BS65" s="12">
        <f t="shared" si="174"/>
        <v>0</v>
      </c>
      <c r="BT65" s="80">
        <f t="shared" si="139"/>
        <v>0</v>
      </c>
      <c r="BU65" s="2"/>
      <c r="BV65" s="2"/>
      <c r="BW65" s="12">
        <f t="shared" si="140"/>
        <v>0</v>
      </c>
      <c r="BX65" s="12">
        <f t="shared" si="175"/>
        <v>0</v>
      </c>
      <c r="BY65" s="12">
        <f t="shared" si="176"/>
        <v>0</v>
      </c>
      <c r="BZ65" s="12">
        <f t="shared" si="177"/>
        <v>0</v>
      </c>
      <c r="CA65" s="12">
        <f t="shared" si="178"/>
        <v>0</v>
      </c>
      <c r="CB65" s="12">
        <f t="shared" si="179"/>
        <v>0</v>
      </c>
      <c r="CC65" s="12">
        <f t="shared" si="180"/>
        <v>0</v>
      </c>
      <c r="CD65" s="12">
        <f t="shared" si="181"/>
        <v>0</v>
      </c>
      <c r="CE65" s="171">
        <f t="shared" si="148"/>
        <v>0</v>
      </c>
      <c r="CF65" s="186">
        <f t="shared" si="149"/>
        <v>0</v>
      </c>
      <c r="CG65" s="2"/>
      <c r="CH65" s="67">
        <f t="shared" si="150"/>
        <v>0</v>
      </c>
      <c r="CI65" s="67">
        <f t="shared" si="151"/>
        <v>0</v>
      </c>
      <c r="CJ65" s="67">
        <f t="shared" si="152"/>
        <v>0</v>
      </c>
      <c r="CK65" s="67">
        <f t="shared" si="153"/>
        <v>0</v>
      </c>
      <c r="CL65" s="67">
        <f t="shared" si="154"/>
        <v>0</v>
      </c>
      <c r="CM65" s="67">
        <f t="shared" si="155"/>
        <v>0</v>
      </c>
      <c r="CN65" s="67">
        <f t="shared" si="156"/>
        <v>0</v>
      </c>
      <c r="CO65" s="67">
        <f t="shared" si="157"/>
        <v>0</v>
      </c>
      <c r="CP65" s="75">
        <f t="shared" si="158"/>
        <v>0</v>
      </c>
      <c r="CQ65" s="67">
        <f t="shared" si="159"/>
        <v>0</v>
      </c>
      <c r="CR65" s="67">
        <f t="shared" si="160"/>
        <v>0</v>
      </c>
      <c r="CS65" s="68">
        <f t="shared" si="161"/>
        <v>0</v>
      </c>
      <c r="CT65" s="67">
        <f t="shared" si="162"/>
        <v>0</v>
      </c>
      <c r="CU65" s="67">
        <f t="shared" si="163"/>
        <v>0</v>
      </c>
      <c r="CV65" s="67">
        <f t="shared" si="164"/>
        <v>0</v>
      </c>
      <c r="CW65" s="67">
        <f t="shared" si="165"/>
        <v>0</v>
      </c>
      <c r="CX65" s="67">
        <f t="shared" si="166"/>
        <v>0</v>
      </c>
      <c r="CY65" s="74">
        <f t="shared" si="167"/>
        <v>0</v>
      </c>
      <c r="CZ65" s="2"/>
      <c r="DA65" s="2"/>
      <c r="DB65" s="2"/>
      <c r="DC65" s="59">
        <f t="shared" si="182"/>
        <v>0</v>
      </c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</row>
    <row r="66" spans="1:255" s="16" customFormat="1" hidden="1" x14ac:dyDescent="0.25">
      <c r="A66" s="18" t="str">
        <f>'ПЛАН НАВЧАЛЬНОГО ПРОЦЕСУ ДЕННА'!A67</f>
        <v>2.18</v>
      </c>
      <c r="B66" s="226" t="str">
        <f>'ПЛАН НАВЧАЛЬНОГО ПРОЦЕСУ ДЕННА'!B67</f>
        <v>Вибіркова дисципліна 18</v>
      </c>
      <c r="C66" s="227"/>
      <c r="D66" s="228">
        <f>'ПЛАН НАВЧАЛЬНОГО ПРОЦЕСУ ДЕННА'!D67</f>
        <v>0</v>
      </c>
      <c r="E66" s="229">
        <f>'ПЛАН НАВЧАЛЬНОГО ПРОЦЕСУ ДЕННА'!E67</f>
        <v>0</v>
      </c>
      <c r="F66" s="229">
        <f>'ПЛАН НАВЧАЛЬНОГО ПРОЦЕСУ ДЕННА'!F67</f>
        <v>0</v>
      </c>
      <c r="G66" s="230">
        <f>'ПЛАН НАВЧАЛЬНОГО ПРОЦЕСУ ДЕННА'!G67</f>
        <v>0</v>
      </c>
      <c r="H66" s="228">
        <f>'ПЛАН НАВЧАЛЬНОГО ПРОЦЕСУ ДЕННА'!H67</f>
        <v>0</v>
      </c>
      <c r="I66" s="229">
        <f>'ПЛАН НАВЧАЛЬНОГО ПРОЦЕСУ ДЕННА'!I67</f>
        <v>0</v>
      </c>
      <c r="J66" s="229">
        <f>'ПЛАН НАВЧАЛЬНОГО ПРОЦЕСУ ДЕННА'!J67</f>
        <v>0</v>
      </c>
      <c r="K66" s="229">
        <f>'ПЛАН НАВЧАЛЬНОГО ПРОЦЕСУ ДЕННА'!K67</f>
        <v>0</v>
      </c>
      <c r="L66" s="229">
        <f>'ПЛАН НАВЧАЛЬНОГО ПРОЦЕСУ ДЕННА'!L67</f>
        <v>0</v>
      </c>
      <c r="M66" s="229">
        <f>'ПЛАН НАВЧАЛЬНОГО ПРОЦЕСУ ДЕННА'!M67</f>
        <v>0</v>
      </c>
      <c r="N66" s="229">
        <f>'ПЛАН НАВЧАЛЬНОГО ПРОЦЕСУ ДЕННА'!N67</f>
        <v>0</v>
      </c>
      <c r="O66" s="213">
        <f>'ПЛАН НАВЧАЛЬНОГО ПРОЦЕСУ ДЕННА'!O67</f>
        <v>0</v>
      </c>
      <c r="P66" s="213">
        <f>'ПЛАН НАВЧАЛЬНОГО ПРОЦЕСУ ДЕННА'!P67</f>
        <v>0</v>
      </c>
      <c r="Q66" s="228">
        <f>'ПЛАН НАВЧАЛЬНОГО ПРОЦЕСУ ДЕННА'!Q67</f>
        <v>0</v>
      </c>
      <c r="R66" s="229">
        <f>'ПЛАН НАВЧАЛЬНОГО ПРОЦЕСУ ДЕННА'!R67</f>
        <v>0</v>
      </c>
      <c r="S66" s="229">
        <f>'ПЛАН НАВЧАЛЬНОГО ПРОЦЕСУ ДЕННА'!S67</f>
        <v>0</v>
      </c>
      <c r="T66" s="229">
        <f>'ПЛАН НАВЧАЛЬНОГО ПРОЦЕСУ ДЕННА'!T67</f>
        <v>0</v>
      </c>
      <c r="U66" s="229">
        <f>'ПЛАН НАВЧАЛЬНОГО ПРОЦЕСУ ДЕННА'!U67</f>
        <v>0</v>
      </c>
      <c r="V66" s="229">
        <f>'ПЛАН НАВЧАЛЬНОГО ПРОЦЕСУ ДЕННА'!V67</f>
        <v>0</v>
      </c>
      <c r="W66" s="229">
        <f>'ПЛАН НАВЧАЛЬНОГО ПРОЦЕСУ ДЕННА'!W67</f>
        <v>0</v>
      </c>
      <c r="X66" s="231">
        <f>'ПЛАН НАВЧАЛЬНОГО ПРОЦЕСУ ДЕННА'!X67</f>
        <v>0</v>
      </c>
      <c r="Y66" s="127">
        <f t="shared" si="128"/>
        <v>0</v>
      </c>
      <c r="Z66" s="9"/>
      <c r="AA66" s="9"/>
      <c r="AB66" s="9"/>
      <c r="AC66" s="9"/>
      <c r="AD66" s="232">
        <f>IF('ПЛАН НАВЧАЛЬНОГО ПРОЦЕСУ ДЕННА'!AD67&gt;0,IF(ROUND('ПЛАН НАВЧАЛЬНОГО ПРОЦЕСУ ДЕННА'!AD67*$BW$4,0)&gt;0,ROUND('ПЛАН НАВЧАЛЬНОГО ПРОЦЕСУ ДЕННА'!AD67*$BW$4,0)*2,2),0)</f>
        <v>0</v>
      </c>
      <c r="AE66" s="232">
        <f>IF('ПЛАН НАВЧАЛЬНОГО ПРОЦЕСУ ДЕННА'!AE67&gt;0,IF(ROUND('ПЛАН НАВЧАЛЬНОГО ПРОЦЕСУ ДЕННА'!AE67*$BW$4,0)&gt;0,ROUND('ПЛАН НАВЧАЛЬНОГО ПРОЦЕСУ ДЕННА'!AE67*$BW$4,0)*2,2),0)</f>
        <v>0</v>
      </c>
      <c r="AF66" s="232">
        <f>IF('ПЛАН НАВЧАЛЬНОГО ПРОЦЕСУ ДЕННА'!AF67&gt;0,IF(ROUND('ПЛАН НАВЧАЛЬНОГО ПРОЦЕСУ ДЕННА'!AF67*$BW$4,0)&gt;0,ROUND('ПЛАН НАВЧАЛЬНОГО ПРОЦЕСУ ДЕННА'!AF67*$BW$4,0)*2,2),0)</f>
        <v>0</v>
      </c>
      <c r="AG66" s="62">
        <f>'ПЛАН НАВЧАЛЬНОГО ПРОЦЕСУ ДЕННА'!AG67</f>
        <v>0</v>
      </c>
      <c r="AH66" s="232">
        <f>IF('ПЛАН НАВЧАЛЬНОГО ПРОЦЕСУ ДЕННА'!AH67&gt;0,IF(ROUND('ПЛАН НАВЧАЛЬНОГО ПРОЦЕСУ ДЕННА'!AH67*$BW$4,0)&gt;0,ROUND('ПЛАН НАВЧАЛЬНОГО ПРОЦЕСУ ДЕННА'!AH67*$BW$4,0)*2,2),0)</f>
        <v>0</v>
      </c>
      <c r="AI66" s="232">
        <f>IF('ПЛАН НАВЧАЛЬНОГО ПРОЦЕСУ ДЕННА'!AI67&gt;0,IF(ROUND('ПЛАН НАВЧАЛЬНОГО ПРОЦЕСУ ДЕННА'!AI67*$BW$4,0)&gt;0,ROUND('ПЛАН НАВЧАЛЬНОГО ПРОЦЕСУ ДЕННА'!AI67*$BW$4,0)*2,2),0)</f>
        <v>0</v>
      </c>
      <c r="AJ66" s="232">
        <f>IF('ПЛАН НАВЧАЛЬНОГО ПРОЦЕСУ ДЕННА'!AJ67&gt;0,IF(ROUND('ПЛАН НАВЧАЛЬНОГО ПРОЦЕСУ ДЕННА'!AJ67*$BW$4,0)&gt;0,ROUND('ПЛАН НАВЧАЛЬНОГО ПРОЦЕСУ ДЕННА'!AJ67*$BW$4,0)*2,2),0)</f>
        <v>0</v>
      </c>
      <c r="AK66" s="62">
        <f>'ПЛАН НАВЧАЛЬНОГО ПРОЦЕСУ ДЕННА'!AK67</f>
        <v>0</v>
      </c>
      <c r="AL66" s="232">
        <f>IF('ПЛАН НАВЧАЛЬНОГО ПРОЦЕСУ ДЕННА'!AL67&gt;0,IF(ROUND('ПЛАН НАВЧАЛЬНОГО ПРОЦЕСУ ДЕННА'!AL67*$BW$4,0)&gt;0,ROUND('ПЛАН НАВЧАЛЬНОГО ПРОЦЕСУ ДЕННА'!AL67*$BW$4,0)*2,2),0)</f>
        <v>0</v>
      </c>
      <c r="AM66" s="232">
        <f>IF('ПЛАН НАВЧАЛЬНОГО ПРОЦЕСУ ДЕННА'!AM67&gt;0,IF(ROUND('ПЛАН НАВЧАЛЬНОГО ПРОЦЕСУ ДЕННА'!AM67*$BW$4,0)&gt;0,ROUND('ПЛАН НАВЧАЛЬНОГО ПРОЦЕСУ ДЕННА'!AM67*$BW$4,0)*2,2),0)</f>
        <v>0</v>
      </c>
      <c r="AN66" s="232">
        <f>IF('ПЛАН НАВЧАЛЬНОГО ПРОЦЕСУ ДЕННА'!AN67&gt;0,IF(ROUND('ПЛАН НАВЧАЛЬНОГО ПРОЦЕСУ ДЕННА'!AN67*$BW$4,0)&gt;0,ROUND('ПЛАН НАВЧАЛЬНОГО ПРОЦЕСУ ДЕННА'!AN67*$BW$4,0)*2,2),0)</f>
        <v>0</v>
      </c>
      <c r="AO66" s="62">
        <f>'ПЛАН НАВЧАЛЬНОГО ПРОЦЕСУ ДЕННА'!AO67</f>
        <v>0</v>
      </c>
      <c r="AP66" s="232">
        <f>IF('ПЛАН НАВЧАЛЬНОГО ПРОЦЕСУ ДЕННА'!AP67&gt;0,IF(ROUND('ПЛАН НАВЧАЛЬНОГО ПРОЦЕСУ ДЕННА'!AP67*$BW$4,0)&gt;0,ROUND('ПЛАН НАВЧАЛЬНОГО ПРОЦЕСУ ДЕННА'!AP67*$BW$4,0)*2,2),0)</f>
        <v>0</v>
      </c>
      <c r="AQ66" s="232">
        <f>IF('ПЛАН НАВЧАЛЬНОГО ПРОЦЕСУ ДЕННА'!AQ67&gt;0,IF(ROUND('ПЛАН НАВЧАЛЬНОГО ПРОЦЕСУ ДЕННА'!AQ67*$BW$4,0)&gt;0,ROUND('ПЛАН НАВЧАЛЬНОГО ПРОЦЕСУ ДЕННА'!AQ67*$BW$4,0)*2,2),0)</f>
        <v>0</v>
      </c>
      <c r="AR66" s="232">
        <f>IF('ПЛАН НАВЧАЛЬНОГО ПРОЦЕСУ ДЕННА'!AR67&gt;0,IF(ROUND('ПЛАН НАВЧАЛЬНОГО ПРОЦЕСУ ДЕННА'!AR67*$BW$4,0)&gt;0,ROUND('ПЛАН НАВЧАЛЬНОГО ПРОЦЕСУ ДЕННА'!AR67*$BW$4,0)*2,2),0)</f>
        <v>0</v>
      </c>
      <c r="AS66" s="62">
        <f>'ПЛАН НАВЧАЛЬНОГО ПРОЦЕСУ ДЕННА'!AS67</f>
        <v>0</v>
      </c>
      <c r="AT66" s="232">
        <f>IF('ПЛАН НАВЧАЛЬНОГО ПРОЦЕСУ ДЕННА'!AT67&gt;0,IF(ROUND('ПЛАН НАВЧАЛЬНОГО ПРОЦЕСУ ДЕННА'!AT67*$BW$4,0)&gt;0,ROUND('ПЛАН НАВЧАЛЬНОГО ПРОЦЕСУ ДЕННА'!AT67*$BW$4,0)*2,2),0)</f>
        <v>0</v>
      </c>
      <c r="AU66" s="232">
        <f>IF('ПЛАН НАВЧАЛЬНОГО ПРОЦЕСУ ДЕННА'!AU67&gt;0,IF(ROUND('ПЛАН НАВЧАЛЬНОГО ПРОЦЕСУ ДЕННА'!AU67*$BW$4,0)&gt;0,ROUND('ПЛАН НАВЧАЛЬНОГО ПРОЦЕСУ ДЕННА'!AU67*$BW$4,0)*2,2),0)</f>
        <v>0</v>
      </c>
      <c r="AV66" s="232">
        <f>IF('ПЛАН НАВЧАЛЬНОГО ПРОЦЕСУ ДЕННА'!AV67&gt;0,IF(ROUND('ПЛАН НАВЧАЛЬНОГО ПРОЦЕСУ ДЕННА'!AV67*$BW$4,0)&gt;0,ROUND('ПЛАН НАВЧАЛЬНОГО ПРОЦЕСУ ДЕННА'!AV67*$BW$4,0)*2,2),0)</f>
        <v>0</v>
      </c>
      <c r="AW66" s="62">
        <f>'ПЛАН НАВЧАЛЬНОГО ПРОЦЕСУ ДЕННА'!AW67</f>
        <v>0</v>
      </c>
      <c r="AX66" s="232">
        <f>IF('ПЛАН НАВЧАЛЬНОГО ПРОЦЕСУ ДЕННА'!AX67&gt;0,IF(ROUND('ПЛАН НАВЧАЛЬНОГО ПРОЦЕСУ ДЕННА'!AX67*$BW$4,0)&gt;0,ROUND('ПЛАН НАВЧАЛЬНОГО ПРОЦЕСУ ДЕННА'!AX67*$BW$4,0)*2,2),0)</f>
        <v>0</v>
      </c>
      <c r="AY66" s="232">
        <f>IF('ПЛАН НАВЧАЛЬНОГО ПРОЦЕСУ ДЕННА'!AY67&gt;0,IF(ROUND('ПЛАН НАВЧАЛЬНОГО ПРОЦЕСУ ДЕННА'!AY67*$BW$4,0)&gt;0,ROUND('ПЛАН НАВЧАЛЬНОГО ПРОЦЕСУ ДЕННА'!AY67*$BW$4,0)*2,2),0)</f>
        <v>0</v>
      </c>
      <c r="AZ66" s="232">
        <f>IF('ПЛАН НАВЧАЛЬНОГО ПРОЦЕСУ ДЕННА'!AZ67&gt;0,IF(ROUND('ПЛАН НАВЧАЛЬНОГО ПРОЦЕСУ ДЕННА'!AZ67*$BW$4,0)&gt;0,ROUND('ПЛАН НАВЧАЛЬНОГО ПРОЦЕСУ ДЕННА'!AZ67*$BW$4,0)*2,2),0)</f>
        <v>0</v>
      </c>
      <c r="BA66" s="62">
        <f>'ПЛАН НАВЧАЛЬНОГО ПРОЦЕСУ ДЕННА'!BA67</f>
        <v>0</v>
      </c>
      <c r="BB66" s="232">
        <f>IF('ПЛАН НАВЧАЛЬНОГО ПРОЦЕСУ ДЕННА'!BB67&gt;0,IF(ROUND('ПЛАН НАВЧАЛЬНОГО ПРОЦЕСУ ДЕННА'!BB67*$BW$4,0)&gt;0,ROUND('ПЛАН НАВЧАЛЬНОГО ПРОЦЕСУ ДЕННА'!BB67*$BW$4,0)*2,2),0)</f>
        <v>0</v>
      </c>
      <c r="BC66" s="232">
        <f>IF('ПЛАН НАВЧАЛЬНОГО ПРОЦЕСУ ДЕННА'!BC67&gt;0,IF(ROUND('ПЛАН НАВЧАЛЬНОГО ПРОЦЕСУ ДЕННА'!BC67*$BW$4,0)&gt;0,ROUND('ПЛАН НАВЧАЛЬНОГО ПРОЦЕСУ ДЕННА'!BC67*$BW$4,0)*2,2),0)</f>
        <v>0</v>
      </c>
      <c r="BD66" s="232">
        <f>IF('ПЛАН НАВЧАЛЬНОГО ПРОЦЕСУ ДЕННА'!BD67&gt;0,IF(ROUND('ПЛАН НАВЧАЛЬНОГО ПРОЦЕСУ ДЕННА'!BD67*$BW$4,0)&gt;0,ROUND('ПЛАН НАВЧАЛЬНОГО ПРОЦЕСУ ДЕННА'!BD67*$BW$4,0)*2,2),0)</f>
        <v>0</v>
      </c>
      <c r="BE66" s="62">
        <f>'ПЛАН НАВЧАЛЬНОГО ПРОЦЕСУ ДЕННА'!BE67</f>
        <v>0</v>
      </c>
      <c r="BF66" s="232">
        <f>IF('ПЛАН НАВЧАЛЬНОГО ПРОЦЕСУ ДЕННА'!BF67&gt;0,IF(ROUND('ПЛАН НАВЧАЛЬНОГО ПРОЦЕСУ ДЕННА'!BF67*$BW$4,0)&gt;0,ROUND('ПЛАН НАВЧАЛЬНОГО ПРОЦЕСУ ДЕННА'!BF67*$BW$4,0)*2,2),0)</f>
        <v>0</v>
      </c>
      <c r="BG66" s="232">
        <f>IF('ПЛАН НАВЧАЛЬНОГО ПРОЦЕСУ ДЕННА'!BG67&gt;0,IF(ROUND('ПЛАН НАВЧАЛЬНОГО ПРОЦЕСУ ДЕННА'!BG67*$BW$4,0)&gt;0,ROUND('ПЛАН НАВЧАЛЬНОГО ПРОЦЕСУ ДЕННА'!BG67*$BW$4,0)*2,2),0)</f>
        <v>0</v>
      </c>
      <c r="BH66" s="232">
        <f>IF('ПЛАН НАВЧАЛЬНОГО ПРОЦЕСУ ДЕННА'!BH67&gt;0,IF(ROUND('ПЛАН НАВЧАЛЬНОГО ПРОЦЕСУ ДЕННА'!BH67*$BW$4,0)&gt;0,ROUND('ПЛАН НАВЧАЛЬНОГО ПРОЦЕСУ ДЕННА'!BH67*$BW$4,0)*2,2),0)</f>
        <v>0</v>
      </c>
      <c r="BI66" s="62">
        <f>'ПЛАН НАВЧАЛЬНОГО ПРОЦЕСУ ДЕННА'!BI67</f>
        <v>0</v>
      </c>
      <c r="BJ66" s="56">
        <f t="shared" si="129"/>
        <v>0</v>
      </c>
      <c r="BK66" s="116" t="str">
        <f t="shared" si="130"/>
        <v/>
      </c>
      <c r="BL66" s="12">
        <f t="shared" si="168"/>
        <v>0</v>
      </c>
      <c r="BM66" s="76">
        <f t="shared" si="132"/>
        <v>0</v>
      </c>
      <c r="BN66" s="12">
        <f t="shared" si="169"/>
        <v>0</v>
      </c>
      <c r="BO66" s="12">
        <f t="shared" si="170"/>
        <v>0</v>
      </c>
      <c r="BP66" s="12">
        <f t="shared" si="171"/>
        <v>0</v>
      </c>
      <c r="BQ66" s="12">
        <f t="shared" si="172"/>
        <v>0</v>
      </c>
      <c r="BR66" s="12">
        <f t="shared" si="173"/>
        <v>0</v>
      </c>
      <c r="BS66" s="12">
        <f t="shared" si="174"/>
        <v>0</v>
      </c>
      <c r="BT66" s="80">
        <f t="shared" si="139"/>
        <v>0</v>
      </c>
      <c r="BU66" s="2"/>
      <c r="BV66" s="2"/>
      <c r="BW66" s="12">
        <f t="shared" si="140"/>
        <v>0</v>
      </c>
      <c r="BX66" s="12">
        <f t="shared" si="175"/>
        <v>0</v>
      </c>
      <c r="BY66" s="12">
        <f t="shared" si="176"/>
        <v>0</v>
      </c>
      <c r="BZ66" s="12">
        <f t="shared" si="177"/>
        <v>0</v>
      </c>
      <c r="CA66" s="12">
        <f t="shared" si="178"/>
        <v>0</v>
      </c>
      <c r="CB66" s="12">
        <f t="shared" si="179"/>
        <v>0</v>
      </c>
      <c r="CC66" s="12">
        <f t="shared" si="180"/>
        <v>0</v>
      </c>
      <c r="CD66" s="12">
        <f t="shared" si="181"/>
        <v>0</v>
      </c>
      <c r="CE66" s="171">
        <f t="shared" si="148"/>
        <v>0</v>
      </c>
      <c r="CF66" s="186">
        <f t="shared" si="149"/>
        <v>0</v>
      </c>
      <c r="CG66" s="2"/>
      <c r="CH66" s="67">
        <f t="shared" si="150"/>
        <v>0</v>
      </c>
      <c r="CI66" s="67">
        <f t="shared" si="151"/>
        <v>0</v>
      </c>
      <c r="CJ66" s="67">
        <f t="shared" si="152"/>
        <v>0</v>
      </c>
      <c r="CK66" s="67">
        <f t="shared" si="153"/>
        <v>0</v>
      </c>
      <c r="CL66" s="67">
        <f t="shared" si="154"/>
        <v>0</v>
      </c>
      <c r="CM66" s="67">
        <f t="shared" si="155"/>
        <v>0</v>
      </c>
      <c r="CN66" s="67">
        <f t="shared" si="156"/>
        <v>0</v>
      </c>
      <c r="CO66" s="67">
        <f t="shared" si="157"/>
        <v>0</v>
      </c>
      <c r="CP66" s="75">
        <f t="shared" si="158"/>
        <v>0</v>
      </c>
      <c r="CQ66" s="67">
        <f t="shared" si="159"/>
        <v>0</v>
      </c>
      <c r="CR66" s="67">
        <f t="shared" si="160"/>
        <v>0</v>
      </c>
      <c r="CS66" s="68">
        <f t="shared" si="161"/>
        <v>0</v>
      </c>
      <c r="CT66" s="67">
        <f t="shared" si="162"/>
        <v>0</v>
      </c>
      <c r="CU66" s="67">
        <f t="shared" si="163"/>
        <v>0</v>
      </c>
      <c r="CV66" s="67">
        <f t="shared" si="164"/>
        <v>0</v>
      </c>
      <c r="CW66" s="67">
        <f t="shared" si="165"/>
        <v>0</v>
      </c>
      <c r="CX66" s="67">
        <f t="shared" si="166"/>
        <v>0</v>
      </c>
      <c r="CY66" s="74">
        <f t="shared" si="167"/>
        <v>0</v>
      </c>
      <c r="CZ66" s="2"/>
      <c r="DA66" s="2"/>
      <c r="DB66" s="2"/>
      <c r="DC66" s="59">
        <f t="shared" si="182"/>
        <v>0</v>
      </c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</row>
    <row r="67" spans="1:255" s="16" customFormat="1" hidden="1" x14ac:dyDescent="0.25">
      <c r="A67" s="18" t="str">
        <f>'ПЛАН НАВЧАЛЬНОГО ПРОЦЕСУ ДЕННА'!A68</f>
        <v>2.19</v>
      </c>
      <c r="B67" s="226" t="str">
        <f>'ПЛАН НАВЧАЛЬНОГО ПРОЦЕСУ ДЕННА'!B68</f>
        <v>Вибіркова дисципліна 19</v>
      </c>
      <c r="C67" s="227"/>
      <c r="D67" s="228">
        <f>'ПЛАН НАВЧАЛЬНОГО ПРОЦЕСУ ДЕННА'!D68</f>
        <v>0</v>
      </c>
      <c r="E67" s="229">
        <f>'ПЛАН НАВЧАЛЬНОГО ПРОЦЕСУ ДЕННА'!E68</f>
        <v>0</v>
      </c>
      <c r="F67" s="229">
        <f>'ПЛАН НАВЧАЛЬНОГО ПРОЦЕСУ ДЕННА'!F68</f>
        <v>0</v>
      </c>
      <c r="G67" s="230">
        <f>'ПЛАН НАВЧАЛЬНОГО ПРОЦЕСУ ДЕННА'!G68</f>
        <v>0</v>
      </c>
      <c r="H67" s="228">
        <f>'ПЛАН НАВЧАЛЬНОГО ПРОЦЕСУ ДЕННА'!H68</f>
        <v>0</v>
      </c>
      <c r="I67" s="229">
        <f>'ПЛАН НАВЧАЛЬНОГО ПРОЦЕСУ ДЕННА'!I68</f>
        <v>0</v>
      </c>
      <c r="J67" s="229">
        <f>'ПЛАН НАВЧАЛЬНОГО ПРОЦЕСУ ДЕННА'!J68</f>
        <v>0</v>
      </c>
      <c r="K67" s="229">
        <f>'ПЛАН НАВЧАЛЬНОГО ПРОЦЕСУ ДЕННА'!K68</f>
        <v>0</v>
      </c>
      <c r="L67" s="229">
        <f>'ПЛАН НАВЧАЛЬНОГО ПРОЦЕСУ ДЕННА'!L68</f>
        <v>0</v>
      </c>
      <c r="M67" s="229">
        <f>'ПЛАН НАВЧАЛЬНОГО ПРОЦЕСУ ДЕННА'!M68</f>
        <v>0</v>
      </c>
      <c r="N67" s="229">
        <f>'ПЛАН НАВЧАЛЬНОГО ПРОЦЕСУ ДЕННА'!N68</f>
        <v>0</v>
      </c>
      <c r="O67" s="213">
        <f>'ПЛАН НАВЧАЛЬНОГО ПРОЦЕСУ ДЕННА'!O68</f>
        <v>0</v>
      </c>
      <c r="P67" s="213">
        <f>'ПЛАН НАВЧАЛЬНОГО ПРОЦЕСУ ДЕННА'!P68</f>
        <v>0</v>
      </c>
      <c r="Q67" s="228">
        <f>'ПЛАН НАВЧАЛЬНОГО ПРОЦЕСУ ДЕННА'!Q68</f>
        <v>0</v>
      </c>
      <c r="R67" s="229">
        <f>'ПЛАН НАВЧАЛЬНОГО ПРОЦЕСУ ДЕННА'!R68</f>
        <v>0</v>
      </c>
      <c r="S67" s="229">
        <f>'ПЛАН НАВЧАЛЬНОГО ПРОЦЕСУ ДЕННА'!S68</f>
        <v>0</v>
      </c>
      <c r="T67" s="229">
        <f>'ПЛАН НАВЧАЛЬНОГО ПРОЦЕСУ ДЕННА'!T68</f>
        <v>0</v>
      </c>
      <c r="U67" s="229">
        <f>'ПЛАН НАВЧАЛЬНОГО ПРОЦЕСУ ДЕННА'!U68</f>
        <v>0</v>
      </c>
      <c r="V67" s="229">
        <f>'ПЛАН НАВЧАЛЬНОГО ПРОЦЕСУ ДЕННА'!V68</f>
        <v>0</v>
      </c>
      <c r="W67" s="229">
        <f>'ПЛАН НАВЧАЛЬНОГО ПРОЦЕСУ ДЕННА'!W68</f>
        <v>0</v>
      </c>
      <c r="X67" s="231">
        <f>'ПЛАН НАВЧАЛЬНОГО ПРОЦЕСУ ДЕННА'!X68</f>
        <v>0</v>
      </c>
      <c r="Y67" s="127">
        <f t="shared" si="128"/>
        <v>0</v>
      </c>
      <c r="Z67" s="9"/>
      <c r="AA67" s="9"/>
      <c r="AB67" s="9"/>
      <c r="AC67" s="9"/>
      <c r="AD67" s="232">
        <f>IF('ПЛАН НАВЧАЛЬНОГО ПРОЦЕСУ ДЕННА'!AD68&gt;0,IF(ROUND('ПЛАН НАВЧАЛЬНОГО ПРОЦЕСУ ДЕННА'!AD68*$BW$4,0)&gt;0,ROUND('ПЛАН НАВЧАЛЬНОГО ПРОЦЕСУ ДЕННА'!AD68*$BW$4,0)*2,2),0)</f>
        <v>0</v>
      </c>
      <c r="AE67" s="232">
        <f>IF('ПЛАН НАВЧАЛЬНОГО ПРОЦЕСУ ДЕННА'!AE68&gt;0,IF(ROUND('ПЛАН НАВЧАЛЬНОГО ПРОЦЕСУ ДЕННА'!AE68*$BW$4,0)&gt;0,ROUND('ПЛАН НАВЧАЛЬНОГО ПРОЦЕСУ ДЕННА'!AE68*$BW$4,0)*2,2),0)</f>
        <v>0</v>
      </c>
      <c r="AF67" s="232">
        <f>IF('ПЛАН НАВЧАЛЬНОГО ПРОЦЕСУ ДЕННА'!AF68&gt;0,IF(ROUND('ПЛАН НАВЧАЛЬНОГО ПРОЦЕСУ ДЕННА'!AF68*$BW$4,0)&gt;0,ROUND('ПЛАН НАВЧАЛЬНОГО ПРОЦЕСУ ДЕННА'!AF68*$BW$4,0)*2,2),0)</f>
        <v>0</v>
      </c>
      <c r="AG67" s="62">
        <f>'ПЛАН НАВЧАЛЬНОГО ПРОЦЕСУ ДЕННА'!AG68</f>
        <v>0</v>
      </c>
      <c r="AH67" s="232">
        <f>IF('ПЛАН НАВЧАЛЬНОГО ПРОЦЕСУ ДЕННА'!AH68&gt;0,IF(ROUND('ПЛАН НАВЧАЛЬНОГО ПРОЦЕСУ ДЕННА'!AH68*$BW$4,0)&gt;0,ROUND('ПЛАН НАВЧАЛЬНОГО ПРОЦЕСУ ДЕННА'!AH68*$BW$4,0)*2,2),0)</f>
        <v>0</v>
      </c>
      <c r="AI67" s="232">
        <f>IF('ПЛАН НАВЧАЛЬНОГО ПРОЦЕСУ ДЕННА'!AI68&gt;0,IF(ROUND('ПЛАН НАВЧАЛЬНОГО ПРОЦЕСУ ДЕННА'!AI68*$BW$4,0)&gt;0,ROUND('ПЛАН НАВЧАЛЬНОГО ПРОЦЕСУ ДЕННА'!AI68*$BW$4,0)*2,2),0)</f>
        <v>0</v>
      </c>
      <c r="AJ67" s="232">
        <f>IF('ПЛАН НАВЧАЛЬНОГО ПРОЦЕСУ ДЕННА'!AJ68&gt;0,IF(ROUND('ПЛАН НАВЧАЛЬНОГО ПРОЦЕСУ ДЕННА'!AJ68*$BW$4,0)&gt;0,ROUND('ПЛАН НАВЧАЛЬНОГО ПРОЦЕСУ ДЕННА'!AJ68*$BW$4,0)*2,2),0)</f>
        <v>0</v>
      </c>
      <c r="AK67" s="62">
        <f>'ПЛАН НАВЧАЛЬНОГО ПРОЦЕСУ ДЕННА'!AK68</f>
        <v>0</v>
      </c>
      <c r="AL67" s="232">
        <f>IF('ПЛАН НАВЧАЛЬНОГО ПРОЦЕСУ ДЕННА'!AL68&gt;0,IF(ROUND('ПЛАН НАВЧАЛЬНОГО ПРОЦЕСУ ДЕННА'!AL68*$BW$4,0)&gt;0,ROUND('ПЛАН НАВЧАЛЬНОГО ПРОЦЕСУ ДЕННА'!AL68*$BW$4,0)*2,2),0)</f>
        <v>0</v>
      </c>
      <c r="AM67" s="232">
        <f>IF('ПЛАН НАВЧАЛЬНОГО ПРОЦЕСУ ДЕННА'!AM68&gt;0,IF(ROUND('ПЛАН НАВЧАЛЬНОГО ПРОЦЕСУ ДЕННА'!AM68*$BW$4,0)&gt;0,ROUND('ПЛАН НАВЧАЛЬНОГО ПРОЦЕСУ ДЕННА'!AM68*$BW$4,0)*2,2),0)</f>
        <v>0</v>
      </c>
      <c r="AN67" s="232">
        <f>IF('ПЛАН НАВЧАЛЬНОГО ПРОЦЕСУ ДЕННА'!AN68&gt;0,IF(ROUND('ПЛАН НАВЧАЛЬНОГО ПРОЦЕСУ ДЕННА'!AN68*$BW$4,0)&gt;0,ROUND('ПЛАН НАВЧАЛЬНОГО ПРОЦЕСУ ДЕННА'!AN68*$BW$4,0)*2,2),0)</f>
        <v>0</v>
      </c>
      <c r="AO67" s="62">
        <f>'ПЛАН НАВЧАЛЬНОГО ПРОЦЕСУ ДЕННА'!AO68</f>
        <v>0</v>
      </c>
      <c r="AP67" s="232">
        <f>IF('ПЛАН НАВЧАЛЬНОГО ПРОЦЕСУ ДЕННА'!AP68&gt;0,IF(ROUND('ПЛАН НАВЧАЛЬНОГО ПРОЦЕСУ ДЕННА'!AP68*$BW$4,0)&gt;0,ROUND('ПЛАН НАВЧАЛЬНОГО ПРОЦЕСУ ДЕННА'!AP68*$BW$4,0)*2,2),0)</f>
        <v>0</v>
      </c>
      <c r="AQ67" s="232">
        <f>IF('ПЛАН НАВЧАЛЬНОГО ПРОЦЕСУ ДЕННА'!AQ68&gt;0,IF(ROUND('ПЛАН НАВЧАЛЬНОГО ПРОЦЕСУ ДЕННА'!AQ68*$BW$4,0)&gt;0,ROUND('ПЛАН НАВЧАЛЬНОГО ПРОЦЕСУ ДЕННА'!AQ68*$BW$4,0)*2,2),0)</f>
        <v>0</v>
      </c>
      <c r="AR67" s="232">
        <f>IF('ПЛАН НАВЧАЛЬНОГО ПРОЦЕСУ ДЕННА'!AR68&gt;0,IF(ROUND('ПЛАН НАВЧАЛЬНОГО ПРОЦЕСУ ДЕННА'!AR68*$BW$4,0)&gt;0,ROUND('ПЛАН НАВЧАЛЬНОГО ПРОЦЕСУ ДЕННА'!AR68*$BW$4,0)*2,2),0)</f>
        <v>0</v>
      </c>
      <c r="AS67" s="62">
        <f>'ПЛАН НАВЧАЛЬНОГО ПРОЦЕСУ ДЕННА'!AS68</f>
        <v>0</v>
      </c>
      <c r="AT67" s="232">
        <f>IF('ПЛАН НАВЧАЛЬНОГО ПРОЦЕСУ ДЕННА'!AT68&gt;0,IF(ROUND('ПЛАН НАВЧАЛЬНОГО ПРОЦЕСУ ДЕННА'!AT68*$BW$4,0)&gt;0,ROUND('ПЛАН НАВЧАЛЬНОГО ПРОЦЕСУ ДЕННА'!AT68*$BW$4,0)*2,2),0)</f>
        <v>0</v>
      </c>
      <c r="AU67" s="232">
        <f>IF('ПЛАН НАВЧАЛЬНОГО ПРОЦЕСУ ДЕННА'!AU68&gt;0,IF(ROUND('ПЛАН НАВЧАЛЬНОГО ПРОЦЕСУ ДЕННА'!AU68*$BW$4,0)&gt;0,ROUND('ПЛАН НАВЧАЛЬНОГО ПРОЦЕСУ ДЕННА'!AU68*$BW$4,0)*2,2),0)</f>
        <v>0</v>
      </c>
      <c r="AV67" s="232">
        <f>IF('ПЛАН НАВЧАЛЬНОГО ПРОЦЕСУ ДЕННА'!AV68&gt;0,IF(ROUND('ПЛАН НАВЧАЛЬНОГО ПРОЦЕСУ ДЕННА'!AV68*$BW$4,0)&gt;0,ROUND('ПЛАН НАВЧАЛЬНОГО ПРОЦЕСУ ДЕННА'!AV68*$BW$4,0)*2,2),0)</f>
        <v>0</v>
      </c>
      <c r="AW67" s="62">
        <f>'ПЛАН НАВЧАЛЬНОГО ПРОЦЕСУ ДЕННА'!AW68</f>
        <v>0</v>
      </c>
      <c r="AX67" s="232">
        <f>IF('ПЛАН НАВЧАЛЬНОГО ПРОЦЕСУ ДЕННА'!AX68&gt;0,IF(ROUND('ПЛАН НАВЧАЛЬНОГО ПРОЦЕСУ ДЕННА'!AX68*$BW$4,0)&gt;0,ROUND('ПЛАН НАВЧАЛЬНОГО ПРОЦЕСУ ДЕННА'!AX68*$BW$4,0)*2,2),0)</f>
        <v>0</v>
      </c>
      <c r="AY67" s="232">
        <f>IF('ПЛАН НАВЧАЛЬНОГО ПРОЦЕСУ ДЕННА'!AY68&gt;0,IF(ROUND('ПЛАН НАВЧАЛЬНОГО ПРОЦЕСУ ДЕННА'!AY68*$BW$4,0)&gt;0,ROUND('ПЛАН НАВЧАЛЬНОГО ПРОЦЕСУ ДЕННА'!AY68*$BW$4,0)*2,2),0)</f>
        <v>0</v>
      </c>
      <c r="AZ67" s="232">
        <f>IF('ПЛАН НАВЧАЛЬНОГО ПРОЦЕСУ ДЕННА'!AZ68&gt;0,IF(ROUND('ПЛАН НАВЧАЛЬНОГО ПРОЦЕСУ ДЕННА'!AZ68*$BW$4,0)&gt;0,ROUND('ПЛАН НАВЧАЛЬНОГО ПРОЦЕСУ ДЕННА'!AZ68*$BW$4,0)*2,2),0)</f>
        <v>0</v>
      </c>
      <c r="BA67" s="62">
        <f>'ПЛАН НАВЧАЛЬНОГО ПРОЦЕСУ ДЕННА'!BA68</f>
        <v>0</v>
      </c>
      <c r="BB67" s="232">
        <f>IF('ПЛАН НАВЧАЛЬНОГО ПРОЦЕСУ ДЕННА'!BB68&gt;0,IF(ROUND('ПЛАН НАВЧАЛЬНОГО ПРОЦЕСУ ДЕННА'!BB68*$BW$4,0)&gt;0,ROUND('ПЛАН НАВЧАЛЬНОГО ПРОЦЕСУ ДЕННА'!BB68*$BW$4,0)*2,2),0)</f>
        <v>0</v>
      </c>
      <c r="BC67" s="232">
        <f>IF('ПЛАН НАВЧАЛЬНОГО ПРОЦЕСУ ДЕННА'!BC68&gt;0,IF(ROUND('ПЛАН НАВЧАЛЬНОГО ПРОЦЕСУ ДЕННА'!BC68*$BW$4,0)&gt;0,ROUND('ПЛАН НАВЧАЛЬНОГО ПРОЦЕСУ ДЕННА'!BC68*$BW$4,0)*2,2),0)</f>
        <v>0</v>
      </c>
      <c r="BD67" s="232">
        <f>IF('ПЛАН НАВЧАЛЬНОГО ПРОЦЕСУ ДЕННА'!BD68&gt;0,IF(ROUND('ПЛАН НАВЧАЛЬНОГО ПРОЦЕСУ ДЕННА'!BD68*$BW$4,0)&gt;0,ROUND('ПЛАН НАВЧАЛЬНОГО ПРОЦЕСУ ДЕННА'!BD68*$BW$4,0)*2,2),0)</f>
        <v>0</v>
      </c>
      <c r="BE67" s="62">
        <f>'ПЛАН НАВЧАЛЬНОГО ПРОЦЕСУ ДЕННА'!BE68</f>
        <v>0</v>
      </c>
      <c r="BF67" s="232">
        <f>IF('ПЛАН НАВЧАЛЬНОГО ПРОЦЕСУ ДЕННА'!BF68&gt;0,IF(ROUND('ПЛАН НАВЧАЛЬНОГО ПРОЦЕСУ ДЕННА'!BF68*$BW$4,0)&gt;0,ROUND('ПЛАН НАВЧАЛЬНОГО ПРОЦЕСУ ДЕННА'!BF68*$BW$4,0)*2,2),0)</f>
        <v>0</v>
      </c>
      <c r="BG67" s="232">
        <f>IF('ПЛАН НАВЧАЛЬНОГО ПРОЦЕСУ ДЕННА'!BG68&gt;0,IF(ROUND('ПЛАН НАВЧАЛЬНОГО ПРОЦЕСУ ДЕННА'!BG68*$BW$4,0)&gt;0,ROUND('ПЛАН НАВЧАЛЬНОГО ПРОЦЕСУ ДЕННА'!BG68*$BW$4,0)*2,2),0)</f>
        <v>0</v>
      </c>
      <c r="BH67" s="232">
        <f>IF('ПЛАН НАВЧАЛЬНОГО ПРОЦЕСУ ДЕННА'!BH68&gt;0,IF(ROUND('ПЛАН НАВЧАЛЬНОГО ПРОЦЕСУ ДЕННА'!BH68*$BW$4,0)&gt;0,ROUND('ПЛАН НАВЧАЛЬНОГО ПРОЦЕСУ ДЕННА'!BH68*$BW$4,0)*2,2),0)</f>
        <v>0</v>
      </c>
      <c r="BI67" s="62">
        <f>'ПЛАН НАВЧАЛЬНОГО ПРОЦЕСУ ДЕННА'!BI68</f>
        <v>0</v>
      </c>
      <c r="BJ67" s="56">
        <f t="shared" si="129"/>
        <v>0</v>
      </c>
      <c r="BK67" s="116" t="str">
        <f t="shared" si="130"/>
        <v/>
      </c>
      <c r="BL67" s="12">
        <f t="shared" si="168"/>
        <v>0</v>
      </c>
      <c r="BM67" s="76">
        <f t="shared" si="132"/>
        <v>0</v>
      </c>
      <c r="BN67" s="12">
        <f t="shared" si="169"/>
        <v>0</v>
      </c>
      <c r="BO67" s="12">
        <f t="shared" si="170"/>
        <v>0</v>
      </c>
      <c r="BP67" s="12">
        <f t="shared" si="171"/>
        <v>0</v>
      </c>
      <c r="BQ67" s="12">
        <f t="shared" si="172"/>
        <v>0</v>
      </c>
      <c r="BR67" s="12">
        <f t="shared" si="173"/>
        <v>0</v>
      </c>
      <c r="BS67" s="12">
        <f t="shared" si="174"/>
        <v>0</v>
      </c>
      <c r="BT67" s="80">
        <f t="shared" si="139"/>
        <v>0</v>
      </c>
      <c r="BU67" s="2"/>
      <c r="BV67" s="2"/>
      <c r="BW67" s="12">
        <f t="shared" si="140"/>
        <v>0</v>
      </c>
      <c r="BX67" s="12">
        <f t="shared" si="175"/>
        <v>0</v>
      </c>
      <c r="BY67" s="12">
        <f t="shared" si="176"/>
        <v>0</v>
      </c>
      <c r="BZ67" s="12">
        <f t="shared" si="177"/>
        <v>0</v>
      </c>
      <c r="CA67" s="12">
        <f t="shared" si="178"/>
        <v>0</v>
      </c>
      <c r="CB67" s="12">
        <f t="shared" si="179"/>
        <v>0</v>
      </c>
      <c r="CC67" s="12">
        <f t="shared" si="180"/>
        <v>0</v>
      </c>
      <c r="CD67" s="12">
        <f t="shared" si="181"/>
        <v>0</v>
      </c>
      <c r="CE67" s="171">
        <f t="shared" si="148"/>
        <v>0</v>
      </c>
      <c r="CF67" s="186">
        <f t="shared" si="149"/>
        <v>0</v>
      </c>
      <c r="CG67" s="2"/>
      <c r="CH67" s="67">
        <f t="shared" si="150"/>
        <v>0</v>
      </c>
      <c r="CI67" s="67">
        <f t="shared" si="151"/>
        <v>0</v>
      </c>
      <c r="CJ67" s="67">
        <f t="shared" si="152"/>
        <v>0</v>
      </c>
      <c r="CK67" s="67">
        <f t="shared" si="153"/>
        <v>0</v>
      </c>
      <c r="CL67" s="67">
        <f t="shared" si="154"/>
        <v>0</v>
      </c>
      <c r="CM67" s="67">
        <f t="shared" si="155"/>
        <v>0</v>
      </c>
      <c r="CN67" s="67">
        <f t="shared" si="156"/>
        <v>0</v>
      </c>
      <c r="CO67" s="67">
        <f t="shared" si="157"/>
        <v>0</v>
      </c>
      <c r="CP67" s="75">
        <f t="shared" si="158"/>
        <v>0</v>
      </c>
      <c r="CQ67" s="67">
        <f t="shared" si="159"/>
        <v>0</v>
      </c>
      <c r="CR67" s="67">
        <f t="shared" si="160"/>
        <v>0</v>
      </c>
      <c r="CS67" s="68">
        <f t="shared" si="161"/>
        <v>0</v>
      </c>
      <c r="CT67" s="67">
        <f t="shared" si="162"/>
        <v>0</v>
      </c>
      <c r="CU67" s="67">
        <f t="shared" si="163"/>
        <v>0</v>
      </c>
      <c r="CV67" s="67">
        <f t="shared" si="164"/>
        <v>0</v>
      </c>
      <c r="CW67" s="67">
        <f t="shared" si="165"/>
        <v>0</v>
      </c>
      <c r="CX67" s="67">
        <f t="shared" si="166"/>
        <v>0</v>
      </c>
      <c r="CY67" s="74">
        <f t="shared" si="167"/>
        <v>0</v>
      </c>
      <c r="CZ67" s="2"/>
      <c r="DA67" s="2"/>
      <c r="DB67" s="2"/>
      <c r="DC67" s="59">
        <f t="shared" si="182"/>
        <v>0</v>
      </c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</row>
    <row r="68" spans="1:255" s="16" customFormat="1" hidden="1" x14ac:dyDescent="0.25">
      <c r="A68" s="18" t="str">
        <f>'ПЛАН НАВЧАЛЬНОГО ПРОЦЕСУ ДЕННА'!A69</f>
        <v>2.20</v>
      </c>
      <c r="B68" s="226" t="str">
        <f>'ПЛАН НАВЧАЛЬНОГО ПРОЦЕСУ ДЕННА'!B69</f>
        <v>Вибіркова дисципліна 20</v>
      </c>
      <c r="C68" s="227"/>
      <c r="D68" s="228">
        <f>'ПЛАН НАВЧАЛЬНОГО ПРОЦЕСУ ДЕННА'!D69</f>
        <v>0</v>
      </c>
      <c r="E68" s="229">
        <f>'ПЛАН НАВЧАЛЬНОГО ПРОЦЕСУ ДЕННА'!E69</f>
        <v>0</v>
      </c>
      <c r="F68" s="229">
        <f>'ПЛАН НАВЧАЛЬНОГО ПРОЦЕСУ ДЕННА'!F69</f>
        <v>0</v>
      </c>
      <c r="G68" s="230">
        <f>'ПЛАН НАВЧАЛЬНОГО ПРОЦЕСУ ДЕННА'!G69</f>
        <v>0</v>
      </c>
      <c r="H68" s="228">
        <f>'ПЛАН НАВЧАЛЬНОГО ПРОЦЕСУ ДЕННА'!H69</f>
        <v>0</v>
      </c>
      <c r="I68" s="229">
        <f>'ПЛАН НАВЧАЛЬНОГО ПРОЦЕСУ ДЕННА'!I69</f>
        <v>0</v>
      </c>
      <c r="J68" s="229">
        <f>'ПЛАН НАВЧАЛЬНОГО ПРОЦЕСУ ДЕННА'!J69</f>
        <v>0</v>
      </c>
      <c r="K68" s="229">
        <f>'ПЛАН НАВЧАЛЬНОГО ПРОЦЕСУ ДЕННА'!K69</f>
        <v>0</v>
      </c>
      <c r="L68" s="229">
        <f>'ПЛАН НАВЧАЛЬНОГО ПРОЦЕСУ ДЕННА'!L69</f>
        <v>0</v>
      </c>
      <c r="M68" s="229">
        <f>'ПЛАН НАВЧАЛЬНОГО ПРОЦЕСУ ДЕННА'!M69</f>
        <v>0</v>
      </c>
      <c r="N68" s="229">
        <f>'ПЛАН НАВЧАЛЬНОГО ПРОЦЕСУ ДЕННА'!N69</f>
        <v>0</v>
      </c>
      <c r="O68" s="213">
        <f>'ПЛАН НАВЧАЛЬНОГО ПРОЦЕСУ ДЕННА'!O69</f>
        <v>0</v>
      </c>
      <c r="P68" s="213">
        <f>'ПЛАН НАВЧАЛЬНОГО ПРОЦЕСУ ДЕННА'!P69</f>
        <v>0</v>
      </c>
      <c r="Q68" s="228">
        <f>'ПЛАН НАВЧАЛЬНОГО ПРОЦЕСУ ДЕННА'!Q69</f>
        <v>0</v>
      </c>
      <c r="R68" s="229">
        <f>'ПЛАН НАВЧАЛЬНОГО ПРОЦЕСУ ДЕННА'!R69</f>
        <v>0</v>
      </c>
      <c r="S68" s="229">
        <f>'ПЛАН НАВЧАЛЬНОГО ПРОЦЕСУ ДЕННА'!S69</f>
        <v>0</v>
      </c>
      <c r="T68" s="229">
        <f>'ПЛАН НАВЧАЛЬНОГО ПРОЦЕСУ ДЕННА'!T69</f>
        <v>0</v>
      </c>
      <c r="U68" s="229">
        <f>'ПЛАН НАВЧАЛЬНОГО ПРОЦЕСУ ДЕННА'!U69</f>
        <v>0</v>
      </c>
      <c r="V68" s="229">
        <f>'ПЛАН НАВЧАЛЬНОГО ПРОЦЕСУ ДЕННА'!V69</f>
        <v>0</v>
      </c>
      <c r="W68" s="229">
        <f>'ПЛАН НАВЧАЛЬНОГО ПРОЦЕСУ ДЕННА'!W69</f>
        <v>0</v>
      </c>
      <c r="X68" s="231">
        <f>'ПЛАН НАВЧАЛЬНОГО ПРОЦЕСУ ДЕННА'!X69</f>
        <v>0</v>
      </c>
      <c r="Y68" s="127">
        <f t="shared" si="128"/>
        <v>0</v>
      </c>
      <c r="Z68" s="9"/>
      <c r="AA68" s="9"/>
      <c r="AB68" s="9"/>
      <c r="AC68" s="9"/>
      <c r="AD68" s="232">
        <f>IF('ПЛАН НАВЧАЛЬНОГО ПРОЦЕСУ ДЕННА'!AD69&gt;0,IF(ROUND('ПЛАН НАВЧАЛЬНОГО ПРОЦЕСУ ДЕННА'!AD69*$BW$4,0)&gt;0,ROUND('ПЛАН НАВЧАЛЬНОГО ПРОЦЕСУ ДЕННА'!AD69*$BW$4,0)*2,2),0)</f>
        <v>0</v>
      </c>
      <c r="AE68" s="232">
        <f>IF('ПЛАН НАВЧАЛЬНОГО ПРОЦЕСУ ДЕННА'!AE69&gt;0,IF(ROUND('ПЛАН НАВЧАЛЬНОГО ПРОЦЕСУ ДЕННА'!AE69*$BW$4,0)&gt;0,ROUND('ПЛАН НАВЧАЛЬНОГО ПРОЦЕСУ ДЕННА'!AE69*$BW$4,0)*2,2),0)</f>
        <v>0</v>
      </c>
      <c r="AF68" s="232">
        <f>IF('ПЛАН НАВЧАЛЬНОГО ПРОЦЕСУ ДЕННА'!AF69&gt;0,IF(ROUND('ПЛАН НАВЧАЛЬНОГО ПРОЦЕСУ ДЕННА'!AF69*$BW$4,0)&gt;0,ROUND('ПЛАН НАВЧАЛЬНОГО ПРОЦЕСУ ДЕННА'!AF69*$BW$4,0)*2,2),0)</f>
        <v>0</v>
      </c>
      <c r="AG68" s="62">
        <f>'ПЛАН НАВЧАЛЬНОГО ПРОЦЕСУ ДЕННА'!AG69</f>
        <v>0</v>
      </c>
      <c r="AH68" s="232">
        <f>IF('ПЛАН НАВЧАЛЬНОГО ПРОЦЕСУ ДЕННА'!AH69&gt;0,IF(ROUND('ПЛАН НАВЧАЛЬНОГО ПРОЦЕСУ ДЕННА'!AH69*$BW$4,0)&gt;0,ROUND('ПЛАН НАВЧАЛЬНОГО ПРОЦЕСУ ДЕННА'!AH69*$BW$4,0)*2,2),0)</f>
        <v>0</v>
      </c>
      <c r="AI68" s="232">
        <f>IF('ПЛАН НАВЧАЛЬНОГО ПРОЦЕСУ ДЕННА'!AI69&gt;0,IF(ROUND('ПЛАН НАВЧАЛЬНОГО ПРОЦЕСУ ДЕННА'!AI69*$BW$4,0)&gt;0,ROUND('ПЛАН НАВЧАЛЬНОГО ПРОЦЕСУ ДЕННА'!AI69*$BW$4,0)*2,2),0)</f>
        <v>0</v>
      </c>
      <c r="AJ68" s="232">
        <f>IF('ПЛАН НАВЧАЛЬНОГО ПРОЦЕСУ ДЕННА'!AJ69&gt;0,IF(ROUND('ПЛАН НАВЧАЛЬНОГО ПРОЦЕСУ ДЕННА'!AJ69*$BW$4,0)&gt;0,ROUND('ПЛАН НАВЧАЛЬНОГО ПРОЦЕСУ ДЕННА'!AJ69*$BW$4,0)*2,2),0)</f>
        <v>0</v>
      </c>
      <c r="AK68" s="62">
        <f>'ПЛАН НАВЧАЛЬНОГО ПРОЦЕСУ ДЕННА'!AK69</f>
        <v>0</v>
      </c>
      <c r="AL68" s="232">
        <f>IF('ПЛАН НАВЧАЛЬНОГО ПРОЦЕСУ ДЕННА'!AL69&gt;0,IF(ROUND('ПЛАН НАВЧАЛЬНОГО ПРОЦЕСУ ДЕННА'!AL69*$BW$4,0)&gt;0,ROUND('ПЛАН НАВЧАЛЬНОГО ПРОЦЕСУ ДЕННА'!AL69*$BW$4,0)*2,2),0)</f>
        <v>0</v>
      </c>
      <c r="AM68" s="232">
        <f>IF('ПЛАН НАВЧАЛЬНОГО ПРОЦЕСУ ДЕННА'!AM69&gt;0,IF(ROUND('ПЛАН НАВЧАЛЬНОГО ПРОЦЕСУ ДЕННА'!AM69*$BW$4,0)&gt;0,ROUND('ПЛАН НАВЧАЛЬНОГО ПРОЦЕСУ ДЕННА'!AM69*$BW$4,0)*2,2),0)</f>
        <v>0</v>
      </c>
      <c r="AN68" s="232">
        <f>IF('ПЛАН НАВЧАЛЬНОГО ПРОЦЕСУ ДЕННА'!AN69&gt;0,IF(ROUND('ПЛАН НАВЧАЛЬНОГО ПРОЦЕСУ ДЕННА'!AN69*$BW$4,0)&gt;0,ROUND('ПЛАН НАВЧАЛЬНОГО ПРОЦЕСУ ДЕННА'!AN69*$BW$4,0)*2,2),0)</f>
        <v>0</v>
      </c>
      <c r="AO68" s="62">
        <f>'ПЛАН НАВЧАЛЬНОГО ПРОЦЕСУ ДЕННА'!AO69</f>
        <v>0</v>
      </c>
      <c r="AP68" s="232">
        <f>IF('ПЛАН НАВЧАЛЬНОГО ПРОЦЕСУ ДЕННА'!AP69&gt;0,IF(ROUND('ПЛАН НАВЧАЛЬНОГО ПРОЦЕСУ ДЕННА'!AP69*$BW$4,0)&gt;0,ROUND('ПЛАН НАВЧАЛЬНОГО ПРОЦЕСУ ДЕННА'!AP69*$BW$4,0)*2,2),0)</f>
        <v>0</v>
      </c>
      <c r="AQ68" s="232">
        <f>IF('ПЛАН НАВЧАЛЬНОГО ПРОЦЕСУ ДЕННА'!AQ69&gt;0,IF(ROUND('ПЛАН НАВЧАЛЬНОГО ПРОЦЕСУ ДЕННА'!AQ69*$BW$4,0)&gt;0,ROUND('ПЛАН НАВЧАЛЬНОГО ПРОЦЕСУ ДЕННА'!AQ69*$BW$4,0)*2,2),0)</f>
        <v>0</v>
      </c>
      <c r="AR68" s="232">
        <f>IF('ПЛАН НАВЧАЛЬНОГО ПРОЦЕСУ ДЕННА'!AR69&gt;0,IF(ROUND('ПЛАН НАВЧАЛЬНОГО ПРОЦЕСУ ДЕННА'!AR69*$BW$4,0)&gt;0,ROUND('ПЛАН НАВЧАЛЬНОГО ПРОЦЕСУ ДЕННА'!AR69*$BW$4,0)*2,2),0)</f>
        <v>0</v>
      </c>
      <c r="AS68" s="62">
        <f>'ПЛАН НАВЧАЛЬНОГО ПРОЦЕСУ ДЕННА'!AS69</f>
        <v>0</v>
      </c>
      <c r="AT68" s="232">
        <f>IF('ПЛАН НАВЧАЛЬНОГО ПРОЦЕСУ ДЕННА'!AT69&gt;0,IF(ROUND('ПЛАН НАВЧАЛЬНОГО ПРОЦЕСУ ДЕННА'!AT69*$BW$4,0)&gt;0,ROUND('ПЛАН НАВЧАЛЬНОГО ПРОЦЕСУ ДЕННА'!AT69*$BW$4,0)*2,2),0)</f>
        <v>0</v>
      </c>
      <c r="AU68" s="232">
        <f>IF('ПЛАН НАВЧАЛЬНОГО ПРОЦЕСУ ДЕННА'!AU69&gt;0,IF(ROUND('ПЛАН НАВЧАЛЬНОГО ПРОЦЕСУ ДЕННА'!AU69*$BW$4,0)&gt;0,ROUND('ПЛАН НАВЧАЛЬНОГО ПРОЦЕСУ ДЕННА'!AU69*$BW$4,0)*2,2),0)</f>
        <v>0</v>
      </c>
      <c r="AV68" s="232">
        <f>IF('ПЛАН НАВЧАЛЬНОГО ПРОЦЕСУ ДЕННА'!AV69&gt;0,IF(ROUND('ПЛАН НАВЧАЛЬНОГО ПРОЦЕСУ ДЕННА'!AV69*$BW$4,0)&gt;0,ROUND('ПЛАН НАВЧАЛЬНОГО ПРОЦЕСУ ДЕННА'!AV69*$BW$4,0)*2,2),0)</f>
        <v>0</v>
      </c>
      <c r="AW68" s="62">
        <f>'ПЛАН НАВЧАЛЬНОГО ПРОЦЕСУ ДЕННА'!AW69</f>
        <v>0</v>
      </c>
      <c r="AX68" s="232">
        <f>IF('ПЛАН НАВЧАЛЬНОГО ПРОЦЕСУ ДЕННА'!AX69&gt;0,IF(ROUND('ПЛАН НАВЧАЛЬНОГО ПРОЦЕСУ ДЕННА'!AX69*$BW$4,0)&gt;0,ROUND('ПЛАН НАВЧАЛЬНОГО ПРОЦЕСУ ДЕННА'!AX69*$BW$4,0)*2,2),0)</f>
        <v>0</v>
      </c>
      <c r="AY68" s="232">
        <f>IF('ПЛАН НАВЧАЛЬНОГО ПРОЦЕСУ ДЕННА'!AY69&gt;0,IF(ROUND('ПЛАН НАВЧАЛЬНОГО ПРОЦЕСУ ДЕННА'!AY69*$BW$4,0)&gt;0,ROUND('ПЛАН НАВЧАЛЬНОГО ПРОЦЕСУ ДЕННА'!AY69*$BW$4,0)*2,2),0)</f>
        <v>0</v>
      </c>
      <c r="AZ68" s="232">
        <f>IF('ПЛАН НАВЧАЛЬНОГО ПРОЦЕСУ ДЕННА'!AZ69&gt;0,IF(ROUND('ПЛАН НАВЧАЛЬНОГО ПРОЦЕСУ ДЕННА'!AZ69*$BW$4,0)&gt;0,ROUND('ПЛАН НАВЧАЛЬНОГО ПРОЦЕСУ ДЕННА'!AZ69*$BW$4,0)*2,2),0)</f>
        <v>0</v>
      </c>
      <c r="BA68" s="62">
        <f>'ПЛАН НАВЧАЛЬНОГО ПРОЦЕСУ ДЕННА'!BA69</f>
        <v>0</v>
      </c>
      <c r="BB68" s="232">
        <f>IF('ПЛАН НАВЧАЛЬНОГО ПРОЦЕСУ ДЕННА'!BB69&gt;0,IF(ROUND('ПЛАН НАВЧАЛЬНОГО ПРОЦЕСУ ДЕННА'!BB69*$BW$4,0)&gt;0,ROUND('ПЛАН НАВЧАЛЬНОГО ПРОЦЕСУ ДЕННА'!BB69*$BW$4,0)*2,2),0)</f>
        <v>0</v>
      </c>
      <c r="BC68" s="232">
        <f>IF('ПЛАН НАВЧАЛЬНОГО ПРОЦЕСУ ДЕННА'!BC69&gt;0,IF(ROUND('ПЛАН НАВЧАЛЬНОГО ПРОЦЕСУ ДЕННА'!BC69*$BW$4,0)&gt;0,ROUND('ПЛАН НАВЧАЛЬНОГО ПРОЦЕСУ ДЕННА'!BC69*$BW$4,0)*2,2),0)</f>
        <v>0</v>
      </c>
      <c r="BD68" s="232">
        <f>IF('ПЛАН НАВЧАЛЬНОГО ПРОЦЕСУ ДЕННА'!BD69&gt;0,IF(ROUND('ПЛАН НАВЧАЛЬНОГО ПРОЦЕСУ ДЕННА'!BD69*$BW$4,0)&gt;0,ROUND('ПЛАН НАВЧАЛЬНОГО ПРОЦЕСУ ДЕННА'!BD69*$BW$4,0)*2,2),0)</f>
        <v>0</v>
      </c>
      <c r="BE68" s="62">
        <f>'ПЛАН НАВЧАЛЬНОГО ПРОЦЕСУ ДЕННА'!BE69</f>
        <v>0</v>
      </c>
      <c r="BF68" s="232">
        <f>IF('ПЛАН НАВЧАЛЬНОГО ПРОЦЕСУ ДЕННА'!BF69&gt;0,IF(ROUND('ПЛАН НАВЧАЛЬНОГО ПРОЦЕСУ ДЕННА'!BF69*$BW$4,0)&gt;0,ROUND('ПЛАН НАВЧАЛЬНОГО ПРОЦЕСУ ДЕННА'!BF69*$BW$4,0)*2,2),0)</f>
        <v>0</v>
      </c>
      <c r="BG68" s="232">
        <f>IF('ПЛАН НАВЧАЛЬНОГО ПРОЦЕСУ ДЕННА'!BG69&gt;0,IF(ROUND('ПЛАН НАВЧАЛЬНОГО ПРОЦЕСУ ДЕННА'!BG69*$BW$4,0)&gt;0,ROUND('ПЛАН НАВЧАЛЬНОГО ПРОЦЕСУ ДЕННА'!BG69*$BW$4,0)*2,2),0)</f>
        <v>0</v>
      </c>
      <c r="BH68" s="232">
        <f>IF('ПЛАН НАВЧАЛЬНОГО ПРОЦЕСУ ДЕННА'!BH69&gt;0,IF(ROUND('ПЛАН НАВЧАЛЬНОГО ПРОЦЕСУ ДЕННА'!BH69*$BW$4,0)&gt;0,ROUND('ПЛАН НАВЧАЛЬНОГО ПРОЦЕСУ ДЕННА'!BH69*$BW$4,0)*2,2),0)</f>
        <v>0</v>
      </c>
      <c r="BI68" s="62">
        <f>'ПЛАН НАВЧАЛЬНОГО ПРОЦЕСУ ДЕННА'!BI69</f>
        <v>0</v>
      </c>
      <c r="BJ68" s="56">
        <f t="shared" si="129"/>
        <v>0</v>
      </c>
      <c r="BK68" s="116" t="str">
        <f t="shared" si="130"/>
        <v/>
      </c>
      <c r="BL68" s="12">
        <f>IF(AND($DC68=0,$DL68=0),0,IF(AND($CP68=0,$CY68=0,DE69&lt;&gt;0),DE69, IF(AND(BK68&lt;CF68,$CE68&lt;&gt;$Y68,BW68=$CF68),BW68+$Y68-$CE68,BW68)))</f>
        <v>0</v>
      </c>
      <c r="BM68" s="76">
        <f t="shared" si="132"/>
        <v>0</v>
      </c>
      <c r="BN68" s="12">
        <f>IF(AND($DC68=0,$DL68=0),0,IF(AND($CP68=0,$CY68=0,DG69&lt;&gt;0),DG69, IF(AND(BM68&lt;CF68,$CE68&lt;&gt;$Y68,BY68=$CF68),BY68+$Y68-$CE68,BY68)))</f>
        <v>0</v>
      </c>
      <c r="BO68" s="12">
        <f>IF(AND($DC68=0,$DL68=0),0,IF(AND($CP68=0,$CY68=0,DH69&lt;&gt;0),DH69, IF(AND(BN68&lt;CF68,$CE68&lt;&gt;$Y68,BZ68=$CF68),BZ68+$Y68-$CE68,BZ68)))</f>
        <v>0</v>
      </c>
      <c r="BP68" s="12">
        <f>IF(AND($DC68=0,$DL68=0),0,IF(AND($CP68=0,$CY68=0,DI69&lt;&gt;0),DI69, IF(AND(BO68&lt;CF68,$CE68&lt;&gt;$Y68,CA68=$CF68),CA68+$Y68-$CE68,CA68)))</f>
        <v>0</v>
      </c>
      <c r="BQ68" s="12">
        <f>IF(AND($DC68=0,$DL68=0),0,IF(AND($CP68=0,$CY68=0,DJ69&lt;&gt;0),DJ69, IF(AND(BP68&lt;CF68,$CE68&lt;&gt;$Y68,CB68=$CF68),CB68+$Y68-$CE68,CB68)))</f>
        <v>0</v>
      </c>
      <c r="BR68" s="12">
        <f>IF(AND($DC68=0,$DL68=0),0,IF(AND($CP68=0,$CY68=0,DK69&lt;&gt;0),DK69, IF(AND(BQ68&lt;CF68,$CE68&lt;&gt;$Y68,CC68=$CF68),CC68+$Y68-$CE68,CC68)))</f>
        <v>0</v>
      </c>
      <c r="BS68" s="12">
        <f t="shared" si="174"/>
        <v>0</v>
      </c>
      <c r="BT68" s="80">
        <f t="shared" si="139"/>
        <v>0</v>
      </c>
      <c r="BU68" s="2"/>
      <c r="BV68" s="2"/>
      <c r="BW68" s="12">
        <f t="shared" si="140"/>
        <v>0</v>
      </c>
      <c r="BX68" s="12">
        <f>IF($DC68=0,0,ROUND(4*($Y68-$DL68)*SUM(AH68:AH68)/$DC68,0)/4)+DF69+DN68</f>
        <v>0</v>
      </c>
      <c r="BY68" s="12">
        <f>IF($DC68=0,0,ROUND(4*($Y68-$DL68)*SUM(AL68:AL68)/$DC68,0)/4)+DG69+DO68</f>
        <v>0</v>
      </c>
      <c r="BZ68" s="12">
        <f>IF($DC68=0,0,ROUND(4*($Y68-$DL68)*SUM(AP68:AP68)/$DC68,0)/4)+DH69++DP68</f>
        <v>0</v>
      </c>
      <c r="CA68" s="12">
        <f>IF($DC68=0,0,ROUND(4*($Y68-$DL68)*SUM(AT68:AT68)/$DC68,0)/4)+DI69+DQ68</f>
        <v>0</v>
      </c>
      <c r="CB68" s="12">
        <f>IF($DC68=0,0,ROUND(4*($Y68-$DL68)*(SUM(AX68:AX68))/$DC68,0)/4)+DJ69+DR68</f>
        <v>0</v>
      </c>
      <c r="CC68" s="12">
        <f>IF($DC68=0,0,ROUND(4*($Y68-$DL68)*(SUM(BB68:BB68))/$DC68,0)/4)+DK69+DS68</f>
        <v>0</v>
      </c>
      <c r="CD68" s="12">
        <f t="shared" si="181"/>
        <v>0</v>
      </c>
      <c r="CE68" s="171">
        <f t="shared" si="148"/>
        <v>0</v>
      </c>
      <c r="CF68" s="186">
        <f t="shared" si="149"/>
        <v>0</v>
      </c>
      <c r="CG68" s="2"/>
      <c r="CH68" s="67">
        <f t="shared" si="150"/>
        <v>0</v>
      </c>
      <c r="CI68" s="67">
        <f t="shared" si="151"/>
        <v>0</v>
      </c>
      <c r="CJ68" s="67">
        <f t="shared" si="152"/>
        <v>0</v>
      </c>
      <c r="CK68" s="67">
        <f t="shared" si="153"/>
        <v>0</v>
      </c>
      <c r="CL68" s="67">
        <f t="shared" si="154"/>
        <v>0</v>
      </c>
      <c r="CM68" s="67">
        <f t="shared" si="155"/>
        <v>0</v>
      </c>
      <c r="CN68" s="67">
        <f t="shared" si="156"/>
        <v>0</v>
      </c>
      <c r="CO68" s="67">
        <f t="shared" si="157"/>
        <v>0</v>
      </c>
      <c r="CP68" s="75">
        <f t="shared" si="158"/>
        <v>0</v>
      </c>
      <c r="CQ68" s="67">
        <f t="shared" si="159"/>
        <v>0</v>
      </c>
      <c r="CR68" s="67">
        <f t="shared" si="160"/>
        <v>0</v>
      </c>
      <c r="CS68" s="68">
        <f t="shared" si="161"/>
        <v>0</v>
      </c>
      <c r="CT68" s="67">
        <f t="shared" si="162"/>
        <v>0</v>
      </c>
      <c r="CU68" s="67">
        <f t="shared" si="163"/>
        <v>0</v>
      </c>
      <c r="CV68" s="67">
        <f t="shared" si="164"/>
        <v>0</v>
      </c>
      <c r="CW68" s="67">
        <f t="shared" si="165"/>
        <v>0</v>
      </c>
      <c r="CX68" s="67">
        <f t="shared" si="166"/>
        <v>0</v>
      </c>
      <c r="CY68" s="74">
        <f t="shared" si="167"/>
        <v>0</v>
      </c>
      <c r="CZ68" s="2"/>
      <c r="DA68" s="2"/>
      <c r="DB68" s="2"/>
      <c r="DC68" s="59">
        <f t="shared" si="182"/>
        <v>0</v>
      </c>
      <c r="DD68" s="2"/>
      <c r="DE68" s="2"/>
      <c r="DF68" s="2"/>
      <c r="DG68" s="2"/>
      <c r="DH68" s="2"/>
      <c r="DI68" s="2"/>
      <c r="DJ68" s="2"/>
      <c r="DK68" s="83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</row>
    <row r="69" spans="1:255" s="16" customFormat="1" ht="15" x14ac:dyDescent="0.25">
      <c r="A69" s="243" t="s">
        <v>23</v>
      </c>
      <c r="B69" s="236" t="str">
        <f>'ПЛАН НАВЧАЛЬНОГО ПРОЦЕСУ ДЕННА'!B70</f>
        <v xml:space="preserve">Вибіркові компоненти разом: </v>
      </c>
      <c r="C69" s="235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51"/>
      <c r="P69" s="151"/>
      <c r="Q69" s="151"/>
      <c r="R69" s="151"/>
      <c r="S69" s="151"/>
      <c r="T69" s="151"/>
      <c r="U69" s="151"/>
      <c r="V69" s="151"/>
      <c r="W69" s="152"/>
      <c r="X69" s="200">
        <f t="shared" ref="X69:Y69" si="183">SUMIF($A49:$A68,"&gt;'#'",X49:X68)</f>
        <v>450</v>
      </c>
      <c r="Y69" s="200">
        <f t="shared" si="183"/>
        <v>15</v>
      </c>
      <c r="Z69" s="200"/>
      <c r="AA69" s="200"/>
      <c r="AB69" s="200"/>
      <c r="AC69" s="200"/>
      <c r="AD69" s="194"/>
      <c r="AE69" s="194"/>
      <c r="AF69" s="194"/>
      <c r="AG69" s="62">
        <f>SUM(AG49:AG68)</f>
        <v>0</v>
      </c>
      <c r="AH69" s="194"/>
      <c r="AI69" s="194"/>
      <c r="AJ69" s="194"/>
      <c r="AK69" s="62">
        <f t="shared" ref="AK69:BI69" si="184">SUM(AK49:AK68)</f>
        <v>10</v>
      </c>
      <c r="AL69" s="194"/>
      <c r="AM69" s="194"/>
      <c r="AN69" s="194"/>
      <c r="AO69" s="62">
        <f t="shared" si="184"/>
        <v>5</v>
      </c>
      <c r="AP69" s="194"/>
      <c r="AQ69" s="194"/>
      <c r="AR69" s="194"/>
      <c r="AS69" s="62">
        <f t="shared" si="184"/>
        <v>0</v>
      </c>
      <c r="AT69" s="194">
        <f t="shared" si="184"/>
        <v>0</v>
      </c>
      <c r="AU69" s="194">
        <f t="shared" si="184"/>
        <v>0</v>
      </c>
      <c r="AV69" s="194">
        <f t="shared" si="184"/>
        <v>0</v>
      </c>
      <c r="AW69" s="62">
        <f t="shared" si="184"/>
        <v>0</v>
      </c>
      <c r="AX69" s="194">
        <f t="shared" si="184"/>
        <v>0</v>
      </c>
      <c r="AY69" s="194">
        <f t="shared" si="184"/>
        <v>0</v>
      </c>
      <c r="AZ69" s="194">
        <f t="shared" si="184"/>
        <v>0</v>
      </c>
      <c r="BA69" s="62">
        <f t="shared" si="184"/>
        <v>0</v>
      </c>
      <c r="BB69" s="194">
        <f t="shared" si="184"/>
        <v>0</v>
      </c>
      <c r="BC69" s="194">
        <f t="shared" si="184"/>
        <v>0</v>
      </c>
      <c r="BD69" s="194">
        <f t="shared" si="184"/>
        <v>0</v>
      </c>
      <c r="BE69" s="62">
        <f t="shared" si="184"/>
        <v>0</v>
      </c>
      <c r="BF69" s="194">
        <f t="shared" si="184"/>
        <v>0</v>
      </c>
      <c r="BG69" s="194">
        <f t="shared" si="184"/>
        <v>0</v>
      </c>
      <c r="BH69" s="194">
        <f t="shared" si="184"/>
        <v>0</v>
      </c>
      <c r="BI69" s="62">
        <f t="shared" si="184"/>
        <v>0</v>
      </c>
      <c r="BJ69" s="57">
        <f t="shared" si="129"/>
        <v>0</v>
      </c>
      <c r="BK69" s="32"/>
      <c r="BL69" s="73">
        <f t="shared" ref="BL69:BS69" si="185">SUM(BL49:BL68)</f>
        <v>0</v>
      </c>
      <c r="BM69" s="73">
        <f t="shared" si="185"/>
        <v>10</v>
      </c>
      <c r="BN69" s="73">
        <f t="shared" si="185"/>
        <v>5</v>
      </c>
      <c r="BO69" s="73">
        <f t="shared" si="185"/>
        <v>0</v>
      </c>
      <c r="BP69" s="73">
        <f t="shared" si="185"/>
        <v>0</v>
      </c>
      <c r="BQ69" s="73">
        <f t="shared" si="185"/>
        <v>0</v>
      </c>
      <c r="BR69" s="73">
        <f t="shared" si="185"/>
        <v>0</v>
      </c>
      <c r="BS69" s="73">
        <f t="shared" si="185"/>
        <v>0</v>
      </c>
      <c r="BT69" s="73">
        <f>SUM(BT49:BT60)</f>
        <v>15</v>
      </c>
      <c r="BW69" s="33">
        <f t="shared" ref="BW69:CE69" si="186">SUM(BW49:BW68)</f>
        <v>0</v>
      </c>
      <c r="BX69" s="33">
        <f t="shared" si="186"/>
        <v>0</v>
      </c>
      <c r="BY69" s="33">
        <f t="shared" si="186"/>
        <v>0</v>
      </c>
      <c r="BZ69" s="33">
        <f t="shared" si="186"/>
        <v>0</v>
      </c>
      <c r="CA69" s="33">
        <f t="shared" si="186"/>
        <v>0</v>
      </c>
      <c r="CB69" s="33">
        <f t="shared" si="186"/>
        <v>0</v>
      </c>
      <c r="CC69" s="33">
        <f t="shared" si="186"/>
        <v>0</v>
      </c>
      <c r="CD69" s="33">
        <f t="shared" si="186"/>
        <v>0</v>
      </c>
      <c r="CE69" s="173">
        <f t="shared" si="186"/>
        <v>0</v>
      </c>
      <c r="CF69" s="187"/>
      <c r="CG69" s="19" t="s">
        <v>26</v>
      </c>
      <c r="CH69" s="69">
        <f t="shared" ref="CH69:CY69" si="187">SUM(CH49:CH68)</f>
        <v>0</v>
      </c>
      <c r="CI69" s="69">
        <f t="shared" si="187"/>
        <v>0</v>
      </c>
      <c r="CJ69" s="69">
        <f t="shared" si="187"/>
        <v>0</v>
      </c>
      <c r="CK69" s="69">
        <f t="shared" si="187"/>
        <v>0</v>
      </c>
      <c r="CL69" s="69">
        <f t="shared" si="187"/>
        <v>0</v>
      </c>
      <c r="CM69" s="69">
        <f t="shared" si="187"/>
        <v>0</v>
      </c>
      <c r="CN69" s="69">
        <f t="shared" si="187"/>
        <v>0</v>
      </c>
      <c r="CO69" s="69">
        <f t="shared" si="187"/>
        <v>0</v>
      </c>
      <c r="CP69" s="77">
        <f t="shared" si="187"/>
        <v>0</v>
      </c>
      <c r="CQ69" s="70">
        <f t="shared" si="187"/>
        <v>0</v>
      </c>
      <c r="CR69" s="70">
        <f t="shared" si="187"/>
        <v>2</v>
      </c>
      <c r="CS69" s="70">
        <f t="shared" si="187"/>
        <v>1</v>
      </c>
      <c r="CT69" s="70">
        <f t="shared" si="187"/>
        <v>0</v>
      </c>
      <c r="CU69" s="70">
        <f t="shared" si="187"/>
        <v>0</v>
      </c>
      <c r="CV69" s="70">
        <f t="shared" si="187"/>
        <v>0</v>
      </c>
      <c r="CW69" s="70">
        <f t="shared" si="187"/>
        <v>0</v>
      </c>
      <c r="CX69" s="70">
        <f t="shared" si="187"/>
        <v>0</v>
      </c>
      <c r="CY69" s="77">
        <f t="shared" si="187"/>
        <v>3</v>
      </c>
      <c r="DD69" s="83"/>
      <c r="DE69" s="83"/>
      <c r="DF69" s="83"/>
      <c r="DG69" s="83"/>
      <c r="DH69" s="83"/>
      <c r="DI69" s="83"/>
      <c r="DJ69" s="83"/>
      <c r="DK69" s="83"/>
      <c r="DL69" s="4"/>
      <c r="DM69" s="4"/>
      <c r="DN69" s="4"/>
      <c r="DO69" s="4"/>
      <c r="DP69" s="4"/>
      <c r="DQ69" s="4"/>
      <c r="DR69" s="4"/>
      <c r="DS69" s="4"/>
      <c r="DT69" s="4"/>
      <c r="DU69" s="4"/>
    </row>
    <row r="70" spans="1:255" s="16" customFormat="1" hidden="1" x14ac:dyDescent="0.25">
      <c r="A70" s="238"/>
      <c r="B70" s="238"/>
      <c r="C70" s="239"/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51"/>
      <c r="P70" s="151"/>
      <c r="Q70" s="151"/>
      <c r="R70" s="151"/>
      <c r="S70" s="151"/>
      <c r="T70" s="151"/>
      <c r="U70" s="151"/>
      <c r="V70" s="151"/>
      <c r="W70" s="151"/>
      <c r="X70" s="151"/>
      <c r="Y70" s="151"/>
      <c r="Z70" s="151"/>
      <c r="AA70" s="151"/>
      <c r="AB70" s="151"/>
      <c r="AC70" s="151"/>
      <c r="AD70" s="151"/>
      <c r="AE70" s="151"/>
      <c r="AF70" s="151"/>
      <c r="AG70" s="151"/>
      <c r="AH70" s="151"/>
      <c r="AI70" s="151"/>
      <c r="AJ70" s="151"/>
      <c r="AK70" s="151"/>
      <c r="AL70" s="151"/>
      <c r="AM70" s="151"/>
      <c r="AN70" s="151"/>
      <c r="AO70" s="151"/>
      <c r="AP70" s="151"/>
      <c r="AQ70" s="151"/>
      <c r="AR70" s="151"/>
      <c r="AS70" s="151"/>
      <c r="AT70" s="151"/>
      <c r="AU70" s="151"/>
      <c r="AV70" s="151"/>
      <c r="AW70" s="151"/>
      <c r="AX70" s="151"/>
      <c r="AY70" s="151"/>
      <c r="AZ70" s="151"/>
      <c r="BA70" s="151"/>
      <c r="BB70" s="151"/>
      <c r="BC70" s="151"/>
      <c r="BD70" s="151"/>
      <c r="BE70" s="151"/>
      <c r="BF70" s="151"/>
      <c r="BG70" s="151"/>
      <c r="BH70" s="151"/>
      <c r="BI70" s="151"/>
      <c r="BJ70" s="131"/>
      <c r="BK70" s="20"/>
      <c r="BL70" s="44"/>
      <c r="BM70" s="44"/>
      <c r="BN70" s="44"/>
      <c r="BO70" s="44"/>
      <c r="BP70" s="44"/>
      <c r="BQ70" s="44"/>
      <c r="BR70" s="44"/>
      <c r="BS70" s="44"/>
      <c r="BT70" s="44"/>
      <c r="CE70" s="172"/>
      <c r="CF70" s="187"/>
      <c r="DD70" s="46"/>
      <c r="DE70" s="46"/>
      <c r="DF70" s="46"/>
      <c r="DG70" s="46"/>
      <c r="DH70" s="46"/>
      <c r="DI70" s="46"/>
      <c r="DJ70" s="46"/>
      <c r="DK70" s="46"/>
    </row>
    <row r="71" spans="1:255" s="16" customFormat="1" hidden="1" x14ac:dyDescent="0.25">
      <c r="A71" s="238"/>
      <c r="B71" s="238"/>
      <c r="C71" s="239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1"/>
      <c r="R71" s="151"/>
      <c r="S71" s="151"/>
      <c r="T71" s="151"/>
      <c r="U71" s="151"/>
      <c r="V71" s="151"/>
      <c r="W71" s="151"/>
      <c r="X71" s="151"/>
      <c r="Y71" s="151"/>
      <c r="Z71" s="151"/>
      <c r="AA71" s="151"/>
      <c r="AB71" s="151"/>
      <c r="AC71" s="151"/>
      <c r="AD71" s="151"/>
      <c r="AE71" s="151"/>
      <c r="AF71" s="151"/>
      <c r="AG71" s="151"/>
      <c r="AH71" s="151"/>
      <c r="AI71" s="151"/>
      <c r="AJ71" s="151"/>
      <c r="AK71" s="151"/>
      <c r="AL71" s="151"/>
      <c r="AM71" s="151"/>
      <c r="AN71" s="151"/>
      <c r="AO71" s="151"/>
      <c r="AP71" s="151"/>
      <c r="AQ71" s="151"/>
      <c r="AR71" s="151"/>
      <c r="AS71" s="151"/>
      <c r="AT71" s="151"/>
      <c r="AU71" s="151"/>
      <c r="AV71" s="151"/>
      <c r="AW71" s="151"/>
      <c r="AX71" s="151"/>
      <c r="AY71" s="151"/>
      <c r="AZ71" s="151"/>
      <c r="BA71" s="151"/>
      <c r="BB71" s="151"/>
      <c r="BC71" s="151"/>
      <c r="BD71" s="151"/>
      <c r="BE71" s="151"/>
      <c r="BF71" s="151"/>
      <c r="BG71" s="151"/>
      <c r="BH71" s="151"/>
      <c r="BI71" s="151"/>
      <c r="BJ71" s="131"/>
      <c r="BK71" s="20"/>
      <c r="BL71" s="44"/>
      <c r="BM71" s="44"/>
      <c r="BN71" s="44"/>
      <c r="BO71" s="44"/>
      <c r="BP71" s="44"/>
      <c r="BQ71" s="44"/>
      <c r="BR71" s="44"/>
      <c r="BS71" s="44"/>
      <c r="BT71" s="44"/>
      <c r="CE71" s="172"/>
      <c r="CF71" s="187"/>
      <c r="DD71" s="46"/>
      <c r="DE71" s="46"/>
      <c r="DF71" s="46"/>
      <c r="DG71" s="46"/>
      <c r="DH71" s="46"/>
      <c r="DI71" s="46"/>
      <c r="DJ71" s="46"/>
      <c r="DK71" s="46"/>
    </row>
    <row r="72" spans="1:255" s="16" customFormat="1" ht="10.199999999999999" x14ac:dyDescent="0.2">
      <c r="A72" s="237" t="s">
        <v>23</v>
      </c>
      <c r="B72" s="244" t="str">
        <f>CONCATENATE("Підготовка ",'Титул денна'!AX1,"а разом:")</f>
        <v>Підготовка а разом:</v>
      </c>
      <c r="C72" s="245"/>
      <c r="D72" s="141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246"/>
      <c r="P72" s="247"/>
      <c r="Q72" s="141"/>
      <c r="R72" s="141"/>
      <c r="S72" s="141"/>
      <c r="T72" s="141"/>
      <c r="U72" s="141"/>
      <c r="V72" s="141"/>
      <c r="W72" s="141"/>
      <c r="X72" s="142">
        <f>X46+X69</f>
        <v>1350</v>
      </c>
      <c r="Y72" s="142">
        <f>Y46+Y69</f>
        <v>45</v>
      </c>
      <c r="Z72" s="201"/>
      <c r="AA72" s="201"/>
      <c r="AB72" s="201"/>
      <c r="AC72" s="201"/>
      <c r="AD72" s="201"/>
      <c r="AE72" s="201"/>
      <c r="AF72" s="201"/>
      <c r="AG72" s="143">
        <f>AG46+AG69</f>
        <v>13</v>
      </c>
      <c r="AH72" s="201"/>
      <c r="AI72" s="201"/>
      <c r="AJ72" s="201"/>
      <c r="AK72" s="143">
        <f>AK46+AK69</f>
        <v>18</v>
      </c>
      <c r="AL72" s="201"/>
      <c r="AM72" s="201"/>
      <c r="AN72" s="201"/>
      <c r="AO72" s="143">
        <f>AO46+AO69</f>
        <v>12</v>
      </c>
      <c r="AP72" s="201"/>
      <c r="AQ72" s="201"/>
      <c r="AR72" s="201"/>
      <c r="AS72" s="143">
        <f>AS46+AS69</f>
        <v>2</v>
      </c>
      <c r="AT72" s="201">
        <f t="shared" ref="AT72:BH72" si="188">AT$69+AT$36</f>
        <v>0</v>
      </c>
      <c r="AU72" s="201">
        <f t="shared" si="188"/>
        <v>0</v>
      </c>
      <c r="AV72" s="201">
        <f t="shared" si="188"/>
        <v>0</v>
      </c>
      <c r="AW72" s="143">
        <f>AW$36+AW44+AW$69</f>
        <v>0</v>
      </c>
      <c r="AX72" s="201">
        <f t="shared" si="188"/>
        <v>0</v>
      </c>
      <c r="AY72" s="201">
        <f t="shared" si="188"/>
        <v>0</v>
      </c>
      <c r="AZ72" s="201">
        <f t="shared" si="188"/>
        <v>0</v>
      </c>
      <c r="BA72" s="143">
        <f>BA$36+BA44+BA$69</f>
        <v>0</v>
      </c>
      <c r="BB72" s="201">
        <f t="shared" si="188"/>
        <v>0</v>
      </c>
      <c r="BC72" s="201">
        <f t="shared" si="188"/>
        <v>0</v>
      </c>
      <c r="BD72" s="201">
        <f t="shared" si="188"/>
        <v>0</v>
      </c>
      <c r="BE72" s="143">
        <f>BE$36+BE44+BE$69</f>
        <v>0</v>
      </c>
      <c r="BF72" s="201">
        <f t="shared" si="188"/>
        <v>0</v>
      </c>
      <c r="BG72" s="201">
        <f t="shared" si="188"/>
        <v>0</v>
      </c>
      <c r="BH72" s="201">
        <f t="shared" si="188"/>
        <v>0</v>
      </c>
      <c r="BI72" s="143">
        <f>BI$36+BI44+BI$69</f>
        <v>0</v>
      </c>
      <c r="BJ72" s="57">
        <f>IF(ISERROR(AC72/X72),0,AC72/X72)</f>
        <v>0</v>
      </c>
      <c r="BK72" s="34"/>
      <c r="BL72" s="30">
        <f t="shared" ref="BL72:BT72" si="189">BL$69+BL$36</f>
        <v>0</v>
      </c>
      <c r="BM72" s="30">
        <f t="shared" si="189"/>
        <v>10</v>
      </c>
      <c r="BN72" s="30">
        <f t="shared" si="189"/>
        <v>5</v>
      </c>
      <c r="BO72" s="30">
        <f t="shared" si="189"/>
        <v>0</v>
      </c>
      <c r="BP72" s="30">
        <f t="shared" si="189"/>
        <v>0</v>
      </c>
      <c r="BQ72" s="30">
        <f t="shared" si="189"/>
        <v>0</v>
      </c>
      <c r="BR72" s="30">
        <f t="shared" si="189"/>
        <v>0</v>
      </c>
      <c r="BS72" s="30">
        <f t="shared" si="189"/>
        <v>0</v>
      </c>
      <c r="BT72" s="209">
        <f t="shared" si="189"/>
        <v>15</v>
      </c>
      <c r="BW72" s="35" t="e">
        <f>BW33+BW69+#REF!</f>
        <v>#REF!</v>
      </c>
      <c r="BX72" s="35" t="e">
        <f>BX33+BX69+#REF!</f>
        <v>#REF!</v>
      </c>
      <c r="BY72" s="35" t="e">
        <f>BY33+BY69+#REF!</f>
        <v>#REF!</v>
      </c>
      <c r="BZ72" s="35" t="e">
        <f>BZ33+BZ69+#REF!</f>
        <v>#REF!</v>
      </c>
      <c r="CA72" s="35" t="e">
        <f>CA33+CA69+#REF!</f>
        <v>#REF!</v>
      </c>
      <c r="CB72" s="35" t="e">
        <f>CB33+CB69+#REF!</f>
        <v>#REF!</v>
      </c>
      <c r="CC72" s="35" t="e">
        <f>CC33+CC69+#REF!</f>
        <v>#REF!</v>
      </c>
      <c r="CD72" s="35" t="e">
        <f>CD33+CD69+#REF!</f>
        <v>#REF!</v>
      </c>
      <c r="CE72" s="175" t="e">
        <f>CE33+CE69+#REF!</f>
        <v>#REF!</v>
      </c>
      <c r="CF72" s="187"/>
      <c r="DD72" s="46"/>
      <c r="DE72" s="46"/>
      <c r="DF72" s="46"/>
      <c r="DG72" s="46"/>
      <c r="DH72" s="46"/>
      <c r="DI72" s="46"/>
      <c r="DJ72" s="46"/>
      <c r="DK72" s="46"/>
    </row>
    <row r="73" spans="1:255" s="16" customFormat="1" ht="9.6" customHeight="1" x14ac:dyDescent="0.25">
      <c r="A73" s="113"/>
      <c r="B73" s="248"/>
      <c r="C73" s="113"/>
      <c r="D73" s="249"/>
      <c r="E73" s="249"/>
      <c r="F73" s="249"/>
      <c r="G73" s="249"/>
      <c r="H73" s="249"/>
      <c r="I73" s="249"/>
      <c r="J73" s="249"/>
      <c r="K73" s="249"/>
      <c r="L73" s="249"/>
      <c r="M73" s="249"/>
      <c r="N73" s="249"/>
      <c r="O73" s="249"/>
      <c r="P73" s="249"/>
      <c r="Q73" s="249"/>
      <c r="R73" s="249"/>
      <c r="S73" s="249"/>
      <c r="T73" s="249"/>
      <c r="U73" s="249"/>
      <c r="V73" s="249"/>
      <c r="W73" s="249"/>
      <c r="X73" s="249"/>
      <c r="Y73" s="249"/>
      <c r="Z73" s="249"/>
      <c r="AA73" s="249"/>
      <c r="AB73" s="249"/>
      <c r="AC73" s="249"/>
      <c r="AD73" s="249"/>
      <c r="AE73" s="249"/>
      <c r="AF73" s="249"/>
      <c r="AG73" s="249"/>
      <c r="AH73" s="249"/>
      <c r="AI73" s="249"/>
      <c r="AJ73" s="249"/>
      <c r="AK73" s="249"/>
      <c r="AL73" s="249"/>
      <c r="AM73" s="249"/>
      <c r="AN73" s="249"/>
      <c r="AO73" s="249"/>
      <c r="AP73" s="249"/>
      <c r="AQ73" s="249"/>
      <c r="AR73" s="249"/>
      <c r="AS73" s="249"/>
      <c r="AT73" s="249"/>
      <c r="AU73" s="249"/>
      <c r="AV73" s="249"/>
      <c r="AW73" s="249"/>
      <c r="AX73" s="249"/>
      <c r="AY73" s="249"/>
      <c r="AZ73" s="249"/>
      <c r="BA73" s="249"/>
      <c r="BB73" s="249"/>
      <c r="BC73" s="249"/>
      <c r="BD73" s="249"/>
      <c r="BE73" s="249"/>
      <c r="BF73" s="249"/>
      <c r="BG73" s="249"/>
      <c r="BH73" s="249"/>
      <c r="BI73" s="249"/>
      <c r="BJ73" s="113"/>
      <c r="BK73" s="113"/>
      <c r="BL73"/>
      <c r="BM73"/>
      <c r="BN73"/>
      <c r="BO73"/>
      <c r="BP73"/>
      <c r="BQ73"/>
      <c r="BR73"/>
      <c r="BS73"/>
      <c r="BT73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167"/>
      <c r="CF73" s="181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47"/>
      <c r="DE73" s="47"/>
      <c r="DF73" s="47"/>
      <c r="DG73" s="47"/>
      <c r="DH73" s="47"/>
      <c r="DI73" s="47"/>
      <c r="DJ73" s="47"/>
      <c r="DK73" s="47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</row>
    <row r="74" spans="1:255" s="206" customFormat="1" ht="9.6" customHeight="1" x14ac:dyDescent="0.25">
      <c r="A74" s="249"/>
      <c r="B74" s="249"/>
      <c r="C74" s="249"/>
      <c r="D74" s="249"/>
      <c r="E74" s="249"/>
      <c r="F74" s="249"/>
      <c r="G74" s="249"/>
      <c r="H74" s="249"/>
      <c r="I74" s="249"/>
      <c r="J74" s="249"/>
      <c r="K74" s="249"/>
      <c r="L74" s="249"/>
      <c r="M74" s="249"/>
      <c r="N74" s="249"/>
      <c r="O74" s="249"/>
      <c r="P74" s="249"/>
      <c r="Q74" s="249"/>
      <c r="R74" s="249"/>
      <c r="S74" s="249"/>
      <c r="T74" s="249"/>
      <c r="U74" s="249"/>
      <c r="V74" s="249"/>
      <c r="W74" s="249"/>
      <c r="X74" s="249"/>
      <c r="Y74" s="249"/>
      <c r="Z74" s="249"/>
      <c r="AA74" s="249"/>
      <c r="AB74" s="249"/>
      <c r="AC74" s="249"/>
      <c r="AD74" s="249"/>
      <c r="AE74" s="249"/>
      <c r="AF74" s="249"/>
      <c r="AG74" s="249"/>
      <c r="AH74" s="249"/>
      <c r="AI74" s="249"/>
      <c r="AJ74" s="249"/>
      <c r="AK74" s="249"/>
      <c r="AL74" s="249"/>
      <c r="AM74" s="249"/>
      <c r="AN74" s="249"/>
      <c r="AO74" s="249"/>
      <c r="AP74" s="249"/>
      <c r="AQ74" s="249"/>
      <c r="AR74" s="249"/>
      <c r="AS74" s="249"/>
      <c r="AT74" s="249"/>
      <c r="AU74" s="249"/>
      <c r="AV74" s="249"/>
      <c r="AW74" s="249"/>
      <c r="AX74" s="249"/>
      <c r="AY74" s="249"/>
      <c r="AZ74" s="249"/>
      <c r="BA74" s="249"/>
      <c r="BB74" s="249"/>
      <c r="BC74" s="249"/>
      <c r="BD74" s="249"/>
      <c r="BE74" s="249"/>
      <c r="BF74" s="249"/>
      <c r="BG74" s="249"/>
      <c r="BH74" s="249"/>
      <c r="BI74" s="249"/>
      <c r="BJ74" s="205"/>
      <c r="BK74" s="207"/>
      <c r="BL74" s="12">
        <f>IF(AND($DC74=0,$DL74=0),0,IF(AND($CP74=0,$CY74=0,DD74&lt;&gt;0),DD74, IF(AND(BK74&lt;CF74,$CE74&lt;&gt;$Y74,BW74=$CF74),BW74+$Y74-$CE74,BW74)))</f>
        <v>0</v>
      </c>
      <c r="BM74" s="12">
        <f>IF(AND($DC74=0,$DL74=0),0,IF(AND($CP74=0,$CY74=0,DE74&lt;&gt;0),DE74, IF(AND(BL74&lt;CF74,$CE74&lt;&gt;$Y74,BX74=$CF74),BX74+$Y74-$CE74,BX74)))</f>
        <v>0</v>
      </c>
      <c r="BN74" s="12">
        <f>IF(AND($DC74=0,$DL74=0),0,IF(AND($CP74=0,$CY74=0,DF74&lt;&gt;0),DF74, IF(AND(BM74&lt;CF74,$CE74&lt;&gt;$Y74,BY74=$CF74),BY74+$Y74-$CE74,BY74)))</f>
        <v>0</v>
      </c>
      <c r="BO74" s="12">
        <f>IF(AND($DC74=0,$DL74=0),0,IF(AND($CP74=0,$CY74=0,DG74&lt;&gt;0),DG74, IF(AND(BN74&lt;CF74,$CE74&lt;&gt;$Y74,BZ74=$CF74),BZ74+$Y74-$CE74,BZ74)))</f>
        <v>0</v>
      </c>
      <c r="BP74" s="12">
        <f>IF(AND($DC74=0,$DL74=0),0,IF(AND($CP74=0,$CY74=0,DH74&lt;&gt;0),DH74, IF(AND(BO74&lt;CF74,$CE74&lt;&gt;$Y74,CA74=$CF74),CA74+$Y74-$CE74,CA74)))</f>
        <v>0</v>
      </c>
      <c r="BQ74" s="12">
        <f>IF(AND($DC74=0,$DL74=0),0,IF(AND($CP74=0,$CY74=0,DI74&lt;&gt;0),DI74, IF(AND(BP74&lt;CF74,$CE74&lt;&gt;$Y74,CB74=$CF74),CB74+$Y74-$CE74,CB74)))</f>
        <v>0</v>
      </c>
      <c r="BR74" s="12">
        <f>IF(AND($DC74=0,$DL74=0),0,IF(AND($CP74=0,$CY74=0,DJ74&lt;&gt;0),DJ74, IF(AND(BQ74&lt;CF74,$CE74&lt;&gt;$Y74,CC74=$CF74),CC74+$Y74-$CE74,CC74)))</f>
        <v>0</v>
      </c>
      <c r="BS74" s="12">
        <f>IF(AND($DC74=0,$DL74=0),0,IF(AND($CP74=0,$CY74=0,DK74&lt;&gt;0),DK74, IF(AND(BR74&lt;CF74,$CE74&lt;&gt;$Y74,CD74=$CF74),CD74+$Y74-$CE74,CD74)))</f>
        <v>0</v>
      </c>
      <c r="BT74" s="72">
        <f>SUM(BL74:BS74)</f>
        <v>0</v>
      </c>
      <c r="BU74" s="2"/>
      <c r="BV74" s="2"/>
      <c r="BW74" s="12">
        <f>IF($DC74=0,0,ROUND(4*($Y74-$DL74)*SUM(AD74:AD74)/$DC74,0)/4)+DD74+DM74</f>
        <v>0</v>
      </c>
      <c r="BX74" s="12">
        <f>IF($DC74=0,0,ROUND(4*($Y74-$DL74)*SUM(AH74:AH74)/$DC74,0)/4)+DE74+DN74</f>
        <v>0</v>
      </c>
      <c r="BY74" s="12">
        <f>IF($DC74=0,0,ROUND(4*($Y74-$DL74)*SUM(AL74:AL74)/$DC74,0)/4)+DF74+DO74</f>
        <v>0</v>
      </c>
      <c r="BZ74" s="12">
        <f>IF($DC74=0,0,ROUND(4*($Y74-$DL74)*SUM(AP74:AP74)/$DC74,0)/4)+DG74++DP74</f>
        <v>0</v>
      </c>
      <c r="CA74" s="12">
        <f>IF($DC74=0,0,ROUND(4*($Y74-$DL74)*SUM(AT74:AT74)/$DC74,0)/4)+DH74+DQ74</f>
        <v>0</v>
      </c>
      <c r="CB74" s="12">
        <f>IF($DC74=0,0,ROUND(4*($Y74-$DL74)*(SUM(AX74:AX74))/$DC74,0)/4)+DI74+DR74</f>
        <v>0</v>
      </c>
      <c r="CC74" s="12">
        <f>IF($DC74=0,0,ROUND(4*($Y74-$DL74)*(SUM(BB74:BB74))/$DC74,0)/4)+DJ74+DS74</f>
        <v>0</v>
      </c>
      <c r="CD74" s="12">
        <f>IF($DC74=0,0,ROUND(4*($Y74-$DL74)*(SUM(BF74:BF74))/$DC74,0)/4)+DK74+DT74</f>
        <v>0</v>
      </c>
      <c r="CE74" s="171">
        <f>SUM(BW74:CD74)</f>
        <v>0</v>
      </c>
      <c r="CF74" s="186">
        <f>MAX(BW74:CD74)</f>
        <v>0</v>
      </c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59">
        <f>SUM($AD74:$AD74)+SUM($AH74:$AH74)+SUM($AL74:$AL74)+SUM($AP74:$AP74)+SUM($AT74:$AT74)+SUM($AX74:$AX74)+SUM($BB74:$BB74)+SUM($BF74:$BF74)</f>
        <v>0</v>
      </c>
      <c r="DD74" s="84">
        <f>IF($O74=1,BP$6,0)+IF($P74=1,BL$6,0)</f>
        <v>0</v>
      </c>
      <c r="DE74" s="84">
        <f>IF(($O74)=2,BP$6,0)+IF(($P74)=2,BL$6,0)</f>
        <v>0</v>
      </c>
      <c r="DF74" s="84">
        <f>IF(($O74)=3,BP$6,0)+IF(($P74)=3,BL$6,0)</f>
        <v>0</v>
      </c>
      <c r="DG74" s="84">
        <f>IF(($O74)=4,BP$6,0)+IF(($P74)=4,BL$6,0)</f>
        <v>0</v>
      </c>
      <c r="DH74" s="84">
        <f>IF(($O74)=5,BP$6,0)+IF(($P74)=5,BL$6,0)</f>
        <v>0</v>
      </c>
      <c r="DI74" s="84">
        <f>IF(($O74)=6,BP$6,0)+IF(($P74)=6,BL$6,0)</f>
        <v>0</v>
      </c>
      <c r="DJ74" s="84">
        <f>IF(($O74)=7,BP$6,0)+IF(($P74)=7,BL$6,0)</f>
        <v>0</v>
      </c>
      <c r="DK74" s="84">
        <f>IF(($O74)=8,BP$6,0)+IF(($P74)=8,BL$6,0)</f>
        <v>0</v>
      </c>
      <c r="DL74" s="60">
        <f>SUM(DD74:DK74)</f>
        <v>0</v>
      </c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</row>
    <row r="75" spans="1:255" s="206" customFormat="1" ht="13.8" x14ac:dyDescent="0.25">
      <c r="A75" s="249"/>
      <c r="B75" s="335" t="str">
        <f>'ПЛАН НАВЧАЛЬНОГО ПРОЦЕСУ ДЕННА'!B76</f>
        <v>План складено у відповідності до</v>
      </c>
      <c r="C75" s="681" t="str">
        <f>'ПЛАН НАВЧАЛЬНОГО ПРОЦЕСУ ДЕННА'!C76</f>
        <v>Освітньо-наукової програми підготовки докторів філософії (pHD) в галузі знань 16 Хімічна та біоінженерія, спеціальності 161 Хімічні технології та інженерія</v>
      </c>
      <c r="D75" s="682"/>
      <c r="E75" s="682"/>
      <c r="F75" s="682"/>
      <c r="G75" s="682"/>
      <c r="H75" s="682"/>
      <c r="I75" s="682"/>
      <c r="J75" s="682"/>
      <c r="K75" s="682"/>
      <c r="L75" s="682"/>
      <c r="M75" s="682"/>
      <c r="N75" s="682"/>
      <c r="O75" s="682"/>
      <c r="P75" s="682"/>
      <c r="Q75" s="682"/>
      <c r="R75" s="682"/>
      <c r="S75" s="682"/>
      <c r="T75" s="682"/>
      <c r="U75" s="682"/>
      <c r="V75" s="682"/>
      <c r="W75" s="682"/>
      <c r="X75" s="682"/>
      <c r="Y75" s="682"/>
      <c r="Z75" s="682"/>
      <c r="AA75" s="682"/>
      <c r="AB75" s="682"/>
      <c r="AC75" s="682"/>
      <c r="AD75" s="682"/>
      <c r="AE75" s="682"/>
      <c r="AF75" s="682"/>
      <c r="AG75" s="682"/>
      <c r="AH75" s="682"/>
      <c r="AI75" s="682"/>
      <c r="AJ75" s="682"/>
      <c r="AK75" s="682"/>
      <c r="AL75" s="682"/>
      <c r="AM75" s="682"/>
      <c r="AN75" s="682"/>
      <c r="AO75" s="682"/>
      <c r="AP75" s="682"/>
      <c r="AQ75" s="682"/>
      <c r="AR75" s="682"/>
      <c r="AS75" s="682"/>
      <c r="AT75" s="249"/>
      <c r="AU75" s="249"/>
      <c r="AV75" s="249"/>
      <c r="AW75" s="249"/>
      <c r="AX75" s="249"/>
      <c r="AY75" s="249"/>
      <c r="AZ75" s="249"/>
      <c r="BA75" s="249"/>
      <c r="BB75" s="249"/>
      <c r="BC75" s="249"/>
      <c r="BD75" s="249"/>
      <c r="BE75" s="249"/>
      <c r="BF75" s="249"/>
      <c r="BG75" s="249"/>
      <c r="BH75" s="249"/>
      <c r="BI75" s="249"/>
      <c r="BJ75" s="205"/>
      <c r="BK75" s="207"/>
      <c r="BL75" s="144">
        <f>COUNTIF($S$14:$S$19,1)+COUNTIF($S$49:$S$68,1)</f>
        <v>0</v>
      </c>
      <c r="BM75" s="144">
        <f>COUNTIF($S$14:$S$19,2)+COUNTIF($S$49:$S$68,2)</f>
        <v>0</v>
      </c>
      <c r="BN75" s="144">
        <f>COUNTIF($S$14:$S$19,3)+COUNTIF($S$49:$S$68,3)</f>
        <v>0</v>
      </c>
      <c r="BO75" s="144">
        <f>COUNTIF($S$14:$S$19,4)+COUNTIF($S$49:$S$68,4)</f>
        <v>0</v>
      </c>
      <c r="BP75" s="144">
        <f>COUNTIF($S$14:$S$19,5)+COUNTIF($S$49:$S$68,5)</f>
        <v>0</v>
      </c>
      <c r="BQ75" s="144">
        <f>COUNTIF($S$14:$S$19,6)+COUNTIF($S$49:$S$68,6)</f>
        <v>0</v>
      </c>
      <c r="BR75" s="144">
        <f>COUNTIF($S$14:$S$19,7)+COUNTIF($S$49:$S$68,7)</f>
        <v>0</v>
      </c>
      <c r="BS75" s="144">
        <f>COUNTIF($S$14:$S$19,8)+COUNTIF($S$49:$S$68,8)</f>
        <v>0</v>
      </c>
      <c r="BT75" s="385"/>
      <c r="BU75" s="342"/>
      <c r="BV75" s="342"/>
      <c r="BW75" s="385"/>
      <c r="BX75" s="385"/>
      <c r="BY75" s="385"/>
      <c r="BZ75" s="385"/>
      <c r="CA75" s="385"/>
      <c r="CB75" s="385"/>
      <c r="CC75" s="385"/>
      <c r="CD75" s="385"/>
      <c r="CE75" s="343"/>
      <c r="CF75" s="344"/>
      <c r="CG75" s="385"/>
      <c r="CH75" s="385"/>
      <c r="CI75" s="385"/>
      <c r="CJ75" s="385"/>
      <c r="CK75" s="385"/>
      <c r="CL75" s="385"/>
      <c r="CM75" s="385"/>
      <c r="CN75" s="385"/>
      <c r="CO75" s="385"/>
      <c r="CP75" s="385"/>
      <c r="CQ75" s="385"/>
      <c r="CR75" s="385"/>
      <c r="CS75" s="385"/>
      <c r="CT75" s="385"/>
      <c r="CU75" s="342"/>
      <c r="CV75" s="342"/>
      <c r="CW75" s="342"/>
      <c r="CX75" s="342"/>
      <c r="CY75" s="342"/>
      <c r="CZ75" s="342"/>
      <c r="DA75" s="342"/>
      <c r="DB75" s="342"/>
      <c r="DC75" s="385"/>
      <c r="DD75" s="386"/>
      <c r="DE75" s="386"/>
      <c r="DF75" s="386"/>
      <c r="DG75" s="386"/>
      <c r="DH75" s="386"/>
      <c r="DI75" s="386"/>
      <c r="DJ75" s="386"/>
      <c r="DK75" s="386"/>
      <c r="DL75" s="385"/>
      <c r="DM75" s="385"/>
      <c r="DN75" s="385"/>
      <c r="DO75" s="385"/>
      <c r="DP75" s="385"/>
      <c r="DQ75" s="385"/>
      <c r="DR75" s="385"/>
      <c r="DS75" s="385"/>
      <c r="DT75" s="385"/>
      <c r="DU75" s="342"/>
      <c r="DV75" s="342"/>
      <c r="DW75" s="342"/>
      <c r="DX75" s="342"/>
      <c r="DY75" s="342"/>
      <c r="DZ75" s="342"/>
      <c r="EA75" s="342"/>
      <c r="EB75" s="342"/>
      <c r="EC75" s="342"/>
      <c r="ED75" s="342"/>
      <c r="EE75" s="342"/>
      <c r="EF75" s="342"/>
      <c r="EG75" s="342"/>
      <c r="EH75" s="342"/>
      <c r="EI75" s="342"/>
      <c r="EJ75" s="342"/>
      <c r="EK75" s="342"/>
      <c r="EL75" s="342"/>
      <c r="EM75" s="342"/>
      <c r="EN75" s="342"/>
      <c r="EO75" s="342"/>
      <c r="EP75" s="342"/>
      <c r="EQ75" s="342"/>
      <c r="ER75" s="342"/>
      <c r="ES75" s="342"/>
      <c r="ET75" s="342"/>
    </row>
    <row r="76" spans="1:255" s="206" customFormat="1" x14ac:dyDescent="0.25">
      <c r="A76" s="249"/>
      <c r="B76" s="335"/>
      <c r="C76" s="650" t="str">
        <f>'ПЛАН НАВЧАЛЬНОГО ПРОЦЕСУ ДЕННА'!C77:AS77</f>
        <v xml:space="preserve"> (назва освітньо-наукової програми)</v>
      </c>
      <c r="D76" s="649"/>
      <c r="E76" s="649"/>
      <c r="F76" s="649"/>
      <c r="G76" s="649"/>
      <c r="H76" s="649"/>
      <c r="I76" s="649"/>
      <c r="J76" s="649"/>
      <c r="K76" s="649"/>
      <c r="L76" s="649"/>
      <c r="M76" s="649"/>
      <c r="N76" s="649"/>
      <c r="O76" s="649"/>
      <c r="P76" s="649"/>
      <c r="Q76" s="649"/>
      <c r="R76" s="649"/>
      <c r="S76" s="649"/>
      <c r="T76" s="649"/>
      <c r="U76" s="649"/>
      <c r="V76" s="649"/>
      <c r="W76" s="649"/>
      <c r="X76" s="649"/>
      <c r="Y76" s="649"/>
      <c r="Z76" s="649"/>
      <c r="AA76" s="649"/>
      <c r="AB76" s="649"/>
      <c r="AC76" s="649"/>
      <c r="AD76" s="649"/>
      <c r="AE76" s="649"/>
      <c r="AF76" s="649"/>
      <c r="AG76" s="649"/>
      <c r="AH76" s="649"/>
      <c r="AI76" s="649"/>
      <c r="AJ76" s="649"/>
      <c r="AK76" s="649"/>
      <c r="AL76" s="651"/>
      <c r="AM76" s="651"/>
      <c r="AN76" s="651"/>
      <c r="AO76" s="651"/>
      <c r="AP76" s="651"/>
      <c r="AQ76" s="651"/>
      <c r="AR76" s="651"/>
      <c r="AS76" s="651"/>
      <c r="AT76" s="249"/>
      <c r="AU76" s="249"/>
      <c r="AV76" s="249"/>
      <c r="AW76" s="249"/>
      <c r="AX76" s="249"/>
      <c r="AY76" s="249"/>
      <c r="AZ76" s="249"/>
      <c r="BA76" s="249"/>
      <c r="BB76" s="249"/>
      <c r="BC76" s="249"/>
      <c r="BD76" s="249"/>
      <c r="BE76" s="249"/>
      <c r="BF76" s="249"/>
      <c r="BG76" s="249"/>
      <c r="BH76" s="249"/>
      <c r="BI76" s="249"/>
      <c r="BJ76" s="205"/>
      <c r="BK76" s="207"/>
      <c r="BL76" s="144">
        <f>COUNTIF($T$14:$T$19,1)+COUNTIF($T$49:$T$68,1)</f>
        <v>0</v>
      </c>
      <c r="BM76" s="144">
        <f>COUNTIF($T$14:$T$19,2)+COUNTIF($T$49:$T$68,2)</f>
        <v>0</v>
      </c>
      <c r="BN76" s="144">
        <f>COUNTIF($T$14:$T$19,3)+COUNTIF($T$49:$T$68,3)</f>
        <v>0</v>
      </c>
      <c r="BO76" s="144">
        <f>COUNTIF($T$14:$T$19,4)+COUNTIF($T$49:$T$68,4)</f>
        <v>0</v>
      </c>
      <c r="BP76" s="144">
        <f>COUNTIF($T$14:$T$19,5)+COUNTIF($T$49:$T$68,5)</f>
        <v>0</v>
      </c>
      <c r="BQ76" s="144">
        <f>COUNTIF($T$14:$T$19,6)+COUNTIF($T$49:$T$68,6)</f>
        <v>0</v>
      </c>
      <c r="BR76" s="144">
        <f>COUNTIF($T$14:$T$19,7)+COUNTIF($T$49:$T$68,7)</f>
        <v>0</v>
      </c>
      <c r="BS76" s="144">
        <f>COUNTIF($T$14:$T$19,8)+COUNTIF($T$49:$T$68,8)</f>
        <v>0</v>
      </c>
      <c r="BT76" s="341"/>
      <c r="BU76" s="342"/>
      <c r="BV76" s="342"/>
      <c r="BW76" s="341"/>
      <c r="BX76" s="341"/>
      <c r="BY76" s="341"/>
      <c r="BZ76" s="341"/>
      <c r="CA76" s="341"/>
      <c r="CB76" s="341"/>
      <c r="CC76" s="341"/>
      <c r="CD76" s="341"/>
      <c r="CE76" s="343"/>
      <c r="CF76" s="344"/>
      <c r="CG76" s="341"/>
      <c r="CH76" s="341"/>
      <c r="CI76" s="341"/>
      <c r="CJ76" s="341"/>
      <c r="CK76" s="341"/>
      <c r="CL76" s="341"/>
      <c r="CM76" s="341"/>
      <c r="CN76" s="341"/>
      <c r="CO76" s="341"/>
      <c r="CP76" s="341"/>
      <c r="CQ76" s="341"/>
      <c r="CR76" s="341"/>
      <c r="CS76" s="341"/>
      <c r="CT76" s="341"/>
      <c r="CU76" s="342"/>
      <c r="CV76" s="342"/>
      <c r="CW76" s="342"/>
      <c r="CX76" s="342"/>
      <c r="CY76" s="342"/>
      <c r="CZ76" s="342"/>
      <c r="DA76" s="342"/>
      <c r="DB76" s="342"/>
      <c r="DC76" s="341"/>
      <c r="DD76" s="345"/>
      <c r="DE76" s="345"/>
      <c r="DF76" s="345"/>
      <c r="DG76" s="345"/>
      <c r="DH76" s="345"/>
      <c r="DI76" s="345"/>
      <c r="DJ76" s="345"/>
      <c r="DK76" s="345"/>
      <c r="DL76" s="341"/>
      <c r="DM76" s="341"/>
      <c r="DN76" s="341"/>
      <c r="DO76" s="341"/>
      <c r="DP76" s="341"/>
      <c r="DQ76" s="341"/>
      <c r="DR76" s="341"/>
      <c r="DS76" s="341"/>
      <c r="DT76" s="341"/>
      <c r="DU76" s="342"/>
      <c r="DV76" s="342"/>
      <c r="DW76" s="342"/>
      <c r="DX76" s="342"/>
      <c r="DY76" s="342"/>
      <c r="DZ76" s="342"/>
      <c r="EA76" s="342"/>
      <c r="EB76" s="342"/>
      <c r="EC76" s="342"/>
      <c r="ED76" s="342"/>
      <c r="EE76" s="342"/>
      <c r="EF76" s="342"/>
      <c r="EG76" s="342"/>
      <c r="EH76" s="342"/>
      <c r="EI76" s="342"/>
      <c r="EJ76" s="342"/>
      <c r="EK76" s="342"/>
      <c r="EL76" s="342"/>
      <c r="EM76" s="342"/>
      <c r="EN76" s="342"/>
      <c r="EO76" s="342"/>
      <c r="EP76" s="342"/>
      <c r="EQ76" s="342"/>
      <c r="ER76" s="342"/>
      <c r="ES76" s="342"/>
      <c r="ET76" s="342"/>
    </row>
    <row r="77" spans="1:255" s="208" customFormat="1" ht="13.8" x14ac:dyDescent="0.25">
      <c r="A77" s="249"/>
      <c r="B77" s="336" t="str">
        <f>'ПЛАН НАВЧАЛЬНОГО ПРОЦЕСУ ДЕННА'!B78</f>
        <v>а також згідно вимог</v>
      </c>
      <c r="C77" s="681">
        <f>'ПЛАН НАВЧАЛЬНОГО ПРОЦЕСУ ДЕННА'!C78</f>
        <v>0</v>
      </c>
      <c r="D77" s="682"/>
      <c r="E77" s="682"/>
      <c r="F77" s="682"/>
      <c r="G77" s="682"/>
      <c r="H77" s="682"/>
      <c r="I77" s="682"/>
      <c r="J77" s="682"/>
      <c r="K77" s="682"/>
      <c r="L77" s="682"/>
      <c r="M77" s="682"/>
      <c r="N77" s="682"/>
      <c r="O77" s="682"/>
      <c r="P77" s="682"/>
      <c r="Q77" s="682"/>
      <c r="R77" s="682"/>
      <c r="S77" s="682"/>
      <c r="T77" s="682"/>
      <c r="U77" s="682"/>
      <c r="V77" s="682"/>
      <c r="W77" s="682"/>
      <c r="X77" s="682"/>
      <c r="Y77" s="682"/>
      <c r="Z77" s="682"/>
      <c r="AA77" s="682"/>
      <c r="AB77" s="682"/>
      <c r="AC77" s="682"/>
      <c r="AD77" s="682"/>
      <c r="AE77" s="682"/>
      <c r="AF77" s="682"/>
      <c r="AG77" s="682"/>
      <c r="AH77" s="682"/>
      <c r="AI77" s="682"/>
      <c r="AJ77" s="682"/>
      <c r="AK77" s="682"/>
      <c r="AL77" s="682"/>
      <c r="AM77" s="682"/>
      <c r="AN77" s="682"/>
      <c r="AO77" s="682"/>
      <c r="AP77" s="682"/>
      <c r="AQ77" s="682"/>
      <c r="AR77" s="682"/>
      <c r="AS77" s="682"/>
      <c r="AT77" s="249"/>
      <c r="AU77" s="249"/>
      <c r="AV77" s="249"/>
      <c r="AW77" s="249"/>
      <c r="AX77" s="249"/>
      <c r="AY77" s="249"/>
      <c r="AZ77" s="249"/>
      <c r="BA77" s="249"/>
      <c r="BB77" s="249"/>
      <c r="BC77" s="249"/>
      <c r="BD77" s="249"/>
      <c r="BE77" s="249"/>
      <c r="BF77" s="249"/>
      <c r="BG77" s="249"/>
      <c r="BH77" s="249"/>
      <c r="BI77" s="249"/>
      <c r="BJ77" s="251"/>
      <c r="BL77" s="144">
        <f>COUNTIF($U$14:$U$19,1)+COUNTIF($U$49:$U$68,1)</f>
        <v>0</v>
      </c>
      <c r="BM77" s="144">
        <f>COUNTIF($U$14:$U$19,2)+COUNTIF($U$49:$U$68,2)</f>
        <v>0</v>
      </c>
      <c r="BN77" s="144">
        <f>COUNTIF($U$14:$U$19,3)+COUNTIF($U$49:$U$68,3)</f>
        <v>0</v>
      </c>
      <c r="BO77" s="144">
        <f>COUNTIF($U$14:$U$19,4)+COUNTIF($U$49:$U$68,4)</f>
        <v>0</v>
      </c>
      <c r="BP77" s="144">
        <f>COUNTIF($U$14:$U$19,5)+COUNTIF($U$49:$U$68,5)</f>
        <v>0</v>
      </c>
      <c r="BQ77" s="144">
        <f>COUNTIF($U$14:$U$19,6)+COUNTIF($U$49:$U$68,6)</f>
        <v>0</v>
      </c>
      <c r="BR77" s="144">
        <f>COUNTIF($U$14:$U$19,7)+COUNTIF($U$49:$U$68,7)</f>
        <v>0</v>
      </c>
      <c r="BS77" s="144">
        <f>COUNTIF($U$14:$U$19,8)+COUNTIF($U$49:$U$68,8)</f>
        <v>0</v>
      </c>
      <c r="BT77" s="357"/>
      <c r="BU77" s="342"/>
      <c r="BV77" s="342"/>
      <c r="BW77" s="385"/>
      <c r="BX77" s="385"/>
      <c r="BY77" s="385"/>
      <c r="BZ77" s="385"/>
      <c r="CA77" s="385"/>
      <c r="CB77" s="385"/>
      <c r="CC77" s="385"/>
      <c r="CD77" s="385"/>
      <c r="CE77" s="343"/>
      <c r="CF77" s="344"/>
      <c r="CG77" s="342"/>
      <c r="CH77" s="385"/>
      <c r="CI77" s="385"/>
      <c r="CJ77" s="385"/>
      <c r="CK77" s="385"/>
      <c r="CL77" s="385"/>
      <c r="CM77" s="385"/>
      <c r="CN77" s="385"/>
      <c r="CO77" s="385"/>
      <c r="CP77" s="385"/>
      <c r="CQ77" s="385"/>
      <c r="CR77" s="385"/>
      <c r="CS77" s="385"/>
      <c r="CT77" s="385"/>
      <c r="CU77" s="342"/>
      <c r="CV77" s="342"/>
      <c r="CW77" s="342"/>
      <c r="CX77" s="342"/>
      <c r="CY77" s="342"/>
      <c r="CZ77" s="342"/>
      <c r="DA77" s="342"/>
      <c r="DB77" s="342"/>
      <c r="DC77" s="385"/>
      <c r="DD77" s="386"/>
      <c r="DE77" s="386"/>
      <c r="DF77" s="386"/>
      <c r="DG77" s="386"/>
      <c r="DH77" s="386"/>
      <c r="DI77" s="386"/>
      <c r="DJ77" s="386"/>
      <c r="DK77" s="386"/>
      <c r="DL77" s="385"/>
      <c r="DM77" s="385"/>
      <c r="DN77" s="385"/>
      <c r="DO77" s="385"/>
      <c r="DP77" s="385"/>
      <c r="DQ77" s="385"/>
      <c r="DR77" s="385"/>
      <c r="DS77" s="385"/>
      <c r="DT77" s="385"/>
      <c r="DU77" s="385"/>
      <c r="DV77" s="385"/>
      <c r="DW77" s="385"/>
      <c r="DX77" s="385"/>
      <c r="DY77" s="385"/>
      <c r="DZ77" s="385"/>
      <c r="EA77" s="385"/>
      <c r="EB77" s="385"/>
      <c r="EC77" s="385"/>
      <c r="ED77" s="385"/>
      <c r="EE77" s="385"/>
      <c r="EF77" s="385"/>
      <c r="EG77" s="385"/>
      <c r="EH77" s="385"/>
      <c r="EI77" s="385"/>
      <c r="EJ77" s="385"/>
      <c r="EK77" s="385"/>
      <c r="EL77" s="385"/>
      <c r="EM77" s="385"/>
      <c r="EN77" s="385"/>
      <c r="EO77" s="385"/>
      <c r="EP77" s="385"/>
      <c r="EQ77" s="385"/>
      <c r="ER77" s="385"/>
      <c r="ES77" s="385"/>
      <c r="ET77" s="385"/>
      <c r="EU77" s="250"/>
      <c r="EV77" s="250"/>
      <c r="EW77" s="250"/>
      <c r="EX77" s="250"/>
      <c r="EY77" s="250"/>
      <c r="EZ77" s="250"/>
      <c r="FA77" s="250"/>
      <c r="FB77" s="250"/>
      <c r="FC77" s="250"/>
      <c r="FD77" s="250"/>
      <c r="FE77" s="250"/>
      <c r="FF77" s="250"/>
      <c r="FG77" s="250"/>
      <c r="FH77" s="250"/>
      <c r="FI77" s="250"/>
      <c r="FJ77" s="250"/>
      <c r="FK77" s="250"/>
      <c r="FL77" s="250"/>
      <c r="FM77" s="250"/>
      <c r="FN77" s="250"/>
      <c r="FO77" s="250"/>
      <c r="FP77" s="250"/>
      <c r="FQ77" s="250"/>
      <c r="FR77" s="250"/>
      <c r="FS77" s="250"/>
      <c r="FT77" s="250"/>
      <c r="FU77" s="250"/>
      <c r="FV77" s="250"/>
      <c r="FW77" s="250"/>
      <c r="FX77" s="250"/>
      <c r="FY77" s="250"/>
      <c r="FZ77" s="250"/>
      <c r="GA77" s="250"/>
      <c r="GB77" s="250"/>
      <c r="GC77" s="250"/>
      <c r="GD77" s="250"/>
      <c r="GE77" s="250"/>
      <c r="GF77" s="250"/>
      <c r="GG77" s="250"/>
      <c r="GH77" s="250"/>
      <c r="GI77" s="250"/>
      <c r="GJ77" s="250"/>
      <c r="GK77" s="250"/>
      <c r="GL77" s="250"/>
      <c r="GM77" s="250"/>
      <c r="GN77" s="250"/>
      <c r="GO77" s="250"/>
      <c r="GP77" s="250"/>
      <c r="GQ77" s="250"/>
      <c r="GR77" s="250"/>
      <c r="GS77" s="250"/>
      <c r="GT77" s="250"/>
      <c r="GU77" s="250"/>
      <c r="GV77" s="250"/>
      <c r="GW77" s="250"/>
      <c r="GX77" s="250"/>
      <c r="GY77" s="250"/>
      <c r="GZ77" s="250"/>
      <c r="HA77" s="250"/>
      <c r="HB77" s="250"/>
      <c r="HC77" s="250"/>
      <c r="HD77" s="250"/>
      <c r="HE77" s="250"/>
      <c r="HF77" s="250"/>
      <c r="HG77" s="250"/>
      <c r="HH77" s="250"/>
      <c r="HI77" s="250"/>
      <c r="HJ77" s="250"/>
      <c r="HK77" s="250"/>
      <c r="HL77" s="250"/>
      <c r="HM77" s="250"/>
      <c r="HN77" s="250"/>
      <c r="HO77" s="250"/>
      <c r="HP77" s="250"/>
      <c r="HQ77" s="250"/>
      <c r="HR77" s="250"/>
      <c r="HS77" s="250"/>
      <c r="HT77" s="250"/>
      <c r="HU77" s="250"/>
      <c r="HV77" s="250"/>
      <c r="HW77" s="250"/>
      <c r="HX77" s="250"/>
      <c r="HY77" s="250"/>
      <c r="HZ77" s="250"/>
      <c r="IA77" s="250"/>
      <c r="IB77" s="250"/>
      <c r="IC77" s="250"/>
      <c r="ID77" s="250"/>
      <c r="IE77" s="250"/>
      <c r="IF77" s="250"/>
      <c r="IG77" s="250"/>
      <c r="IH77" s="250"/>
      <c r="II77" s="250"/>
      <c r="IJ77" s="250"/>
      <c r="IK77" s="250"/>
      <c r="IL77" s="250"/>
      <c r="IM77" s="250"/>
      <c r="IN77" s="250"/>
      <c r="IO77" s="250"/>
      <c r="IP77" s="250"/>
      <c r="IQ77" s="250"/>
      <c r="IR77" s="250"/>
      <c r="IS77" s="250"/>
      <c r="IT77" s="250"/>
      <c r="IU77" s="250"/>
    </row>
    <row r="78" spans="1:255" s="208" customFormat="1" x14ac:dyDescent="0.25">
      <c r="A78" s="249"/>
      <c r="B78" s="252"/>
      <c r="C78" s="650" t="str">
        <f>'ПЛАН НАВЧАЛЬНОГО ПРОЦЕСУ ДЕННА'!C79:AS79</f>
        <v xml:space="preserve"> (назва стандарту, за наявності)</v>
      </c>
      <c r="D78" s="649"/>
      <c r="E78" s="649"/>
      <c r="F78" s="649"/>
      <c r="G78" s="649"/>
      <c r="H78" s="649"/>
      <c r="I78" s="649"/>
      <c r="J78" s="649"/>
      <c r="K78" s="649"/>
      <c r="L78" s="649"/>
      <c r="M78" s="649"/>
      <c r="N78" s="649"/>
      <c r="O78" s="649"/>
      <c r="P78" s="649"/>
      <c r="Q78" s="649"/>
      <c r="R78" s="649"/>
      <c r="S78" s="649"/>
      <c r="T78" s="649"/>
      <c r="U78" s="649"/>
      <c r="V78" s="649"/>
      <c r="W78" s="649"/>
      <c r="X78" s="649"/>
      <c r="Y78" s="649"/>
      <c r="Z78" s="649"/>
      <c r="AA78" s="649"/>
      <c r="AB78" s="649"/>
      <c r="AC78" s="649"/>
      <c r="AD78" s="649"/>
      <c r="AE78" s="649"/>
      <c r="AF78" s="649"/>
      <c r="AG78" s="649"/>
      <c r="AH78" s="649"/>
      <c r="AI78" s="649"/>
      <c r="AJ78" s="649"/>
      <c r="AK78" s="649"/>
      <c r="AL78" s="651"/>
      <c r="AM78" s="651"/>
      <c r="AN78" s="651"/>
      <c r="AO78" s="651"/>
      <c r="AP78" s="651"/>
      <c r="AQ78" s="651"/>
      <c r="AR78" s="651"/>
      <c r="AS78" s="651"/>
      <c r="AT78" s="249"/>
      <c r="AU78" s="249"/>
      <c r="AV78" s="249"/>
      <c r="AW78" s="249"/>
      <c r="AX78" s="249"/>
      <c r="AY78" s="249"/>
      <c r="AZ78" s="249"/>
      <c r="BA78" s="249"/>
      <c r="BB78" s="249"/>
      <c r="BC78" s="249"/>
      <c r="BD78" s="249"/>
      <c r="BE78" s="249"/>
      <c r="BF78" s="249"/>
      <c r="BG78" s="249"/>
      <c r="BH78" s="249"/>
      <c r="BI78" s="249"/>
      <c r="BJ78" s="251"/>
      <c r="BK78" s="250"/>
      <c r="BL78" s="144">
        <f>COUNTIF($V$14:$V$19,1)+COUNTIF($V$49:$V$68,1)</f>
        <v>0</v>
      </c>
      <c r="BM78" s="144">
        <f>COUNTIF($V$14:$V$19,2)+COUNTIF($V$49:$V$68,2)</f>
        <v>0</v>
      </c>
      <c r="BN78" s="144">
        <f>COUNTIF($V$14:$V$19,3)+COUNTIF($V$49:$V$68,3)</f>
        <v>0</v>
      </c>
      <c r="BO78" s="144">
        <f>COUNTIF($V$14:$V$19,4)+COUNTIF($V$49:$V$68,4)</f>
        <v>0</v>
      </c>
      <c r="BP78" s="144">
        <f>COUNTIF($V$14:$V$19,5)+COUNTIF($V$49:$V$68,5)</f>
        <v>0</v>
      </c>
      <c r="BQ78" s="144">
        <f>COUNTIF($V$14:$V$19,6)+COUNTIF($V$49:$V$68,6)</f>
        <v>0</v>
      </c>
      <c r="BR78" s="144">
        <f>COUNTIF($V$14:$V$19,7)+COUNTIF($V$49:$V$68,7)</f>
        <v>0</v>
      </c>
      <c r="BS78" s="144">
        <f>COUNTIF($V$14:$V$19,8)+COUNTIF($V$49:$V$68,8)</f>
        <v>0</v>
      </c>
      <c r="BT78" s="341"/>
      <c r="BU78" s="348"/>
      <c r="BV78" s="348"/>
      <c r="BW78" s="341"/>
      <c r="BX78" s="341"/>
      <c r="BY78" s="341"/>
      <c r="BZ78" s="341"/>
      <c r="CA78" s="341"/>
      <c r="CB78" s="341"/>
      <c r="CC78" s="341"/>
      <c r="CD78" s="341"/>
      <c r="CE78" s="349"/>
      <c r="CF78" s="350"/>
      <c r="CG78" s="341"/>
      <c r="CH78" s="341"/>
      <c r="CI78" s="341"/>
      <c r="CJ78" s="341"/>
      <c r="CK78" s="341"/>
      <c r="CL78" s="341"/>
      <c r="CM78" s="341"/>
      <c r="CN78" s="341"/>
      <c r="CO78" s="341"/>
      <c r="CP78" s="341"/>
      <c r="CQ78" s="341"/>
      <c r="CR78" s="341"/>
      <c r="CS78" s="341"/>
      <c r="CT78" s="341"/>
      <c r="CU78" s="348"/>
      <c r="CV78" s="348"/>
      <c r="CW78" s="348"/>
      <c r="CX78" s="348"/>
      <c r="CY78" s="348"/>
      <c r="CZ78" s="348"/>
      <c r="DA78" s="348"/>
      <c r="DB78" s="348"/>
      <c r="DC78" s="341"/>
      <c r="DD78" s="345"/>
      <c r="DE78" s="345"/>
      <c r="DF78" s="345"/>
      <c r="DG78" s="345"/>
      <c r="DH78" s="345"/>
      <c r="DI78" s="345"/>
      <c r="DJ78" s="345"/>
      <c r="DK78" s="345"/>
      <c r="DL78" s="341"/>
      <c r="DM78" s="341"/>
      <c r="DN78" s="341"/>
      <c r="DO78" s="341"/>
      <c r="DP78" s="341"/>
      <c r="DQ78" s="341"/>
      <c r="DR78" s="341"/>
      <c r="DS78" s="341"/>
      <c r="DT78" s="341"/>
      <c r="DU78" s="341"/>
      <c r="DV78" s="341"/>
      <c r="DW78" s="341"/>
      <c r="DX78" s="341"/>
      <c r="DY78" s="341"/>
      <c r="DZ78" s="341"/>
      <c r="EA78" s="341"/>
      <c r="EB78" s="341"/>
      <c r="EC78" s="341"/>
      <c r="ED78" s="341"/>
      <c r="EE78" s="341"/>
      <c r="EF78" s="341"/>
      <c r="EG78" s="341"/>
      <c r="EH78" s="341"/>
      <c r="EI78" s="341"/>
      <c r="EJ78" s="341"/>
      <c r="EK78" s="341"/>
      <c r="EL78" s="341"/>
      <c r="EM78" s="341"/>
      <c r="EN78" s="341"/>
      <c r="EO78" s="341"/>
      <c r="EP78" s="341"/>
      <c r="EQ78" s="341"/>
      <c r="ER78" s="341"/>
      <c r="ES78" s="341"/>
      <c r="ET78" s="341"/>
      <c r="EU78" s="250"/>
      <c r="EV78" s="250"/>
      <c r="EW78" s="250"/>
      <c r="EX78" s="250"/>
      <c r="EY78" s="250"/>
      <c r="EZ78" s="250"/>
      <c r="FA78" s="250"/>
      <c r="FB78" s="250"/>
      <c r="FC78" s="250"/>
      <c r="FD78" s="250"/>
      <c r="FE78" s="250"/>
      <c r="FF78" s="250"/>
      <c r="FG78" s="250"/>
      <c r="FH78" s="250"/>
      <c r="FI78" s="250"/>
      <c r="FJ78" s="250"/>
      <c r="FK78" s="250"/>
      <c r="FL78" s="250"/>
      <c r="FM78" s="250"/>
      <c r="FN78" s="250"/>
      <c r="FO78" s="250"/>
      <c r="FP78" s="250"/>
      <c r="FQ78" s="250"/>
      <c r="FR78" s="250"/>
      <c r="FS78" s="250"/>
      <c r="FT78" s="250"/>
      <c r="FU78" s="250"/>
      <c r="FV78" s="250"/>
      <c r="FW78" s="250"/>
      <c r="FX78" s="250"/>
      <c r="FY78" s="250"/>
      <c r="FZ78" s="250"/>
      <c r="GA78" s="250"/>
      <c r="GB78" s="250"/>
      <c r="GC78" s="250"/>
      <c r="GD78" s="250"/>
      <c r="GE78" s="250"/>
      <c r="GF78" s="250"/>
      <c r="GG78" s="250"/>
      <c r="GH78" s="250"/>
      <c r="GI78" s="250"/>
      <c r="GJ78" s="250"/>
      <c r="GK78" s="250"/>
      <c r="GL78" s="250"/>
      <c r="GM78" s="250"/>
      <c r="GN78" s="250"/>
      <c r="GO78" s="250"/>
      <c r="GP78" s="250"/>
      <c r="GQ78" s="250"/>
      <c r="GR78" s="250"/>
      <c r="GS78" s="250"/>
      <c r="GT78" s="250"/>
      <c r="GU78" s="250"/>
      <c r="GV78" s="250"/>
      <c r="GW78" s="250"/>
      <c r="GX78" s="250"/>
      <c r="GY78" s="250"/>
      <c r="GZ78" s="250"/>
      <c r="HA78" s="250"/>
      <c r="HB78" s="250"/>
      <c r="HC78" s="250"/>
      <c r="HD78" s="250"/>
      <c r="HE78" s="250"/>
      <c r="HF78" s="250"/>
      <c r="HG78" s="250"/>
      <c r="HH78" s="250"/>
      <c r="HI78" s="250"/>
      <c r="HJ78" s="250"/>
      <c r="HK78" s="250"/>
      <c r="HL78" s="250"/>
      <c r="HM78" s="250"/>
      <c r="HN78" s="250"/>
      <c r="HO78" s="250"/>
      <c r="HP78" s="250"/>
      <c r="HQ78" s="250"/>
      <c r="HR78" s="250"/>
      <c r="HS78" s="250"/>
      <c r="HT78" s="250"/>
      <c r="HU78" s="250"/>
      <c r="HV78" s="250"/>
      <c r="HW78" s="250"/>
      <c r="HX78" s="250"/>
      <c r="HY78" s="250"/>
      <c r="HZ78" s="250"/>
      <c r="IA78" s="250"/>
      <c r="IB78" s="250"/>
      <c r="IC78" s="250"/>
      <c r="ID78" s="250"/>
      <c r="IE78" s="250"/>
      <c r="IF78" s="250"/>
      <c r="IG78" s="250"/>
      <c r="IH78" s="250"/>
      <c r="II78" s="250"/>
      <c r="IJ78" s="250"/>
      <c r="IK78" s="250"/>
      <c r="IL78" s="250"/>
      <c r="IM78" s="250"/>
      <c r="IN78" s="250"/>
      <c r="IO78" s="250"/>
      <c r="IP78" s="250"/>
      <c r="IQ78" s="250"/>
      <c r="IR78" s="250"/>
      <c r="IS78" s="250"/>
      <c r="IT78" s="250"/>
      <c r="IU78" s="250"/>
    </row>
    <row r="79" spans="1:255" x14ac:dyDescent="0.25">
      <c r="A79" s="113"/>
      <c r="B79" s="253" t="str">
        <f>'ПЛАН НАВЧАЛЬНОГО ПРОЦЕСУ ДЕННА'!B80</f>
        <v>Гарант освітньо-наукової програми</v>
      </c>
      <c r="C79" s="644"/>
      <c r="D79" s="644"/>
      <c r="E79" s="644"/>
      <c r="F79" s="644"/>
      <c r="G79" s="644"/>
      <c r="H79" s="644"/>
      <c r="J79" s="645" t="str">
        <f>'ПЛАН НАВЧАЛЬНОГО ПРОЦЕСУ ДЕННА'!J80:W80</f>
        <v>д.т.н, доц., Глікіна І.М.</v>
      </c>
      <c r="K79" s="645"/>
      <c r="L79" s="645"/>
      <c r="M79" s="645"/>
      <c r="N79" s="645"/>
      <c r="O79" s="645"/>
      <c r="P79" s="645"/>
      <c r="Q79" s="645"/>
      <c r="R79" s="645"/>
      <c r="S79" s="645"/>
      <c r="T79" s="645"/>
      <c r="U79" s="645"/>
      <c r="V79" s="645"/>
      <c r="W79" s="645"/>
      <c r="X79" s="646"/>
      <c r="Y79" s="646"/>
      <c r="Z79" s="646"/>
      <c r="AA79" s="646"/>
      <c r="AB79" s="249"/>
      <c r="AC79" s="249"/>
      <c r="AD79" s="255" t="str">
        <f>'ПЛАН НАВЧАЛЬНОГО ПРОЦЕСУ ДЕННА'!AD80</f>
        <v>Кафедра</v>
      </c>
      <c r="AE79" s="254"/>
      <c r="AF79" s="652" t="str">
        <f>'ПЛАН НАВЧАЛЬНОГО ПРОЦЕСУ ДЕННА'!AF80:AP80</f>
        <v>хімічної інженерії та екології</v>
      </c>
      <c r="AG79" s="653"/>
      <c r="AH79" s="653"/>
      <c r="AI79" s="653"/>
      <c r="AJ79" s="653"/>
      <c r="AK79" s="653"/>
      <c r="AL79" s="653"/>
      <c r="AM79" s="653"/>
      <c r="AN79" s="653"/>
      <c r="AO79" s="653"/>
      <c r="AP79" s="653"/>
      <c r="AQ79" s="654"/>
      <c r="AR79" s="654"/>
      <c r="AS79" s="654"/>
      <c r="AT79" s="249"/>
      <c r="AU79" s="249"/>
      <c r="AV79" s="249"/>
      <c r="AW79" s="249"/>
      <c r="AX79" s="249"/>
      <c r="AY79" s="249"/>
      <c r="AZ79" s="249"/>
      <c r="BA79" s="249"/>
      <c r="BB79" s="249"/>
      <c r="BC79" s="249"/>
      <c r="BD79" s="249"/>
      <c r="BE79" s="249"/>
      <c r="BF79" s="249"/>
      <c r="BG79" s="249"/>
      <c r="BH79" s="249"/>
      <c r="BI79" s="249"/>
      <c r="BJ79" s="256"/>
      <c r="BK79" s="113"/>
      <c r="BL79" s="144">
        <f>COUNTIF($W$14:$W$19,1)+COUNTIF($W$49:$W$68,1)</f>
        <v>0</v>
      </c>
      <c r="BM79" s="144">
        <f>COUNTIF($W$14:$W$19,2)+COUNTIF($W$49:$W$68,2)</f>
        <v>0</v>
      </c>
      <c r="BN79" s="144">
        <f>COUNTIF($W$14:$W$19,3)+COUNTIF($W$49:$W$68,3)</f>
        <v>0</v>
      </c>
      <c r="BO79" s="144">
        <f>COUNTIF($W$14:$W$19,4)+COUNTIF($W$49:$W$68,4)</f>
        <v>0</v>
      </c>
      <c r="BP79" s="144">
        <f>COUNTIF($W$14:$W$19,5)+COUNTIF($W$49:$W$68,5)</f>
        <v>0</v>
      </c>
      <c r="BQ79" s="144">
        <f>COUNTIF($W$14:$W$19,6)+COUNTIF($W$49:$W$68,6)</f>
        <v>0</v>
      </c>
      <c r="BR79" s="144">
        <f>COUNTIF($W$14:$W$19,7)+COUNTIF($W$49:$W$68,7)</f>
        <v>0</v>
      </c>
      <c r="BS79" s="144">
        <f>COUNTIF($W$14:$W$19,8)+COUNTIF($W$49:$W$68,8)</f>
        <v>0</v>
      </c>
      <c r="BT79" s="357"/>
      <c r="BU79" s="357"/>
      <c r="BV79" s="357"/>
      <c r="BW79" s="385"/>
      <c r="BX79" s="385"/>
      <c r="BY79" s="385"/>
      <c r="BZ79" s="385"/>
      <c r="CA79" s="385"/>
      <c r="CB79" s="385"/>
      <c r="CC79" s="385"/>
      <c r="CD79" s="385"/>
      <c r="CE79" s="358"/>
      <c r="CF79" s="359"/>
      <c r="CG79" s="342"/>
      <c r="CH79" s="385"/>
      <c r="CI79" s="385"/>
      <c r="CJ79" s="385"/>
      <c r="CK79" s="385"/>
      <c r="CL79" s="385"/>
      <c r="CM79" s="385"/>
      <c r="CN79" s="385"/>
      <c r="CO79" s="385"/>
      <c r="CP79" s="385"/>
      <c r="CQ79" s="385"/>
      <c r="CR79" s="385"/>
      <c r="CS79" s="385"/>
      <c r="CT79" s="385"/>
      <c r="CU79" s="342"/>
      <c r="CV79" s="342"/>
      <c r="CW79" s="342"/>
      <c r="CX79" s="342"/>
      <c r="CY79" s="342"/>
      <c r="CZ79" s="342"/>
      <c r="DA79" s="342"/>
      <c r="DB79" s="342"/>
      <c r="DC79" s="385"/>
      <c r="DD79" s="385"/>
      <c r="DE79" s="385"/>
      <c r="DF79" s="385"/>
      <c r="DG79" s="385"/>
      <c r="DH79" s="385"/>
      <c r="DI79" s="385"/>
      <c r="DJ79" s="385"/>
      <c r="DK79" s="385"/>
      <c r="DL79" s="385"/>
      <c r="DM79" s="385"/>
      <c r="DN79" s="385"/>
      <c r="DO79" s="385"/>
      <c r="DP79" s="385"/>
      <c r="DQ79" s="385"/>
      <c r="DR79" s="385"/>
      <c r="DS79" s="385"/>
      <c r="DT79" s="385"/>
      <c r="DU79" s="385"/>
      <c r="DV79" s="385"/>
      <c r="DW79" s="385"/>
      <c r="DX79" s="385"/>
      <c r="DY79" s="385"/>
      <c r="DZ79" s="385"/>
      <c r="EA79" s="385"/>
      <c r="EB79" s="385"/>
      <c r="EC79" s="385"/>
      <c r="ED79" s="385"/>
      <c r="EE79" s="385"/>
      <c r="EF79" s="385"/>
      <c r="EG79" s="385"/>
      <c r="EH79" s="385"/>
      <c r="EI79" s="385"/>
      <c r="EJ79" s="385"/>
      <c r="EK79" s="385"/>
      <c r="EL79" s="385"/>
      <c r="EM79" s="385"/>
      <c r="EN79" s="385"/>
      <c r="EO79" s="385"/>
      <c r="EP79" s="385"/>
      <c r="EQ79" s="385"/>
      <c r="ER79" s="385"/>
      <c r="ES79" s="385"/>
      <c r="ET79" s="385"/>
      <c r="EU79" s="113"/>
      <c r="EV79" s="113"/>
      <c r="EW79" s="113"/>
      <c r="EX79" s="113"/>
      <c r="EY79" s="113"/>
      <c r="EZ79" s="113"/>
      <c r="FA79" s="113"/>
      <c r="FB79" s="113"/>
      <c r="FC79" s="113"/>
      <c r="FD79" s="113"/>
      <c r="FE79" s="113"/>
      <c r="FF79" s="113"/>
      <c r="FG79" s="113"/>
      <c r="FH79" s="113"/>
      <c r="FI79" s="113"/>
      <c r="FJ79" s="113"/>
      <c r="FK79" s="113"/>
      <c r="FL79" s="113"/>
      <c r="FM79" s="113"/>
      <c r="FN79" s="113"/>
      <c r="FO79" s="113"/>
      <c r="FP79" s="113"/>
      <c r="FQ79" s="113"/>
      <c r="FR79" s="113"/>
      <c r="FS79" s="113"/>
      <c r="FT79" s="113"/>
      <c r="FU79" s="113"/>
      <c r="FV79" s="113"/>
      <c r="FW79" s="113"/>
      <c r="FX79" s="113"/>
      <c r="FY79" s="113"/>
      <c r="FZ79" s="113"/>
      <c r="GA79" s="113"/>
      <c r="GB79" s="113"/>
      <c r="GC79" s="113"/>
      <c r="GD79" s="113"/>
      <c r="GE79" s="113"/>
      <c r="GF79" s="113"/>
      <c r="GG79" s="113"/>
      <c r="GH79" s="113"/>
      <c r="GI79" s="113"/>
      <c r="GJ79" s="113"/>
      <c r="GK79" s="113"/>
      <c r="GL79" s="113"/>
      <c r="GM79" s="113"/>
      <c r="GN79" s="113"/>
      <c r="GO79" s="113"/>
      <c r="GP79" s="113"/>
      <c r="GQ79" s="113"/>
      <c r="GR79" s="113"/>
      <c r="GS79" s="113"/>
      <c r="GT79" s="113"/>
      <c r="GU79" s="113"/>
      <c r="GV79" s="113"/>
      <c r="GW79" s="113"/>
      <c r="GX79" s="113"/>
      <c r="GY79" s="113"/>
      <c r="GZ79" s="113"/>
      <c r="HA79" s="113"/>
      <c r="HB79" s="113"/>
      <c r="HC79" s="113"/>
      <c r="HD79" s="113"/>
      <c r="HE79" s="113"/>
      <c r="HF79" s="113"/>
      <c r="HG79" s="113"/>
      <c r="HH79" s="113"/>
      <c r="HI79" s="113"/>
      <c r="HJ79" s="113"/>
      <c r="HK79" s="113"/>
      <c r="HL79" s="113"/>
      <c r="HM79" s="113"/>
      <c r="HN79" s="113"/>
      <c r="HO79" s="113"/>
      <c r="HP79" s="113"/>
      <c r="HQ79" s="113"/>
      <c r="HR79" s="113"/>
      <c r="HS79" s="113"/>
      <c r="HT79" s="113"/>
      <c r="HU79" s="113"/>
      <c r="HV79" s="113"/>
      <c r="HW79" s="113"/>
      <c r="HX79" s="113"/>
      <c r="HY79" s="113"/>
      <c r="HZ79" s="113"/>
      <c r="IA79" s="113"/>
      <c r="IB79" s="113"/>
      <c r="IC79" s="113"/>
      <c r="ID79" s="113"/>
      <c r="IE79" s="113"/>
      <c r="IF79" s="113"/>
      <c r="IG79" s="113"/>
      <c r="IH79" s="113"/>
      <c r="II79" s="113"/>
      <c r="IJ79" s="113"/>
      <c r="IK79" s="113"/>
      <c r="IL79" s="113"/>
      <c r="IM79" s="113"/>
      <c r="IN79" s="113"/>
      <c r="IO79" s="113"/>
      <c r="IP79" s="113"/>
      <c r="IQ79" s="113"/>
      <c r="IR79" s="113"/>
      <c r="IS79" s="113"/>
      <c r="IT79" s="113"/>
      <c r="IU79" s="113"/>
    </row>
    <row r="80" spans="1:255" s="259" customFormat="1" ht="15" x14ac:dyDescent="0.25">
      <c r="A80" s="257"/>
      <c r="B80" s="258"/>
      <c r="C80" s="647" t="str">
        <f>'ПЛАН НАВЧАЛЬНОГО ПРОЦЕСУ ДЕННА'!C81:H81</f>
        <v>(підпис)</v>
      </c>
      <c r="D80" s="647"/>
      <c r="E80" s="647"/>
      <c r="F80" s="647"/>
      <c r="G80" s="647"/>
      <c r="H80" s="648"/>
      <c r="J80" s="649" t="str">
        <f>'ПЛАН НАВЧАЛЬНОГО ПРОЦЕСУ ДЕННА'!J81:AA81</f>
        <v>(вчений ступінь, вчене звання, прізвище та ініціали)</v>
      </c>
      <c r="K80" s="649"/>
      <c r="L80" s="649"/>
      <c r="M80" s="649"/>
      <c r="N80" s="649"/>
      <c r="O80" s="649"/>
      <c r="P80" s="649"/>
      <c r="Q80" s="649"/>
      <c r="R80" s="649"/>
      <c r="S80" s="649"/>
      <c r="T80" s="649"/>
      <c r="U80" s="649"/>
      <c r="V80" s="649"/>
      <c r="W80" s="649"/>
      <c r="X80" s="648"/>
      <c r="Y80" s="648"/>
      <c r="Z80" s="648"/>
      <c r="AA80" s="648"/>
      <c r="AL80" s="132"/>
      <c r="AM80" s="132"/>
      <c r="AN80" s="260"/>
      <c r="AO80" s="260"/>
      <c r="AP80" s="260"/>
      <c r="AQ80" s="260"/>
      <c r="AR80" s="260"/>
      <c r="AS80" s="260"/>
      <c r="AT80" s="260"/>
      <c r="AU80" s="260"/>
      <c r="AV80" s="260"/>
      <c r="AW80" s="260"/>
      <c r="AX80" s="260"/>
      <c r="AY80" s="260"/>
      <c r="AZ80" s="260"/>
      <c r="BA80" s="260"/>
      <c r="BB80" s="260"/>
      <c r="BC80" s="260"/>
      <c r="BD80" s="260"/>
      <c r="BE80" s="260"/>
      <c r="BF80" s="260"/>
      <c r="BG80" s="260"/>
      <c r="BH80" s="260"/>
      <c r="BI80" s="260"/>
      <c r="BJ80" s="64"/>
      <c r="BK80" s="19" t="s">
        <v>26</v>
      </c>
      <c r="BL80" s="365">
        <f t="shared" ref="BL80:BS80" ca="1" si="190">SUM(BL75:BL79)+BW$80</f>
        <v>0</v>
      </c>
      <c r="BM80" s="365">
        <f t="shared" ca="1" si="190"/>
        <v>0</v>
      </c>
      <c r="BN80" s="365">
        <f t="shared" ca="1" si="190"/>
        <v>0</v>
      </c>
      <c r="BO80" s="365">
        <f t="shared" ca="1" si="190"/>
        <v>0</v>
      </c>
      <c r="BP80" s="365">
        <f t="shared" ca="1" si="190"/>
        <v>0</v>
      </c>
      <c r="BQ80" s="365">
        <f t="shared" ca="1" si="190"/>
        <v>0</v>
      </c>
      <c r="BR80" s="365">
        <f t="shared" ca="1" si="190"/>
        <v>0</v>
      </c>
      <c r="BS80" s="365">
        <f t="shared" ca="1" si="190"/>
        <v>0</v>
      </c>
      <c r="BT80" s="357"/>
      <c r="BU80" s="342"/>
      <c r="BV80" s="342"/>
      <c r="BW80" s="366">
        <f t="shared" ref="BW80:CD80" ca="1" si="191">INDIRECT(ADDRESS(287+9*($BK$73-1),COLUMN(BW80),1,1))</f>
        <v>0</v>
      </c>
      <c r="BX80" s="366">
        <f t="shared" ca="1" si="191"/>
        <v>0</v>
      </c>
      <c r="BY80" s="366">
        <f t="shared" ca="1" si="191"/>
        <v>0</v>
      </c>
      <c r="BZ80" s="366">
        <f t="shared" ca="1" si="191"/>
        <v>0</v>
      </c>
      <c r="CA80" s="366">
        <f t="shared" ca="1" si="191"/>
        <v>0</v>
      </c>
      <c r="CB80" s="366">
        <f t="shared" ca="1" si="191"/>
        <v>0</v>
      </c>
      <c r="CC80" s="366">
        <f t="shared" ca="1" si="191"/>
        <v>0</v>
      </c>
      <c r="CD80" s="366">
        <f t="shared" ca="1" si="191"/>
        <v>0</v>
      </c>
      <c r="CE80" s="343"/>
      <c r="CF80" s="344"/>
      <c r="CG80" s="342"/>
      <c r="CH80" s="341"/>
      <c r="CI80" s="341"/>
      <c r="CJ80" s="341"/>
      <c r="CK80" s="341"/>
      <c r="CL80" s="341"/>
      <c r="CM80" s="341"/>
      <c r="CN80" s="341"/>
      <c r="CO80" s="341"/>
      <c r="CP80" s="341"/>
      <c r="CQ80" s="341"/>
      <c r="CR80" s="341"/>
      <c r="CS80" s="341"/>
      <c r="CT80" s="341"/>
      <c r="CU80" s="361"/>
      <c r="CV80" s="361"/>
      <c r="CW80" s="361"/>
      <c r="CX80" s="361"/>
      <c r="CY80" s="361"/>
      <c r="CZ80" s="361"/>
      <c r="DA80" s="361"/>
      <c r="DB80" s="361"/>
      <c r="DC80" s="341"/>
      <c r="DD80" s="341"/>
      <c r="DE80" s="341"/>
      <c r="DF80" s="341"/>
      <c r="DG80" s="341"/>
      <c r="DH80" s="341"/>
      <c r="DI80" s="341"/>
      <c r="DJ80" s="341"/>
      <c r="DK80" s="341"/>
      <c r="DL80" s="341"/>
      <c r="DM80" s="341"/>
      <c r="DN80" s="341"/>
      <c r="DO80" s="341"/>
      <c r="DP80" s="341"/>
      <c r="DQ80" s="341"/>
      <c r="DR80" s="341"/>
      <c r="DS80" s="341"/>
      <c r="DT80" s="341"/>
      <c r="DU80" s="361"/>
      <c r="DV80" s="361"/>
      <c r="DW80" s="361"/>
      <c r="DX80" s="361"/>
      <c r="DY80" s="361"/>
      <c r="DZ80" s="361"/>
      <c r="EA80" s="361"/>
      <c r="EB80" s="361"/>
      <c r="EC80" s="361"/>
      <c r="ED80" s="361"/>
      <c r="EE80" s="361"/>
      <c r="EF80" s="361"/>
      <c r="EG80" s="361"/>
      <c r="EH80" s="361"/>
      <c r="EI80" s="361"/>
      <c r="EJ80" s="361"/>
      <c r="EK80" s="361"/>
      <c r="EL80" s="361"/>
      <c r="EM80" s="361"/>
      <c r="EN80" s="361"/>
      <c r="EO80" s="361"/>
      <c r="EP80" s="361"/>
      <c r="EQ80" s="361"/>
      <c r="ER80" s="361"/>
      <c r="ES80" s="361"/>
      <c r="ET80" s="361"/>
    </row>
    <row r="81" spans="1:150" s="16" customFormat="1" ht="13.8" x14ac:dyDescent="0.25">
      <c r="B81" s="253" t="str">
        <f>'ПЛАН НАВЧАЛЬНОГО ПРОЦЕСУ ДЕННА'!B82</f>
        <v xml:space="preserve">Завідувач кафедри </v>
      </c>
      <c r="C81" s="643"/>
      <c r="D81" s="644"/>
      <c r="E81" s="644"/>
      <c r="F81" s="644"/>
      <c r="G81" s="644"/>
      <c r="H81" s="644"/>
      <c r="I81" s="252"/>
      <c r="J81" s="645" t="str">
        <f>'ПЛАН НАВЧАЛЬНОГО ПРОЦЕСУ ДЕННА'!J82:W82</f>
        <v>д.т.н, проф., Суворін О.В.</v>
      </c>
      <c r="K81" s="645"/>
      <c r="L81" s="645"/>
      <c r="M81" s="645"/>
      <c r="N81" s="645"/>
      <c r="O81" s="645"/>
      <c r="P81" s="645"/>
      <c r="Q81" s="645"/>
      <c r="R81" s="645"/>
      <c r="S81" s="645"/>
      <c r="T81" s="645"/>
      <c r="U81" s="645"/>
      <c r="V81" s="645"/>
      <c r="W81" s="645"/>
      <c r="X81" s="646"/>
      <c r="Y81" s="646"/>
      <c r="Z81" s="646"/>
      <c r="AA81" s="646"/>
      <c r="AD81" s="253" t="str">
        <f>'ПЛАН НАВЧАЛЬНОГО ПРОЦЕСУ ДЕННА'!AD82</f>
        <v>Декан факультету інженерії  _____________   Кудрявцев С.О,</v>
      </c>
      <c r="AL81" s="261"/>
      <c r="AM81" s="261"/>
      <c r="AN81" s="262"/>
      <c r="AO81" s="249"/>
      <c r="AP81" s="262"/>
      <c r="AQ81" s="262"/>
      <c r="AR81" s="262"/>
      <c r="AS81" s="249"/>
      <c r="AT81" s="262"/>
      <c r="AU81" s="262"/>
      <c r="AV81" s="262"/>
      <c r="AW81" s="249"/>
      <c r="AX81" s="262"/>
      <c r="AY81" s="262"/>
      <c r="AZ81" s="262"/>
      <c r="BA81" s="249"/>
      <c r="BB81" s="262"/>
      <c r="BC81" s="262"/>
      <c r="BD81" s="262"/>
      <c r="BE81" s="249"/>
      <c r="BF81" s="262"/>
      <c r="BG81" s="262"/>
      <c r="BH81" s="262"/>
      <c r="BI81" s="249"/>
      <c r="BJ81" s="45"/>
      <c r="BK81" s="113"/>
      <c r="BL81" s="385"/>
      <c r="BM81" s="385"/>
      <c r="BN81" s="385"/>
      <c r="BO81" s="385"/>
      <c r="BP81" s="385"/>
      <c r="BQ81" s="385"/>
      <c r="BR81" s="385"/>
      <c r="BS81" s="385"/>
      <c r="BT81" s="357"/>
      <c r="BU81" s="342"/>
      <c r="BV81" s="342"/>
      <c r="BW81" s="385"/>
      <c r="BX81" s="385"/>
      <c r="BY81" s="385"/>
      <c r="BZ81" s="385"/>
      <c r="CA81" s="385"/>
      <c r="CB81" s="385"/>
      <c r="CC81" s="385"/>
      <c r="CD81" s="385"/>
      <c r="CE81" s="343"/>
      <c r="CF81" s="344"/>
      <c r="CG81" s="342"/>
      <c r="CH81" s="385"/>
      <c r="CI81" s="385"/>
      <c r="CJ81" s="385"/>
      <c r="CK81" s="385"/>
      <c r="CL81" s="385"/>
      <c r="CM81" s="385"/>
      <c r="CN81" s="385"/>
      <c r="CO81" s="385"/>
      <c r="CP81" s="385"/>
      <c r="CQ81" s="385"/>
      <c r="CR81" s="385"/>
      <c r="CS81" s="385"/>
      <c r="CT81" s="385"/>
      <c r="CU81" s="342"/>
      <c r="CV81" s="342"/>
      <c r="CW81" s="342"/>
      <c r="CX81" s="342"/>
      <c r="CY81" s="342"/>
      <c r="CZ81" s="342"/>
      <c r="DA81" s="342"/>
      <c r="DB81" s="342"/>
      <c r="DC81" s="385"/>
      <c r="DD81" s="342"/>
      <c r="DE81" s="342"/>
      <c r="DF81" s="342"/>
      <c r="DG81" s="342"/>
      <c r="DH81" s="342"/>
      <c r="DI81" s="342"/>
      <c r="DJ81" s="342"/>
      <c r="DK81" s="342"/>
      <c r="DL81" s="385"/>
      <c r="DM81" s="385"/>
      <c r="DN81" s="385"/>
      <c r="DO81" s="385"/>
      <c r="DP81" s="385"/>
      <c r="DQ81" s="385"/>
      <c r="DR81" s="385"/>
      <c r="DS81" s="385"/>
      <c r="DT81" s="385"/>
      <c r="DU81" s="342"/>
      <c r="DV81" s="342"/>
      <c r="DW81" s="342"/>
      <c r="DX81" s="342"/>
      <c r="DY81" s="342"/>
      <c r="DZ81" s="342"/>
      <c r="EA81" s="342"/>
      <c r="EB81" s="342"/>
      <c r="EC81" s="342"/>
      <c r="ED81" s="342"/>
      <c r="EE81" s="342"/>
      <c r="EF81" s="342"/>
      <c r="EG81" s="342"/>
      <c r="EH81" s="342"/>
      <c r="EI81" s="342"/>
      <c r="EJ81" s="342"/>
      <c r="EK81" s="342"/>
      <c r="EL81" s="342"/>
      <c r="EM81" s="342"/>
      <c r="EN81" s="342"/>
      <c r="EO81" s="342"/>
      <c r="EP81" s="342"/>
      <c r="EQ81" s="342"/>
      <c r="ER81" s="342"/>
      <c r="ES81" s="342"/>
      <c r="ET81" s="342"/>
    </row>
    <row r="82" spans="1:150" ht="13.8" x14ac:dyDescent="0.25">
      <c r="C82" s="647" t="str">
        <f>'ПЛАН НАВЧАЛЬНОГО ПРОЦЕСУ ДЕННА'!C83:H83</f>
        <v>(підпис)</v>
      </c>
      <c r="D82" s="647"/>
      <c r="E82" s="647"/>
      <c r="F82" s="647"/>
      <c r="G82" s="647"/>
      <c r="H82" s="648"/>
      <c r="J82" s="649" t="str">
        <f>'ПЛАН НАВЧАЛЬНОГО ПРОЦЕСУ ДЕННА'!J83:AA83</f>
        <v>(вчений ступінь, вчене звання, прізвище та ініціали)</v>
      </c>
      <c r="K82" s="649"/>
      <c r="L82" s="649"/>
      <c r="M82" s="649"/>
      <c r="N82" s="649"/>
      <c r="O82" s="649"/>
      <c r="P82" s="649"/>
      <c r="Q82" s="649"/>
      <c r="R82" s="649"/>
      <c r="S82" s="649"/>
      <c r="T82" s="649"/>
      <c r="U82" s="649"/>
      <c r="V82" s="649"/>
      <c r="W82" s="649"/>
      <c r="X82" s="648"/>
      <c r="Y82" s="648"/>
      <c r="Z82" s="648"/>
      <c r="AA82" s="648"/>
      <c r="AL82" s="261"/>
      <c r="AM82" s="261"/>
      <c r="AN82" s="262"/>
      <c r="AO82" s="249"/>
      <c r="AP82" s="262"/>
      <c r="AQ82" s="262"/>
      <c r="AR82" s="262"/>
      <c r="AS82" s="249"/>
      <c r="AT82" s="262"/>
      <c r="AU82" s="262"/>
      <c r="AV82" s="262"/>
      <c r="AW82" s="249"/>
      <c r="AX82" s="262"/>
      <c r="AY82" s="262"/>
      <c r="AZ82" s="262"/>
      <c r="BA82" s="249"/>
      <c r="BB82" s="262"/>
      <c r="BC82" s="262"/>
      <c r="BD82" s="262"/>
      <c r="BE82" s="249"/>
      <c r="BF82" s="262"/>
      <c r="BG82" s="262"/>
      <c r="BH82" s="262"/>
      <c r="BI82" s="249"/>
      <c r="BK82" s="113"/>
      <c r="BL82" s="341"/>
      <c r="BM82" s="341"/>
      <c r="BN82" s="341"/>
      <c r="BO82" s="341"/>
      <c r="BP82" s="341"/>
      <c r="BQ82" s="341"/>
      <c r="BR82" s="341"/>
      <c r="BS82" s="341"/>
      <c r="BT82" s="347"/>
      <c r="BU82" s="348"/>
      <c r="BV82" s="348"/>
      <c r="BW82" s="341"/>
      <c r="BX82" s="341"/>
      <c r="BY82" s="341"/>
      <c r="BZ82" s="341"/>
      <c r="CA82" s="341"/>
      <c r="CB82" s="341"/>
      <c r="CC82" s="341"/>
      <c r="CD82" s="341"/>
      <c r="CE82" s="349"/>
      <c r="CF82" s="350"/>
      <c r="CG82" s="348"/>
      <c r="CH82" s="341"/>
      <c r="CI82" s="341"/>
      <c r="CJ82" s="341"/>
      <c r="CK82" s="341"/>
      <c r="CL82" s="341"/>
      <c r="CM82" s="341"/>
      <c r="CN82" s="341"/>
      <c r="CO82" s="341"/>
      <c r="CP82" s="341"/>
      <c r="CQ82" s="341"/>
      <c r="CR82" s="341"/>
      <c r="CS82" s="341"/>
      <c r="CT82" s="341"/>
      <c r="CU82" s="348"/>
      <c r="CV82" s="348"/>
      <c r="CW82" s="348"/>
      <c r="CX82" s="348"/>
      <c r="CY82" s="348"/>
      <c r="CZ82" s="348"/>
      <c r="DA82" s="348"/>
      <c r="DB82" s="348"/>
      <c r="DC82" s="341"/>
      <c r="DD82" s="373"/>
      <c r="DE82" s="373"/>
      <c r="DF82" s="373"/>
      <c r="DG82" s="373"/>
      <c r="DH82" s="373"/>
      <c r="DI82" s="373"/>
      <c r="DJ82" s="373"/>
      <c r="DK82" s="373"/>
      <c r="DL82" s="341"/>
      <c r="DM82" s="341"/>
      <c r="DN82" s="341"/>
      <c r="DO82" s="341"/>
      <c r="DP82" s="341"/>
      <c r="DQ82" s="341"/>
      <c r="DR82" s="341"/>
      <c r="DS82" s="341"/>
      <c r="DT82" s="341"/>
      <c r="DU82" s="348"/>
      <c r="DV82" s="348"/>
      <c r="DW82" s="348"/>
      <c r="DX82" s="348"/>
      <c r="DY82" s="348"/>
      <c r="DZ82" s="348"/>
      <c r="EA82" s="348"/>
      <c r="EB82" s="348"/>
      <c r="EC82" s="348"/>
      <c r="ED82" s="348"/>
      <c r="EE82" s="348"/>
      <c r="EF82" s="348"/>
      <c r="EG82" s="348"/>
      <c r="EH82" s="348"/>
      <c r="EI82" s="348"/>
      <c r="EJ82" s="348"/>
      <c r="EK82" s="348"/>
      <c r="EL82" s="348"/>
      <c r="EM82" s="348"/>
      <c r="EN82" s="348"/>
      <c r="EO82" s="348"/>
      <c r="EP82" s="348"/>
      <c r="EQ82" s="348"/>
      <c r="ER82" s="348"/>
      <c r="ES82" s="348"/>
      <c r="ET82" s="348"/>
    </row>
    <row r="83" spans="1:150" s="342" customFormat="1" ht="13.5" customHeight="1" x14ac:dyDescent="0.2">
      <c r="A83" s="393"/>
      <c r="B83" s="197" t="str">
        <f>'ПЛАН НАВЧАЛЬНОГО ПРОЦЕСУ ДЕННА'!B84</f>
        <v>Директор центру організаційно-методичного забезпечення освітньої діяльності</v>
      </c>
      <c r="C83" s="381"/>
      <c r="D83" s="353"/>
      <c r="E83" s="353"/>
      <c r="F83" s="353"/>
      <c r="G83" s="353"/>
      <c r="H83" s="353"/>
      <c r="I83" s="394"/>
      <c r="J83" s="371"/>
      <c r="K83" s="371"/>
      <c r="L83" s="371"/>
      <c r="M83" s="371"/>
      <c r="N83" s="395"/>
      <c r="O83" s="439"/>
      <c r="P83" s="439"/>
      <c r="Q83" s="439"/>
      <c r="R83" s="439"/>
      <c r="S83" s="439"/>
      <c r="T83" s="439"/>
      <c r="U83" s="439"/>
      <c r="W83" s="212"/>
      <c r="X83" s="212" t="str">
        <f>'ПЛАН НАВЧАЛЬНОГО ПРОЦЕСУ ДЕННА'!X84</f>
        <v>Боровік П.В.</v>
      </c>
      <c r="Y83" s="394"/>
      <c r="Z83" s="394"/>
      <c r="AA83" s="389"/>
      <c r="AB83" s="389"/>
      <c r="AC83" s="389"/>
      <c r="AD83" s="389"/>
      <c r="AE83" s="389"/>
      <c r="AF83" s="389"/>
      <c r="AG83" s="389"/>
      <c r="AH83" s="389"/>
      <c r="AL83" s="389"/>
      <c r="AN83" s="389"/>
      <c r="AO83" s="388"/>
      <c r="AP83" s="388"/>
      <c r="AQ83" s="389"/>
      <c r="AR83" s="391"/>
      <c r="AS83" s="391"/>
      <c r="AT83" s="391"/>
      <c r="AU83" s="391"/>
      <c r="AV83" s="391"/>
      <c r="AW83" s="391"/>
      <c r="AX83" s="391"/>
      <c r="AY83" s="391"/>
      <c r="AZ83" s="391"/>
      <c r="BA83" s="391"/>
      <c r="BB83" s="391"/>
      <c r="BC83" s="391"/>
      <c r="BD83" s="391"/>
      <c r="BE83" s="391"/>
      <c r="BF83" s="391"/>
      <c r="BG83" s="391"/>
      <c r="BH83" s="391"/>
      <c r="BI83" s="391"/>
      <c r="BJ83" s="372"/>
      <c r="BK83" s="385"/>
      <c r="BL83" s="385"/>
      <c r="BM83" s="385"/>
      <c r="BN83" s="385"/>
      <c r="BO83" s="385"/>
      <c r="BP83" s="385"/>
      <c r="BQ83" s="385"/>
      <c r="BR83" s="385"/>
      <c r="BS83" s="385"/>
      <c r="BT83" s="357"/>
      <c r="BU83" s="357"/>
      <c r="BV83" s="357"/>
      <c r="BW83" s="385"/>
      <c r="BX83" s="385"/>
      <c r="BY83" s="385"/>
      <c r="BZ83" s="385"/>
      <c r="CA83" s="385"/>
      <c r="CB83" s="385"/>
      <c r="CC83" s="385"/>
      <c r="CD83" s="385"/>
      <c r="CE83" s="358"/>
      <c r="CF83" s="359"/>
      <c r="CH83" s="385"/>
      <c r="CI83" s="385"/>
      <c r="CJ83" s="385"/>
      <c r="CK83" s="385"/>
      <c r="CL83" s="385"/>
      <c r="CM83" s="385"/>
      <c r="CN83" s="385"/>
      <c r="CO83" s="385"/>
      <c r="CP83" s="385"/>
      <c r="CQ83" s="385"/>
      <c r="CR83" s="385"/>
      <c r="CS83" s="385"/>
      <c r="CT83" s="385"/>
      <c r="DC83" s="385"/>
      <c r="DD83" s="396"/>
      <c r="DE83" s="396"/>
      <c r="DF83" s="396"/>
      <c r="DG83" s="396"/>
      <c r="DH83" s="396"/>
      <c r="DI83" s="396"/>
      <c r="DJ83" s="396"/>
      <c r="DK83" s="396"/>
      <c r="DL83" s="385"/>
      <c r="DM83" s="385"/>
      <c r="DN83" s="385"/>
      <c r="DO83" s="385"/>
      <c r="DP83" s="385"/>
      <c r="DQ83" s="385"/>
      <c r="DR83" s="385"/>
      <c r="DS83" s="385"/>
      <c r="DT83" s="385"/>
    </row>
    <row r="84" spans="1:150" s="374" customFormat="1" ht="12" customHeight="1" x14ac:dyDescent="0.25">
      <c r="A84" s="138"/>
      <c r="B84" s="360"/>
      <c r="C84" s="381"/>
      <c r="D84" s="353"/>
      <c r="E84" s="353"/>
      <c r="F84" s="353"/>
      <c r="G84" s="353"/>
      <c r="H84" s="353"/>
      <c r="I84" s="371"/>
      <c r="J84" s="371"/>
      <c r="K84" s="371"/>
      <c r="L84" s="371"/>
      <c r="M84" s="371"/>
      <c r="N84" s="437"/>
      <c r="O84" s="438"/>
      <c r="P84" s="438"/>
      <c r="Q84" s="440" t="s">
        <v>193</v>
      </c>
      <c r="R84" s="441"/>
      <c r="S84" s="441"/>
      <c r="T84" s="441"/>
      <c r="U84" s="441"/>
      <c r="AL84" s="356"/>
      <c r="AM84" s="356"/>
      <c r="AN84" s="356"/>
      <c r="AO84" s="356"/>
      <c r="AP84" s="138"/>
      <c r="AQ84" s="138"/>
      <c r="AR84" s="138"/>
      <c r="AS84" s="138"/>
      <c r="AT84" s="138"/>
      <c r="AU84" s="138"/>
      <c r="AV84" s="138"/>
      <c r="AW84" s="138"/>
      <c r="AX84" s="138"/>
      <c r="AY84" s="138"/>
      <c r="AZ84" s="138"/>
      <c r="BA84" s="138"/>
      <c r="BB84" s="138"/>
      <c r="BC84" s="138"/>
      <c r="BD84" s="138"/>
      <c r="BE84" s="138"/>
      <c r="BF84" s="138"/>
      <c r="BG84" s="138"/>
      <c r="BH84" s="138"/>
      <c r="BI84" s="138"/>
      <c r="BJ84" s="375"/>
      <c r="BK84" s="376"/>
      <c r="BL84" s="376"/>
      <c r="BM84" s="376"/>
      <c r="BN84" s="376"/>
      <c r="BO84" s="376"/>
      <c r="BP84" s="376"/>
      <c r="BQ84" s="376"/>
      <c r="BR84" s="376"/>
      <c r="BS84" s="376"/>
      <c r="BT84" s="377"/>
      <c r="BU84" s="378"/>
      <c r="BV84" s="378"/>
      <c r="BW84" s="376"/>
      <c r="BX84" s="376"/>
      <c r="BY84" s="376"/>
      <c r="BZ84" s="376"/>
      <c r="CA84" s="376"/>
      <c r="CB84" s="376"/>
      <c r="CC84" s="376"/>
      <c r="CD84" s="376"/>
      <c r="CE84" s="379"/>
      <c r="CF84" s="380"/>
      <c r="CG84" s="378"/>
      <c r="CH84" s="376"/>
      <c r="CI84" s="376"/>
      <c r="CJ84" s="376"/>
      <c r="CK84" s="376"/>
      <c r="CL84" s="376"/>
      <c r="CM84" s="376"/>
      <c r="CN84" s="376"/>
      <c r="CO84" s="376"/>
      <c r="CP84" s="376"/>
      <c r="CQ84" s="376"/>
      <c r="CR84" s="376"/>
      <c r="CS84" s="376"/>
      <c r="CT84" s="376"/>
      <c r="DC84" s="376"/>
      <c r="DD84" s="351"/>
      <c r="DE84" s="351"/>
      <c r="DF84" s="351"/>
      <c r="DG84" s="351"/>
      <c r="DH84" s="351"/>
      <c r="DI84" s="351"/>
      <c r="DJ84" s="351"/>
      <c r="DK84" s="351"/>
      <c r="DL84" s="376"/>
      <c r="DM84" s="376"/>
      <c r="DN84" s="376"/>
      <c r="DO84" s="376"/>
      <c r="DP84" s="376"/>
      <c r="DQ84" s="376"/>
      <c r="DR84" s="376"/>
      <c r="DS84" s="376"/>
      <c r="DT84" s="376"/>
    </row>
    <row r="85" spans="1:150" x14ac:dyDescent="0.25">
      <c r="X85" s="267"/>
      <c r="AL85" s="254"/>
      <c r="AM85" s="254"/>
      <c r="BK85" s="113"/>
      <c r="BL85" s="341"/>
      <c r="BM85" s="341"/>
      <c r="BN85" s="341"/>
      <c r="BO85" s="341"/>
      <c r="BP85" s="341"/>
      <c r="BQ85" s="341"/>
      <c r="BR85" s="341"/>
      <c r="BS85" s="341"/>
      <c r="BT85" s="357"/>
      <c r="BU85" s="342"/>
      <c r="BV85" s="342"/>
      <c r="BW85" s="341"/>
      <c r="BX85" s="341"/>
      <c r="BY85" s="341"/>
      <c r="BZ85" s="341"/>
      <c r="CA85" s="341"/>
      <c r="CB85" s="341"/>
      <c r="CC85" s="341"/>
      <c r="CD85" s="341"/>
      <c r="CE85" s="343"/>
      <c r="CF85" s="344"/>
      <c r="CG85" s="342"/>
      <c r="CH85" s="341"/>
      <c r="CI85" s="341"/>
      <c r="CJ85" s="341"/>
      <c r="CK85" s="341"/>
      <c r="CL85" s="341"/>
      <c r="CM85" s="341"/>
      <c r="CN85" s="341"/>
      <c r="CO85" s="341"/>
      <c r="CP85" s="341"/>
      <c r="CQ85" s="341"/>
      <c r="CR85" s="341"/>
      <c r="CS85" s="341"/>
      <c r="CT85" s="341"/>
      <c r="CU85" s="348"/>
      <c r="CV85" s="348"/>
      <c r="CW85" s="348"/>
      <c r="CX85" s="348"/>
      <c r="CY85" s="348"/>
      <c r="CZ85" s="348"/>
      <c r="DA85" s="348"/>
      <c r="DB85" s="348"/>
      <c r="DC85" s="341"/>
      <c r="DD85" s="373"/>
      <c r="DE85" s="373"/>
      <c r="DF85" s="373"/>
      <c r="DG85" s="373"/>
      <c r="DH85" s="373"/>
      <c r="DI85" s="373"/>
      <c r="DJ85" s="373"/>
      <c r="DK85" s="373"/>
      <c r="DL85" s="341"/>
      <c r="DM85" s="341"/>
      <c r="DN85" s="341"/>
      <c r="DO85" s="341"/>
      <c r="DP85" s="341"/>
      <c r="DQ85" s="341"/>
      <c r="DR85" s="341"/>
      <c r="DS85" s="341"/>
      <c r="DT85" s="341"/>
      <c r="DU85" s="348"/>
      <c r="DV85" s="348"/>
      <c r="DW85" s="348"/>
      <c r="DX85" s="348"/>
      <c r="DY85" s="348"/>
      <c r="DZ85" s="348"/>
      <c r="EA85" s="348"/>
      <c r="EB85" s="348"/>
      <c r="EC85" s="348"/>
      <c r="ED85" s="348"/>
      <c r="EE85" s="348"/>
      <c r="EF85" s="348"/>
      <c r="EG85" s="348"/>
      <c r="EH85" s="348"/>
      <c r="EI85" s="348"/>
      <c r="EJ85" s="348"/>
      <c r="EK85" s="348"/>
      <c r="EL85" s="348"/>
      <c r="EM85" s="348"/>
      <c r="EN85" s="348"/>
      <c r="EO85" s="348"/>
      <c r="EP85" s="348"/>
      <c r="EQ85" s="348"/>
      <c r="ER85" s="348"/>
      <c r="ES85" s="348"/>
      <c r="ET85" s="348"/>
    </row>
    <row r="86" spans="1:150" x14ac:dyDescent="0.25">
      <c r="B86" s="268" t="str">
        <f>'ПЛАН НАВЧАЛЬНОГО ПРОЦЕСУ ДЕННА'!B87</f>
        <v>Схвалено:</v>
      </c>
      <c r="X86" s="269"/>
      <c r="Y86" s="269"/>
      <c r="Z86" s="254"/>
      <c r="AA86" s="254"/>
      <c r="AB86" s="254"/>
      <c r="AC86" s="254"/>
      <c r="AD86" s="254"/>
      <c r="AE86" s="254"/>
      <c r="AF86" s="254"/>
      <c r="AG86" s="254"/>
      <c r="AH86" s="254"/>
      <c r="AI86" s="254"/>
      <c r="AJ86" s="254"/>
      <c r="AK86" s="254"/>
      <c r="AL86" s="254"/>
      <c r="AM86" s="254"/>
      <c r="BL86" s="357"/>
      <c r="BM86" s="357"/>
      <c r="BN86" s="357"/>
      <c r="BO86" s="357"/>
      <c r="BP86" s="357"/>
      <c r="BQ86" s="357"/>
      <c r="BR86" s="357"/>
      <c r="BS86" s="357"/>
      <c r="BT86" s="357"/>
      <c r="BU86" s="357"/>
      <c r="BV86" s="357"/>
      <c r="BW86" s="385"/>
      <c r="BX86" s="385"/>
      <c r="BY86" s="385"/>
      <c r="BZ86" s="385"/>
      <c r="CA86" s="385"/>
      <c r="CB86" s="385"/>
      <c r="CC86" s="385"/>
      <c r="CD86" s="385"/>
      <c r="CE86" s="358"/>
      <c r="CF86" s="359"/>
      <c r="CG86" s="342"/>
      <c r="CH86" s="385"/>
      <c r="CI86" s="385"/>
      <c r="CJ86" s="385"/>
      <c r="CK86" s="385"/>
      <c r="CL86" s="385"/>
      <c r="CM86" s="385"/>
      <c r="CN86" s="385"/>
      <c r="CO86" s="385"/>
      <c r="CP86" s="385"/>
      <c r="CQ86" s="385"/>
      <c r="CR86" s="385"/>
      <c r="CS86" s="385"/>
      <c r="CT86" s="342"/>
      <c r="CU86" s="342"/>
      <c r="CV86" s="342"/>
      <c r="CW86" s="342"/>
      <c r="CX86" s="342"/>
      <c r="CY86" s="342"/>
      <c r="CZ86" s="342"/>
      <c r="DA86" s="342"/>
      <c r="DB86" s="342"/>
      <c r="DC86" s="342"/>
      <c r="DD86" s="396"/>
      <c r="DE86" s="396"/>
      <c r="DF86" s="396"/>
      <c r="DG86" s="396"/>
      <c r="DH86" s="396"/>
      <c r="DI86" s="396"/>
      <c r="DJ86" s="396"/>
      <c r="DK86" s="396"/>
      <c r="DL86" s="342"/>
      <c r="DM86" s="342"/>
      <c r="DN86" s="342"/>
      <c r="DO86" s="342"/>
      <c r="DP86" s="342"/>
      <c r="DQ86" s="342"/>
      <c r="DR86" s="342"/>
      <c r="DS86" s="342"/>
      <c r="DT86" s="342"/>
      <c r="DU86" s="342"/>
      <c r="DV86" s="342"/>
      <c r="DW86" s="342"/>
      <c r="DX86" s="342"/>
      <c r="DY86" s="342"/>
      <c r="DZ86" s="342"/>
      <c r="EA86" s="342"/>
      <c r="EB86" s="342"/>
      <c r="EC86" s="342"/>
      <c r="ED86" s="342"/>
      <c r="EE86" s="342"/>
      <c r="EF86" s="342"/>
      <c r="EG86" s="342"/>
      <c r="EH86" s="342"/>
      <c r="EI86" s="342"/>
      <c r="EJ86" s="342"/>
      <c r="EK86" s="342"/>
      <c r="EL86" s="342"/>
      <c r="EM86" s="342"/>
      <c r="EN86" s="342"/>
      <c r="EO86" s="342"/>
      <c r="EP86" s="342"/>
      <c r="EQ86" s="342"/>
      <c r="ER86" s="342"/>
      <c r="ES86" s="342"/>
      <c r="ET86" s="342"/>
    </row>
    <row r="87" spans="1:150" x14ac:dyDescent="0.25">
      <c r="B87" s="268" t="str">
        <f>'ПЛАН НАВЧАЛЬНОГО ПРОЦЕСУ ДЕННА'!B88</f>
        <v>Вченою радою Східноукраїнського національного університету імені Володимира Даля, протокол № _____ від "___"_______2021р.</v>
      </c>
      <c r="C87" s="248"/>
      <c r="D87" s="248"/>
      <c r="E87" s="248"/>
      <c r="F87" s="248"/>
      <c r="G87" s="248"/>
      <c r="H87" s="248"/>
      <c r="X87" s="254"/>
      <c r="Y87" s="254"/>
      <c r="AA87" s="254"/>
      <c r="AB87" s="254"/>
      <c r="AC87" s="268" t="str">
        <f>'ПЛАН НАВЧАЛЬНОГО ПРОЦЕСУ ДЕННА'!AC88</f>
        <v>Голова Вченої ради_______________ проф. Поркуян О.В.</v>
      </c>
      <c r="AD87" s="254"/>
      <c r="AE87" s="254"/>
      <c r="AF87" s="254"/>
      <c r="AG87" s="254"/>
      <c r="AH87" s="254"/>
      <c r="AI87" s="254"/>
      <c r="AJ87" s="254"/>
      <c r="AK87" s="254"/>
      <c r="AL87" s="254"/>
      <c r="AM87" s="254"/>
      <c r="BL87" s="357"/>
      <c r="BM87" s="357"/>
      <c r="BN87" s="357"/>
      <c r="BO87" s="357"/>
      <c r="BP87" s="357"/>
      <c r="BQ87" s="357"/>
      <c r="BR87" s="357"/>
      <c r="BS87" s="357"/>
      <c r="BT87" s="384"/>
      <c r="BU87" s="396"/>
      <c r="BV87" s="396"/>
      <c r="BW87" s="385"/>
      <c r="BX87" s="385"/>
      <c r="BY87" s="385"/>
      <c r="BZ87" s="385"/>
      <c r="CA87" s="385"/>
      <c r="CB87" s="385"/>
      <c r="CC87" s="385"/>
      <c r="CD87" s="385"/>
      <c r="CE87" s="399"/>
      <c r="CF87" s="400"/>
      <c r="CG87" s="396"/>
      <c r="CH87" s="342"/>
      <c r="CI87" s="342"/>
      <c r="CJ87" s="342"/>
      <c r="CK87" s="342"/>
      <c r="CL87" s="342"/>
      <c r="CM87" s="342"/>
      <c r="CN87" s="342"/>
      <c r="CO87" s="342"/>
      <c r="CP87" s="342"/>
      <c r="CQ87" s="342"/>
      <c r="CR87" s="342"/>
      <c r="CS87" s="342"/>
      <c r="CT87" s="357"/>
      <c r="CU87" s="342"/>
      <c r="CV87" s="342"/>
      <c r="CW87" s="342"/>
      <c r="CX87" s="342"/>
      <c r="CY87" s="342"/>
      <c r="CZ87" s="342"/>
      <c r="DA87" s="342"/>
      <c r="DB87" s="342"/>
      <c r="DC87" s="396"/>
      <c r="DD87" s="396"/>
      <c r="DE87" s="396"/>
      <c r="DF87" s="396"/>
      <c r="DG87" s="396"/>
      <c r="DH87" s="396"/>
      <c r="DI87" s="396"/>
      <c r="DJ87" s="396"/>
      <c r="DK87" s="396"/>
      <c r="DL87" s="357"/>
      <c r="DM87" s="342"/>
      <c r="DN87" s="342"/>
      <c r="DO87" s="342"/>
      <c r="DP87" s="342"/>
      <c r="DQ87" s="342"/>
      <c r="DR87" s="342"/>
      <c r="DS87" s="342"/>
      <c r="DT87" s="342"/>
      <c r="DU87" s="342"/>
      <c r="DV87" s="342"/>
      <c r="DW87" s="342"/>
      <c r="DX87" s="342"/>
      <c r="DY87" s="342"/>
      <c r="DZ87" s="342"/>
      <c r="EA87" s="342"/>
      <c r="EB87" s="342"/>
      <c r="EC87" s="342"/>
      <c r="ED87" s="342"/>
      <c r="EE87" s="342"/>
      <c r="EF87" s="342"/>
      <c r="EG87" s="342"/>
      <c r="EH87" s="342"/>
      <c r="EI87" s="342"/>
      <c r="EJ87" s="342"/>
      <c r="EK87" s="342"/>
      <c r="EL87" s="342"/>
      <c r="EM87" s="342"/>
      <c r="EN87" s="342"/>
      <c r="EO87" s="342"/>
      <c r="EP87" s="342"/>
      <c r="EQ87" s="342"/>
      <c r="ER87" s="342"/>
      <c r="ES87" s="342"/>
      <c r="ET87" s="342"/>
    </row>
    <row r="88" spans="1:150" x14ac:dyDescent="0.25">
      <c r="B88" s="248"/>
      <c r="C88" s="248"/>
      <c r="D88" s="248"/>
      <c r="E88" s="248"/>
      <c r="F88" s="248"/>
      <c r="G88" s="248"/>
      <c r="H88" s="248"/>
      <c r="X88" s="254"/>
      <c r="Y88" s="254"/>
      <c r="Z88" s="254"/>
      <c r="AA88" s="254"/>
      <c r="AB88" s="254"/>
      <c r="AC88" s="254"/>
      <c r="AD88" s="254"/>
      <c r="AE88" s="254"/>
      <c r="AF88" s="254"/>
      <c r="AG88" s="254"/>
      <c r="AH88" s="254"/>
      <c r="AI88" s="254"/>
      <c r="AJ88" s="254"/>
      <c r="AK88" s="254"/>
      <c r="AL88" s="254"/>
      <c r="AM88" s="254"/>
      <c r="BT88" s="48"/>
      <c r="BU88" s="49"/>
      <c r="BV88" s="49"/>
      <c r="BW88"/>
      <c r="BX88"/>
      <c r="BY88"/>
      <c r="BZ88"/>
      <c r="CA88"/>
      <c r="CB88"/>
      <c r="CC88"/>
      <c r="CD88"/>
      <c r="CE88" s="177"/>
      <c r="CF88" s="189"/>
      <c r="CG88" s="49"/>
      <c r="CT88" s="16"/>
      <c r="DC88" s="49"/>
      <c r="DL88" s="16"/>
    </row>
    <row r="89" spans="1:150" x14ac:dyDescent="0.25">
      <c r="X89" s="254"/>
      <c r="Y89" s="254"/>
      <c r="Z89" s="254"/>
      <c r="AA89" s="254"/>
      <c r="AB89" s="254"/>
      <c r="AC89" s="254"/>
      <c r="AD89" s="254"/>
      <c r="AE89" s="254"/>
      <c r="AF89" s="254"/>
      <c r="AL89" s="254"/>
      <c r="AM89" s="254"/>
      <c r="BT89" s="48"/>
      <c r="BU89" s="49"/>
      <c r="BV89" s="49"/>
      <c r="BW89"/>
      <c r="BX89"/>
      <c r="BY89"/>
      <c r="BZ89"/>
      <c r="CA89"/>
      <c r="CB89"/>
      <c r="CC89"/>
      <c r="CD89"/>
      <c r="CE89" s="177"/>
      <c r="CF89" s="189"/>
      <c r="CG89" s="49"/>
      <c r="CT89" s="16"/>
      <c r="DC89" s="49"/>
      <c r="DL89" s="16"/>
    </row>
    <row r="90" spans="1:150" x14ac:dyDescent="0.25">
      <c r="X90" s="254"/>
      <c r="Y90" s="254"/>
      <c r="Z90" s="254"/>
      <c r="AA90" s="254"/>
      <c r="AB90" s="254"/>
      <c r="AC90" s="254"/>
      <c r="AD90" s="254"/>
      <c r="AE90" s="254"/>
      <c r="AF90" s="254"/>
      <c r="AL90" s="254"/>
      <c r="AM90" s="254"/>
      <c r="BT90" s="48"/>
      <c r="BU90" s="49"/>
      <c r="BV90" s="49"/>
      <c r="BW90"/>
      <c r="BX90"/>
      <c r="BY90"/>
      <c r="BZ90"/>
      <c r="CA90"/>
      <c r="CB90"/>
      <c r="CC90"/>
      <c r="CD90"/>
      <c r="CE90" s="177"/>
      <c r="CF90" s="189"/>
      <c r="CG90" s="49"/>
      <c r="CT90" s="49"/>
      <c r="DC90" s="49"/>
      <c r="DL90" s="49"/>
    </row>
    <row r="91" spans="1:150" x14ac:dyDescent="0.25">
      <c r="C91" s="254"/>
      <c r="X91" s="254"/>
      <c r="Y91" s="254"/>
      <c r="Z91" s="254"/>
      <c r="AA91" s="254"/>
      <c r="AB91" s="254"/>
      <c r="AC91" s="254"/>
      <c r="AD91" s="254"/>
      <c r="AE91" s="254"/>
      <c r="AF91" s="254"/>
      <c r="AG91" s="254"/>
      <c r="AH91" s="254"/>
      <c r="AI91" s="254"/>
      <c r="AJ91" s="254"/>
      <c r="AK91" s="254"/>
      <c r="AL91" s="254"/>
      <c r="AM91" s="254"/>
      <c r="BL91" s="48"/>
      <c r="BM91" s="48"/>
      <c r="BN91" s="48"/>
      <c r="BO91" s="48"/>
      <c r="BP91" s="48"/>
      <c r="BQ91" s="48"/>
      <c r="BR91" s="48"/>
      <c r="BS91" s="48"/>
      <c r="BT91" s="48"/>
      <c r="BU91" s="49"/>
      <c r="BV91" s="49"/>
      <c r="BW91"/>
      <c r="BX91"/>
      <c r="BY91"/>
      <c r="BZ91"/>
      <c r="CA91"/>
      <c r="CB91"/>
      <c r="CC91"/>
      <c r="CD91"/>
      <c r="CE91" s="177"/>
      <c r="CF91" s="189"/>
      <c r="CG91" s="49"/>
      <c r="CH91" s="49"/>
      <c r="CI91" s="49"/>
      <c r="CJ91" s="49"/>
      <c r="CK91" s="49"/>
      <c r="CP91" s="49"/>
      <c r="CQ91" s="49"/>
      <c r="CR91" s="49"/>
      <c r="CS91" s="49"/>
      <c r="CT91" s="49"/>
    </row>
    <row r="92" spans="1:150" x14ac:dyDescent="0.25">
      <c r="C92" s="254"/>
      <c r="X92" s="254"/>
      <c r="Y92" s="254"/>
      <c r="Z92" s="254"/>
      <c r="AA92" s="254"/>
      <c r="AB92" s="254"/>
      <c r="AD92" s="254"/>
      <c r="AE92" s="254"/>
      <c r="AF92" s="254"/>
      <c r="AG92" s="254"/>
      <c r="AH92" s="254"/>
      <c r="AI92" s="254"/>
      <c r="AJ92" s="254"/>
      <c r="AK92" s="254"/>
      <c r="AL92" s="254"/>
      <c r="AM92" s="254"/>
      <c r="BW92"/>
      <c r="BX92"/>
      <c r="BY92"/>
      <c r="BZ92"/>
      <c r="CA92"/>
      <c r="CB92"/>
      <c r="CC92"/>
      <c r="CD92"/>
    </row>
    <row r="93" spans="1:150" x14ac:dyDescent="0.25">
      <c r="BW93"/>
      <c r="BX93"/>
      <c r="BY93"/>
      <c r="BZ93"/>
      <c r="CA93"/>
      <c r="CB93"/>
      <c r="CC93"/>
      <c r="CD93"/>
    </row>
    <row r="94" spans="1:150" x14ac:dyDescent="0.25">
      <c r="BW94"/>
      <c r="BX94"/>
      <c r="BY94"/>
      <c r="BZ94"/>
      <c r="CA94"/>
      <c r="CB94"/>
      <c r="CC94"/>
      <c r="CD94"/>
    </row>
    <row r="95" spans="1:150" x14ac:dyDescent="0.25">
      <c r="BW95"/>
      <c r="BX95"/>
      <c r="BY95"/>
      <c r="BZ95"/>
      <c r="CA95"/>
      <c r="CB95"/>
      <c r="CC95"/>
      <c r="CD95"/>
    </row>
    <row r="96" spans="1:150" x14ac:dyDescent="0.25">
      <c r="BW96"/>
      <c r="BX96"/>
      <c r="BY96"/>
      <c r="BZ96"/>
      <c r="CA96"/>
      <c r="CB96"/>
      <c r="CC96"/>
      <c r="CD96"/>
    </row>
    <row r="97" spans="1:116" x14ac:dyDescent="0.25">
      <c r="BW97"/>
      <c r="BX97"/>
      <c r="BY97"/>
      <c r="BZ97"/>
      <c r="CA97"/>
      <c r="CB97"/>
      <c r="CC97"/>
      <c r="CD97"/>
    </row>
    <row r="98" spans="1:116" x14ac:dyDescent="0.25">
      <c r="BW98"/>
      <c r="BX98"/>
      <c r="BY98"/>
      <c r="BZ98"/>
      <c r="CA98"/>
      <c r="CB98"/>
      <c r="CC98"/>
      <c r="CD98"/>
    </row>
    <row r="99" spans="1:116" x14ac:dyDescent="0.25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L99" s="11"/>
      <c r="BM99" s="11"/>
      <c r="BN99" s="11"/>
      <c r="BO99" s="11"/>
      <c r="BP99" s="11"/>
      <c r="BQ99" s="11"/>
      <c r="BR99" s="11"/>
      <c r="BS99" s="11"/>
      <c r="BW99"/>
      <c r="BX99"/>
      <c r="BY99"/>
      <c r="BZ99"/>
      <c r="CA99"/>
      <c r="CB99"/>
      <c r="CC99"/>
      <c r="CD99"/>
    </row>
    <row r="100" spans="1:116" x14ac:dyDescent="0.25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L100" s="11"/>
      <c r="BM100" s="11"/>
      <c r="BN100" s="11"/>
      <c r="BO100" s="11"/>
      <c r="BP100" s="11"/>
      <c r="BQ100" s="11"/>
      <c r="BR100" s="11"/>
      <c r="BS100" s="11"/>
      <c r="BW100"/>
      <c r="BX100"/>
      <c r="BY100"/>
      <c r="BZ100"/>
      <c r="CA100"/>
      <c r="CB100"/>
      <c r="CC100"/>
      <c r="CD100"/>
    </row>
    <row r="101" spans="1:116" x14ac:dyDescent="0.25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L101" s="11"/>
      <c r="BM101" s="11"/>
      <c r="BN101" s="11"/>
      <c r="BO101" s="11"/>
      <c r="BP101" s="11"/>
      <c r="BQ101" s="11"/>
      <c r="BR101" s="11"/>
      <c r="BS101" s="11"/>
      <c r="BW101"/>
      <c r="BX101"/>
      <c r="BY101"/>
      <c r="BZ101"/>
      <c r="CA101"/>
      <c r="CB101"/>
      <c r="CC101"/>
      <c r="CD101"/>
    </row>
    <row r="102" spans="1:116" x14ac:dyDescent="0.25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L102" s="11"/>
      <c r="BM102" s="11"/>
      <c r="BN102" s="11"/>
      <c r="BO102" s="11"/>
      <c r="BP102" s="11"/>
      <c r="BQ102" s="11"/>
      <c r="BR102" s="11"/>
      <c r="BS102" s="11"/>
      <c r="BW102"/>
      <c r="BX102"/>
      <c r="BY102"/>
      <c r="BZ102"/>
      <c r="CA102"/>
      <c r="CB102"/>
      <c r="CC102"/>
      <c r="CD102"/>
    </row>
    <row r="103" spans="1:116" x14ac:dyDescent="0.25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L103" s="11"/>
      <c r="BM103" s="11"/>
      <c r="BN103" s="11"/>
      <c r="BO103" s="11"/>
      <c r="BP103" s="11"/>
      <c r="BQ103" s="11"/>
      <c r="BR103" s="11"/>
      <c r="BS103" s="11"/>
      <c r="BW103"/>
      <c r="BX103"/>
      <c r="BY103"/>
      <c r="BZ103"/>
      <c r="CA103"/>
      <c r="CB103"/>
      <c r="CC103"/>
      <c r="CD103"/>
    </row>
    <row r="104" spans="1:116" x14ac:dyDescent="0.25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L104" s="11"/>
      <c r="BM104" s="11"/>
      <c r="BN104" s="11"/>
      <c r="BO104" s="11"/>
      <c r="BP104" s="11"/>
      <c r="BQ104" s="11"/>
      <c r="BR104" s="11"/>
      <c r="BS104" s="11"/>
      <c r="BW104"/>
      <c r="BX104"/>
      <c r="BY104"/>
      <c r="BZ104"/>
      <c r="CA104"/>
      <c r="CB104"/>
      <c r="CC104"/>
      <c r="CD104"/>
    </row>
    <row r="105" spans="1:116" x14ac:dyDescent="0.25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L105" s="11"/>
      <c r="BM105" s="11"/>
      <c r="BN105" s="11"/>
      <c r="BO105" s="11"/>
      <c r="BP105" s="11"/>
      <c r="BQ105" s="11"/>
      <c r="BR105" s="11"/>
      <c r="BS105" s="11"/>
      <c r="BT105" s="46"/>
      <c r="BU105" s="47"/>
      <c r="BV105" s="47"/>
      <c r="BW105"/>
      <c r="BX105"/>
      <c r="BY105"/>
      <c r="BZ105"/>
      <c r="CA105"/>
      <c r="CB105"/>
      <c r="CC105"/>
      <c r="CD105"/>
      <c r="CE105" s="178"/>
      <c r="CF105" s="190"/>
      <c r="CG105" s="47"/>
      <c r="CH105"/>
      <c r="CI105"/>
      <c r="CJ105"/>
      <c r="CK105"/>
      <c r="CL105"/>
      <c r="CM105"/>
      <c r="CN105"/>
      <c r="CO105"/>
      <c r="CP105"/>
      <c r="CQ105"/>
      <c r="CR105"/>
      <c r="CS105"/>
      <c r="CT105" s="16"/>
      <c r="DC105" s="47"/>
      <c r="DL105" s="16"/>
    </row>
    <row r="106" spans="1:116" x14ac:dyDescent="0.25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L106" s="11"/>
      <c r="BM106" s="11"/>
      <c r="BN106" s="11"/>
      <c r="BO106" s="11"/>
      <c r="BP106" s="11"/>
      <c r="BQ106" s="11"/>
      <c r="BR106" s="11"/>
      <c r="BS106" s="11"/>
      <c r="BW106"/>
      <c r="BX106"/>
      <c r="BY106"/>
      <c r="BZ106"/>
      <c r="CA106"/>
      <c r="CB106"/>
      <c r="CC106"/>
      <c r="CD106"/>
    </row>
    <row r="107" spans="1:116" x14ac:dyDescent="0.25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L107" s="11"/>
      <c r="BM107" s="11"/>
      <c r="BN107" s="11"/>
      <c r="BO107" s="11"/>
      <c r="BP107" s="11"/>
      <c r="BQ107" s="11"/>
      <c r="BR107" s="11"/>
      <c r="BS107" s="11"/>
      <c r="BW107"/>
      <c r="BX107"/>
      <c r="BY107"/>
      <c r="BZ107"/>
      <c r="CA107"/>
      <c r="CB107"/>
      <c r="CC107"/>
      <c r="CD107"/>
    </row>
    <row r="108" spans="1:116" x14ac:dyDescent="0.25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L108" s="11"/>
      <c r="BM108" s="11"/>
      <c r="BN108" s="11"/>
      <c r="BO108" s="11"/>
      <c r="BP108" s="11"/>
      <c r="BQ108" s="11"/>
      <c r="BR108" s="11"/>
      <c r="BS108" s="11"/>
      <c r="BW108"/>
      <c r="BX108"/>
      <c r="BY108"/>
      <c r="BZ108"/>
      <c r="CA108"/>
      <c r="CB108"/>
      <c r="CC108"/>
      <c r="CD108"/>
    </row>
    <row r="109" spans="1:116" x14ac:dyDescent="0.25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L109" s="11"/>
      <c r="BM109" s="11"/>
      <c r="BN109" s="11"/>
      <c r="BO109" s="11"/>
      <c r="BP109" s="11"/>
      <c r="BQ109" s="11"/>
      <c r="BR109" s="11"/>
      <c r="BS109" s="11"/>
      <c r="BW109"/>
      <c r="BX109"/>
      <c r="BY109"/>
      <c r="BZ109"/>
      <c r="CA109"/>
      <c r="CB109"/>
      <c r="CC109"/>
      <c r="CD109"/>
    </row>
    <row r="110" spans="1:116" x14ac:dyDescent="0.25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L110" s="11"/>
      <c r="BM110" s="11"/>
      <c r="BN110" s="11"/>
      <c r="BO110" s="11"/>
      <c r="BP110" s="11"/>
      <c r="BQ110" s="11"/>
      <c r="BR110" s="11"/>
      <c r="BS110" s="11"/>
      <c r="BW110"/>
      <c r="BX110"/>
      <c r="BY110"/>
      <c r="BZ110"/>
      <c r="CA110"/>
      <c r="CB110"/>
      <c r="CC110"/>
      <c r="CD110"/>
    </row>
    <row r="111" spans="1:116" x14ac:dyDescent="0.25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L111" s="11"/>
      <c r="BM111" s="11"/>
      <c r="BN111" s="11"/>
      <c r="BO111" s="11"/>
      <c r="BP111" s="11"/>
      <c r="BQ111" s="11"/>
      <c r="BR111" s="11"/>
      <c r="BS111" s="11"/>
      <c r="BW111"/>
      <c r="BX111"/>
      <c r="BY111"/>
      <c r="BZ111"/>
      <c r="CA111"/>
      <c r="CB111"/>
      <c r="CC111"/>
      <c r="CD111"/>
    </row>
    <row r="112" spans="1:116" x14ac:dyDescent="0.25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L112" s="11"/>
      <c r="BM112" s="11"/>
      <c r="BN112" s="11"/>
      <c r="BO112" s="11"/>
      <c r="BP112" s="11"/>
      <c r="BQ112" s="11"/>
      <c r="BR112" s="11"/>
      <c r="BS112" s="11"/>
      <c r="BW112"/>
      <c r="BX112"/>
      <c r="BY112"/>
      <c r="BZ112"/>
      <c r="CA112"/>
      <c r="CB112"/>
      <c r="CC112"/>
      <c r="CD112"/>
    </row>
    <row r="113" spans="1:115" x14ac:dyDescent="0.25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L113" s="11"/>
      <c r="BM113" s="11"/>
      <c r="BN113" s="11"/>
      <c r="BO113" s="11"/>
      <c r="BP113" s="11"/>
      <c r="BQ113" s="11"/>
      <c r="BR113" s="11"/>
      <c r="BS113" s="11"/>
      <c r="BW113"/>
      <c r="BX113"/>
      <c r="BY113"/>
      <c r="BZ113"/>
      <c r="CA113"/>
      <c r="CB113"/>
      <c r="CC113"/>
      <c r="CD113"/>
    </row>
    <row r="114" spans="1:115" x14ac:dyDescent="0.25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L114" s="11"/>
      <c r="BM114" s="11"/>
      <c r="BN114" s="11"/>
      <c r="BO114" s="11"/>
      <c r="BP114" s="11"/>
      <c r="BQ114" s="11"/>
      <c r="BR114" s="11"/>
      <c r="BS114" s="11"/>
      <c r="BW114"/>
      <c r="BX114"/>
      <c r="BY114"/>
      <c r="BZ114"/>
      <c r="CA114"/>
      <c r="CB114"/>
      <c r="CC114"/>
      <c r="CD114"/>
    </row>
    <row r="115" spans="1:115" x14ac:dyDescent="0.25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L115" s="11"/>
      <c r="BM115" s="11"/>
      <c r="BN115" s="11"/>
      <c r="BO115" s="11"/>
      <c r="BP115" s="11"/>
      <c r="BQ115" s="11"/>
      <c r="BR115" s="11"/>
      <c r="BS115" s="11"/>
      <c r="BT115" s="11"/>
      <c r="BW115"/>
      <c r="BX115"/>
      <c r="BY115"/>
      <c r="BZ115"/>
      <c r="CA115"/>
      <c r="CB115"/>
      <c r="CC115"/>
      <c r="CD115"/>
      <c r="CE115" s="11"/>
      <c r="CF115" s="11"/>
      <c r="DD115" s="11"/>
      <c r="DE115" s="11"/>
      <c r="DF115" s="11"/>
      <c r="DG115" s="11"/>
      <c r="DH115" s="11"/>
      <c r="DI115" s="11"/>
      <c r="DJ115" s="11"/>
      <c r="DK115" s="11"/>
    </row>
    <row r="116" spans="1:115" x14ac:dyDescent="0.25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L116" s="11"/>
      <c r="BM116" s="11"/>
      <c r="BN116" s="11"/>
      <c r="BO116" s="11"/>
      <c r="BP116" s="11"/>
      <c r="BQ116" s="11"/>
      <c r="BR116" s="11"/>
      <c r="BS116" s="11"/>
      <c r="BT116" s="11"/>
      <c r="BW116"/>
      <c r="BX116"/>
      <c r="BY116"/>
      <c r="BZ116"/>
      <c r="CA116"/>
      <c r="CB116"/>
      <c r="CC116"/>
      <c r="CD116"/>
      <c r="CE116" s="11"/>
      <c r="CF116" s="11"/>
      <c r="DD116" s="11"/>
      <c r="DE116" s="11"/>
      <c r="DF116" s="11"/>
      <c r="DG116" s="11"/>
      <c r="DH116" s="11"/>
      <c r="DI116" s="11"/>
      <c r="DJ116" s="11"/>
      <c r="DK116" s="11"/>
    </row>
    <row r="117" spans="1:115" x14ac:dyDescent="0.25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L117" s="11"/>
      <c r="BM117" s="11"/>
      <c r="BN117" s="11"/>
      <c r="BO117" s="11"/>
      <c r="BP117" s="11"/>
      <c r="BQ117" s="11"/>
      <c r="BR117" s="11"/>
      <c r="BS117" s="11"/>
      <c r="BT117" s="11"/>
      <c r="BW117"/>
      <c r="BX117"/>
      <c r="BY117"/>
      <c r="BZ117"/>
      <c r="CA117"/>
      <c r="CB117"/>
      <c r="CC117"/>
      <c r="CD117"/>
      <c r="CE117" s="11"/>
      <c r="CF117" s="11"/>
      <c r="DD117" s="11"/>
      <c r="DE117" s="11"/>
      <c r="DF117" s="11"/>
      <c r="DG117" s="11"/>
      <c r="DH117" s="11"/>
      <c r="DI117" s="11"/>
      <c r="DJ117" s="11"/>
      <c r="DK117" s="11"/>
    </row>
    <row r="118" spans="1:115" x14ac:dyDescent="0.25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L118" s="11"/>
      <c r="BM118" s="11"/>
      <c r="BN118" s="11"/>
      <c r="BO118" s="11"/>
      <c r="BP118" s="11"/>
      <c r="BQ118" s="11"/>
      <c r="BR118" s="11"/>
      <c r="BS118" s="11"/>
      <c r="BT118" s="11"/>
      <c r="BW118"/>
      <c r="BX118"/>
      <c r="BY118"/>
      <c r="BZ118"/>
      <c r="CA118"/>
      <c r="CB118"/>
      <c r="CC118"/>
      <c r="CD118"/>
      <c r="CE118" s="11"/>
      <c r="CF118" s="11"/>
      <c r="DD118" s="11"/>
      <c r="DE118" s="11"/>
      <c r="DF118" s="11"/>
      <c r="DG118" s="11"/>
      <c r="DH118" s="11"/>
      <c r="DI118" s="11"/>
      <c r="DJ118" s="11"/>
      <c r="DK118" s="11"/>
    </row>
    <row r="119" spans="1:115" x14ac:dyDescent="0.25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L119" s="11"/>
      <c r="BM119" s="11"/>
      <c r="BN119" s="11"/>
      <c r="BO119" s="11"/>
      <c r="BP119" s="11"/>
      <c r="BQ119" s="11"/>
      <c r="BR119" s="11"/>
      <c r="BS119" s="11"/>
      <c r="BT119" s="11"/>
      <c r="BW119"/>
      <c r="BX119"/>
      <c r="BY119"/>
      <c r="BZ119"/>
      <c r="CA119"/>
      <c r="CB119"/>
      <c r="CC119"/>
      <c r="CD119"/>
      <c r="CE119" s="11"/>
      <c r="CF119" s="11"/>
      <c r="DD119" s="11"/>
      <c r="DE119" s="11"/>
      <c r="DF119" s="11"/>
      <c r="DG119" s="11"/>
      <c r="DH119" s="11"/>
      <c r="DI119" s="11"/>
      <c r="DJ119" s="11"/>
      <c r="DK119" s="11"/>
    </row>
    <row r="120" spans="1:115" x14ac:dyDescent="0.25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L120" s="11"/>
      <c r="BM120" s="11"/>
      <c r="BN120" s="11"/>
      <c r="BO120" s="11"/>
      <c r="BP120" s="11"/>
      <c r="BQ120" s="11"/>
      <c r="BR120" s="11"/>
      <c r="BS120" s="11"/>
      <c r="BT120" s="11"/>
      <c r="BW120"/>
      <c r="BX120"/>
      <c r="BY120"/>
      <c r="BZ120"/>
      <c r="CA120"/>
      <c r="CB120"/>
      <c r="CC120"/>
      <c r="CD120"/>
      <c r="CE120" s="11"/>
      <c r="CF120" s="11"/>
      <c r="DD120" s="11"/>
      <c r="DE120" s="11"/>
      <c r="DF120" s="11"/>
      <c r="DG120" s="11"/>
      <c r="DH120" s="11"/>
      <c r="DI120" s="11"/>
      <c r="DJ120" s="11"/>
      <c r="DK120" s="11"/>
    </row>
    <row r="121" spans="1:115" x14ac:dyDescent="0.25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L121" s="11"/>
      <c r="BM121" s="11"/>
      <c r="BN121" s="11"/>
      <c r="BO121" s="11"/>
      <c r="BP121" s="11"/>
      <c r="BQ121" s="11"/>
      <c r="BR121" s="11"/>
      <c r="BS121" s="11"/>
      <c r="BT121" s="11"/>
      <c r="BW121"/>
      <c r="BX121"/>
      <c r="BY121"/>
      <c r="BZ121"/>
      <c r="CA121"/>
      <c r="CB121"/>
      <c r="CC121"/>
      <c r="CD121"/>
      <c r="CE121" s="11"/>
      <c r="CF121" s="11"/>
      <c r="DD121" s="11"/>
      <c r="DE121" s="11"/>
      <c r="DF121" s="11"/>
      <c r="DG121" s="11"/>
      <c r="DH121" s="11"/>
      <c r="DI121" s="11"/>
      <c r="DJ121" s="11"/>
      <c r="DK121" s="11"/>
    </row>
    <row r="122" spans="1:115" x14ac:dyDescent="0.25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L122" s="11"/>
      <c r="BM122" s="11"/>
      <c r="BN122" s="11"/>
      <c r="BO122" s="11"/>
      <c r="BP122" s="11"/>
      <c r="BQ122" s="11"/>
      <c r="BR122" s="11"/>
      <c r="BS122" s="11"/>
      <c r="BT122" s="11"/>
      <c r="BW122"/>
      <c r="BX122"/>
      <c r="BY122"/>
      <c r="BZ122"/>
      <c r="CA122"/>
      <c r="CB122"/>
      <c r="CC122"/>
      <c r="CD122"/>
      <c r="CE122" s="11"/>
      <c r="CF122" s="11"/>
      <c r="DD122" s="11"/>
      <c r="DE122" s="11"/>
      <c r="DF122" s="11"/>
      <c r="DG122" s="11"/>
      <c r="DH122" s="11"/>
      <c r="DI122" s="11"/>
      <c r="DJ122" s="11"/>
      <c r="DK122" s="11"/>
    </row>
    <row r="123" spans="1:115" x14ac:dyDescent="0.25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L123" s="11"/>
      <c r="BM123" s="11"/>
      <c r="BN123" s="11"/>
      <c r="BO123" s="11"/>
      <c r="BP123" s="11"/>
      <c r="BQ123" s="11"/>
      <c r="BR123" s="11"/>
      <c r="BS123" s="11"/>
      <c r="BT123" s="11"/>
      <c r="BW123"/>
      <c r="BX123"/>
      <c r="BY123"/>
      <c r="BZ123"/>
      <c r="CA123"/>
      <c r="CB123"/>
      <c r="CC123"/>
      <c r="CD123"/>
      <c r="CE123" s="11"/>
      <c r="CF123" s="11"/>
      <c r="DD123" s="11"/>
      <c r="DE123" s="11"/>
      <c r="DF123" s="11"/>
      <c r="DG123" s="11"/>
      <c r="DH123" s="11"/>
      <c r="DI123" s="11"/>
      <c r="DJ123" s="11"/>
      <c r="DK123" s="11"/>
    </row>
    <row r="124" spans="1:115" x14ac:dyDescent="0.25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L124" s="11"/>
      <c r="BM124" s="11"/>
      <c r="BN124" s="11"/>
      <c r="BO124" s="11"/>
      <c r="BP124" s="11"/>
      <c r="BQ124" s="11"/>
      <c r="BR124" s="11"/>
      <c r="BS124" s="11"/>
      <c r="BT124" s="11"/>
      <c r="BW124"/>
      <c r="BX124"/>
      <c r="BY124"/>
      <c r="BZ124"/>
      <c r="CA124"/>
      <c r="CB124"/>
      <c r="CC124"/>
      <c r="CD124"/>
      <c r="CE124" s="11"/>
      <c r="CF124" s="11"/>
      <c r="DD124" s="11"/>
      <c r="DE124" s="11"/>
      <c r="DF124" s="11"/>
      <c r="DG124" s="11"/>
      <c r="DH124" s="11"/>
      <c r="DI124" s="11"/>
      <c r="DJ124" s="11"/>
      <c r="DK124" s="11"/>
    </row>
    <row r="125" spans="1:115" x14ac:dyDescent="0.25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L125" s="11"/>
      <c r="BM125" s="11"/>
      <c r="BN125" s="11"/>
      <c r="BO125" s="11"/>
      <c r="BP125" s="11"/>
      <c r="BQ125" s="11"/>
      <c r="BR125" s="11"/>
      <c r="BS125" s="11"/>
      <c r="BT125" s="11"/>
      <c r="BW125"/>
      <c r="BX125"/>
      <c r="BY125"/>
      <c r="BZ125"/>
      <c r="CA125"/>
      <c r="CB125"/>
      <c r="CC125"/>
      <c r="CD125"/>
      <c r="CE125" s="11"/>
      <c r="CF125" s="11"/>
      <c r="DD125" s="11"/>
      <c r="DE125" s="11"/>
      <c r="DF125" s="11"/>
      <c r="DG125" s="11"/>
      <c r="DH125" s="11"/>
      <c r="DI125" s="11"/>
      <c r="DJ125" s="11"/>
      <c r="DK125" s="11"/>
    </row>
    <row r="133" spans="1:115" ht="12.6" x14ac:dyDescent="0.25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L133" s="11"/>
      <c r="BM133" s="11"/>
      <c r="BN133" s="11"/>
      <c r="BO133" s="11"/>
      <c r="BP133" s="11"/>
      <c r="BQ133" s="11"/>
      <c r="BR133" s="11"/>
      <c r="BS133" s="11"/>
      <c r="BT133" s="11"/>
      <c r="CE133" s="11"/>
      <c r="CF133" s="11"/>
      <c r="DD133" s="11"/>
      <c r="DE133" s="11"/>
      <c r="DF133" s="11"/>
      <c r="DG133" s="11"/>
      <c r="DH133" s="11"/>
      <c r="DI133" s="11"/>
      <c r="DJ133" s="11"/>
      <c r="DK133" s="11"/>
    </row>
  </sheetData>
  <sheetProtection algorithmName="SHA-512" hashValue="AEPnJ0nlq91ht1OJfoH+/ktdBt2zNCBpdG3dOCYHLAcYVzqaqCpnwmIgkNgq3ZGZbvojb4L9v1zM0L/u91g+og==" saltValue="Td4tSfv0bZCaTx0pGm8RCg==" spinCount="100000" sheet="1" formatCells="0" formatColumns="0" formatRows="0"/>
  <mergeCells count="72">
    <mergeCell ref="AA6:AA10"/>
    <mergeCell ref="AB6:AB10"/>
    <mergeCell ref="C75:AS75"/>
    <mergeCell ref="C76:AS76"/>
    <mergeCell ref="C77:AS77"/>
    <mergeCell ref="X6:Y6"/>
    <mergeCell ref="Z6:Z10"/>
    <mergeCell ref="D6:G10"/>
    <mergeCell ref="H6:N10"/>
    <mergeCell ref="O6:O10"/>
    <mergeCell ref="P6:P10"/>
    <mergeCell ref="Q6:W10"/>
    <mergeCell ref="AC6:AC10"/>
    <mergeCell ref="AD6:AK6"/>
    <mergeCell ref="AL6:AS6"/>
    <mergeCell ref="AD10:BI10"/>
    <mergeCell ref="A2:BI2"/>
    <mergeCell ref="A3:BI3"/>
    <mergeCell ref="BL3:BS3"/>
    <mergeCell ref="A4:BI4"/>
    <mergeCell ref="A5:A10"/>
    <mergeCell ref="B5:B10"/>
    <mergeCell ref="C5:C10"/>
    <mergeCell ref="D5:W5"/>
    <mergeCell ref="X5:AC5"/>
    <mergeCell ref="AD5:BI5"/>
    <mergeCell ref="AT6:BA6"/>
    <mergeCell ref="BB6:BI6"/>
    <mergeCell ref="X7:X10"/>
    <mergeCell ref="Y7:Y10"/>
    <mergeCell ref="AD7:AG7"/>
    <mergeCell ref="AH7:AK7"/>
    <mergeCell ref="BF7:BI7"/>
    <mergeCell ref="AD8:BI8"/>
    <mergeCell ref="AD9:AG9"/>
    <mergeCell ref="AH9:AK9"/>
    <mergeCell ref="AL9:AO9"/>
    <mergeCell ref="AP9:AS9"/>
    <mergeCell ref="AT9:AW9"/>
    <mergeCell ref="AX9:BA9"/>
    <mergeCell ref="BB9:BE9"/>
    <mergeCell ref="BF9:BI9"/>
    <mergeCell ref="AT7:AW7"/>
    <mergeCell ref="AX7:BA7"/>
    <mergeCell ref="AL7:AO7"/>
    <mergeCell ref="AP7:AS7"/>
    <mergeCell ref="BB7:BE7"/>
    <mergeCell ref="BL10:BS10"/>
    <mergeCell ref="BT10:BT11"/>
    <mergeCell ref="DD10:DK10"/>
    <mergeCell ref="DM10:DT10"/>
    <mergeCell ref="AP11:AR11"/>
    <mergeCell ref="AT11:AV11"/>
    <mergeCell ref="AX11:AZ11"/>
    <mergeCell ref="BB11:BD11"/>
    <mergeCell ref="BF11:BH11"/>
    <mergeCell ref="AL11:AN11"/>
    <mergeCell ref="C81:H81"/>
    <mergeCell ref="J81:AA81"/>
    <mergeCell ref="C82:H82"/>
    <mergeCell ref="J82:AA82"/>
    <mergeCell ref="C78:AS78"/>
    <mergeCell ref="AF79:AS79"/>
    <mergeCell ref="J79:AA79"/>
    <mergeCell ref="J80:AA80"/>
    <mergeCell ref="C79:H79"/>
    <mergeCell ref="C80:H80"/>
    <mergeCell ref="D11:G11"/>
    <mergeCell ref="H11:N11"/>
    <mergeCell ref="Q11:W11"/>
    <mergeCell ref="AD11:AF11"/>
    <mergeCell ref="AH11:AJ11"/>
  </mergeCells>
  <phoneticPr fontId="9" type="noConversion"/>
  <conditionalFormatting sqref="AD14:AF35">
    <cfRule type="expression" dxfId="36" priority="84">
      <formula>MOD(AD14,2)&lt;&gt;0</formula>
    </cfRule>
  </conditionalFormatting>
  <conditionalFormatting sqref="AH14:AJ35">
    <cfRule type="expression" dxfId="35" priority="83">
      <formula>MOD(AH14,2)&lt;&gt;0</formula>
    </cfRule>
  </conditionalFormatting>
  <conditionalFormatting sqref="AL14:AN35">
    <cfRule type="expression" dxfId="34" priority="82">
      <formula>MOD(AL14,2)&lt;&gt;0</formula>
    </cfRule>
  </conditionalFormatting>
  <conditionalFormatting sqref="AP14:AR35">
    <cfRule type="expression" dxfId="33" priority="81">
      <formula>MOD(AP14,2)&lt;&gt;0</formula>
    </cfRule>
  </conditionalFormatting>
  <conditionalFormatting sqref="AT14:AV19">
    <cfRule type="expression" dxfId="32" priority="80">
      <formula>MOD(AT14,2)&lt;&gt;0</formula>
    </cfRule>
  </conditionalFormatting>
  <conditionalFormatting sqref="AX14:AZ19">
    <cfRule type="expression" dxfId="31" priority="79">
      <formula>MOD(AX14,2)&lt;&gt;0</formula>
    </cfRule>
  </conditionalFormatting>
  <conditionalFormatting sqref="BB14:BD19">
    <cfRule type="expression" dxfId="30" priority="78">
      <formula>MOD(BB14,2)&lt;&gt;0</formula>
    </cfRule>
  </conditionalFormatting>
  <conditionalFormatting sqref="BF14:BH19">
    <cfRule type="expression" dxfId="29" priority="77">
      <formula>MOD(BF14,2)&lt;&gt;0</formula>
    </cfRule>
  </conditionalFormatting>
  <conditionalFormatting sqref="AX21:AZ23 AT21:AV23 BB21:BD23 BF21:BH23">
    <cfRule type="expression" dxfId="28" priority="60">
      <formula>MOD(AT21,2)&lt;&gt;0</formula>
    </cfRule>
  </conditionalFormatting>
  <conditionalFormatting sqref="AX26:AZ27">
    <cfRule type="expression" dxfId="27" priority="58">
      <formula>MOD(AX26,2)&lt;&gt;0</formula>
    </cfRule>
  </conditionalFormatting>
  <conditionalFormatting sqref="AT26:AV27">
    <cfRule type="expression" dxfId="26" priority="53">
      <formula>MOD(AT26,2)&lt;&gt;0</formula>
    </cfRule>
  </conditionalFormatting>
  <conditionalFormatting sqref="BB26:BD27">
    <cfRule type="expression" dxfId="25" priority="52">
      <formula>MOD(BB26,2)&lt;&gt;0</formula>
    </cfRule>
  </conditionalFormatting>
  <conditionalFormatting sqref="BF26:BH27">
    <cfRule type="expression" dxfId="24" priority="51">
      <formula>MOD(BF26,2)&lt;&gt;0</formula>
    </cfRule>
  </conditionalFormatting>
  <conditionalFormatting sqref="AX28:AZ30 AX34:AZ34">
    <cfRule type="expression" dxfId="23" priority="50">
      <formula>MOD(AX28,2)&lt;&gt;0</formula>
    </cfRule>
  </conditionalFormatting>
  <conditionalFormatting sqref="AT28:AV30 AT34:AV34">
    <cfRule type="expression" dxfId="22" priority="45">
      <formula>MOD(AT28,2)&lt;&gt;0</formula>
    </cfRule>
  </conditionalFormatting>
  <conditionalFormatting sqref="BB28:BD30 BB34:BD34">
    <cfRule type="expression" dxfId="21" priority="44">
      <formula>MOD(BB28,2)&lt;&gt;0</formula>
    </cfRule>
  </conditionalFormatting>
  <conditionalFormatting sqref="BF28:BH30 BF34:BH34">
    <cfRule type="expression" dxfId="20" priority="43">
      <formula>MOD(BF28,2)&lt;&gt;0</formula>
    </cfRule>
  </conditionalFormatting>
  <conditionalFormatting sqref="AX24:AZ25">
    <cfRule type="expression" dxfId="19" priority="41">
      <formula>MOD(AX24,2)&lt;&gt;0</formula>
    </cfRule>
  </conditionalFormatting>
  <conditionalFormatting sqref="AT24:AV25">
    <cfRule type="expression" dxfId="18" priority="36">
      <formula>MOD(AT24,2)&lt;&gt;0</formula>
    </cfRule>
  </conditionalFormatting>
  <conditionalFormatting sqref="BB24:BD25">
    <cfRule type="expression" dxfId="17" priority="35">
      <formula>MOD(BB24,2)&lt;&gt;0</formula>
    </cfRule>
  </conditionalFormatting>
  <conditionalFormatting sqref="BF24:BH25">
    <cfRule type="expression" dxfId="16" priority="34">
      <formula>MOD(BF24,2)&lt;&gt;0</formula>
    </cfRule>
  </conditionalFormatting>
  <conditionalFormatting sqref="AX32:AZ32">
    <cfRule type="expression" dxfId="15" priority="31">
      <formula>MOD(AX32,2)&lt;&gt;0</formula>
    </cfRule>
  </conditionalFormatting>
  <conditionalFormatting sqref="AT32:AV32">
    <cfRule type="expression" dxfId="14" priority="26">
      <formula>MOD(AT32,2)&lt;&gt;0</formula>
    </cfRule>
  </conditionalFormatting>
  <conditionalFormatting sqref="BB32:BD32">
    <cfRule type="expression" dxfId="13" priority="25">
      <formula>MOD(BB32,2)&lt;&gt;0</formula>
    </cfRule>
  </conditionalFormatting>
  <conditionalFormatting sqref="BF32:BH32">
    <cfRule type="expression" dxfId="12" priority="24">
      <formula>MOD(BF32,2)&lt;&gt;0</formula>
    </cfRule>
  </conditionalFormatting>
  <conditionalFormatting sqref="AX31:AZ31">
    <cfRule type="expression" dxfId="11" priority="22">
      <formula>MOD(AX31,2)&lt;&gt;0</formula>
    </cfRule>
  </conditionalFormatting>
  <conditionalFormatting sqref="AT31:AV31">
    <cfRule type="expression" dxfId="10" priority="17">
      <formula>MOD(AT31,2)&lt;&gt;0</formula>
    </cfRule>
  </conditionalFormatting>
  <conditionalFormatting sqref="BB31:BD31">
    <cfRule type="expression" dxfId="9" priority="16">
      <formula>MOD(BB31,2)&lt;&gt;0</formula>
    </cfRule>
  </conditionalFormatting>
  <conditionalFormatting sqref="BF31:BH31">
    <cfRule type="expression" dxfId="8" priority="15">
      <formula>MOD(BF31,2)&lt;&gt;0</formula>
    </cfRule>
  </conditionalFormatting>
  <conditionalFormatting sqref="AX33:AZ33">
    <cfRule type="expression" dxfId="7" priority="13">
      <formula>MOD(AX33,2)&lt;&gt;0</formula>
    </cfRule>
  </conditionalFormatting>
  <conditionalFormatting sqref="AT33:AV33">
    <cfRule type="expression" dxfId="6" priority="8">
      <formula>MOD(AT33,2)&lt;&gt;0</formula>
    </cfRule>
  </conditionalFormatting>
  <conditionalFormatting sqref="BB33:BD33">
    <cfRule type="expression" dxfId="5" priority="7">
      <formula>MOD(BB33,2)&lt;&gt;0</formula>
    </cfRule>
  </conditionalFormatting>
  <conditionalFormatting sqref="BF33:BH33">
    <cfRule type="expression" dxfId="4" priority="6">
      <formula>MOD(BF33,2)&lt;&gt;0</formula>
    </cfRule>
  </conditionalFormatting>
  <conditionalFormatting sqref="AD39:AF44">
    <cfRule type="expression" dxfId="3" priority="4">
      <formula>MOD(AD39,2)&lt;&gt;0</formula>
    </cfRule>
  </conditionalFormatting>
  <conditionalFormatting sqref="AH39:AJ44">
    <cfRule type="expression" dxfId="2" priority="3">
      <formula>MOD(AH39,2)&lt;&gt;0</formula>
    </cfRule>
  </conditionalFormatting>
  <conditionalFormatting sqref="AL39:AN44">
    <cfRule type="expression" dxfId="1" priority="2">
      <formula>MOD(AL39,2)&lt;&gt;0</formula>
    </cfRule>
  </conditionalFormatting>
  <conditionalFormatting sqref="AP39:AR44">
    <cfRule type="expression" dxfId="0" priority="1">
      <formula>MOD(AP39,2)&lt;&gt;0</formula>
    </cfRule>
  </conditionalFormatting>
  <dataValidations count="2">
    <dataValidation type="list" errorStyle="warning" allowBlank="1" showInputMessage="1" showErrorMessage="1" sqref="C48 C61:C72" xr:uid="{00000000-0002-0000-0400-000000000000}">
      <formula1>$BW$2:$DC$2</formula1>
    </dataValidation>
    <dataValidation errorStyle="warning" allowBlank="1" showInputMessage="1" showErrorMessage="1" sqref="C20:C35 C49:C60" xr:uid="{00000000-0002-0000-0400-000001000000}"/>
  </dataValidations>
  <pageMargins left="0.70866141732283472" right="0.70866141732283472" top="0.74803149606299213" bottom="0.74803149606299213" header="0.31496062992125984" footer="0.31496062992125984"/>
  <pageSetup paperSize="9" scale="70" fitToHeight="0" orientation="landscape" horizontalDpi="1200" verticalDpi="1200" r:id="rId1"/>
  <headerFooter>
    <oddFooter>&amp;F</oddFooter>
  </headerFooter>
  <rowBreaks count="1" manualBreakCount="1">
    <brk id="87" max="60" man="1"/>
  </rowBreaks>
  <colBreaks count="1" manualBreakCount="1">
    <brk id="6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ПРОЧИТАЙ МЕНЕ</vt:lpstr>
      <vt:lpstr>Титул денна</vt:lpstr>
      <vt:lpstr>ПЛАН НАВЧАЛЬНОГО ПРОЦЕСУ ДЕННА</vt:lpstr>
      <vt:lpstr>Титул заочна</vt:lpstr>
      <vt:lpstr>ПЛАН НАВЧАЛЬНОГО ПРОЦЕСУ ЗАОЧНА</vt:lpstr>
      <vt:lpstr>Disciplines</vt:lpstr>
      <vt:lpstr>'ПЛАН НАВЧАЛЬНОГО ПРОЦЕСУ ДЕННА'!Заголовки_для_печати</vt:lpstr>
      <vt:lpstr>'ПЛАН НАВЧАЛЬНОГО ПРОЦЕСУ ЗАОЧНА'!Заголовки_для_печати</vt:lpstr>
      <vt:lpstr>'ПЛАН НАВЧАЛЬНОГО ПРОЦЕСУ ДЕННА'!Область_печати</vt:lpstr>
      <vt:lpstr>'ПЛАН НАВЧАЛЬНОГО ПРОЦЕСУ ЗАОЧНА'!Область_печати</vt:lpstr>
      <vt:lpstr>'ПРОЧИТАЙ МЕНЕ'!Область_печати</vt:lpstr>
      <vt:lpstr>'Титул денна'!Область_печати</vt:lpstr>
      <vt:lpstr>'Титул заочна'!Область_печати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Brezhnev, Borovik</dc:creator>
  <cp:lastModifiedBy>User</cp:lastModifiedBy>
  <cp:lastPrinted>2020-09-04T14:26:33Z</cp:lastPrinted>
  <dcterms:created xsi:type="dcterms:W3CDTF">2015-02-21T19:13:15Z</dcterms:created>
  <dcterms:modified xsi:type="dcterms:W3CDTF">2022-10-28T08:43:36Z</dcterms:modified>
</cp:coreProperties>
</file>